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45" activeTab="1"/>
  </bookViews>
  <sheets>
    <sheet name="Sheet1" sheetId="1" r:id="rId1"/>
    <sheet name="Sheet2" sheetId="2" r:id="rId2"/>
  </sheets>
  <definedNames>
    <definedName name="_xlnm._FilterDatabase" localSheetId="0" hidden="1">Sheet1!$A$1:$J$3785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230" i="1" l="1"/>
  <c r="D3273" i="1"/>
  <c r="D3187" i="1"/>
  <c r="D3144" i="1"/>
  <c r="D3101" i="1"/>
  <c r="D3058" i="1"/>
  <c r="D3015" i="1"/>
  <c r="D2972" i="1"/>
  <c r="D2929" i="1"/>
  <c r="D2886" i="1"/>
  <c r="D2843" i="1"/>
  <c r="D2800" i="1"/>
  <c r="D2757" i="1"/>
  <c r="D2714" i="1"/>
  <c r="D2671" i="1"/>
  <c r="D2628" i="1"/>
  <c r="D2585" i="1"/>
  <c r="D2542" i="1"/>
  <c r="D2499" i="1"/>
  <c r="D2456" i="1"/>
  <c r="D2413" i="1"/>
  <c r="D2370" i="1"/>
  <c r="D2327" i="1"/>
  <c r="D2284" i="1"/>
  <c r="D2241" i="1"/>
  <c r="D2198" i="1"/>
  <c r="D2155" i="1"/>
  <c r="D2112" i="1"/>
  <c r="D2069" i="1"/>
  <c r="D2026" i="1"/>
  <c r="D1983" i="1"/>
  <c r="D1940" i="1"/>
  <c r="D1897" i="1"/>
  <c r="D1854" i="1"/>
  <c r="D1811" i="1"/>
  <c r="D1768" i="1"/>
  <c r="D1725" i="1"/>
  <c r="D1682" i="1"/>
  <c r="D1639" i="1"/>
  <c r="D1596" i="1"/>
  <c r="D1553" i="1"/>
  <c r="D1510" i="1"/>
  <c r="D1467" i="1"/>
  <c r="D1424" i="1"/>
  <c r="D1381" i="1"/>
  <c r="D1338" i="1"/>
  <c r="D1295" i="1"/>
  <c r="D1252" i="1"/>
  <c r="D1209" i="1"/>
  <c r="D1166" i="1"/>
  <c r="D1123" i="1"/>
  <c r="D1080" i="1"/>
  <c r="D1037" i="1"/>
  <c r="D994" i="1"/>
  <c r="D951" i="1"/>
  <c r="D134" i="1"/>
  <c r="D91" i="1"/>
  <c r="D48" i="1"/>
  <c r="D1" i="1"/>
  <c r="D3316" i="1"/>
  <c r="D3359" i="1"/>
  <c r="D3402" i="1"/>
  <c r="D3445" i="1"/>
  <c r="D3488" i="1"/>
  <c r="D3531" i="1"/>
  <c r="D3574" i="1"/>
  <c r="D3617" i="1"/>
  <c r="D3660" i="1"/>
  <c r="D3703" i="1"/>
  <c r="D3746" i="1"/>
  <c r="D908" i="1"/>
  <c r="D865" i="1"/>
  <c r="D822" i="1"/>
  <c r="D779" i="1"/>
  <c r="D736" i="1"/>
  <c r="D693" i="1"/>
  <c r="D650" i="1"/>
  <c r="D607" i="1"/>
  <c r="D564" i="1"/>
  <c r="D521" i="1"/>
  <c r="D478" i="1"/>
  <c r="D435" i="1"/>
  <c r="D392" i="1"/>
  <c r="D349" i="1"/>
  <c r="D306" i="1"/>
  <c r="D263" i="1"/>
  <c r="D220" i="1"/>
  <c r="D177" i="1"/>
  <c r="D5" i="1"/>
  <c r="N2" i="1"/>
  <c r="K3150" i="1" s="1"/>
  <c r="M2" i="1"/>
  <c r="K3781" i="1" l="1"/>
  <c r="K3773" i="1"/>
  <c r="K3765" i="1"/>
  <c r="K3757" i="1"/>
  <c r="K3749" i="1"/>
  <c r="K3741" i="1"/>
  <c r="K3733" i="1"/>
  <c r="K3725" i="1"/>
  <c r="K3717" i="1"/>
  <c r="K3709" i="1"/>
  <c r="K3701" i="1"/>
  <c r="K3693" i="1"/>
  <c r="K3685" i="1"/>
  <c r="K3677" i="1"/>
  <c r="K3669" i="1"/>
  <c r="K3661" i="1"/>
  <c r="K3653" i="1"/>
  <c r="K3645" i="1"/>
  <c r="K3637" i="1"/>
  <c r="K3629" i="1"/>
  <c r="K3621" i="1"/>
  <c r="K3613" i="1"/>
  <c r="K3605" i="1"/>
  <c r="K3597" i="1"/>
  <c r="K3589" i="1"/>
  <c r="K3581" i="1"/>
  <c r="K3573" i="1"/>
  <c r="K3565" i="1"/>
  <c r="K3557" i="1"/>
  <c r="K3549" i="1"/>
  <c r="K3541" i="1"/>
  <c r="K3533" i="1"/>
  <c r="K3525" i="1"/>
  <c r="K3517" i="1"/>
  <c r="K3509" i="1"/>
  <c r="K3501" i="1"/>
  <c r="K3493" i="1"/>
  <c r="K3485" i="1"/>
  <c r="K3477" i="1"/>
  <c r="K3469" i="1"/>
  <c r="K3461" i="1"/>
  <c r="K3453" i="1"/>
  <c r="K3445" i="1"/>
  <c r="K3437" i="1"/>
  <c r="K3429" i="1"/>
  <c r="K3421" i="1"/>
  <c r="K3411" i="1"/>
  <c r="K3395" i="1"/>
  <c r="K3379" i="1"/>
  <c r="K3363" i="1"/>
  <c r="K3347" i="1"/>
  <c r="K3331" i="1"/>
  <c r="K3315" i="1"/>
  <c r="K3299" i="1"/>
  <c r="K3283" i="1"/>
  <c r="K3267" i="1"/>
  <c r="K3251" i="1"/>
  <c r="K3230" i="1"/>
  <c r="K3198" i="1"/>
  <c r="K3166" i="1"/>
  <c r="K3785" i="1"/>
  <c r="K3777" i="1"/>
  <c r="K3769" i="1"/>
  <c r="K3761" i="1"/>
  <c r="K3753" i="1"/>
  <c r="K3745" i="1"/>
  <c r="K3737" i="1"/>
  <c r="K3729" i="1"/>
  <c r="K3721" i="1"/>
  <c r="K3713" i="1"/>
  <c r="K3705" i="1"/>
  <c r="K3697" i="1"/>
  <c r="K3689" i="1"/>
  <c r="K3681" i="1"/>
  <c r="K3673" i="1"/>
  <c r="K3665" i="1"/>
  <c r="K3657" i="1"/>
  <c r="K3649" i="1"/>
  <c r="K3641" i="1"/>
  <c r="K3633" i="1"/>
  <c r="K3625" i="1"/>
  <c r="K3617" i="1"/>
  <c r="K3609" i="1"/>
  <c r="K3601" i="1"/>
  <c r="K3593" i="1"/>
  <c r="K3585" i="1"/>
  <c r="K3577" i="1"/>
  <c r="K3569" i="1"/>
  <c r="K3561" i="1"/>
  <c r="K3553" i="1"/>
  <c r="K3545" i="1"/>
  <c r="K3537" i="1"/>
  <c r="K3529" i="1"/>
  <c r="K3521" i="1"/>
  <c r="K3513" i="1"/>
  <c r="K3505" i="1"/>
  <c r="K3497" i="1"/>
  <c r="K3489" i="1"/>
  <c r="K3481" i="1"/>
  <c r="K3473" i="1"/>
  <c r="K3465" i="1"/>
  <c r="K3457" i="1"/>
  <c r="K3449" i="1"/>
  <c r="K3441" i="1"/>
  <c r="K3433" i="1"/>
  <c r="K3425" i="1"/>
  <c r="K3417" i="1"/>
  <c r="K3403" i="1"/>
  <c r="K3387" i="1"/>
  <c r="K3371" i="1"/>
  <c r="K3355" i="1"/>
  <c r="K3339" i="1"/>
  <c r="K3323" i="1"/>
  <c r="K3307" i="1"/>
  <c r="K3291" i="1"/>
  <c r="K3275" i="1"/>
  <c r="K3259" i="1"/>
  <c r="K3243" i="1"/>
  <c r="K3214" i="1"/>
  <c r="K3182" i="1"/>
  <c r="K257" i="1"/>
  <c r="K2914" i="1"/>
  <c r="K2922" i="1"/>
  <c r="K2930" i="1"/>
  <c r="K2938" i="1"/>
  <c r="K2946" i="1"/>
  <c r="K2954" i="1"/>
  <c r="K2962" i="1"/>
  <c r="K2970" i="1"/>
  <c r="K2978" i="1"/>
  <c r="K2986" i="1"/>
  <c r="K2994" i="1"/>
  <c r="K3002" i="1"/>
  <c r="K3010" i="1"/>
  <c r="K3018" i="1"/>
  <c r="K3026" i="1"/>
  <c r="K3034" i="1"/>
  <c r="K3042" i="1"/>
  <c r="K3050" i="1"/>
  <c r="K3058" i="1"/>
  <c r="K3066" i="1"/>
  <c r="K3074" i="1"/>
  <c r="K3082" i="1"/>
  <c r="K3090" i="1"/>
  <c r="K3098" i="1"/>
  <c r="K3106" i="1"/>
  <c r="K3114" i="1"/>
  <c r="K3122" i="1"/>
  <c r="K3130" i="1"/>
  <c r="K3138" i="1"/>
  <c r="K3146" i="1"/>
  <c r="K3154" i="1"/>
  <c r="K3162" i="1"/>
  <c r="K3170" i="1"/>
  <c r="K3178" i="1"/>
  <c r="K3186" i="1"/>
  <c r="K3194" i="1"/>
  <c r="K3202" i="1"/>
  <c r="K3210" i="1"/>
  <c r="K3218" i="1"/>
  <c r="K3226" i="1"/>
  <c r="K3234" i="1"/>
  <c r="K3241" i="1"/>
  <c r="K3245" i="1"/>
  <c r="K3249" i="1"/>
  <c r="K3253" i="1"/>
  <c r="K3257" i="1"/>
  <c r="K3261" i="1"/>
  <c r="K3265" i="1"/>
  <c r="K3269" i="1"/>
  <c r="K3273" i="1"/>
  <c r="K3277" i="1"/>
  <c r="K3281" i="1"/>
  <c r="K3285" i="1"/>
  <c r="K3289" i="1"/>
  <c r="K3293" i="1"/>
  <c r="K3297" i="1"/>
  <c r="K3301" i="1"/>
  <c r="K3305" i="1"/>
  <c r="K3309" i="1"/>
  <c r="K3313" i="1"/>
  <c r="K3317" i="1"/>
  <c r="K3321" i="1"/>
  <c r="K3325" i="1"/>
  <c r="K3329" i="1"/>
  <c r="K3333" i="1"/>
  <c r="K3337" i="1"/>
  <c r="K3341" i="1"/>
  <c r="K3345" i="1"/>
  <c r="K3349" i="1"/>
  <c r="K3353" i="1"/>
  <c r="K3357" i="1"/>
  <c r="K3361" i="1"/>
  <c r="K3365" i="1"/>
  <c r="K3369" i="1"/>
  <c r="K3373" i="1"/>
  <c r="K3377" i="1"/>
  <c r="K3381" i="1"/>
  <c r="K3385" i="1"/>
  <c r="K3389" i="1"/>
  <c r="K3393" i="1"/>
  <c r="K3397" i="1"/>
  <c r="K3401" i="1"/>
  <c r="K3405" i="1"/>
  <c r="K3409" i="1"/>
  <c r="K3413" i="1"/>
  <c r="K3783" i="1"/>
  <c r="K3779" i="1"/>
  <c r="K3775" i="1"/>
  <c r="K3771" i="1"/>
  <c r="K3767" i="1"/>
  <c r="K3763" i="1"/>
  <c r="K3759" i="1"/>
  <c r="K3755" i="1"/>
  <c r="K3751" i="1"/>
  <c r="K3747" i="1"/>
  <c r="K3743" i="1"/>
  <c r="K3739" i="1"/>
  <c r="K3735" i="1"/>
  <c r="K3731" i="1"/>
  <c r="K3727" i="1"/>
  <c r="K3723" i="1"/>
  <c r="K3719" i="1"/>
  <c r="K3715" i="1"/>
  <c r="K3711" i="1"/>
  <c r="K3707" i="1"/>
  <c r="K3703" i="1"/>
  <c r="K3699" i="1"/>
  <c r="K3695" i="1"/>
  <c r="K3691" i="1"/>
  <c r="K3687" i="1"/>
  <c r="K3683" i="1"/>
  <c r="K3679" i="1"/>
  <c r="K3675" i="1"/>
  <c r="K3671" i="1"/>
  <c r="K3667" i="1"/>
  <c r="K3663" i="1"/>
  <c r="K3659" i="1"/>
  <c r="K3655" i="1"/>
  <c r="K3651" i="1"/>
  <c r="K3647" i="1"/>
  <c r="K3643" i="1"/>
  <c r="K3639" i="1"/>
  <c r="K3635" i="1"/>
  <c r="K3631" i="1"/>
  <c r="K3627" i="1"/>
  <c r="K3623" i="1"/>
  <c r="K3619" i="1"/>
  <c r="K3615" i="1"/>
  <c r="K3611" i="1"/>
  <c r="K3607" i="1"/>
  <c r="K3603" i="1"/>
  <c r="K3599" i="1"/>
  <c r="K3595" i="1"/>
  <c r="K3591" i="1"/>
  <c r="K3587" i="1"/>
  <c r="K3583" i="1"/>
  <c r="K3579" i="1"/>
  <c r="K3575" i="1"/>
  <c r="K3571" i="1"/>
  <c r="K3567" i="1"/>
  <c r="K3563" i="1"/>
  <c r="K3559" i="1"/>
  <c r="K3555" i="1"/>
  <c r="K3551" i="1"/>
  <c r="K3547" i="1"/>
  <c r="K3543" i="1"/>
  <c r="K3539" i="1"/>
  <c r="K3535" i="1"/>
  <c r="K3531" i="1"/>
  <c r="K3527" i="1"/>
  <c r="K3523" i="1"/>
  <c r="K3519" i="1"/>
  <c r="K3515" i="1"/>
  <c r="K3511" i="1"/>
  <c r="K3507" i="1"/>
  <c r="K3503" i="1"/>
  <c r="K3499" i="1"/>
  <c r="K3495" i="1"/>
  <c r="K3491" i="1"/>
  <c r="K3487" i="1"/>
  <c r="K3483" i="1"/>
  <c r="K3479" i="1"/>
  <c r="K3475" i="1"/>
  <c r="K3471" i="1"/>
  <c r="K3467" i="1"/>
  <c r="K3463" i="1"/>
  <c r="K3459" i="1"/>
  <c r="K3455" i="1"/>
  <c r="K3451" i="1"/>
  <c r="K3447" i="1"/>
  <c r="K3443" i="1"/>
  <c r="K3439" i="1"/>
  <c r="K3435" i="1"/>
  <c r="K3431" i="1"/>
  <c r="K3427" i="1"/>
  <c r="K3423" i="1"/>
  <c r="K3419" i="1"/>
  <c r="K3415" i="1"/>
  <c r="K3407" i="1"/>
  <c r="K3399" i="1"/>
  <c r="K3391" i="1"/>
  <c r="K3383" i="1"/>
  <c r="K3375" i="1"/>
  <c r="K3367" i="1"/>
  <c r="K3359" i="1"/>
  <c r="K3351" i="1"/>
  <c r="K3343" i="1"/>
  <c r="K3335" i="1"/>
  <c r="K3327" i="1"/>
  <c r="K3319" i="1"/>
  <c r="K3311" i="1"/>
  <c r="K3303" i="1"/>
  <c r="K3295" i="1"/>
  <c r="K3287" i="1"/>
  <c r="K3279" i="1"/>
  <c r="K3271" i="1"/>
  <c r="K3263" i="1"/>
  <c r="K3255" i="1"/>
  <c r="K3247" i="1"/>
  <c r="K3238" i="1"/>
  <c r="K3222" i="1"/>
  <c r="K3206" i="1"/>
  <c r="K3190" i="1"/>
  <c r="K3174" i="1"/>
  <c r="K3158" i="1"/>
  <c r="K3142" i="1"/>
  <c r="K3126" i="1"/>
  <c r="K3110" i="1"/>
  <c r="K3094" i="1"/>
  <c r="K3078" i="1"/>
  <c r="K3062" i="1"/>
  <c r="K3046" i="1"/>
  <c r="K3030" i="1"/>
  <c r="K3014" i="1"/>
  <c r="K2998" i="1"/>
  <c r="K2982" i="1"/>
  <c r="K2966" i="1"/>
  <c r="K2950" i="1"/>
  <c r="K2934" i="1"/>
  <c r="K2918" i="1"/>
  <c r="K3134" i="1"/>
  <c r="K3118" i="1"/>
  <c r="K3102" i="1"/>
  <c r="K3086" i="1"/>
  <c r="K3070" i="1"/>
  <c r="K3054" i="1"/>
  <c r="K3038" i="1"/>
  <c r="K3022" i="1"/>
  <c r="K3006" i="1"/>
  <c r="K2990" i="1"/>
  <c r="K2974" i="1"/>
  <c r="K2958" i="1"/>
  <c r="K2942" i="1"/>
  <c r="K2926" i="1"/>
  <c r="K2910" i="1"/>
  <c r="K2906" i="1"/>
  <c r="K2902" i="1"/>
  <c r="K2898" i="1"/>
  <c r="K2894" i="1"/>
  <c r="K2890" i="1"/>
  <c r="K2886" i="1"/>
  <c r="K2882" i="1"/>
  <c r="K2878" i="1"/>
  <c r="K2874" i="1"/>
  <c r="K2870" i="1"/>
  <c r="K2866" i="1"/>
  <c r="K2862" i="1"/>
  <c r="K2858" i="1"/>
  <c r="K2854" i="1"/>
  <c r="K2850" i="1"/>
  <c r="K2846" i="1"/>
  <c r="K2842" i="1"/>
  <c r="K2838" i="1"/>
  <c r="K2834" i="1"/>
  <c r="K2830" i="1"/>
  <c r="K2826" i="1"/>
  <c r="K2822" i="1"/>
  <c r="K2818" i="1"/>
  <c r="K2814" i="1"/>
  <c r="K2810" i="1"/>
  <c r="K2806" i="1"/>
  <c r="K2802" i="1"/>
  <c r="K2798" i="1"/>
  <c r="K2794" i="1"/>
  <c r="K2790" i="1"/>
  <c r="K2786" i="1"/>
  <c r="K2782" i="1"/>
  <c r="K2778" i="1"/>
  <c r="K2774" i="1"/>
  <c r="K2770" i="1"/>
  <c r="K2766" i="1"/>
  <c r="K2762" i="1"/>
  <c r="K2758" i="1"/>
  <c r="K2754" i="1"/>
  <c r="K2750" i="1"/>
  <c r="K2746" i="1"/>
  <c r="K2742" i="1"/>
  <c r="K2738" i="1"/>
  <c r="K2734" i="1"/>
  <c r="K2730" i="1"/>
  <c r="K2726" i="1"/>
  <c r="K2722" i="1"/>
  <c r="K2718" i="1"/>
  <c r="K2714" i="1"/>
  <c r="K2710" i="1"/>
  <c r="K2706" i="1"/>
  <c r="K2702" i="1"/>
  <c r="K2698" i="1"/>
  <c r="K2694" i="1"/>
  <c r="K2690" i="1"/>
  <c r="K2686" i="1"/>
  <c r="K2682" i="1"/>
  <c r="K2678" i="1"/>
  <c r="K2674" i="1"/>
  <c r="K2670" i="1"/>
  <c r="K2666" i="1"/>
  <c r="K2662" i="1"/>
  <c r="K2658" i="1"/>
  <c r="K2654" i="1"/>
  <c r="K2650" i="1"/>
  <c r="K2646" i="1"/>
  <c r="K2642" i="1"/>
  <c r="K2638" i="1"/>
  <c r="K2634" i="1"/>
  <c r="K2630" i="1"/>
  <c r="K2626" i="1"/>
  <c r="K2622" i="1"/>
  <c r="K2618" i="1"/>
  <c r="K2614" i="1"/>
  <c r="K2610" i="1"/>
  <c r="K2606" i="1"/>
  <c r="K2602" i="1"/>
  <c r="K2598" i="1"/>
  <c r="K2594" i="1"/>
  <c r="K2590" i="1"/>
  <c r="K2586" i="1"/>
  <c r="K2582" i="1"/>
  <c r="K2578" i="1"/>
  <c r="K2574" i="1"/>
  <c r="K2570" i="1"/>
  <c r="K2566" i="1"/>
  <c r="K2562" i="1"/>
  <c r="K2558" i="1"/>
  <c r="K2551" i="1"/>
  <c r="K2543" i="1"/>
  <c r="K2535" i="1"/>
  <c r="K2527" i="1"/>
  <c r="K2519" i="1"/>
  <c r="K2511" i="1"/>
  <c r="K2503" i="1"/>
  <c r="K2495" i="1"/>
  <c r="K2487" i="1"/>
  <c r="K2479" i="1"/>
  <c r="K2471" i="1"/>
  <c r="K2463" i="1"/>
  <c r="K2455" i="1"/>
  <c r="K2447" i="1"/>
  <c r="K2439" i="1"/>
  <c r="K2431" i="1"/>
  <c r="K2423" i="1"/>
  <c r="K2415" i="1"/>
  <c r="K2407" i="1"/>
  <c r="K2399" i="1"/>
  <c r="K2391" i="1"/>
  <c r="K2383" i="1"/>
  <c r="K2375" i="1"/>
  <c r="K2367" i="1"/>
  <c r="K2359" i="1"/>
  <c r="K2351" i="1"/>
  <c r="K2343" i="1"/>
  <c r="K2335" i="1"/>
  <c r="K2327" i="1"/>
  <c r="K2319" i="1"/>
  <c r="K2311" i="1"/>
  <c r="K2303" i="1"/>
  <c r="K2295" i="1"/>
  <c r="K2287" i="1"/>
  <c r="K2279" i="1"/>
  <c r="K2271" i="1"/>
  <c r="K2263" i="1"/>
  <c r="K2255" i="1"/>
  <c r="K2247" i="1"/>
  <c r="K2239" i="1"/>
  <c r="K2231" i="1"/>
  <c r="K2223" i="1"/>
  <c r="K2215" i="1"/>
  <c r="K2207" i="1"/>
  <c r="K2199" i="1"/>
  <c r="K2191" i="1"/>
  <c r="K2183" i="1"/>
  <c r="K2175" i="1"/>
  <c r="K2167" i="1"/>
  <c r="K2159" i="1"/>
  <c r="K2151" i="1"/>
  <c r="K2143" i="1"/>
  <c r="K2135" i="1"/>
  <c r="K2127" i="1"/>
  <c r="K2119" i="1"/>
  <c r="K2111" i="1"/>
  <c r="K2103" i="1"/>
  <c r="K2095" i="1"/>
  <c r="K2087" i="1"/>
  <c r="K2079" i="1"/>
  <c r="K2071" i="1"/>
  <c r="K2063" i="1"/>
  <c r="K2055" i="1"/>
  <c r="K2047" i="1"/>
  <c r="K2039" i="1"/>
  <c r="K2031" i="1"/>
  <c r="K2023" i="1"/>
  <c r="K2015" i="1"/>
  <c r="K2007" i="1"/>
  <c r="K1999" i="1"/>
  <c r="K1991" i="1"/>
  <c r="K1983" i="1"/>
  <c r="K1975" i="1"/>
  <c r="K1967" i="1"/>
  <c r="K1959" i="1"/>
  <c r="K1951" i="1"/>
  <c r="K1943" i="1"/>
  <c r="K1935" i="1"/>
  <c r="K1927" i="1"/>
  <c r="K1919" i="1"/>
  <c r="K1911" i="1"/>
  <c r="K1903" i="1"/>
  <c r="K1895" i="1"/>
  <c r="K1887" i="1"/>
  <c r="K1879" i="1"/>
  <c r="K1871" i="1"/>
  <c r="K1863" i="1"/>
  <c r="K1855" i="1"/>
  <c r="K1847" i="1"/>
  <c r="K1839" i="1"/>
  <c r="K1831" i="1"/>
  <c r="K1823" i="1"/>
  <c r="K1815" i="1"/>
  <c r="K1807" i="1"/>
  <c r="K1799" i="1"/>
  <c r="K1791" i="1"/>
  <c r="K1783" i="1"/>
  <c r="K1775" i="1"/>
  <c r="K1767" i="1"/>
  <c r="K1759" i="1"/>
  <c r="K1751" i="1"/>
  <c r="K1743" i="1"/>
  <c r="K1735" i="1"/>
  <c r="K1727" i="1"/>
  <c r="K1719" i="1"/>
  <c r="K1711" i="1"/>
  <c r="K1703" i="1"/>
  <c r="K1695" i="1"/>
  <c r="K1687" i="1"/>
  <c r="K1679" i="1"/>
  <c r="K1671" i="1"/>
  <c r="K1663" i="1"/>
  <c r="K1655" i="1"/>
  <c r="K1647" i="1"/>
  <c r="K1639" i="1"/>
  <c r="K1631" i="1"/>
  <c r="K1623" i="1"/>
  <c r="K1615" i="1"/>
  <c r="K1607" i="1"/>
  <c r="K1599" i="1"/>
  <c r="K1591" i="1"/>
  <c r="K1583" i="1"/>
  <c r="K1575" i="1"/>
  <c r="K1567" i="1"/>
  <c r="K1559" i="1"/>
  <c r="K1551" i="1"/>
  <c r="K1543" i="1"/>
  <c r="K1535" i="1"/>
  <c r="K1519" i="1"/>
  <c r="K1503" i="1"/>
  <c r="K1487" i="1"/>
  <c r="K1471" i="1"/>
  <c r="K1455" i="1"/>
  <c r="K1439" i="1"/>
  <c r="K1423" i="1"/>
  <c r="K1407" i="1"/>
  <c r="K1391" i="1"/>
  <c r="K1375" i="1"/>
  <c r="K1359" i="1"/>
  <c r="K1343" i="1"/>
  <c r="K1327" i="1"/>
  <c r="K1311" i="1"/>
  <c r="K1295" i="1"/>
  <c r="K1279" i="1"/>
  <c r="K1263" i="1"/>
  <c r="K1247" i="1"/>
  <c r="K1231" i="1"/>
  <c r="K1215" i="1"/>
  <c r="K1199" i="1"/>
  <c r="K1173" i="1"/>
  <c r="K1141" i="1"/>
  <c r="K1109" i="1"/>
  <c r="K1077" i="1"/>
  <c r="K1045" i="1"/>
  <c r="K1013" i="1"/>
  <c r="K981" i="1"/>
  <c r="K949" i="1"/>
  <c r="K917" i="1"/>
  <c r="K885" i="1"/>
  <c r="K853" i="1"/>
  <c r="K821" i="1"/>
  <c r="K789" i="1"/>
  <c r="K757" i="1"/>
  <c r="K725" i="1"/>
  <c r="K693" i="1"/>
  <c r="K640" i="1"/>
  <c r="K576" i="1"/>
  <c r="K512" i="1"/>
  <c r="K385" i="1"/>
  <c r="K1" i="1"/>
  <c r="K2" i="1"/>
  <c r="K4" i="1"/>
  <c r="K6" i="1"/>
  <c r="K8" i="1"/>
  <c r="K10" i="1"/>
  <c r="K12" i="1"/>
  <c r="K14" i="1"/>
  <c r="K16" i="1"/>
  <c r="K18" i="1"/>
  <c r="K20" i="1"/>
  <c r="K22" i="1"/>
  <c r="K24" i="1"/>
  <c r="K26" i="1"/>
  <c r="K28" i="1"/>
  <c r="K30" i="1"/>
  <c r="K32" i="1"/>
  <c r="K34" i="1"/>
  <c r="K36" i="1"/>
  <c r="K38" i="1"/>
  <c r="K40" i="1"/>
  <c r="K42" i="1"/>
  <c r="K44" i="1"/>
  <c r="K46" i="1"/>
  <c r="K48" i="1"/>
  <c r="K50" i="1"/>
  <c r="K52" i="1"/>
  <c r="K54" i="1"/>
  <c r="K56" i="1"/>
  <c r="K58" i="1"/>
  <c r="K60" i="1"/>
  <c r="K62" i="1"/>
  <c r="K64" i="1"/>
  <c r="K66" i="1"/>
  <c r="K68" i="1"/>
  <c r="K70" i="1"/>
  <c r="K72" i="1"/>
  <c r="K74" i="1"/>
  <c r="K76" i="1"/>
  <c r="K78" i="1"/>
  <c r="K80" i="1"/>
  <c r="K82" i="1"/>
  <c r="K84" i="1"/>
  <c r="K86" i="1"/>
  <c r="K88" i="1"/>
  <c r="K90" i="1"/>
  <c r="K92" i="1"/>
  <c r="K94" i="1"/>
  <c r="K96" i="1"/>
  <c r="K98" i="1"/>
  <c r="K100" i="1"/>
  <c r="K102" i="1"/>
  <c r="K104" i="1"/>
  <c r="K106" i="1"/>
  <c r="K108" i="1"/>
  <c r="K110" i="1"/>
  <c r="K112" i="1"/>
  <c r="K114" i="1"/>
  <c r="K116" i="1"/>
  <c r="K118" i="1"/>
  <c r="K120" i="1"/>
  <c r="K122" i="1"/>
  <c r="K124" i="1"/>
  <c r="K126" i="1"/>
  <c r="K128" i="1"/>
  <c r="K130" i="1"/>
  <c r="K132" i="1"/>
  <c r="K134" i="1"/>
  <c r="K136" i="1"/>
  <c r="K138" i="1"/>
  <c r="K140" i="1"/>
  <c r="K142" i="1"/>
  <c r="K144" i="1"/>
  <c r="K146" i="1"/>
  <c r="K148" i="1"/>
  <c r="K150" i="1"/>
  <c r="K152" i="1"/>
  <c r="K154" i="1"/>
  <c r="K156" i="1"/>
  <c r="K158" i="1"/>
  <c r="K160" i="1"/>
  <c r="K162" i="1"/>
  <c r="K164" i="1"/>
  <c r="K166" i="1"/>
  <c r="K168" i="1"/>
  <c r="K170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K73" i="1"/>
  <c r="K77" i="1"/>
  <c r="K81" i="1"/>
  <c r="K85" i="1"/>
  <c r="K89" i="1"/>
  <c r="K93" i="1"/>
  <c r="K97" i="1"/>
  <c r="K101" i="1"/>
  <c r="K105" i="1"/>
  <c r="K109" i="1"/>
  <c r="K113" i="1"/>
  <c r="K117" i="1"/>
  <c r="K121" i="1"/>
  <c r="K125" i="1"/>
  <c r="K129" i="1"/>
  <c r="K133" i="1"/>
  <c r="K137" i="1"/>
  <c r="K141" i="1"/>
  <c r="K145" i="1"/>
  <c r="K149" i="1"/>
  <c r="K153" i="1"/>
  <c r="K157" i="1"/>
  <c r="K161" i="1"/>
  <c r="K165" i="1"/>
  <c r="K169" i="1"/>
  <c r="K172" i="1"/>
  <c r="K174" i="1"/>
  <c r="K176" i="1"/>
  <c r="K178" i="1"/>
  <c r="K180" i="1"/>
  <c r="K182" i="1"/>
  <c r="K184" i="1"/>
  <c r="K186" i="1"/>
  <c r="K188" i="1"/>
  <c r="K190" i="1"/>
  <c r="K192" i="1"/>
  <c r="K194" i="1"/>
  <c r="K196" i="1"/>
  <c r="K198" i="1"/>
  <c r="K200" i="1"/>
  <c r="K202" i="1"/>
  <c r="K204" i="1"/>
  <c r="K206" i="1"/>
  <c r="K208" i="1"/>
  <c r="K210" i="1"/>
  <c r="K212" i="1"/>
  <c r="K214" i="1"/>
  <c r="K216" i="1"/>
  <c r="K218" i="1"/>
  <c r="K220" i="1"/>
  <c r="K222" i="1"/>
  <c r="K224" i="1"/>
  <c r="K226" i="1"/>
  <c r="K228" i="1"/>
  <c r="K230" i="1"/>
  <c r="K232" i="1"/>
  <c r="K234" i="1"/>
  <c r="K236" i="1"/>
  <c r="K238" i="1"/>
  <c r="K240" i="1"/>
  <c r="K242" i="1"/>
  <c r="K244" i="1"/>
  <c r="K246" i="1"/>
  <c r="K248" i="1"/>
  <c r="K250" i="1"/>
  <c r="K252" i="1"/>
  <c r="K254" i="1"/>
  <c r="K256" i="1"/>
  <c r="K3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5" i="1"/>
  <c r="K179" i="1"/>
  <c r="K183" i="1"/>
  <c r="K187" i="1"/>
  <c r="K191" i="1"/>
  <c r="K195" i="1"/>
  <c r="K199" i="1"/>
  <c r="K203" i="1"/>
  <c r="K207" i="1"/>
  <c r="K211" i="1"/>
  <c r="K215" i="1"/>
  <c r="K219" i="1"/>
  <c r="K223" i="1"/>
  <c r="K227" i="1"/>
  <c r="K231" i="1"/>
  <c r="K235" i="1"/>
  <c r="K239" i="1"/>
  <c r="K243" i="1"/>
  <c r="K247" i="1"/>
  <c r="K251" i="1"/>
  <c r="K255" i="1"/>
  <c r="K258" i="1"/>
  <c r="K260" i="1"/>
  <c r="K262" i="1"/>
  <c r="K264" i="1"/>
  <c r="K266" i="1"/>
  <c r="K268" i="1"/>
  <c r="K270" i="1"/>
  <c r="K272" i="1"/>
  <c r="K274" i="1"/>
  <c r="K276" i="1"/>
  <c r="K278" i="1"/>
  <c r="K280" i="1"/>
  <c r="K282" i="1"/>
  <c r="K284" i="1"/>
  <c r="K286" i="1"/>
  <c r="K288" i="1"/>
  <c r="K290" i="1"/>
  <c r="K292" i="1"/>
  <c r="K294" i="1"/>
  <c r="K296" i="1"/>
  <c r="K298" i="1"/>
  <c r="K300" i="1"/>
  <c r="K302" i="1"/>
  <c r="K304" i="1"/>
  <c r="K306" i="1"/>
  <c r="K308" i="1"/>
  <c r="K310" i="1"/>
  <c r="K312" i="1"/>
  <c r="K314" i="1"/>
  <c r="K316" i="1"/>
  <c r="K318" i="1"/>
  <c r="K320" i="1"/>
  <c r="K322" i="1"/>
  <c r="K324" i="1"/>
  <c r="K326" i="1"/>
  <c r="K328" i="1"/>
  <c r="K330" i="1"/>
  <c r="K332" i="1"/>
  <c r="K334" i="1"/>
  <c r="K336" i="1"/>
  <c r="K338" i="1"/>
  <c r="K340" i="1"/>
  <c r="K342" i="1"/>
  <c r="K344" i="1"/>
  <c r="K346" i="1"/>
  <c r="K348" i="1"/>
  <c r="K350" i="1"/>
  <c r="K352" i="1"/>
  <c r="K354" i="1"/>
  <c r="K356" i="1"/>
  <c r="K358" i="1"/>
  <c r="K360" i="1"/>
  <c r="K362" i="1"/>
  <c r="K364" i="1"/>
  <c r="K366" i="1"/>
  <c r="K368" i="1"/>
  <c r="K370" i="1"/>
  <c r="K372" i="1"/>
  <c r="K374" i="1"/>
  <c r="K376" i="1"/>
  <c r="K378" i="1"/>
  <c r="K380" i="1"/>
  <c r="K382" i="1"/>
  <c r="K384" i="1"/>
  <c r="K386" i="1"/>
  <c r="K388" i="1"/>
  <c r="K390" i="1"/>
  <c r="K392" i="1"/>
  <c r="K394" i="1"/>
  <c r="K396" i="1"/>
  <c r="K398" i="1"/>
  <c r="K400" i="1"/>
  <c r="K402" i="1"/>
  <c r="K404" i="1"/>
  <c r="K406" i="1"/>
  <c r="K408" i="1"/>
  <c r="K410" i="1"/>
  <c r="K412" i="1"/>
  <c r="K414" i="1"/>
  <c r="K416" i="1"/>
  <c r="K418" i="1"/>
  <c r="K420" i="1"/>
  <c r="K422" i="1"/>
  <c r="K424" i="1"/>
  <c r="K426" i="1"/>
  <c r="K428" i="1"/>
  <c r="K430" i="1"/>
  <c r="K432" i="1"/>
  <c r="K434" i="1"/>
  <c r="K436" i="1"/>
  <c r="K438" i="1"/>
  <c r="K440" i="1"/>
  <c r="K442" i="1"/>
  <c r="K444" i="1"/>
  <c r="K446" i="1"/>
  <c r="K448" i="1"/>
  <c r="K450" i="1"/>
  <c r="K452" i="1"/>
  <c r="K454" i="1"/>
  <c r="K456" i="1"/>
  <c r="K458" i="1"/>
  <c r="K460" i="1"/>
  <c r="K462" i="1"/>
  <c r="K464" i="1"/>
  <c r="K466" i="1"/>
  <c r="K468" i="1"/>
  <c r="K470" i="1"/>
  <c r="K472" i="1"/>
  <c r="K474" i="1"/>
  <c r="K476" i="1"/>
  <c r="K478" i="1"/>
  <c r="K480" i="1"/>
  <c r="K482" i="1"/>
  <c r="K484" i="1"/>
  <c r="K486" i="1"/>
  <c r="K488" i="1"/>
  <c r="K490" i="1"/>
  <c r="K492" i="1"/>
  <c r="K494" i="1"/>
  <c r="K496" i="1"/>
  <c r="K498" i="1"/>
  <c r="K500" i="1"/>
  <c r="K502" i="1"/>
  <c r="K504" i="1"/>
  <c r="K506" i="1"/>
  <c r="K508" i="1"/>
  <c r="K510" i="1"/>
  <c r="K15" i="1"/>
  <c r="K31" i="1"/>
  <c r="K47" i="1"/>
  <c r="K63" i="1"/>
  <c r="K79" i="1"/>
  <c r="K95" i="1"/>
  <c r="K111" i="1"/>
  <c r="K127" i="1"/>
  <c r="K143" i="1"/>
  <c r="K159" i="1"/>
  <c r="K173" i="1"/>
  <c r="K181" i="1"/>
  <c r="K189" i="1"/>
  <c r="K197" i="1"/>
  <c r="K205" i="1"/>
  <c r="K213" i="1"/>
  <c r="K221" i="1"/>
  <c r="K229" i="1"/>
  <c r="K237" i="1"/>
  <c r="K245" i="1"/>
  <c r="K253" i="1"/>
  <c r="K259" i="1"/>
  <c r="K263" i="1"/>
  <c r="K267" i="1"/>
  <c r="K271" i="1"/>
  <c r="K275" i="1"/>
  <c r="K279" i="1"/>
  <c r="K283" i="1"/>
  <c r="K287" i="1"/>
  <c r="K291" i="1"/>
  <c r="K295" i="1"/>
  <c r="K299" i="1"/>
  <c r="K303" i="1"/>
  <c r="K307" i="1"/>
  <c r="K311" i="1"/>
  <c r="K315" i="1"/>
  <c r="K319" i="1"/>
  <c r="K323" i="1"/>
  <c r="K327" i="1"/>
  <c r="K331" i="1"/>
  <c r="K335" i="1"/>
  <c r="K339" i="1"/>
  <c r="K343" i="1"/>
  <c r="K347" i="1"/>
  <c r="K351" i="1"/>
  <c r="K355" i="1"/>
  <c r="K359" i="1"/>
  <c r="K363" i="1"/>
  <c r="K367" i="1"/>
  <c r="K371" i="1"/>
  <c r="K375" i="1"/>
  <c r="K379" i="1"/>
  <c r="K383" i="1"/>
  <c r="K387" i="1"/>
  <c r="K391" i="1"/>
  <c r="K395" i="1"/>
  <c r="K399" i="1"/>
  <c r="K403" i="1"/>
  <c r="K407" i="1"/>
  <c r="K411" i="1"/>
  <c r="K415" i="1"/>
  <c r="K419" i="1"/>
  <c r="K423" i="1"/>
  <c r="K427" i="1"/>
  <c r="K431" i="1"/>
  <c r="K435" i="1"/>
  <c r="K439" i="1"/>
  <c r="K443" i="1"/>
  <c r="K447" i="1"/>
  <c r="K451" i="1"/>
  <c r="K455" i="1"/>
  <c r="K459" i="1"/>
  <c r="K463" i="1"/>
  <c r="K467" i="1"/>
  <c r="K471" i="1"/>
  <c r="K475" i="1"/>
  <c r="K479" i="1"/>
  <c r="K483" i="1"/>
  <c r="K487" i="1"/>
  <c r="K491" i="1"/>
  <c r="K495" i="1"/>
  <c r="K499" i="1"/>
  <c r="K503" i="1"/>
  <c r="K507" i="1"/>
  <c r="K511" i="1"/>
  <c r="K513" i="1"/>
  <c r="K515" i="1"/>
  <c r="K517" i="1"/>
  <c r="K519" i="1"/>
  <c r="K521" i="1"/>
  <c r="K523" i="1"/>
  <c r="K525" i="1"/>
  <c r="K527" i="1"/>
  <c r="K529" i="1"/>
  <c r="K531" i="1"/>
  <c r="K533" i="1"/>
  <c r="K535" i="1"/>
  <c r="K537" i="1"/>
  <c r="K539" i="1"/>
  <c r="K541" i="1"/>
  <c r="K543" i="1"/>
  <c r="K545" i="1"/>
  <c r="K547" i="1"/>
  <c r="K549" i="1"/>
  <c r="K551" i="1"/>
  <c r="K553" i="1"/>
  <c r="K555" i="1"/>
  <c r="K557" i="1"/>
  <c r="K559" i="1"/>
  <c r="K561" i="1"/>
  <c r="K563" i="1"/>
  <c r="K565" i="1"/>
  <c r="K567" i="1"/>
  <c r="K569" i="1"/>
  <c r="K571" i="1"/>
  <c r="K573" i="1"/>
  <c r="K575" i="1"/>
  <c r="K577" i="1"/>
  <c r="K579" i="1"/>
  <c r="K581" i="1"/>
  <c r="K583" i="1"/>
  <c r="K585" i="1"/>
  <c r="K587" i="1"/>
  <c r="K589" i="1"/>
  <c r="K591" i="1"/>
  <c r="K593" i="1"/>
  <c r="K595" i="1"/>
  <c r="K597" i="1"/>
  <c r="K599" i="1"/>
  <c r="K601" i="1"/>
  <c r="K603" i="1"/>
  <c r="K605" i="1"/>
  <c r="K607" i="1"/>
  <c r="K609" i="1"/>
  <c r="K611" i="1"/>
  <c r="K613" i="1"/>
  <c r="K615" i="1"/>
  <c r="K617" i="1"/>
  <c r="K619" i="1"/>
  <c r="K621" i="1"/>
  <c r="K623" i="1"/>
  <c r="K625" i="1"/>
  <c r="K627" i="1"/>
  <c r="K629" i="1"/>
  <c r="K631" i="1"/>
  <c r="K633" i="1"/>
  <c r="K635" i="1"/>
  <c r="K637" i="1"/>
  <c r="K639" i="1"/>
  <c r="K641" i="1"/>
  <c r="K643" i="1"/>
  <c r="K645" i="1"/>
  <c r="K647" i="1"/>
  <c r="K649" i="1"/>
  <c r="K651" i="1"/>
  <c r="K653" i="1"/>
  <c r="K655" i="1"/>
  <c r="K657" i="1"/>
  <c r="K659" i="1"/>
  <c r="K661" i="1"/>
  <c r="K663" i="1"/>
  <c r="K665" i="1"/>
  <c r="K667" i="1"/>
  <c r="K669" i="1"/>
  <c r="K671" i="1"/>
  <c r="K673" i="1"/>
  <c r="K675" i="1"/>
  <c r="K677" i="1"/>
  <c r="K679" i="1"/>
  <c r="K681" i="1"/>
  <c r="K7" i="1"/>
  <c r="K39" i="1"/>
  <c r="K71" i="1"/>
  <c r="K103" i="1"/>
  <c r="K135" i="1"/>
  <c r="K167" i="1"/>
  <c r="K185" i="1"/>
  <c r="K201" i="1"/>
  <c r="K217" i="1"/>
  <c r="K233" i="1"/>
  <c r="K249" i="1"/>
  <c r="K261" i="1"/>
  <c r="K269" i="1"/>
  <c r="K277" i="1"/>
  <c r="K285" i="1"/>
  <c r="K293" i="1"/>
  <c r="K301" i="1"/>
  <c r="K309" i="1"/>
  <c r="K317" i="1"/>
  <c r="K325" i="1"/>
  <c r="K333" i="1"/>
  <c r="K341" i="1"/>
  <c r="K349" i="1"/>
  <c r="K357" i="1"/>
  <c r="K365" i="1"/>
  <c r="K373" i="1"/>
  <c r="K381" i="1"/>
  <c r="K389" i="1"/>
  <c r="K397" i="1"/>
  <c r="K405" i="1"/>
  <c r="K413" i="1"/>
  <c r="K421" i="1"/>
  <c r="K429" i="1"/>
  <c r="K437" i="1"/>
  <c r="K445" i="1"/>
  <c r="K453" i="1"/>
  <c r="K461" i="1"/>
  <c r="K469" i="1"/>
  <c r="K477" i="1"/>
  <c r="K485" i="1"/>
  <c r="K493" i="1"/>
  <c r="K501" i="1"/>
  <c r="K509" i="1"/>
  <c r="K514" i="1"/>
  <c r="K518" i="1"/>
  <c r="K522" i="1"/>
  <c r="K526" i="1"/>
  <c r="K530" i="1"/>
  <c r="K534" i="1"/>
  <c r="K538" i="1"/>
  <c r="K542" i="1"/>
  <c r="K546" i="1"/>
  <c r="K550" i="1"/>
  <c r="K554" i="1"/>
  <c r="K558" i="1"/>
  <c r="K562" i="1"/>
  <c r="K566" i="1"/>
  <c r="K570" i="1"/>
  <c r="K574" i="1"/>
  <c r="K578" i="1"/>
  <c r="K582" i="1"/>
  <c r="K586" i="1"/>
  <c r="K590" i="1"/>
  <c r="K594" i="1"/>
  <c r="K598" i="1"/>
  <c r="K602" i="1"/>
  <c r="K606" i="1"/>
  <c r="K610" i="1"/>
  <c r="K614" i="1"/>
  <c r="K618" i="1"/>
  <c r="K622" i="1"/>
  <c r="K626" i="1"/>
  <c r="K630" i="1"/>
  <c r="K634" i="1"/>
  <c r="K638" i="1"/>
  <c r="K642" i="1"/>
  <c r="K646" i="1"/>
  <c r="K650" i="1"/>
  <c r="K654" i="1"/>
  <c r="K658" i="1"/>
  <c r="K662" i="1"/>
  <c r="K666" i="1"/>
  <c r="K670" i="1"/>
  <c r="K674" i="1"/>
  <c r="K678" i="1"/>
  <c r="K682" i="1"/>
  <c r="K684" i="1"/>
  <c r="K686" i="1"/>
  <c r="K688" i="1"/>
  <c r="K690" i="1"/>
  <c r="K692" i="1"/>
  <c r="K694" i="1"/>
  <c r="K696" i="1"/>
  <c r="K698" i="1"/>
  <c r="K700" i="1"/>
  <c r="K702" i="1"/>
  <c r="K704" i="1"/>
  <c r="K706" i="1"/>
  <c r="K708" i="1"/>
  <c r="K710" i="1"/>
  <c r="K712" i="1"/>
  <c r="K714" i="1"/>
  <c r="K716" i="1"/>
  <c r="K718" i="1"/>
  <c r="K720" i="1"/>
  <c r="K722" i="1"/>
  <c r="K724" i="1"/>
  <c r="K726" i="1"/>
  <c r="K728" i="1"/>
  <c r="K730" i="1"/>
  <c r="K732" i="1"/>
  <c r="K734" i="1"/>
  <c r="K736" i="1"/>
  <c r="K738" i="1"/>
  <c r="K740" i="1"/>
  <c r="K742" i="1"/>
  <c r="K744" i="1"/>
  <c r="K746" i="1"/>
  <c r="K748" i="1"/>
  <c r="K750" i="1"/>
  <c r="K752" i="1"/>
  <c r="K754" i="1"/>
  <c r="K756" i="1"/>
  <c r="K758" i="1"/>
  <c r="K760" i="1"/>
  <c r="K762" i="1"/>
  <c r="K764" i="1"/>
  <c r="K766" i="1"/>
  <c r="K768" i="1"/>
  <c r="K770" i="1"/>
  <c r="K772" i="1"/>
  <c r="K774" i="1"/>
  <c r="K776" i="1"/>
  <c r="K778" i="1"/>
  <c r="K780" i="1"/>
  <c r="K782" i="1"/>
  <c r="K784" i="1"/>
  <c r="K786" i="1"/>
  <c r="K788" i="1"/>
  <c r="K790" i="1"/>
  <c r="K792" i="1"/>
  <c r="K794" i="1"/>
  <c r="K796" i="1"/>
  <c r="K798" i="1"/>
  <c r="K800" i="1"/>
  <c r="K802" i="1"/>
  <c r="K804" i="1"/>
  <c r="K806" i="1"/>
  <c r="K808" i="1"/>
  <c r="K810" i="1"/>
  <c r="K812" i="1"/>
  <c r="K814" i="1"/>
  <c r="K816" i="1"/>
  <c r="K818" i="1"/>
  <c r="K820" i="1"/>
  <c r="K822" i="1"/>
  <c r="K824" i="1"/>
  <c r="K826" i="1"/>
  <c r="K828" i="1"/>
  <c r="K830" i="1"/>
  <c r="K832" i="1"/>
  <c r="K834" i="1"/>
  <c r="K836" i="1"/>
  <c r="K838" i="1"/>
  <c r="K840" i="1"/>
  <c r="K842" i="1"/>
  <c r="K844" i="1"/>
  <c r="K846" i="1"/>
  <c r="K848" i="1"/>
  <c r="K850" i="1"/>
  <c r="K852" i="1"/>
  <c r="K854" i="1"/>
  <c r="K856" i="1"/>
  <c r="K858" i="1"/>
  <c r="K860" i="1"/>
  <c r="K862" i="1"/>
  <c r="K864" i="1"/>
  <c r="K866" i="1"/>
  <c r="K868" i="1"/>
  <c r="K870" i="1"/>
  <c r="K872" i="1"/>
  <c r="K874" i="1"/>
  <c r="K876" i="1"/>
  <c r="K878" i="1"/>
  <c r="K880" i="1"/>
  <c r="K882" i="1"/>
  <c r="K884" i="1"/>
  <c r="K886" i="1"/>
  <c r="K888" i="1"/>
  <c r="K890" i="1"/>
  <c r="K892" i="1"/>
  <c r="K894" i="1"/>
  <c r="K896" i="1"/>
  <c r="K898" i="1"/>
  <c r="K900" i="1"/>
  <c r="K902" i="1"/>
  <c r="K904" i="1"/>
  <c r="K906" i="1"/>
  <c r="K908" i="1"/>
  <c r="K910" i="1"/>
  <c r="K912" i="1"/>
  <c r="K914" i="1"/>
  <c r="K916" i="1"/>
  <c r="K918" i="1"/>
  <c r="K920" i="1"/>
  <c r="K922" i="1"/>
  <c r="K924" i="1"/>
  <c r="K926" i="1"/>
  <c r="K928" i="1"/>
  <c r="K930" i="1"/>
  <c r="K932" i="1"/>
  <c r="K934" i="1"/>
  <c r="K936" i="1"/>
  <c r="K938" i="1"/>
  <c r="K940" i="1"/>
  <c r="K942" i="1"/>
  <c r="K944" i="1"/>
  <c r="K946" i="1"/>
  <c r="K948" i="1"/>
  <c r="K950" i="1"/>
  <c r="K952" i="1"/>
  <c r="K954" i="1"/>
  <c r="K956" i="1"/>
  <c r="K958" i="1"/>
  <c r="K960" i="1"/>
  <c r="K962" i="1"/>
  <c r="K964" i="1"/>
  <c r="K966" i="1"/>
  <c r="K968" i="1"/>
  <c r="K970" i="1"/>
  <c r="K972" i="1"/>
  <c r="K974" i="1"/>
  <c r="K976" i="1"/>
  <c r="K978" i="1"/>
  <c r="K980" i="1"/>
  <c r="K982" i="1"/>
  <c r="K984" i="1"/>
  <c r="K986" i="1"/>
  <c r="K988" i="1"/>
  <c r="K990" i="1"/>
  <c r="K992" i="1"/>
  <c r="K994" i="1"/>
  <c r="K996" i="1"/>
  <c r="K998" i="1"/>
  <c r="K1000" i="1"/>
  <c r="K1002" i="1"/>
  <c r="K1004" i="1"/>
  <c r="K1006" i="1"/>
  <c r="K1008" i="1"/>
  <c r="K1010" i="1"/>
  <c r="K1012" i="1"/>
  <c r="K1014" i="1"/>
  <c r="K1016" i="1"/>
  <c r="K1018" i="1"/>
  <c r="K1020" i="1"/>
  <c r="K1022" i="1"/>
  <c r="K1024" i="1"/>
  <c r="K1026" i="1"/>
  <c r="K1028" i="1"/>
  <c r="K1030" i="1"/>
  <c r="K1032" i="1"/>
  <c r="K1034" i="1"/>
  <c r="K1036" i="1"/>
  <c r="K1038" i="1"/>
  <c r="K1040" i="1"/>
  <c r="K1042" i="1"/>
  <c r="K1044" i="1"/>
  <c r="K1046" i="1"/>
  <c r="K1048" i="1"/>
  <c r="K1050" i="1"/>
  <c r="K1052" i="1"/>
  <c r="K1054" i="1"/>
  <c r="K1056" i="1"/>
  <c r="K1058" i="1"/>
  <c r="K1060" i="1"/>
  <c r="K1062" i="1"/>
  <c r="K1064" i="1"/>
  <c r="K1066" i="1"/>
  <c r="K1068" i="1"/>
  <c r="K1070" i="1"/>
  <c r="K1072" i="1"/>
  <c r="K1074" i="1"/>
  <c r="K1076" i="1"/>
  <c r="K1078" i="1"/>
  <c r="K1080" i="1"/>
  <c r="K1082" i="1"/>
  <c r="K1084" i="1"/>
  <c r="K1086" i="1"/>
  <c r="K1088" i="1"/>
  <c r="K1090" i="1"/>
  <c r="K1092" i="1"/>
  <c r="K1094" i="1"/>
  <c r="K1096" i="1"/>
  <c r="K1098" i="1"/>
  <c r="K1100" i="1"/>
  <c r="K1102" i="1"/>
  <c r="K1104" i="1"/>
  <c r="K1106" i="1"/>
  <c r="K1108" i="1"/>
  <c r="K1110" i="1"/>
  <c r="K1112" i="1"/>
  <c r="K1114" i="1"/>
  <c r="K1116" i="1"/>
  <c r="K1118" i="1"/>
  <c r="K1120" i="1"/>
  <c r="K1122" i="1"/>
  <c r="K1124" i="1"/>
  <c r="K1126" i="1"/>
  <c r="K1128" i="1"/>
  <c r="K1130" i="1"/>
  <c r="K1132" i="1"/>
  <c r="K1134" i="1"/>
  <c r="K1136" i="1"/>
  <c r="K1138" i="1"/>
  <c r="K1140" i="1"/>
  <c r="K1142" i="1"/>
  <c r="K1144" i="1"/>
  <c r="K1146" i="1"/>
  <c r="K1148" i="1"/>
  <c r="K1150" i="1"/>
  <c r="K1152" i="1"/>
  <c r="K1154" i="1"/>
  <c r="K1156" i="1"/>
  <c r="K1158" i="1"/>
  <c r="K1160" i="1"/>
  <c r="K1162" i="1"/>
  <c r="K1164" i="1"/>
  <c r="K1166" i="1"/>
  <c r="K1168" i="1"/>
  <c r="K1170" i="1"/>
  <c r="K1172" i="1"/>
  <c r="K1174" i="1"/>
  <c r="K1176" i="1"/>
  <c r="K1178" i="1"/>
  <c r="K1180" i="1"/>
  <c r="K1182" i="1"/>
  <c r="K1184" i="1"/>
  <c r="K1186" i="1"/>
  <c r="K1188" i="1"/>
  <c r="K1190" i="1"/>
  <c r="K1192" i="1"/>
  <c r="K55" i="1"/>
  <c r="K119" i="1"/>
  <c r="K177" i="1"/>
  <c r="K209" i="1"/>
  <c r="K241" i="1"/>
  <c r="K265" i="1"/>
  <c r="K281" i="1"/>
  <c r="K297" i="1"/>
  <c r="K313" i="1"/>
  <c r="K329" i="1"/>
  <c r="K345" i="1"/>
  <c r="K361" i="1"/>
  <c r="K377" i="1"/>
  <c r="K393" i="1"/>
  <c r="K409" i="1"/>
  <c r="K425" i="1"/>
  <c r="K441" i="1"/>
  <c r="K457" i="1"/>
  <c r="K473" i="1"/>
  <c r="K489" i="1"/>
  <c r="K505" i="1"/>
  <c r="K516" i="1"/>
  <c r="K524" i="1"/>
  <c r="K532" i="1"/>
  <c r="K540" i="1"/>
  <c r="K548" i="1"/>
  <c r="K556" i="1"/>
  <c r="K564" i="1"/>
  <c r="K572" i="1"/>
  <c r="K580" i="1"/>
  <c r="K588" i="1"/>
  <c r="K596" i="1"/>
  <c r="K604" i="1"/>
  <c r="K612" i="1"/>
  <c r="K620" i="1"/>
  <c r="K628" i="1"/>
  <c r="K636" i="1"/>
  <c r="K644" i="1"/>
  <c r="K652" i="1"/>
  <c r="K660" i="1"/>
  <c r="K668" i="1"/>
  <c r="K676" i="1"/>
  <c r="K683" i="1"/>
  <c r="K687" i="1"/>
  <c r="K691" i="1"/>
  <c r="K695" i="1"/>
  <c r="K699" i="1"/>
  <c r="K703" i="1"/>
  <c r="K707" i="1"/>
  <c r="K711" i="1"/>
  <c r="K715" i="1"/>
  <c r="K719" i="1"/>
  <c r="K723" i="1"/>
  <c r="K727" i="1"/>
  <c r="K731" i="1"/>
  <c r="K735" i="1"/>
  <c r="K739" i="1"/>
  <c r="K743" i="1"/>
  <c r="K747" i="1"/>
  <c r="K751" i="1"/>
  <c r="K755" i="1"/>
  <c r="K759" i="1"/>
  <c r="K763" i="1"/>
  <c r="K767" i="1"/>
  <c r="K771" i="1"/>
  <c r="K775" i="1"/>
  <c r="K779" i="1"/>
  <c r="K783" i="1"/>
  <c r="K787" i="1"/>
  <c r="K791" i="1"/>
  <c r="K795" i="1"/>
  <c r="K799" i="1"/>
  <c r="K803" i="1"/>
  <c r="K807" i="1"/>
  <c r="K811" i="1"/>
  <c r="K815" i="1"/>
  <c r="K819" i="1"/>
  <c r="K823" i="1"/>
  <c r="K827" i="1"/>
  <c r="K831" i="1"/>
  <c r="K835" i="1"/>
  <c r="K839" i="1"/>
  <c r="K843" i="1"/>
  <c r="K847" i="1"/>
  <c r="K851" i="1"/>
  <c r="K855" i="1"/>
  <c r="K859" i="1"/>
  <c r="K863" i="1"/>
  <c r="K867" i="1"/>
  <c r="K871" i="1"/>
  <c r="K875" i="1"/>
  <c r="K879" i="1"/>
  <c r="K883" i="1"/>
  <c r="K887" i="1"/>
  <c r="K891" i="1"/>
  <c r="K895" i="1"/>
  <c r="K899" i="1"/>
  <c r="K903" i="1"/>
  <c r="K907" i="1"/>
  <c r="K911" i="1"/>
  <c r="K915" i="1"/>
  <c r="K919" i="1"/>
  <c r="K923" i="1"/>
  <c r="K927" i="1"/>
  <c r="K931" i="1"/>
  <c r="K935" i="1"/>
  <c r="K939" i="1"/>
  <c r="K943" i="1"/>
  <c r="K947" i="1"/>
  <c r="K951" i="1"/>
  <c r="K955" i="1"/>
  <c r="K959" i="1"/>
  <c r="K963" i="1"/>
  <c r="K967" i="1"/>
  <c r="K971" i="1"/>
  <c r="K975" i="1"/>
  <c r="K979" i="1"/>
  <c r="K983" i="1"/>
  <c r="K987" i="1"/>
  <c r="K991" i="1"/>
  <c r="K995" i="1"/>
  <c r="K999" i="1"/>
  <c r="K1003" i="1"/>
  <c r="K1007" i="1"/>
  <c r="K1011" i="1"/>
  <c r="K1015" i="1"/>
  <c r="K1019" i="1"/>
  <c r="K1023" i="1"/>
  <c r="K1027" i="1"/>
  <c r="K1031" i="1"/>
  <c r="K1035" i="1"/>
  <c r="K1039" i="1"/>
  <c r="K1043" i="1"/>
  <c r="K1047" i="1"/>
  <c r="K1051" i="1"/>
  <c r="K1055" i="1"/>
  <c r="K1059" i="1"/>
  <c r="K1063" i="1"/>
  <c r="K1067" i="1"/>
  <c r="K1071" i="1"/>
  <c r="K1075" i="1"/>
  <c r="K1079" i="1"/>
  <c r="K1083" i="1"/>
  <c r="K1087" i="1"/>
  <c r="K1091" i="1"/>
  <c r="K1095" i="1"/>
  <c r="K1099" i="1"/>
  <c r="K1103" i="1"/>
  <c r="K1107" i="1"/>
  <c r="K1111" i="1"/>
  <c r="K1115" i="1"/>
  <c r="K1119" i="1"/>
  <c r="K1123" i="1"/>
  <c r="K1127" i="1"/>
  <c r="K1131" i="1"/>
  <c r="K1135" i="1"/>
  <c r="K1139" i="1"/>
  <c r="K1143" i="1"/>
  <c r="K1147" i="1"/>
  <c r="K1151" i="1"/>
  <c r="K1155" i="1"/>
  <c r="K1159" i="1"/>
  <c r="K1163" i="1"/>
  <c r="K1167" i="1"/>
  <c r="K1171" i="1"/>
  <c r="K1175" i="1"/>
  <c r="K1179" i="1"/>
  <c r="K1183" i="1"/>
  <c r="K1187" i="1"/>
  <c r="K1191" i="1"/>
  <c r="K1194" i="1"/>
  <c r="K1196" i="1"/>
  <c r="K1198" i="1"/>
  <c r="K1200" i="1"/>
  <c r="K1202" i="1"/>
  <c r="K1204" i="1"/>
  <c r="K1206" i="1"/>
  <c r="K1208" i="1"/>
  <c r="K1210" i="1"/>
  <c r="K1212" i="1"/>
  <c r="K1214" i="1"/>
  <c r="K1216" i="1"/>
  <c r="K1218" i="1"/>
  <c r="K1220" i="1"/>
  <c r="K1222" i="1"/>
  <c r="K1224" i="1"/>
  <c r="K1226" i="1"/>
  <c r="K1228" i="1"/>
  <c r="K1230" i="1"/>
  <c r="K1232" i="1"/>
  <c r="K1234" i="1"/>
  <c r="K1236" i="1"/>
  <c r="K1238" i="1"/>
  <c r="K1240" i="1"/>
  <c r="K1242" i="1"/>
  <c r="K1244" i="1"/>
  <c r="K1246" i="1"/>
  <c r="K1248" i="1"/>
  <c r="K1250" i="1"/>
  <c r="K1252" i="1"/>
  <c r="K1254" i="1"/>
  <c r="K1256" i="1"/>
  <c r="K1258" i="1"/>
  <c r="K1260" i="1"/>
  <c r="K1262" i="1"/>
  <c r="K1264" i="1"/>
  <c r="K1266" i="1"/>
  <c r="K1268" i="1"/>
  <c r="K1270" i="1"/>
  <c r="K1272" i="1"/>
  <c r="K1274" i="1"/>
  <c r="K1276" i="1"/>
  <c r="K1278" i="1"/>
  <c r="K1280" i="1"/>
  <c r="K1282" i="1"/>
  <c r="K1284" i="1"/>
  <c r="K1286" i="1"/>
  <c r="K1288" i="1"/>
  <c r="K1290" i="1"/>
  <c r="K1292" i="1"/>
  <c r="K1294" i="1"/>
  <c r="K1296" i="1"/>
  <c r="K1298" i="1"/>
  <c r="K1300" i="1"/>
  <c r="K1302" i="1"/>
  <c r="K1304" i="1"/>
  <c r="K1306" i="1"/>
  <c r="K1308" i="1"/>
  <c r="K1310" i="1"/>
  <c r="K1312" i="1"/>
  <c r="K1314" i="1"/>
  <c r="K1316" i="1"/>
  <c r="K1318" i="1"/>
  <c r="K1320" i="1"/>
  <c r="K1322" i="1"/>
  <c r="K1324" i="1"/>
  <c r="K1326" i="1"/>
  <c r="K1328" i="1"/>
  <c r="K1330" i="1"/>
  <c r="K1332" i="1"/>
  <c r="K1334" i="1"/>
  <c r="K1336" i="1"/>
  <c r="K1338" i="1"/>
  <c r="K1340" i="1"/>
  <c r="K1342" i="1"/>
  <c r="K1344" i="1"/>
  <c r="K1346" i="1"/>
  <c r="K1348" i="1"/>
  <c r="K1350" i="1"/>
  <c r="K1352" i="1"/>
  <c r="K1354" i="1"/>
  <c r="K1356" i="1"/>
  <c r="K1358" i="1"/>
  <c r="K1360" i="1"/>
  <c r="K1362" i="1"/>
  <c r="K1364" i="1"/>
  <c r="K1366" i="1"/>
  <c r="K1368" i="1"/>
  <c r="K1370" i="1"/>
  <c r="K1372" i="1"/>
  <c r="K1374" i="1"/>
  <c r="K1376" i="1"/>
  <c r="K1378" i="1"/>
  <c r="K1380" i="1"/>
  <c r="K1382" i="1"/>
  <c r="K1384" i="1"/>
  <c r="K1386" i="1"/>
  <c r="K1388" i="1"/>
  <c r="K1390" i="1"/>
  <c r="K1392" i="1"/>
  <c r="K1394" i="1"/>
  <c r="K1396" i="1"/>
  <c r="K1398" i="1"/>
  <c r="K1400" i="1"/>
  <c r="K1402" i="1"/>
  <c r="K1404" i="1"/>
  <c r="K1406" i="1"/>
  <c r="K1408" i="1"/>
  <c r="K1410" i="1"/>
  <c r="K1412" i="1"/>
  <c r="K1414" i="1"/>
  <c r="K1416" i="1"/>
  <c r="K1418" i="1"/>
  <c r="K1420" i="1"/>
  <c r="K1422" i="1"/>
  <c r="K1424" i="1"/>
  <c r="K1426" i="1"/>
  <c r="K1428" i="1"/>
  <c r="K1430" i="1"/>
  <c r="K1432" i="1"/>
  <c r="K1434" i="1"/>
  <c r="K1436" i="1"/>
  <c r="K1438" i="1"/>
  <c r="K1440" i="1"/>
  <c r="K1442" i="1"/>
  <c r="K1444" i="1"/>
  <c r="K1446" i="1"/>
  <c r="K1448" i="1"/>
  <c r="K1450" i="1"/>
  <c r="K1452" i="1"/>
  <c r="K1454" i="1"/>
  <c r="K1456" i="1"/>
  <c r="K1458" i="1"/>
  <c r="K1460" i="1"/>
  <c r="K1462" i="1"/>
  <c r="K1464" i="1"/>
  <c r="K1466" i="1"/>
  <c r="K1468" i="1"/>
  <c r="K1470" i="1"/>
  <c r="K1472" i="1"/>
  <c r="K1474" i="1"/>
  <c r="K1476" i="1"/>
  <c r="K1478" i="1"/>
  <c r="K1480" i="1"/>
  <c r="K1482" i="1"/>
  <c r="K1484" i="1"/>
  <c r="K1486" i="1"/>
  <c r="K1488" i="1"/>
  <c r="K1490" i="1"/>
  <c r="K1492" i="1"/>
  <c r="K1494" i="1"/>
  <c r="K1496" i="1"/>
  <c r="K1498" i="1"/>
  <c r="K1500" i="1"/>
  <c r="K1502" i="1"/>
  <c r="K1504" i="1"/>
  <c r="K1506" i="1"/>
  <c r="K1508" i="1"/>
  <c r="K1510" i="1"/>
  <c r="K1512" i="1"/>
  <c r="K1514" i="1"/>
  <c r="K1516" i="1"/>
  <c r="K1518" i="1"/>
  <c r="K1520" i="1"/>
  <c r="K1522" i="1"/>
  <c r="K1524" i="1"/>
  <c r="K1526" i="1"/>
  <c r="K1528" i="1"/>
  <c r="K1530" i="1"/>
  <c r="K1532" i="1"/>
  <c r="K1534" i="1"/>
  <c r="K23" i="1"/>
  <c r="K151" i="1"/>
  <c r="K225" i="1"/>
  <c r="K273" i="1"/>
  <c r="K305" i="1"/>
  <c r="K337" i="1"/>
  <c r="K369" i="1"/>
  <c r="K401" i="1"/>
  <c r="K433" i="1"/>
  <c r="K465" i="1"/>
  <c r="K497" i="1"/>
  <c r="K520" i="1"/>
  <c r="K536" i="1"/>
  <c r="K552" i="1"/>
  <c r="K568" i="1"/>
  <c r="K584" i="1"/>
  <c r="K600" i="1"/>
  <c r="K616" i="1"/>
  <c r="K632" i="1"/>
  <c r="K648" i="1"/>
  <c r="K664" i="1"/>
  <c r="K680" i="1"/>
  <c r="K689" i="1"/>
  <c r="K697" i="1"/>
  <c r="K705" i="1"/>
  <c r="K713" i="1"/>
  <c r="K721" i="1"/>
  <c r="K729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073" i="1"/>
  <c r="K1081" i="1"/>
  <c r="K1089" i="1"/>
  <c r="K1097" i="1"/>
  <c r="K1105" i="1"/>
  <c r="K1113" i="1"/>
  <c r="K1121" i="1"/>
  <c r="K1129" i="1"/>
  <c r="K1137" i="1"/>
  <c r="K1145" i="1"/>
  <c r="K1153" i="1"/>
  <c r="K1161" i="1"/>
  <c r="K1169" i="1"/>
  <c r="K1177" i="1"/>
  <c r="K1185" i="1"/>
  <c r="K1193" i="1"/>
  <c r="K1197" i="1"/>
  <c r="K1201" i="1"/>
  <c r="K1205" i="1"/>
  <c r="K1209" i="1"/>
  <c r="K1213" i="1"/>
  <c r="K1217" i="1"/>
  <c r="K1221" i="1"/>
  <c r="K1225" i="1"/>
  <c r="K1229" i="1"/>
  <c r="K1233" i="1"/>
  <c r="K1237" i="1"/>
  <c r="K1241" i="1"/>
  <c r="K1245" i="1"/>
  <c r="K1249" i="1"/>
  <c r="K1253" i="1"/>
  <c r="K1257" i="1"/>
  <c r="K1261" i="1"/>
  <c r="K1265" i="1"/>
  <c r="K1269" i="1"/>
  <c r="K1273" i="1"/>
  <c r="K1277" i="1"/>
  <c r="K1281" i="1"/>
  <c r="K1285" i="1"/>
  <c r="K1289" i="1"/>
  <c r="K1293" i="1"/>
  <c r="K1297" i="1"/>
  <c r="K1301" i="1"/>
  <c r="K1305" i="1"/>
  <c r="K1309" i="1"/>
  <c r="K1313" i="1"/>
  <c r="K1317" i="1"/>
  <c r="K1321" i="1"/>
  <c r="K1325" i="1"/>
  <c r="K1329" i="1"/>
  <c r="K1333" i="1"/>
  <c r="K1337" i="1"/>
  <c r="K1341" i="1"/>
  <c r="K1345" i="1"/>
  <c r="K1349" i="1"/>
  <c r="K1353" i="1"/>
  <c r="K1357" i="1"/>
  <c r="K1361" i="1"/>
  <c r="K1365" i="1"/>
  <c r="K1369" i="1"/>
  <c r="K1373" i="1"/>
  <c r="K1377" i="1"/>
  <c r="K1381" i="1"/>
  <c r="K1385" i="1"/>
  <c r="K1389" i="1"/>
  <c r="K1393" i="1"/>
  <c r="K1397" i="1"/>
  <c r="K1401" i="1"/>
  <c r="K1405" i="1"/>
  <c r="K1409" i="1"/>
  <c r="K1413" i="1"/>
  <c r="K1417" i="1"/>
  <c r="K1421" i="1"/>
  <c r="K1425" i="1"/>
  <c r="K1429" i="1"/>
  <c r="K1433" i="1"/>
  <c r="K1437" i="1"/>
  <c r="K1441" i="1"/>
  <c r="K1445" i="1"/>
  <c r="K1449" i="1"/>
  <c r="K1453" i="1"/>
  <c r="K1457" i="1"/>
  <c r="K1461" i="1"/>
  <c r="K1465" i="1"/>
  <c r="K1469" i="1"/>
  <c r="K1473" i="1"/>
  <c r="K1477" i="1"/>
  <c r="K1481" i="1"/>
  <c r="K1485" i="1"/>
  <c r="K1489" i="1"/>
  <c r="K1493" i="1"/>
  <c r="K1497" i="1"/>
  <c r="K1501" i="1"/>
  <c r="K1505" i="1"/>
  <c r="K1509" i="1"/>
  <c r="K1513" i="1"/>
  <c r="K1517" i="1"/>
  <c r="K1521" i="1"/>
  <c r="K1525" i="1"/>
  <c r="K1529" i="1"/>
  <c r="K1533" i="1"/>
  <c r="K1536" i="1"/>
  <c r="K1538" i="1"/>
  <c r="K1540" i="1"/>
  <c r="K1542" i="1"/>
  <c r="K1544" i="1"/>
  <c r="K1546" i="1"/>
  <c r="K1548" i="1"/>
  <c r="K1550" i="1"/>
  <c r="K1552" i="1"/>
  <c r="K1554" i="1"/>
  <c r="K1556" i="1"/>
  <c r="K1558" i="1"/>
  <c r="K1560" i="1"/>
  <c r="K1562" i="1"/>
  <c r="K1564" i="1"/>
  <c r="K1566" i="1"/>
  <c r="K1568" i="1"/>
  <c r="K1570" i="1"/>
  <c r="K1572" i="1"/>
  <c r="K1574" i="1"/>
  <c r="K1576" i="1"/>
  <c r="K1578" i="1"/>
  <c r="K1580" i="1"/>
  <c r="K1582" i="1"/>
  <c r="K1584" i="1"/>
  <c r="K1586" i="1"/>
  <c r="K1588" i="1"/>
  <c r="K1590" i="1"/>
  <c r="K1592" i="1"/>
  <c r="K1594" i="1"/>
  <c r="K1596" i="1"/>
  <c r="K1598" i="1"/>
  <c r="K1600" i="1"/>
  <c r="K1602" i="1"/>
  <c r="K1604" i="1"/>
  <c r="K1606" i="1"/>
  <c r="K1608" i="1"/>
  <c r="K1610" i="1"/>
  <c r="K1612" i="1"/>
  <c r="K1614" i="1"/>
  <c r="K1616" i="1"/>
  <c r="K1618" i="1"/>
  <c r="K1620" i="1"/>
  <c r="K1622" i="1"/>
  <c r="K1624" i="1"/>
  <c r="K1626" i="1"/>
  <c r="K1628" i="1"/>
  <c r="K1630" i="1"/>
  <c r="K1632" i="1"/>
  <c r="K1634" i="1"/>
  <c r="K1636" i="1"/>
  <c r="K1638" i="1"/>
  <c r="K1640" i="1"/>
  <c r="K1642" i="1"/>
  <c r="K1644" i="1"/>
  <c r="K1646" i="1"/>
  <c r="K1648" i="1"/>
  <c r="K1650" i="1"/>
  <c r="K1652" i="1"/>
  <c r="K1654" i="1"/>
  <c r="K1656" i="1"/>
  <c r="K1658" i="1"/>
  <c r="K1660" i="1"/>
  <c r="K1662" i="1"/>
  <c r="K1664" i="1"/>
  <c r="K1666" i="1"/>
  <c r="K1668" i="1"/>
  <c r="K1670" i="1"/>
  <c r="K1672" i="1"/>
  <c r="K1674" i="1"/>
  <c r="K1676" i="1"/>
  <c r="K1678" i="1"/>
  <c r="K1680" i="1"/>
  <c r="K1682" i="1"/>
  <c r="K1684" i="1"/>
  <c r="K1686" i="1"/>
  <c r="K1688" i="1"/>
  <c r="K1690" i="1"/>
  <c r="K1692" i="1"/>
  <c r="K1694" i="1"/>
  <c r="K1696" i="1"/>
  <c r="K1698" i="1"/>
  <c r="K1700" i="1"/>
  <c r="K1702" i="1"/>
  <c r="K1704" i="1"/>
  <c r="K1706" i="1"/>
  <c r="K1708" i="1"/>
  <c r="K1710" i="1"/>
  <c r="K1712" i="1"/>
  <c r="K1714" i="1"/>
  <c r="K1716" i="1"/>
  <c r="K1718" i="1"/>
  <c r="K1720" i="1"/>
  <c r="K1722" i="1"/>
  <c r="K1724" i="1"/>
  <c r="K1726" i="1"/>
  <c r="K1728" i="1"/>
  <c r="K1730" i="1"/>
  <c r="K1732" i="1"/>
  <c r="K1734" i="1"/>
  <c r="K1736" i="1"/>
  <c r="K1738" i="1"/>
  <c r="K1740" i="1"/>
  <c r="K1742" i="1"/>
  <c r="K1744" i="1"/>
  <c r="K1746" i="1"/>
  <c r="K1748" i="1"/>
  <c r="K1750" i="1"/>
  <c r="K1752" i="1"/>
  <c r="K1754" i="1"/>
  <c r="K1756" i="1"/>
  <c r="K1758" i="1"/>
  <c r="K1760" i="1"/>
  <c r="K1762" i="1"/>
  <c r="K1764" i="1"/>
  <c r="K1766" i="1"/>
  <c r="K1768" i="1"/>
  <c r="K1770" i="1"/>
  <c r="K1772" i="1"/>
  <c r="K1774" i="1"/>
  <c r="K1776" i="1"/>
  <c r="K1778" i="1"/>
  <c r="K1780" i="1"/>
  <c r="K1782" i="1"/>
  <c r="K1784" i="1"/>
  <c r="K1786" i="1"/>
  <c r="K1788" i="1"/>
  <c r="K1790" i="1"/>
  <c r="K1792" i="1"/>
  <c r="K1794" i="1"/>
  <c r="K1796" i="1"/>
  <c r="K1798" i="1"/>
  <c r="K1800" i="1"/>
  <c r="K1802" i="1"/>
  <c r="K1804" i="1"/>
  <c r="K1806" i="1"/>
  <c r="K1808" i="1"/>
  <c r="K1810" i="1"/>
  <c r="K1812" i="1"/>
  <c r="K1814" i="1"/>
  <c r="K1816" i="1"/>
  <c r="K1818" i="1"/>
  <c r="K1820" i="1"/>
  <c r="K1822" i="1"/>
  <c r="K1824" i="1"/>
  <c r="K1826" i="1"/>
  <c r="K1828" i="1"/>
  <c r="K1830" i="1"/>
  <c r="K1832" i="1"/>
  <c r="K1834" i="1"/>
  <c r="K1836" i="1"/>
  <c r="K1838" i="1"/>
  <c r="K1840" i="1"/>
  <c r="K1842" i="1"/>
  <c r="K1844" i="1"/>
  <c r="K1846" i="1"/>
  <c r="K1848" i="1"/>
  <c r="K1850" i="1"/>
  <c r="K1852" i="1"/>
  <c r="K1854" i="1"/>
  <c r="K1856" i="1"/>
  <c r="K1858" i="1"/>
  <c r="K1860" i="1"/>
  <c r="K1862" i="1"/>
  <c r="K1864" i="1"/>
  <c r="K1866" i="1"/>
  <c r="K1868" i="1"/>
  <c r="K1870" i="1"/>
  <c r="K1872" i="1"/>
  <c r="K1874" i="1"/>
  <c r="K1876" i="1"/>
  <c r="K1878" i="1"/>
  <c r="K1880" i="1"/>
  <c r="K1882" i="1"/>
  <c r="K1884" i="1"/>
  <c r="K1886" i="1"/>
  <c r="K1888" i="1"/>
  <c r="K1890" i="1"/>
  <c r="K1892" i="1"/>
  <c r="K1894" i="1"/>
  <c r="K1896" i="1"/>
  <c r="K1898" i="1"/>
  <c r="K1900" i="1"/>
  <c r="K1902" i="1"/>
  <c r="K1904" i="1"/>
  <c r="K1906" i="1"/>
  <c r="K1908" i="1"/>
  <c r="K1910" i="1"/>
  <c r="K1912" i="1"/>
  <c r="K1914" i="1"/>
  <c r="K1916" i="1"/>
  <c r="K1918" i="1"/>
  <c r="K1920" i="1"/>
  <c r="K1922" i="1"/>
  <c r="K1924" i="1"/>
  <c r="K1926" i="1"/>
  <c r="K1928" i="1"/>
  <c r="K1930" i="1"/>
  <c r="K1932" i="1"/>
  <c r="K1934" i="1"/>
  <c r="K1936" i="1"/>
  <c r="K1938" i="1"/>
  <c r="K1940" i="1"/>
  <c r="K1942" i="1"/>
  <c r="K1944" i="1"/>
  <c r="K1946" i="1"/>
  <c r="K1948" i="1"/>
  <c r="K1950" i="1"/>
  <c r="K1952" i="1"/>
  <c r="K1954" i="1"/>
  <c r="K1956" i="1"/>
  <c r="K1958" i="1"/>
  <c r="K1960" i="1"/>
  <c r="K1962" i="1"/>
  <c r="K1964" i="1"/>
  <c r="K1966" i="1"/>
  <c r="K1968" i="1"/>
  <c r="K1970" i="1"/>
  <c r="K1972" i="1"/>
  <c r="K1974" i="1"/>
  <c r="K1976" i="1"/>
  <c r="K1978" i="1"/>
  <c r="K1980" i="1"/>
  <c r="K1982" i="1"/>
  <c r="K1984" i="1"/>
  <c r="K1986" i="1"/>
  <c r="K1988" i="1"/>
  <c r="K1990" i="1"/>
  <c r="K1992" i="1"/>
  <c r="K1994" i="1"/>
  <c r="K1996" i="1"/>
  <c r="K1998" i="1"/>
  <c r="K2000" i="1"/>
  <c r="K2002" i="1"/>
  <c r="K2004" i="1"/>
  <c r="K2006" i="1"/>
  <c r="K2008" i="1"/>
  <c r="K2010" i="1"/>
  <c r="K2012" i="1"/>
  <c r="K2014" i="1"/>
  <c r="K2016" i="1"/>
  <c r="K2018" i="1"/>
  <c r="K2020" i="1"/>
  <c r="K2022" i="1"/>
  <c r="K2024" i="1"/>
  <c r="K2026" i="1"/>
  <c r="K2028" i="1"/>
  <c r="K2030" i="1"/>
  <c r="K2032" i="1"/>
  <c r="K2034" i="1"/>
  <c r="K2036" i="1"/>
  <c r="K2038" i="1"/>
  <c r="K2040" i="1"/>
  <c r="K2042" i="1"/>
  <c r="K2044" i="1"/>
  <c r="K2046" i="1"/>
  <c r="K2048" i="1"/>
  <c r="K2050" i="1"/>
  <c r="K2052" i="1"/>
  <c r="K2054" i="1"/>
  <c r="K2056" i="1"/>
  <c r="K2058" i="1"/>
  <c r="K2060" i="1"/>
  <c r="K2062" i="1"/>
  <c r="K2064" i="1"/>
  <c r="K2066" i="1"/>
  <c r="K2068" i="1"/>
  <c r="K2070" i="1"/>
  <c r="K2072" i="1"/>
  <c r="K2074" i="1"/>
  <c r="K2076" i="1"/>
  <c r="K2078" i="1"/>
  <c r="K2080" i="1"/>
  <c r="K2082" i="1"/>
  <c r="K2084" i="1"/>
  <c r="K2086" i="1"/>
  <c r="K2088" i="1"/>
  <c r="K2090" i="1"/>
  <c r="K2092" i="1"/>
  <c r="K2094" i="1"/>
  <c r="K2096" i="1"/>
  <c r="K2098" i="1"/>
  <c r="K2100" i="1"/>
  <c r="K2102" i="1"/>
  <c r="K2104" i="1"/>
  <c r="K2106" i="1"/>
  <c r="K2108" i="1"/>
  <c r="K2110" i="1"/>
  <c r="K2112" i="1"/>
  <c r="K2114" i="1"/>
  <c r="K2116" i="1"/>
  <c r="K2118" i="1"/>
  <c r="K2120" i="1"/>
  <c r="K2122" i="1"/>
  <c r="K2124" i="1"/>
  <c r="K2126" i="1"/>
  <c r="K2128" i="1"/>
  <c r="K2130" i="1"/>
  <c r="K2132" i="1"/>
  <c r="K2134" i="1"/>
  <c r="K2136" i="1"/>
  <c r="K2138" i="1"/>
  <c r="K2140" i="1"/>
  <c r="K2142" i="1"/>
  <c r="K2144" i="1"/>
  <c r="K2146" i="1"/>
  <c r="K2148" i="1"/>
  <c r="K2150" i="1"/>
  <c r="K2152" i="1"/>
  <c r="K2154" i="1"/>
  <c r="K2156" i="1"/>
  <c r="K2158" i="1"/>
  <c r="K2160" i="1"/>
  <c r="K2162" i="1"/>
  <c r="K2164" i="1"/>
  <c r="K2166" i="1"/>
  <c r="K2168" i="1"/>
  <c r="K2170" i="1"/>
  <c r="K2172" i="1"/>
  <c r="K2174" i="1"/>
  <c r="K2176" i="1"/>
  <c r="K2178" i="1"/>
  <c r="K2180" i="1"/>
  <c r="K2182" i="1"/>
  <c r="K2184" i="1"/>
  <c r="K2186" i="1"/>
  <c r="K2188" i="1"/>
  <c r="K2190" i="1"/>
  <c r="K2192" i="1"/>
  <c r="K2194" i="1"/>
  <c r="K2196" i="1"/>
  <c r="K2198" i="1"/>
  <c r="K2200" i="1"/>
  <c r="K2202" i="1"/>
  <c r="K2204" i="1"/>
  <c r="K2206" i="1"/>
  <c r="K2208" i="1"/>
  <c r="K2210" i="1"/>
  <c r="K2212" i="1"/>
  <c r="K2214" i="1"/>
  <c r="K2216" i="1"/>
  <c r="K2218" i="1"/>
  <c r="K2220" i="1"/>
  <c r="K2222" i="1"/>
  <c r="K2224" i="1"/>
  <c r="K2226" i="1"/>
  <c r="K2228" i="1"/>
  <c r="K2230" i="1"/>
  <c r="K2232" i="1"/>
  <c r="K2234" i="1"/>
  <c r="K2236" i="1"/>
  <c r="K2238" i="1"/>
  <c r="K2240" i="1"/>
  <c r="K2242" i="1"/>
  <c r="K2244" i="1"/>
  <c r="K2246" i="1"/>
  <c r="K2248" i="1"/>
  <c r="K2250" i="1"/>
  <c r="K2252" i="1"/>
  <c r="K2254" i="1"/>
  <c r="K2256" i="1"/>
  <c r="K2258" i="1"/>
  <c r="K2260" i="1"/>
  <c r="K2262" i="1"/>
  <c r="K2264" i="1"/>
  <c r="K2266" i="1"/>
  <c r="K2268" i="1"/>
  <c r="K2270" i="1"/>
  <c r="K2272" i="1"/>
  <c r="K2274" i="1"/>
  <c r="K2276" i="1"/>
  <c r="K2278" i="1"/>
  <c r="K2280" i="1"/>
  <c r="K2282" i="1"/>
  <c r="K2284" i="1"/>
  <c r="K2286" i="1"/>
  <c r="K2288" i="1"/>
  <c r="K2290" i="1"/>
  <c r="K2292" i="1"/>
  <c r="K2294" i="1"/>
  <c r="K2296" i="1"/>
  <c r="K2298" i="1"/>
  <c r="K2300" i="1"/>
  <c r="K2302" i="1"/>
  <c r="K2304" i="1"/>
  <c r="K2306" i="1"/>
  <c r="K2308" i="1"/>
  <c r="K2310" i="1"/>
  <c r="K2312" i="1"/>
  <c r="K2314" i="1"/>
  <c r="K2316" i="1"/>
  <c r="K2318" i="1"/>
  <c r="K2320" i="1"/>
  <c r="K2322" i="1"/>
  <c r="K2324" i="1"/>
  <c r="K2326" i="1"/>
  <c r="K2328" i="1"/>
  <c r="K2330" i="1"/>
  <c r="K2332" i="1"/>
  <c r="K2334" i="1"/>
  <c r="K2336" i="1"/>
  <c r="K2338" i="1"/>
  <c r="K2340" i="1"/>
  <c r="K2342" i="1"/>
  <c r="K2344" i="1"/>
  <c r="K2346" i="1"/>
  <c r="K2348" i="1"/>
  <c r="K2350" i="1"/>
  <c r="K2352" i="1"/>
  <c r="K2354" i="1"/>
  <c r="K2356" i="1"/>
  <c r="K2358" i="1"/>
  <c r="K2360" i="1"/>
  <c r="K2362" i="1"/>
  <c r="K2364" i="1"/>
  <c r="K2366" i="1"/>
  <c r="K2368" i="1"/>
  <c r="K2370" i="1"/>
  <c r="K2372" i="1"/>
  <c r="K2374" i="1"/>
  <c r="K2376" i="1"/>
  <c r="K2378" i="1"/>
  <c r="K2380" i="1"/>
  <c r="K2382" i="1"/>
  <c r="K2384" i="1"/>
  <c r="K2386" i="1"/>
  <c r="K2388" i="1"/>
  <c r="K2390" i="1"/>
  <c r="K2392" i="1"/>
  <c r="K2394" i="1"/>
  <c r="K2396" i="1"/>
  <c r="K2398" i="1"/>
  <c r="K2400" i="1"/>
  <c r="K2402" i="1"/>
  <c r="K2404" i="1"/>
  <c r="K2406" i="1"/>
  <c r="K2408" i="1"/>
  <c r="K2410" i="1"/>
  <c r="K2412" i="1"/>
  <c r="K2414" i="1"/>
  <c r="K2416" i="1"/>
  <c r="K2418" i="1"/>
  <c r="K2420" i="1"/>
  <c r="K2422" i="1"/>
  <c r="K2424" i="1"/>
  <c r="K2426" i="1"/>
  <c r="K2428" i="1"/>
  <c r="K2430" i="1"/>
  <c r="K2432" i="1"/>
  <c r="K2434" i="1"/>
  <c r="K2436" i="1"/>
  <c r="K2438" i="1"/>
  <c r="K2440" i="1"/>
  <c r="K2442" i="1"/>
  <c r="K2444" i="1"/>
  <c r="K2446" i="1"/>
  <c r="K2448" i="1"/>
  <c r="K2450" i="1"/>
  <c r="K2452" i="1"/>
  <c r="K2454" i="1"/>
  <c r="K2456" i="1"/>
  <c r="K2458" i="1"/>
  <c r="K2460" i="1"/>
  <c r="K2462" i="1"/>
  <c r="K2464" i="1"/>
  <c r="K2466" i="1"/>
  <c r="K2468" i="1"/>
  <c r="K2470" i="1"/>
  <c r="K2472" i="1"/>
  <c r="K2474" i="1"/>
  <c r="K2476" i="1"/>
  <c r="K2478" i="1"/>
  <c r="K2480" i="1"/>
  <c r="K2482" i="1"/>
  <c r="K2484" i="1"/>
  <c r="K2486" i="1"/>
  <c r="K2488" i="1"/>
  <c r="K2490" i="1"/>
  <c r="K2492" i="1"/>
  <c r="K2494" i="1"/>
  <c r="K2496" i="1"/>
  <c r="K2498" i="1"/>
  <c r="K2500" i="1"/>
  <c r="K2502" i="1"/>
  <c r="K2504" i="1"/>
  <c r="K2506" i="1"/>
  <c r="K2508" i="1"/>
  <c r="K2510" i="1"/>
  <c r="K2512" i="1"/>
  <c r="K2514" i="1"/>
  <c r="K2516" i="1"/>
  <c r="K2518" i="1"/>
  <c r="K2520" i="1"/>
  <c r="K2522" i="1"/>
  <c r="K2524" i="1"/>
  <c r="K2526" i="1"/>
  <c r="K2528" i="1"/>
  <c r="K2530" i="1"/>
  <c r="K2532" i="1"/>
  <c r="K2534" i="1"/>
  <c r="K2536" i="1"/>
  <c r="K2538" i="1"/>
  <c r="K2540" i="1"/>
  <c r="K2542" i="1"/>
  <c r="K2544" i="1"/>
  <c r="K2546" i="1"/>
  <c r="K2548" i="1"/>
  <c r="K2550" i="1"/>
  <c r="K2552" i="1"/>
  <c r="K2554" i="1"/>
  <c r="K2556" i="1"/>
  <c r="K193" i="1"/>
  <c r="K289" i="1"/>
  <c r="K353" i="1"/>
  <c r="K417" i="1"/>
  <c r="K481" i="1"/>
  <c r="K528" i="1"/>
  <c r="K560" i="1"/>
  <c r="K592" i="1"/>
  <c r="K624" i="1"/>
  <c r="K656" i="1"/>
  <c r="K685" i="1"/>
  <c r="K701" i="1"/>
  <c r="K717" i="1"/>
  <c r="K733" i="1"/>
  <c r="K749" i="1"/>
  <c r="K765" i="1"/>
  <c r="K781" i="1"/>
  <c r="K797" i="1"/>
  <c r="K813" i="1"/>
  <c r="K829" i="1"/>
  <c r="K845" i="1"/>
  <c r="K861" i="1"/>
  <c r="K877" i="1"/>
  <c r="K893" i="1"/>
  <c r="K909" i="1"/>
  <c r="K925" i="1"/>
  <c r="K941" i="1"/>
  <c r="K957" i="1"/>
  <c r="K973" i="1"/>
  <c r="K989" i="1"/>
  <c r="K1005" i="1"/>
  <c r="K1021" i="1"/>
  <c r="K1037" i="1"/>
  <c r="K1053" i="1"/>
  <c r="K1069" i="1"/>
  <c r="K1085" i="1"/>
  <c r="K1101" i="1"/>
  <c r="K1117" i="1"/>
  <c r="K1133" i="1"/>
  <c r="K1149" i="1"/>
  <c r="K1165" i="1"/>
  <c r="K1181" i="1"/>
  <c r="K1195" i="1"/>
  <c r="K1203" i="1"/>
  <c r="K1211" i="1"/>
  <c r="K1219" i="1"/>
  <c r="K1227" i="1"/>
  <c r="K1235" i="1"/>
  <c r="K1243" i="1"/>
  <c r="K1251" i="1"/>
  <c r="K1259" i="1"/>
  <c r="K1267" i="1"/>
  <c r="K1275" i="1"/>
  <c r="K1283" i="1"/>
  <c r="K1291" i="1"/>
  <c r="K1299" i="1"/>
  <c r="K1307" i="1"/>
  <c r="K1315" i="1"/>
  <c r="K1323" i="1"/>
  <c r="K1331" i="1"/>
  <c r="K1339" i="1"/>
  <c r="K1347" i="1"/>
  <c r="K1355" i="1"/>
  <c r="K1363" i="1"/>
  <c r="K1371" i="1"/>
  <c r="K1379" i="1"/>
  <c r="K1387" i="1"/>
  <c r="K1395" i="1"/>
  <c r="K1403" i="1"/>
  <c r="K1411" i="1"/>
  <c r="K1419" i="1"/>
  <c r="K1427" i="1"/>
  <c r="K1435" i="1"/>
  <c r="K1443" i="1"/>
  <c r="K1451" i="1"/>
  <c r="K1459" i="1"/>
  <c r="K1467" i="1"/>
  <c r="K1475" i="1"/>
  <c r="K1483" i="1"/>
  <c r="K1491" i="1"/>
  <c r="K1499" i="1"/>
  <c r="K1507" i="1"/>
  <c r="K1515" i="1"/>
  <c r="K1523" i="1"/>
  <c r="K1531" i="1"/>
  <c r="K1537" i="1"/>
  <c r="K1541" i="1"/>
  <c r="K1545" i="1"/>
  <c r="K1549" i="1"/>
  <c r="K1553" i="1"/>
  <c r="K1557" i="1"/>
  <c r="K1561" i="1"/>
  <c r="K1565" i="1"/>
  <c r="K1569" i="1"/>
  <c r="K1573" i="1"/>
  <c r="K1577" i="1"/>
  <c r="K1581" i="1"/>
  <c r="K1585" i="1"/>
  <c r="K1589" i="1"/>
  <c r="K1593" i="1"/>
  <c r="K1597" i="1"/>
  <c r="K1601" i="1"/>
  <c r="K1605" i="1"/>
  <c r="K1609" i="1"/>
  <c r="K1613" i="1"/>
  <c r="K1617" i="1"/>
  <c r="K1621" i="1"/>
  <c r="K1625" i="1"/>
  <c r="K1629" i="1"/>
  <c r="K1633" i="1"/>
  <c r="K1637" i="1"/>
  <c r="K1641" i="1"/>
  <c r="K1645" i="1"/>
  <c r="K1649" i="1"/>
  <c r="K1653" i="1"/>
  <c r="K1657" i="1"/>
  <c r="K1661" i="1"/>
  <c r="K1665" i="1"/>
  <c r="K1669" i="1"/>
  <c r="K1673" i="1"/>
  <c r="K1677" i="1"/>
  <c r="K1681" i="1"/>
  <c r="K1685" i="1"/>
  <c r="K1689" i="1"/>
  <c r="K1693" i="1"/>
  <c r="K1697" i="1"/>
  <c r="K1701" i="1"/>
  <c r="K1705" i="1"/>
  <c r="K1709" i="1"/>
  <c r="K1713" i="1"/>
  <c r="K1717" i="1"/>
  <c r="K1721" i="1"/>
  <c r="K1725" i="1"/>
  <c r="K1729" i="1"/>
  <c r="K1733" i="1"/>
  <c r="K1737" i="1"/>
  <c r="K1741" i="1"/>
  <c r="K1745" i="1"/>
  <c r="K1749" i="1"/>
  <c r="K1753" i="1"/>
  <c r="K1757" i="1"/>
  <c r="K1761" i="1"/>
  <c r="K1765" i="1"/>
  <c r="K1769" i="1"/>
  <c r="K1773" i="1"/>
  <c r="K1777" i="1"/>
  <c r="K1781" i="1"/>
  <c r="K1785" i="1"/>
  <c r="K1789" i="1"/>
  <c r="K1793" i="1"/>
  <c r="K1797" i="1"/>
  <c r="K1801" i="1"/>
  <c r="K1805" i="1"/>
  <c r="K1809" i="1"/>
  <c r="K1813" i="1"/>
  <c r="K1817" i="1"/>
  <c r="K1821" i="1"/>
  <c r="K1825" i="1"/>
  <c r="K1829" i="1"/>
  <c r="K1833" i="1"/>
  <c r="K1837" i="1"/>
  <c r="K1841" i="1"/>
  <c r="K1845" i="1"/>
  <c r="K1849" i="1"/>
  <c r="K1853" i="1"/>
  <c r="K1857" i="1"/>
  <c r="K1861" i="1"/>
  <c r="K1865" i="1"/>
  <c r="K1869" i="1"/>
  <c r="K1873" i="1"/>
  <c r="K1877" i="1"/>
  <c r="K1881" i="1"/>
  <c r="K1885" i="1"/>
  <c r="K1889" i="1"/>
  <c r="K1893" i="1"/>
  <c r="K1897" i="1"/>
  <c r="K1901" i="1"/>
  <c r="K1905" i="1"/>
  <c r="K1909" i="1"/>
  <c r="K1913" i="1"/>
  <c r="K1917" i="1"/>
  <c r="K1921" i="1"/>
  <c r="K1925" i="1"/>
  <c r="K1929" i="1"/>
  <c r="K1933" i="1"/>
  <c r="K1937" i="1"/>
  <c r="K1941" i="1"/>
  <c r="K1945" i="1"/>
  <c r="K1949" i="1"/>
  <c r="K1953" i="1"/>
  <c r="K1957" i="1"/>
  <c r="K1961" i="1"/>
  <c r="K1965" i="1"/>
  <c r="K1969" i="1"/>
  <c r="K1973" i="1"/>
  <c r="K1977" i="1"/>
  <c r="K1981" i="1"/>
  <c r="K1985" i="1"/>
  <c r="K1989" i="1"/>
  <c r="K1993" i="1"/>
  <c r="K1997" i="1"/>
  <c r="K2001" i="1"/>
  <c r="K2005" i="1"/>
  <c r="K2009" i="1"/>
  <c r="K2013" i="1"/>
  <c r="K2017" i="1"/>
  <c r="K2021" i="1"/>
  <c r="K2025" i="1"/>
  <c r="K2029" i="1"/>
  <c r="K2033" i="1"/>
  <c r="K2037" i="1"/>
  <c r="K2041" i="1"/>
  <c r="K2045" i="1"/>
  <c r="K2049" i="1"/>
  <c r="K2053" i="1"/>
  <c r="K2057" i="1"/>
  <c r="K2061" i="1"/>
  <c r="K2065" i="1"/>
  <c r="K2069" i="1"/>
  <c r="K2073" i="1"/>
  <c r="K2077" i="1"/>
  <c r="K2081" i="1"/>
  <c r="K2085" i="1"/>
  <c r="K2089" i="1"/>
  <c r="K2093" i="1"/>
  <c r="K2097" i="1"/>
  <c r="K2101" i="1"/>
  <c r="K2105" i="1"/>
  <c r="K2109" i="1"/>
  <c r="K2113" i="1"/>
  <c r="K2117" i="1"/>
  <c r="K2121" i="1"/>
  <c r="K2125" i="1"/>
  <c r="K2129" i="1"/>
  <c r="K2133" i="1"/>
  <c r="K2137" i="1"/>
  <c r="K2141" i="1"/>
  <c r="K2145" i="1"/>
  <c r="K2149" i="1"/>
  <c r="K2153" i="1"/>
  <c r="K2157" i="1"/>
  <c r="K2161" i="1"/>
  <c r="K2165" i="1"/>
  <c r="K2169" i="1"/>
  <c r="K2173" i="1"/>
  <c r="K2177" i="1"/>
  <c r="K2181" i="1"/>
  <c r="K2185" i="1"/>
  <c r="K2189" i="1"/>
  <c r="K2193" i="1"/>
  <c r="K2197" i="1"/>
  <c r="K2201" i="1"/>
  <c r="K2205" i="1"/>
  <c r="K2209" i="1"/>
  <c r="K2213" i="1"/>
  <c r="K2217" i="1"/>
  <c r="K2221" i="1"/>
  <c r="K2225" i="1"/>
  <c r="K2229" i="1"/>
  <c r="K2233" i="1"/>
  <c r="K2237" i="1"/>
  <c r="K2241" i="1"/>
  <c r="K2245" i="1"/>
  <c r="K2249" i="1"/>
  <c r="K2253" i="1"/>
  <c r="K2257" i="1"/>
  <c r="K2261" i="1"/>
  <c r="K2265" i="1"/>
  <c r="K2269" i="1"/>
  <c r="K2273" i="1"/>
  <c r="K2277" i="1"/>
  <c r="K2281" i="1"/>
  <c r="K2285" i="1"/>
  <c r="K2289" i="1"/>
  <c r="K2293" i="1"/>
  <c r="K2297" i="1"/>
  <c r="K2301" i="1"/>
  <c r="K2305" i="1"/>
  <c r="K2309" i="1"/>
  <c r="K2313" i="1"/>
  <c r="K2317" i="1"/>
  <c r="K2321" i="1"/>
  <c r="K2325" i="1"/>
  <c r="K2329" i="1"/>
  <c r="K2333" i="1"/>
  <c r="K2337" i="1"/>
  <c r="K2341" i="1"/>
  <c r="K2345" i="1"/>
  <c r="K2349" i="1"/>
  <c r="K2353" i="1"/>
  <c r="K2357" i="1"/>
  <c r="K2361" i="1"/>
  <c r="K2365" i="1"/>
  <c r="K2369" i="1"/>
  <c r="K2373" i="1"/>
  <c r="K2377" i="1"/>
  <c r="K2381" i="1"/>
  <c r="K2385" i="1"/>
  <c r="K2389" i="1"/>
  <c r="K2393" i="1"/>
  <c r="K2397" i="1"/>
  <c r="K2401" i="1"/>
  <c r="K2405" i="1"/>
  <c r="K2409" i="1"/>
  <c r="K2413" i="1"/>
  <c r="K2417" i="1"/>
  <c r="K2421" i="1"/>
  <c r="K2425" i="1"/>
  <c r="K2429" i="1"/>
  <c r="K2433" i="1"/>
  <c r="K2437" i="1"/>
  <c r="K2441" i="1"/>
  <c r="K2445" i="1"/>
  <c r="K2449" i="1"/>
  <c r="K2453" i="1"/>
  <c r="K2457" i="1"/>
  <c r="K2461" i="1"/>
  <c r="K2465" i="1"/>
  <c r="K2469" i="1"/>
  <c r="K2473" i="1"/>
  <c r="K2477" i="1"/>
  <c r="K2481" i="1"/>
  <c r="K2485" i="1"/>
  <c r="K2489" i="1"/>
  <c r="K2493" i="1"/>
  <c r="K2497" i="1"/>
  <c r="K2501" i="1"/>
  <c r="K2505" i="1"/>
  <c r="K2509" i="1"/>
  <c r="K2513" i="1"/>
  <c r="K2517" i="1"/>
  <c r="K2521" i="1"/>
  <c r="K2525" i="1"/>
  <c r="K2529" i="1"/>
  <c r="K2533" i="1"/>
  <c r="K2537" i="1"/>
  <c r="K2541" i="1"/>
  <c r="K2545" i="1"/>
  <c r="K2549" i="1"/>
  <c r="K2553" i="1"/>
  <c r="K2557" i="1"/>
  <c r="K2559" i="1"/>
  <c r="K2561" i="1"/>
  <c r="K2563" i="1"/>
  <c r="K2565" i="1"/>
  <c r="K2567" i="1"/>
  <c r="K2569" i="1"/>
  <c r="K2571" i="1"/>
  <c r="K2573" i="1"/>
  <c r="K2575" i="1"/>
  <c r="K2577" i="1"/>
  <c r="K2579" i="1"/>
  <c r="K2581" i="1"/>
  <c r="K2583" i="1"/>
  <c r="K2585" i="1"/>
  <c r="K2587" i="1"/>
  <c r="K2589" i="1"/>
  <c r="K2591" i="1"/>
  <c r="K2593" i="1"/>
  <c r="K2595" i="1"/>
  <c r="K2597" i="1"/>
  <c r="K2599" i="1"/>
  <c r="K2601" i="1"/>
  <c r="K2603" i="1"/>
  <c r="K2605" i="1"/>
  <c r="K2607" i="1"/>
  <c r="K2609" i="1"/>
  <c r="K2611" i="1"/>
  <c r="K2613" i="1"/>
  <c r="K2615" i="1"/>
  <c r="K2617" i="1"/>
  <c r="K2619" i="1"/>
  <c r="K2621" i="1"/>
  <c r="K2623" i="1"/>
  <c r="K2625" i="1"/>
  <c r="K2627" i="1"/>
  <c r="K2629" i="1"/>
  <c r="K2631" i="1"/>
  <c r="K2633" i="1"/>
  <c r="K2635" i="1"/>
  <c r="K2637" i="1"/>
  <c r="K2639" i="1"/>
  <c r="K2641" i="1"/>
  <c r="K2643" i="1"/>
  <c r="K2645" i="1"/>
  <c r="K2647" i="1"/>
  <c r="K2649" i="1"/>
  <c r="K2651" i="1"/>
  <c r="K2653" i="1"/>
  <c r="K2655" i="1"/>
  <c r="K2657" i="1"/>
  <c r="K2659" i="1"/>
  <c r="K2661" i="1"/>
  <c r="K2663" i="1"/>
  <c r="K2665" i="1"/>
  <c r="K2667" i="1"/>
  <c r="K2669" i="1"/>
  <c r="K2671" i="1"/>
  <c r="K2673" i="1"/>
  <c r="K2675" i="1"/>
  <c r="K2677" i="1"/>
  <c r="K2679" i="1"/>
  <c r="K2681" i="1"/>
  <c r="K2683" i="1"/>
  <c r="K2685" i="1"/>
  <c r="K2687" i="1"/>
  <c r="K2689" i="1"/>
  <c r="K2691" i="1"/>
  <c r="K2693" i="1"/>
  <c r="K2695" i="1"/>
  <c r="K2697" i="1"/>
  <c r="K2699" i="1"/>
  <c r="K2701" i="1"/>
  <c r="K2703" i="1"/>
  <c r="K2705" i="1"/>
  <c r="K2707" i="1"/>
  <c r="K2709" i="1"/>
  <c r="K2711" i="1"/>
  <c r="K2713" i="1"/>
  <c r="K2715" i="1"/>
  <c r="K2717" i="1"/>
  <c r="K2719" i="1"/>
  <c r="K2721" i="1"/>
  <c r="K2723" i="1"/>
  <c r="K2725" i="1"/>
  <c r="K2727" i="1"/>
  <c r="K2729" i="1"/>
  <c r="K2731" i="1"/>
  <c r="K2733" i="1"/>
  <c r="K2735" i="1"/>
  <c r="K2737" i="1"/>
  <c r="K2739" i="1"/>
  <c r="K2741" i="1"/>
  <c r="K2743" i="1"/>
  <c r="K2745" i="1"/>
  <c r="K2747" i="1"/>
  <c r="K2749" i="1"/>
  <c r="K2751" i="1"/>
  <c r="K2753" i="1"/>
  <c r="K2755" i="1"/>
  <c r="K2757" i="1"/>
  <c r="K2759" i="1"/>
  <c r="K2761" i="1"/>
  <c r="K2763" i="1"/>
  <c r="K2765" i="1"/>
  <c r="K2767" i="1"/>
  <c r="K2769" i="1"/>
  <c r="K2771" i="1"/>
  <c r="K2773" i="1"/>
  <c r="K2775" i="1"/>
  <c r="K2777" i="1"/>
  <c r="K2779" i="1"/>
  <c r="K2781" i="1"/>
  <c r="K2783" i="1"/>
  <c r="K2785" i="1"/>
  <c r="K2787" i="1"/>
  <c r="K2789" i="1"/>
  <c r="K2791" i="1"/>
  <c r="K2793" i="1"/>
  <c r="K2795" i="1"/>
  <c r="K2797" i="1"/>
  <c r="K2799" i="1"/>
  <c r="K2801" i="1"/>
  <c r="K2803" i="1"/>
  <c r="K2805" i="1"/>
  <c r="K2807" i="1"/>
  <c r="K2809" i="1"/>
  <c r="K2811" i="1"/>
  <c r="K2813" i="1"/>
  <c r="K2815" i="1"/>
  <c r="K2817" i="1"/>
  <c r="K2819" i="1"/>
  <c r="K2821" i="1"/>
  <c r="K2823" i="1"/>
  <c r="K2825" i="1"/>
  <c r="K2827" i="1"/>
  <c r="K2829" i="1"/>
  <c r="K2831" i="1"/>
  <c r="K2833" i="1"/>
  <c r="K2835" i="1"/>
  <c r="K2837" i="1"/>
  <c r="K2839" i="1"/>
  <c r="K2841" i="1"/>
  <c r="K2843" i="1"/>
  <c r="K2845" i="1"/>
  <c r="K2847" i="1"/>
  <c r="K2849" i="1"/>
  <c r="K2851" i="1"/>
  <c r="K2853" i="1"/>
  <c r="K2855" i="1"/>
  <c r="K2857" i="1"/>
  <c r="K2859" i="1"/>
  <c r="K2861" i="1"/>
  <c r="K2863" i="1"/>
  <c r="K2865" i="1"/>
  <c r="K2867" i="1"/>
  <c r="K2869" i="1"/>
  <c r="K2871" i="1"/>
  <c r="K2873" i="1"/>
  <c r="K2875" i="1"/>
  <c r="K2877" i="1"/>
  <c r="K2879" i="1"/>
  <c r="K2881" i="1"/>
  <c r="K2883" i="1"/>
  <c r="K2885" i="1"/>
  <c r="K2887" i="1"/>
  <c r="K2889" i="1"/>
  <c r="K2891" i="1"/>
  <c r="K2893" i="1"/>
  <c r="K2895" i="1"/>
  <c r="K2897" i="1"/>
  <c r="K2899" i="1"/>
  <c r="K2901" i="1"/>
  <c r="K2903" i="1"/>
  <c r="K2905" i="1"/>
  <c r="K2907" i="1"/>
  <c r="K2909" i="1"/>
  <c r="K2911" i="1"/>
  <c r="K2913" i="1"/>
  <c r="K2915" i="1"/>
  <c r="K2917" i="1"/>
  <c r="K2919" i="1"/>
  <c r="K2921" i="1"/>
  <c r="K2923" i="1"/>
  <c r="K2925" i="1"/>
  <c r="K2927" i="1"/>
  <c r="K2929" i="1"/>
  <c r="K2931" i="1"/>
  <c r="K2933" i="1"/>
  <c r="K2935" i="1"/>
  <c r="K2937" i="1"/>
  <c r="K2939" i="1"/>
  <c r="K2941" i="1"/>
  <c r="K2943" i="1"/>
  <c r="K2945" i="1"/>
  <c r="K2947" i="1"/>
  <c r="K2949" i="1"/>
  <c r="K2951" i="1"/>
  <c r="K2953" i="1"/>
  <c r="K2955" i="1"/>
  <c r="K2957" i="1"/>
  <c r="K2959" i="1"/>
  <c r="K2961" i="1"/>
  <c r="K2963" i="1"/>
  <c r="K2965" i="1"/>
  <c r="K2967" i="1"/>
  <c r="K2969" i="1"/>
  <c r="K2971" i="1"/>
  <c r="K2973" i="1"/>
  <c r="K2975" i="1"/>
  <c r="K2977" i="1"/>
  <c r="K2979" i="1"/>
  <c r="K2981" i="1"/>
  <c r="K2983" i="1"/>
  <c r="K2985" i="1"/>
  <c r="K2987" i="1"/>
  <c r="K2989" i="1"/>
  <c r="K2991" i="1"/>
  <c r="K2993" i="1"/>
  <c r="K2995" i="1"/>
  <c r="K2997" i="1"/>
  <c r="K2999" i="1"/>
  <c r="K3001" i="1"/>
  <c r="K3003" i="1"/>
  <c r="K3005" i="1"/>
  <c r="K3007" i="1"/>
  <c r="K3009" i="1"/>
  <c r="K3011" i="1"/>
  <c r="K3013" i="1"/>
  <c r="K3015" i="1"/>
  <c r="K3017" i="1"/>
  <c r="K3019" i="1"/>
  <c r="K3021" i="1"/>
  <c r="K3023" i="1"/>
  <c r="K3025" i="1"/>
  <c r="K3027" i="1"/>
  <c r="K3029" i="1"/>
  <c r="K3031" i="1"/>
  <c r="K3033" i="1"/>
  <c r="K3035" i="1"/>
  <c r="K3037" i="1"/>
  <c r="K3039" i="1"/>
  <c r="K3041" i="1"/>
  <c r="K3043" i="1"/>
  <c r="K3045" i="1"/>
  <c r="K3047" i="1"/>
  <c r="K3049" i="1"/>
  <c r="K3051" i="1"/>
  <c r="K3053" i="1"/>
  <c r="K3055" i="1"/>
  <c r="K3057" i="1"/>
  <c r="K3059" i="1"/>
  <c r="K3061" i="1"/>
  <c r="K3063" i="1"/>
  <c r="K3065" i="1"/>
  <c r="K3067" i="1"/>
  <c r="K3069" i="1"/>
  <c r="K3071" i="1"/>
  <c r="K3073" i="1"/>
  <c r="K3075" i="1"/>
  <c r="K3077" i="1"/>
  <c r="K3079" i="1"/>
  <c r="K3081" i="1"/>
  <c r="K3083" i="1"/>
  <c r="K3085" i="1"/>
  <c r="K3087" i="1"/>
  <c r="K3089" i="1"/>
  <c r="K3091" i="1"/>
  <c r="K3093" i="1"/>
  <c r="K3095" i="1"/>
  <c r="K3097" i="1"/>
  <c r="K3099" i="1"/>
  <c r="K3101" i="1"/>
  <c r="K3103" i="1"/>
  <c r="K3105" i="1"/>
  <c r="K3107" i="1"/>
  <c r="K3109" i="1"/>
  <c r="K3111" i="1"/>
  <c r="K3113" i="1"/>
  <c r="K3115" i="1"/>
  <c r="K3117" i="1"/>
  <c r="K3119" i="1"/>
  <c r="K3121" i="1"/>
  <c r="K3123" i="1"/>
  <c r="K3125" i="1"/>
  <c r="K3127" i="1"/>
  <c r="K3129" i="1"/>
  <c r="K3131" i="1"/>
  <c r="K3133" i="1"/>
  <c r="K3135" i="1"/>
  <c r="K3137" i="1"/>
  <c r="K3139" i="1"/>
  <c r="K3141" i="1"/>
  <c r="K3143" i="1"/>
  <c r="K3145" i="1"/>
  <c r="K3147" i="1"/>
  <c r="K3149" i="1"/>
  <c r="K3151" i="1"/>
  <c r="K3153" i="1"/>
  <c r="K3155" i="1"/>
  <c r="K3157" i="1"/>
  <c r="K3159" i="1"/>
  <c r="K3161" i="1"/>
  <c r="K3163" i="1"/>
  <c r="K3165" i="1"/>
  <c r="K3167" i="1"/>
  <c r="K3169" i="1"/>
  <c r="K3171" i="1"/>
  <c r="K3173" i="1"/>
  <c r="K3175" i="1"/>
  <c r="K3177" i="1"/>
  <c r="K3179" i="1"/>
  <c r="K3181" i="1"/>
  <c r="K3183" i="1"/>
  <c r="K3185" i="1"/>
  <c r="K3187" i="1"/>
  <c r="K3189" i="1"/>
  <c r="K3191" i="1"/>
  <c r="K3193" i="1"/>
  <c r="K3195" i="1"/>
  <c r="K3197" i="1"/>
  <c r="K3199" i="1"/>
  <c r="K3201" i="1"/>
  <c r="K3203" i="1"/>
  <c r="K3205" i="1"/>
  <c r="K3207" i="1"/>
  <c r="K3209" i="1"/>
  <c r="K3211" i="1"/>
  <c r="K3213" i="1"/>
  <c r="K3215" i="1"/>
  <c r="K3217" i="1"/>
  <c r="K3219" i="1"/>
  <c r="K3221" i="1"/>
  <c r="K3223" i="1"/>
  <c r="K3225" i="1"/>
  <c r="K3227" i="1"/>
  <c r="K3229" i="1"/>
  <c r="K3231" i="1"/>
  <c r="K3233" i="1"/>
  <c r="K3235" i="1"/>
  <c r="K3237" i="1"/>
  <c r="K3239" i="1"/>
  <c r="K3784" i="1"/>
  <c r="K3782" i="1"/>
  <c r="K3780" i="1"/>
  <c r="K3778" i="1"/>
  <c r="K3776" i="1"/>
  <c r="K3774" i="1"/>
  <c r="K3772" i="1"/>
  <c r="K3770" i="1"/>
  <c r="K3768" i="1"/>
  <c r="K3766" i="1"/>
  <c r="K3764" i="1"/>
  <c r="K3762" i="1"/>
  <c r="K3760" i="1"/>
  <c r="K3758" i="1"/>
  <c r="K3756" i="1"/>
  <c r="K3754" i="1"/>
  <c r="K3752" i="1"/>
  <c r="K3750" i="1"/>
  <c r="K3748" i="1"/>
  <c r="K3746" i="1"/>
  <c r="K3744" i="1"/>
  <c r="K3742" i="1"/>
  <c r="K3740" i="1"/>
  <c r="K3738" i="1"/>
  <c r="K3736" i="1"/>
  <c r="K3734" i="1"/>
  <c r="K3732" i="1"/>
  <c r="K3730" i="1"/>
  <c r="K3728" i="1"/>
  <c r="K3726" i="1"/>
  <c r="K3724" i="1"/>
  <c r="K3722" i="1"/>
  <c r="K3720" i="1"/>
  <c r="K3718" i="1"/>
  <c r="K3716" i="1"/>
  <c r="K3714" i="1"/>
  <c r="K3712" i="1"/>
  <c r="K3710" i="1"/>
  <c r="K3708" i="1"/>
  <c r="K3706" i="1"/>
  <c r="K3704" i="1"/>
  <c r="K3702" i="1"/>
  <c r="K3700" i="1"/>
  <c r="K3698" i="1"/>
  <c r="K3696" i="1"/>
  <c r="K3694" i="1"/>
  <c r="K3692" i="1"/>
  <c r="K3690" i="1"/>
  <c r="K3688" i="1"/>
  <c r="K3686" i="1"/>
  <c r="K3684" i="1"/>
  <c r="K3682" i="1"/>
  <c r="K3680" i="1"/>
  <c r="K3678" i="1"/>
  <c r="K3676" i="1"/>
  <c r="K3674" i="1"/>
  <c r="K3672" i="1"/>
  <c r="K3670" i="1"/>
  <c r="K3668" i="1"/>
  <c r="K3666" i="1"/>
  <c r="K3664" i="1"/>
  <c r="K3662" i="1"/>
  <c r="K3660" i="1"/>
  <c r="K3658" i="1"/>
  <c r="K3656" i="1"/>
  <c r="K3654" i="1"/>
  <c r="K3652" i="1"/>
  <c r="K3650" i="1"/>
  <c r="K3648" i="1"/>
  <c r="K3646" i="1"/>
  <c r="K3644" i="1"/>
  <c r="K3642" i="1"/>
  <c r="K3640" i="1"/>
  <c r="K3638" i="1"/>
  <c r="K3636" i="1"/>
  <c r="K3634" i="1"/>
  <c r="K3632" i="1"/>
  <c r="K3630" i="1"/>
  <c r="K3628" i="1"/>
  <c r="K3626" i="1"/>
  <c r="K3624" i="1"/>
  <c r="K3622" i="1"/>
  <c r="K3620" i="1"/>
  <c r="K3618" i="1"/>
  <c r="K3616" i="1"/>
  <c r="K3614" i="1"/>
  <c r="K3612" i="1"/>
  <c r="K3610" i="1"/>
  <c r="K3608" i="1"/>
  <c r="K3606" i="1"/>
  <c r="K3604" i="1"/>
  <c r="K3602" i="1"/>
  <c r="K3600" i="1"/>
  <c r="K3598" i="1"/>
  <c r="K3596" i="1"/>
  <c r="K3594" i="1"/>
  <c r="K3592" i="1"/>
  <c r="K3590" i="1"/>
  <c r="K3588" i="1"/>
  <c r="K3586" i="1"/>
  <c r="K3584" i="1"/>
  <c r="K3582" i="1"/>
  <c r="K3580" i="1"/>
  <c r="K3578" i="1"/>
  <c r="K3576" i="1"/>
  <c r="K3574" i="1"/>
  <c r="K3572" i="1"/>
  <c r="K3570" i="1"/>
  <c r="K3568" i="1"/>
  <c r="K3566" i="1"/>
  <c r="K3564" i="1"/>
  <c r="K3562" i="1"/>
  <c r="K3560" i="1"/>
  <c r="K3558" i="1"/>
  <c r="K3556" i="1"/>
  <c r="K3554" i="1"/>
  <c r="K3552" i="1"/>
  <c r="K3550" i="1"/>
  <c r="K3548" i="1"/>
  <c r="K3546" i="1"/>
  <c r="K3544" i="1"/>
  <c r="K3542" i="1"/>
  <c r="K3540" i="1"/>
  <c r="K3538" i="1"/>
  <c r="K3536" i="1"/>
  <c r="K3534" i="1"/>
  <c r="K3532" i="1"/>
  <c r="K3530" i="1"/>
  <c r="K3528" i="1"/>
  <c r="K3526" i="1"/>
  <c r="K3524" i="1"/>
  <c r="K3522" i="1"/>
  <c r="K3520" i="1"/>
  <c r="K3518" i="1"/>
  <c r="K3516" i="1"/>
  <c r="K3514" i="1"/>
  <c r="K3512" i="1"/>
  <c r="K3510" i="1"/>
  <c r="K3508" i="1"/>
  <c r="K3506" i="1"/>
  <c r="K3504" i="1"/>
  <c r="K3502" i="1"/>
  <c r="K3500" i="1"/>
  <c r="K3498" i="1"/>
  <c r="K3496" i="1"/>
  <c r="K3494" i="1"/>
  <c r="K3492" i="1"/>
  <c r="K3490" i="1"/>
  <c r="K3488" i="1"/>
  <c r="K3486" i="1"/>
  <c r="K3484" i="1"/>
  <c r="K3482" i="1"/>
  <c r="K3480" i="1"/>
  <c r="K3478" i="1"/>
  <c r="K3476" i="1"/>
  <c r="K3474" i="1"/>
  <c r="K3472" i="1"/>
  <c r="K3470" i="1"/>
  <c r="K3468" i="1"/>
  <c r="K3466" i="1"/>
  <c r="K3464" i="1"/>
  <c r="K3462" i="1"/>
  <c r="K3460" i="1"/>
  <c r="K3458" i="1"/>
  <c r="K3456" i="1"/>
  <c r="K3454" i="1"/>
  <c r="K3452" i="1"/>
  <c r="K3450" i="1"/>
  <c r="K3448" i="1"/>
  <c r="K3446" i="1"/>
  <c r="K3444" i="1"/>
  <c r="K3442" i="1"/>
  <c r="K3440" i="1"/>
  <c r="K3438" i="1"/>
  <c r="K3436" i="1"/>
  <c r="K3434" i="1"/>
  <c r="K3432" i="1"/>
  <c r="K3430" i="1"/>
  <c r="K3428" i="1"/>
  <c r="K3426" i="1"/>
  <c r="K3424" i="1"/>
  <c r="K3422" i="1"/>
  <c r="K3420" i="1"/>
  <c r="K3418" i="1"/>
  <c r="K3416" i="1"/>
  <c r="K3414" i="1"/>
  <c r="K3412" i="1"/>
  <c r="K3410" i="1"/>
  <c r="K3408" i="1"/>
  <c r="K3406" i="1"/>
  <c r="K3404" i="1"/>
  <c r="K3402" i="1"/>
  <c r="K3400" i="1"/>
  <c r="K3398" i="1"/>
  <c r="K3396" i="1"/>
  <c r="K3394" i="1"/>
  <c r="K3392" i="1"/>
  <c r="K3390" i="1"/>
  <c r="K3388" i="1"/>
  <c r="K3386" i="1"/>
  <c r="K3384" i="1"/>
  <c r="K3382" i="1"/>
  <c r="K3380" i="1"/>
  <c r="K3378" i="1"/>
  <c r="K3376" i="1"/>
  <c r="K3374" i="1"/>
  <c r="K3372" i="1"/>
  <c r="K3370" i="1"/>
  <c r="K3368" i="1"/>
  <c r="K3366" i="1"/>
  <c r="K3364" i="1"/>
  <c r="K3362" i="1"/>
  <c r="K3360" i="1"/>
  <c r="K3358" i="1"/>
  <c r="K3356" i="1"/>
  <c r="K3354" i="1"/>
  <c r="K3352" i="1"/>
  <c r="K3350" i="1"/>
  <c r="K3348" i="1"/>
  <c r="K3346" i="1"/>
  <c r="K3344" i="1"/>
  <c r="K3342" i="1"/>
  <c r="K3340" i="1"/>
  <c r="K3338" i="1"/>
  <c r="K3336" i="1"/>
  <c r="K3334" i="1"/>
  <c r="K3332" i="1"/>
  <c r="K3330" i="1"/>
  <c r="K3328" i="1"/>
  <c r="K3326" i="1"/>
  <c r="K3324" i="1"/>
  <c r="K3322" i="1"/>
  <c r="K3320" i="1"/>
  <c r="K3318" i="1"/>
  <c r="K3316" i="1"/>
  <c r="K3314" i="1"/>
  <c r="K3312" i="1"/>
  <c r="K3310" i="1"/>
  <c r="K3308" i="1"/>
  <c r="K3306" i="1"/>
  <c r="K3304" i="1"/>
  <c r="K3302" i="1"/>
  <c r="K3300" i="1"/>
  <c r="K3298" i="1"/>
  <c r="K3296" i="1"/>
  <c r="K3294" i="1"/>
  <c r="K3292" i="1"/>
  <c r="K3290" i="1"/>
  <c r="K3288" i="1"/>
  <c r="K3286" i="1"/>
  <c r="K3284" i="1"/>
  <c r="K3282" i="1"/>
  <c r="K3280" i="1"/>
  <c r="K3278" i="1"/>
  <c r="K3276" i="1"/>
  <c r="K3274" i="1"/>
  <c r="K3272" i="1"/>
  <c r="K3270" i="1"/>
  <c r="K3268" i="1"/>
  <c r="K3266" i="1"/>
  <c r="K3264" i="1"/>
  <c r="K3262" i="1"/>
  <c r="K3260" i="1"/>
  <c r="K3258" i="1"/>
  <c r="K3256" i="1"/>
  <c r="K3254" i="1"/>
  <c r="K3252" i="1"/>
  <c r="K3250" i="1"/>
  <c r="K3248" i="1"/>
  <c r="K3246" i="1"/>
  <c r="K3244" i="1"/>
  <c r="K3242" i="1"/>
  <c r="K3240" i="1"/>
  <c r="K3236" i="1"/>
  <c r="K3232" i="1"/>
  <c r="K3228" i="1"/>
  <c r="K3224" i="1"/>
  <c r="K3220" i="1"/>
  <c r="K3216" i="1"/>
  <c r="K3212" i="1"/>
  <c r="K3208" i="1"/>
  <c r="K3204" i="1"/>
  <c r="K3200" i="1"/>
  <c r="K3196" i="1"/>
  <c r="K3192" i="1"/>
  <c r="K3188" i="1"/>
  <c r="K3184" i="1"/>
  <c r="K3180" i="1"/>
  <c r="K3176" i="1"/>
  <c r="K3172" i="1"/>
  <c r="K3168" i="1"/>
  <c r="K3164" i="1"/>
  <c r="K3160" i="1"/>
  <c r="K3156" i="1"/>
  <c r="K3152" i="1"/>
  <c r="K3148" i="1"/>
  <c r="K3144" i="1"/>
  <c r="K3140" i="1"/>
  <c r="K3136" i="1"/>
  <c r="K3132" i="1"/>
  <c r="K3128" i="1"/>
  <c r="K3124" i="1"/>
  <c r="K3120" i="1"/>
  <c r="K3116" i="1"/>
  <c r="K3112" i="1"/>
  <c r="K3108" i="1"/>
  <c r="K3104" i="1"/>
  <c r="K3100" i="1"/>
  <c r="K3096" i="1"/>
  <c r="K3092" i="1"/>
  <c r="K3088" i="1"/>
  <c r="K3084" i="1"/>
  <c r="K3080" i="1"/>
  <c r="K3076" i="1"/>
  <c r="K3072" i="1"/>
  <c r="K3068" i="1"/>
  <c r="K3064" i="1"/>
  <c r="K3060" i="1"/>
  <c r="K3056" i="1"/>
  <c r="K3052" i="1"/>
  <c r="K3048" i="1"/>
  <c r="K3044" i="1"/>
  <c r="K3040" i="1"/>
  <c r="K3036" i="1"/>
  <c r="K3032" i="1"/>
  <c r="K3028" i="1"/>
  <c r="K3024" i="1"/>
  <c r="K3020" i="1"/>
  <c r="K3016" i="1"/>
  <c r="K3012" i="1"/>
  <c r="K3008" i="1"/>
  <c r="K3004" i="1"/>
  <c r="K3000" i="1"/>
  <c r="K2996" i="1"/>
  <c r="K2992" i="1"/>
  <c r="K2988" i="1"/>
  <c r="K2984" i="1"/>
  <c r="K2980" i="1"/>
  <c r="K2976" i="1"/>
  <c r="K2972" i="1"/>
  <c r="K2968" i="1"/>
  <c r="K2964" i="1"/>
  <c r="K2960" i="1"/>
  <c r="K2956" i="1"/>
  <c r="K2952" i="1"/>
  <c r="K2948" i="1"/>
  <c r="K2944" i="1"/>
  <c r="K2940" i="1"/>
  <c r="K2936" i="1"/>
  <c r="K2932" i="1"/>
  <c r="K2928" i="1"/>
  <c r="K2924" i="1"/>
  <c r="K2920" i="1"/>
  <c r="K2916" i="1"/>
  <c r="K2912" i="1"/>
  <c r="K2908" i="1"/>
  <c r="K2904" i="1"/>
  <c r="K2900" i="1"/>
  <c r="K2896" i="1"/>
  <c r="K2892" i="1"/>
  <c r="K2888" i="1"/>
  <c r="K2884" i="1"/>
  <c r="K2880" i="1"/>
  <c r="K2876" i="1"/>
  <c r="K2872" i="1"/>
  <c r="K2868" i="1"/>
  <c r="K2864" i="1"/>
  <c r="K2860" i="1"/>
  <c r="K2856" i="1"/>
  <c r="K2852" i="1"/>
  <c r="K2848" i="1"/>
  <c r="K2844" i="1"/>
  <c r="K2840" i="1"/>
  <c r="K2836" i="1"/>
  <c r="K2832" i="1"/>
  <c r="K2828" i="1"/>
  <c r="K2824" i="1"/>
  <c r="K2820" i="1"/>
  <c r="K2816" i="1"/>
  <c r="K2812" i="1"/>
  <c r="K2808" i="1"/>
  <c r="K2804" i="1"/>
  <c r="K2800" i="1"/>
  <c r="K2796" i="1"/>
  <c r="K2792" i="1"/>
  <c r="K2788" i="1"/>
  <c r="K2784" i="1"/>
  <c r="K2780" i="1"/>
  <c r="K2776" i="1"/>
  <c r="K2772" i="1"/>
  <c r="K2768" i="1"/>
  <c r="K2764" i="1"/>
  <c r="K2760" i="1"/>
  <c r="K2756" i="1"/>
  <c r="K2752" i="1"/>
  <c r="K2748" i="1"/>
  <c r="K2744" i="1"/>
  <c r="K2740" i="1"/>
  <c r="K2736" i="1"/>
  <c r="K2732" i="1"/>
  <c r="K2728" i="1"/>
  <c r="K2724" i="1"/>
  <c r="K2720" i="1"/>
  <c r="K2716" i="1"/>
  <c r="K2712" i="1"/>
  <c r="K2708" i="1"/>
  <c r="K2704" i="1"/>
  <c r="K2700" i="1"/>
  <c r="K2696" i="1"/>
  <c r="K2692" i="1"/>
  <c r="K2688" i="1"/>
  <c r="K2684" i="1"/>
  <c r="K2680" i="1"/>
  <c r="K2676" i="1"/>
  <c r="K2672" i="1"/>
  <c r="K2668" i="1"/>
  <c r="K2664" i="1"/>
  <c r="K2660" i="1"/>
  <c r="K2656" i="1"/>
  <c r="K2652" i="1"/>
  <c r="K2648" i="1"/>
  <c r="K2644" i="1"/>
  <c r="K2640" i="1"/>
  <c r="K2636" i="1"/>
  <c r="K2632" i="1"/>
  <c r="K2628" i="1"/>
  <c r="K2624" i="1"/>
  <c r="K2620" i="1"/>
  <c r="K2616" i="1"/>
  <c r="K2612" i="1"/>
  <c r="K2608" i="1"/>
  <c r="K2604" i="1"/>
  <c r="K2600" i="1"/>
  <c r="K2596" i="1"/>
  <c r="K2592" i="1"/>
  <c r="K2588" i="1"/>
  <c r="K2584" i="1"/>
  <c r="K2580" i="1"/>
  <c r="K2576" i="1"/>
  <c r="K2572" i="1"/>
  <c r="K2568" i="1"/>
  <c r="K2564" i="1"/>
  <c r="K2560" i="1"/>
  <c r="K2555" i="1"/>
  <c r="K2547" i="1"/>
  <c r="K2539" i="1"/>
  <c r="K2531" i="1"/>
  <c r="K2523" i="1"/>
  <c r="K2515" i="1"/>
  <c r="K2507" i="1"/>
  <c r="K2499" i="1"/>
  <c r="K2491" i="1"/>
  <c r="K2483" i="1"/>
  <c r="K2475" i="1"/>
  <c r="K2467" i="1"/>
  <c r="K2459" i="1"/>
  <c r="K2451" i="1"/>
  <c r="K2443" i="1"/>
  <c r="K2435" i="1"/>
  <c r="K2427" i="1"/>
  <c r="K2419" i="1"/>
  <c r="K2411" i="1"/>
  <c r="K2403" i="1"/>
  <c r="K2395" i="1"/>
  <c r="K2387" i="1"/>
  <c r="K2379" i="1"/>
  <c r="K2371" i="1"/>
  <c r="K2363" i="1"/>
  <c r="K2355" i="1"/>
  <c r="K2347" i="1"/>
  <c r="K2339" i="1"/>
  <c r="K2331" i="1"/>
  <c r="K2323" i="1"/>
  <c r="K2315" i="1"/>
  <c r="K2307" i="1"/>
  <c r="K2299" i="1"/>
  <c r="K2291" i="1"/>
  <c r="K2283" i="1"/>
  <c r="K2275" i="1"/>
  <c r="K2267" i="1"/>
  <c r="K2259" i="1"/>
  <c r="K2251" i="1"/>
  <c r="K2243" i="1"/>
  <c r="K2235" i="1"/>
  <c r="K2227" i="1"/>
  <c r="K2219" i="1"/>
  <c r="K2211" i="1"/>
  <c r="K2203" i="1"/>
  <c r="K2195" i="1"/>
  <c r="K2187" i="1"/>
  <c r="K2179" i="1"/>
  <c r="K2171" i="1"/>
  <c r="K2163" i="1"/>
  <c r="K2155" i="1"/>
  <c r="K2147" i="1"/>
  <c r="K2139" i="1"/>
  <c r="K2131" i="1"/>
  <c r="K2123" i="1"/>
  <c r="K2115" i="1"/>
  <c r="K2107" i="1"/>
  <c r="K2099" i="1"/>
  <c r="K2091" i="1"/>
  <c r="K2083" i="1"/>
  <c r="K2075" i="1"/>
  <c r="K2067" i="1"/>
  <c r="K2059" i="1"/>
  <c r="K2051" i="1"/>
  <c r="K2043" i="1"/>
  <c r="K2035" i="1"/>
  <c r="K2027" i="1"/>
  <c r="K2019" i="1"/>
  <c r="K2011" i="1"/>
  <c r="K2003" i="1"/>
  <c r="K1995" i="1"/>
  <c r="K1987" i="1"/>
  <c r="K1979" i="1"/>
  <c r="K1971" i="1"/>
  <c r="K1963" i="1"/>
  <c r="K1955" i="1"/>
  <c r="K1947" i="1"/>
  <c r="K1939" i="1"/>
  <c r="K1931" i="1"/>
  <c r="K1923" i="1"/>
  <c r="K1915" i="1"/>
  <c r="K1907" i="1"/>
  <c r="K1899" i="1"/>
  <c r="K1891" i="1"/>
  <c r="K1883" i="1"/>
  <c r="K1875" i="1"/>
  <c r="K1867" i="1"/>
  <c r="K1859" i="1"/>
  <c r="K1851" i="1"/>
  <c r="K1843" i="1"/>
  <c r="K1835" i="1"/>
  <c r="K1827" i="1"/>
  <c r="K1819" i="1"/>
  <c r="K1811" i="1"/>
  <c r="K1803" i="1"/>
  <c r="K1795" i="1"/>
  <c r="K1787" i="1"/>
  <c r="K1779" i="1"/>
  <c r="K1771" i="1"/>
  <c r="K1763" i="1"/>
  <c r="K1755" i="1"/>
  <c r="K1747" i="1"/>
  <c r="K1739" i="1"/>
  <c r="K1731" i="1"/>
  <c r="K1723" i="1"/>
  <c r="K1715" i="1"/>
  <c r="K1707" i="1"/>
  <c r="K1699" i="1"/>
  <c r="K1691" i="1"/>
  <c r="K1683" i="1"/>
  <c r="K1675" i="1"/>
  <c r="K1667" i="1"/>
  <c r="K1659" i="1"/>
  <c r="K1651" i="1"/>
  <c r="K1643" i="1"/>
  <c r="K1635" i="1"/>
  <c r="K1627" i="1"/>
  <c r="K1619" i="1"/>
  <c r="K1611" i="1"/>
  <c r="K1603" i="1"/>
  <c r="K1595" i="1"/>
  <c r="K1587" i="1"/>
  <c r="K1579" i="1"/>
  <c r="K1571" i="1"/>
  <c r="K1563" i="1"/>
  <c r="K1555" i="1"/>
  <c r="K1547" i="1"/>
  <c r="K1539" i="1"/>
  <c r="K1527" i="1"/>
  <c r="K1511" i="1"/>
  <c r="K1495" i="1"/>
  <c r="K1479" i="1"/>
  <c r="K1463" i="1"/>
  <c r="K1447" i="1"/>
  <c r="K1431" i="1"/>
  <c r="K1415" i="1"/>
  <c r="K1399" i="1"/>
  <c r="K1383" i="1"/>
  <c r="K1367" i="1"/>
  <c r="K1351" i="1"/>
  <c r="K1335" i="1"/>
  <c r="K1319" i="1"/>
  <c r="K1303" i="1"/>
  <c r="K1287" i="1"/>
  <c r="K1271" i="1"/>
  <c r="K1255" i="1"/>
  <c r="K1239" i="1"/>
  <c r="K1223" i="1"/>
  <c r="K1207" i="1"/>
  <c r="K1189" i="1"/>
  <c r="K1157" i="1"/>
  <c r="K1125" i="1"/>
  <c r="K1093" i="1"/>
  <c r="K1061" i="1"/>
  <c r="K1029" i="1"/>
  <c r="K997" i="1"/>
  <c r="K965" i="1"/>
  <c r="K933" i="1"/>
  <c r="K901" i="1"/>
  <c r="K869" i="1"/>
  <c r="K837" i="1"/>
  <c r="K805" i="1"/>
  <c r="K773" i="1"/>
  <c r="K741" i="1"/>
  <c r="K709" i="1"/>
  <c r="K672" i="1"/>
  <c r="K608" i="1"/>
  <c r="K544" i="1"/>
  <c r="K449" i="1"/>
  <c r="K321" i="1"/>
  <c r="K87" i="1"/>
  <c r="H1894" i="1"/>
  <c r="H1895" i="1"/>
  <c r="H1896" i="1"/>
  <c r="H1897" i="1"/>
  <c r="H1898" i="1"/>
  <c r="H1899" i="1"/>
  <c r="H1904" i="1"/>
  <c r="H1905" i="1"/>
  <c r="H1906" i="1"/>
  <c r="H1907" i="1"/>
  <c r="H1912" i="1"/>
  <c r="H1913" i="1"/>
  <c r="H1914" i="1"/>
  <c r="H1915" i="1"/>
  <c r="H1920" i="1"/>
  <c r="H1921" i="1"/>
  <c r="H1922" i="1"/>
  <c r="H1923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7" i="1"/>
  <c r="H1948" i="1"/>
  <c r="H1949" i="1"/>
  <c r="H1950" i="1"/>
  <c r="H1955" i="1"/>
  <c r="H1956" i="1"/>
  <c r="H1957" i="1"/>
  <c r="H1958" i="1"/>
  <c r="H1963" i="1"/>
  <c r="H1964" i="1"/>
  <c r="H1965" i="1"/>
  <c r="H1966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90" i="1"/>
  <c r="H1991" i="1"/>
  <c r="H1992" i="1"/>
  <c r="H1993" i="1"/>
  <c r="H1998" i="1"/>
  <c r="H1999" i="1"/>
  <c r="H2000" i="1"/>
  <c r="H2001" i="1"/>
  <c r="H2006" i="1"/>
  <c r="H2007" i="1"/>
  <c r="H2008" i="1"/>
  <c r="H2009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33" i="1"/>
  <c r="H2034" i="1"/>
  <c r="H2035" i="1"/>
  <c r="H2036" i="1"/>
  <c r="H2041" i="1"/>
  <c r="H2042" i="1"/>
  <c r="H2043" i="1"/>
  <c r="H2044" i="1"/>
  <c r="H2049" i="1"/>
  <c r="H2050" i="1"/>
  <c r="H2051" i="1"/>
  <c r="H2052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6" i="1"/>
  <c r="H2077" i="1"/>
  <c r="H2078" i="1"/>
  <c r="H2079" i="1"/>
  <c r="H2084" i="1"/>
  <c r="H2085" i="1"/>
  <c r="H2086" i="1"/>
  <c r="H2087" i="1"/>
  <c r="H2092" i="1"/>
  <c r="H2093" i="1"/>
  <c r="H2094" i="1"/>
  <c r="H2095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9" i="1"/>
  <c r="H2120" i="1"/>
  <c r="H2121" i="1"/>
  <c r="H2122" i="1"/>
  <c r="H2127" i="1"/>
  <c r="H2128" i="1"/>
  <c r="H2129" i="1"/>
  <c r="H2130" i="1"/>
  <c r="H2135" i="1"/>
  <c r="H2136" i="1"/>
  <c r="H2137" i="1"/>
  <c r="H2138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62" i="1"/>
  <c r="H2163" i="1"/>
  <c r="H2164" i="1"/>
  <c r="H2165" i="1"/>
  <c r="H2170" i="1"/>
  <c r="H2171" i="1"/>
  <c r="H2172" i="1"/>
  <c r="H2173" i="1"/>
  <c r="H2178" i="1"/>
  <c r="H2179" i="1"/>
  <c r="H2180" i="1"/>
  <c r="H2181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5" i="1"/>
  <c r="H2206" i="1"/>
  <c r="H2207" i="1"/>
  <c r="H2208" i="1"/>
  <c r="H2213" i="1"/>
  <c r="H2214" i="1"/>
  <c r="H2215" i="1"/>
  <c r="H2216" i="1"/>
  <c r="H2221" i="1"/>
  <c r="H2222" i="1"/>
  <c r="H2223" i="1"/>
  <c r="H2224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8" i="1"/>
  <c r="H2249" i="1"/>
  <c r="H2250" i="1"/>
  <c r="H2251" i="1"/>
  <c r="H2256" i="1"/>
  <c r="H2257" i="1"/>
  <c r="H2258" i="1"/>
  <c r="H2259" i="1"/>
  <c r="H2264" i="1"/>
  <c r="H2265" i="1"/>
  <c r="H2266" i="1"/>
  <c r="H2267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91" i="1"/>
  <c r="H2292" i="1"/>
  <c r="H2293" i="1"/>
  <c r="H2294" i="1"/>
  <c r="H2299" i="1"/>
  <c r="H2300" i="1"/>
  <c r="H2301" i="1"/>
  <c r="H2302" i="1"/>
  <c r="H2307" i="1"/>
  <c r="H2308" i="1"/>
  <c r="H2309" i="1"/>
  <c r="H2310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4" i="1"/>
  <c r="H2335" i="1"/>
  <c r="H2336" i="1"/>
  <c r="H2337" i="1"/>
  <c r="H2342" i="1"/>
  <c r="H2343" i="1"/>
  <c r="H2344" i="1"/>
  <c r="H2345" i="1"/>
  <c r="H2350" i="1"/>
  <c r="H2351" i="1"/>
  <c r="H2352" i="1"/>
  <c r="H2353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7" i="1"/>
  <c r="H2378" i="1"/>
  <c r="H2379" i="1"/>
  <c r="H2380" i="1"/>
  <c r="H2385" i="1"/>
  <c r="H2386" i="1"/>
  <c r="H2387" i="1"/>
  <c r="H2388" i="1"/>
  <c r="H2393" i="1"/>
  <c r="H2394" i="1"/>
  <c r="H2395" i="1"/>
  <c r="H2396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20" i="1"/>
  <c r="H2421" i="1"/>
  <c r="H2422" i="1"/>
  <c r="H2423" i="1"/>
  <c r="H2428" i="1"/>
  <c r="H2429" i="1"/>
  <c r="H2430" i="1"/>
  <c r="H2431" i="1"/>
  <c r="H2436" i="1"/>
  <c r="H2437" i="1"/>
  <c r="H2438" i="1"/>
  <c r="H2439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63" i="1"/>
  <c r="H2464" i="1"/>
  <c r="H2465" i="1"/>
  <c r="H2466" i="1"/>
  <c r="H2471" i="1"/>
  <c r="H2472" i="1"/>
  <c r="H2473" i="1"/>
  <c r="H2474" i="1"/>
  <c r="H2479" i="1"/>
  <c r="H2480" i="1"/>
  <c r="H2481" i="1"/>
  <c r="H2482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6" i="1"/>
  <c r="H2507" i="1"/>
  <c r="H2508" i="1"/>
  <c r="H2509" i="1"/>
  <c r="H2514" i="1"/>
  <c r="H2515" i="1"/>
  <c r="H2516" i="1"/>
  <c r="H2517" i="1"/>
  <c r="H2522" i="1"/>
  <c r="H2523" i="1"/>
  <c r="H2524" i="1"/>
  <c r="H2525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9" i="1"/>
  <c r="H2550" i="1"/>
  <c r="H2551" i="1"/>
  <c r="H2552" i="1"/>
  <c r="H2557" i="1"/>
  <c r="H2558" i="1"/>
  <c r="H2559" i="1"/>
  <c r="H2560" i="1"/>
  <c r="H2565" i="1"/>
  <c r="H2566" i="1"/>
  <c r="H2567" i="1"/>
  <c r="H2568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92" i="1"/>
  <c r="H2593" i="1"/>
  <c r="H2594" i="1"/>
  <c r="H2595" i="1"/>
  <c r="H2600" i="1"/>
  <c r="H2601" i="1"/>
  <c r="H2602" i="1"/>
  <c r="H2603" i="1"/>
  <c r="H2608" i="1"/>
  <c r="H2609" i="1"/>
  <c r="H2610" i="1"/>
  <c r="H2611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5" i="1"/>
  <c r="H2636" i="1"/>
  <c r="H2637" i="1"/>
  <c r="H2638" i="1"/>
  <c r="H2643" i="1"/>
  <c r="H2644" i="1"/>
  <c r="H2645" i="1"/>
  <c r="H2646" i="1"/>
  <c r="H2651" i="1"/>
  <c r="H2652" i="1"/>
  <c r="H2653" i="1"/>
  <c r="H2654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8" i="1"/>
  <c r="H2679" i="1"/>
  <c r="H2680" i="1"/>
  <c r="H2681" i="1"/>
  <c r="H2686" i="1"/>
  <c r="H2687" i="1"/>
  <c r="H2688" i="1"/>
  <c r="H2689" i="1"/>
  <c r="H2694" i="1"/>
  <c r="H2695" i="1"/>
  <c r="H2696" i="1"/>
  <c r="H2697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21" i="1"/>
  <c r="H2722" i="1"/>
  <c r="H2723" i="1"/>
  <c r="H2724" i="1"/>
  <c r="H2729" i="1"/>
  <c r="H2730" i="1"/>
  <c r="H2731" i="1"/>
  <c r="H2732" i="1"/>
  <c r="H2737" i="1"/>
  <c r="H2738" i="1"/>
  <c r="H2739" i="1"/>
  <c r="H2740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4" i="1"/>
  <c r="H2765" i="1"/>
  <c r="H2766" i="1"/>
  <c r="H2767" i="1"/>
  <c r="H2772" i="1"/>
  <c r="H2773" i="1"/>
  <c r="H2774" i="1"/>
  <c r="H2775" i="1"/>
  <c r="H2780" i="1"/>
  <c r="H2781" i="1"/>
  <c r="H2782" i="1"/>
  <c r="H2783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7" i="1"/>
  <c r="H2808" i="1"/>
  <c r="H2809" i="1"/>
  <c r="H2810" i="1"/>
  <c r="H2815" i="1"/>
  <c r="H2816" i="1"/>
  <c r="H2817" i="1"/>
  <c r="H2818" i="1"/>
  <c r="H2823" i="1"/>
  <c r="H2824" i="1"/>
  <c r="H2825" i="1"/>
  <c r="H2826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50" i="1"/>
  <c r="H2851" i="1"/>
  <c r="H2852" i="1"/>
  <c r="H2853" i="1"/>
  <c r="H2858" i="1"/>
  <c r="H2859" i="1"/>
  <c r="H2860" i="1"/>
  <c r="H2861" i="1"/>
  <c r="H2866" i="1"/>
  <c r="H2867" i="1"/>
  <c r="H2868" i="1"/>
  <c r="H2869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93" i="1"/>
  <c r="H2894" i="1"/>
  <c r="H2895" i="1"/>
  <c r="H2896" i="1"/>
  <c r="H2901" i="1"/>
  <c r="H2902" i="1"/>
  <c r="H2903" i="1"/>
  <c r="H2904" i="1"/>
  <c r="H2909" i="1"/>
  <c r="H2910" i="1"/>
  <c r="H2911" i="1"/>
  <c r="H2912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6" i="1"/>
  <c r="H2937" i="1"/>
  <c r="H2938" i="1"/>
  <c r="H2939" i="1"/>
  <c r="H2944" i="1"/>
  <c r="H2945" i="1"/>
  <c r="H2946" i="1"/>
  <c r="H2947" i="1"/>
  <c r="H2952" i="1"/>
  <c r="H2953" i="1"/>
  <c r="H2954" i="1"/>
  <c r="H2955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9" i="1"/>
  <c r="H2980" i="1"/>
  <c r="H2981" i="1"/>
  <c r="H2982" i="1"/>
  <c r="H2987" i="1"/>
  <c r="H2988" i="1"/>
  <c r="H2989" i="1"/>
  <c r="H2990" i="1"/>
  <c r="H2995" i="1"/>
  <c r="H2996" i="1"/>
  <c r="H2997" i="1"/>
  <c r="H2998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22" i="1"/>
  <c r="H3023" i="1"/>
  <c r="H3024" i="1"/>
  <c r="H3025" i="1"/>
  <c r="H3030" i="1"/>
  <c r="H3031" i="1"/>
  <c r="H3032" i="1"/>
  <c r="H3033" i="1"/>
  <c r="H3038" i="1"/>
  <c r="H3039" i="1"/>
  <c r="H3040" i="1"/>
  <c r="H3041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5" i="1"/>
  <c r="H3066" i="1"/>
  <c r="H3067" i="1"/>
  <c r="H3068" i="1"/>
  <c r="H3073" i="1"/>
  <c r="H3074" i="1"/>
  <c r="H3075" i="1"/>
  <c r="H3076" i="1"/>
  <c r="H3081" i="1"/>
  <c r="H3082" i="1"/>
  <c r="H3083" i="1"/>
  <c r="H3084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8" i="1"/>
  <c r="H3109" i="1"/>
  <c r="H3110" i="1"/>
  <c r="H3111" i="1"/>
  <c r="H3116" i="1"/>
  <c r="H3117" i="1"/>
  <c r="H3118" i="1"/>
  <c r="H3119" i="1"/>
  <c r="H3124" i="1"/>
  <c r="H3125" i="1"/>
  <c r="H3126" i="1"/>
  <c r="H3127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51" i="1"/>
  <c r="H3152" i="1"/>
  <c r="H3153" i="1"/>
  <c r="H3154" i="1"/>
  <c r="H3159" i="1"/>
  <c r="H3160" i="1"/>
  <c r="H3161" i="1"/>
  <c r="H3162" i="1"/>
  <c r="H3167" i="1"/>
  <c r="H3168" i="1"/>
  <c r="H3169" i="1"/>
  <c r="H3170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4" i="1"/>
  <c r="H3195" i="1"/>
  <c r="H3196" i="1"/>
  <c r="H3197" i="1"/>
  <c r="H3202" i="1"/>
  <c r="H3203" i="1"/>
  <c r="H3204" i="1"/>
  <c r="H3205" i="1"/>
  <c r="H3210" i="1"/>
  <c r="H3211" i="1"/>
  <c r="H3212" i="1"/>
  <c r="H3213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7" i="1"/>
  <c r="H3238" i="1"/>
  <c r="H3239" i="1"/>
  <c r="H3240" i="1"/>
  <c r="H3245" i="1"/>
  <c r="H3246" i="1"/>
  <c r="H3247" i="1"/>
  <c r="H3248" i="1"/>
  <c r="H3253" i="1"/>
  <c r="H3254" i="1"/>
  <c r="H3255" i="1"/>
  <c r="H3256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80" i="1"/>
  <c r="H3281" i="1"/>
  <c r="H3282" i="1"/>
  <c r="H3283" i="1"/>
  <c r="H3288" i="1"/>
  <c r="H3289" i="1"/>
  <c r="H3290" i="1"/>
  <c r="H3291" i="1"/>
  <c r="H3296" i="1"/>
  <c r="H3297" i="1"/>
  <c r="H3298" i="1"/>
  <c r="H3299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23" i="1"/>
  <c r="H3324" i="1"/>
  <c r="H3325" i="1"/>
  <c r="H3326" i="1"/>
  <c r="H3331" i="1"/>
  <c r="H3332" i="1"/>
  <c r="H3333" i="1"/>
  <c r="H3334" i="1"/>
  <c r="H3339" i="1"/>
  <c r="H3340" i="1"/>
  <c r="H3341" i="1"/>
  <c r="H3342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6" i="1"/>
  <c r="H3367" i="1"/>
  <c r="H3368" i="1"/>
  <c r="H3369" i="1"/>
  <c r="H3374" i="1"/>
  <c r="H3375" i="1"/>
  <c r="H3376" i="1"/>
  <c r="H3377" i="1"/>
  <c r="H3382" i="1"/>
  <c r="H3383" i="1"/>
  <c r="H3384" i="1"/>
  <c r="H3385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9" i="1"/>
  <c r="H3410" i="1"/>
  <c r="H3411" i="1"/>
  <c r="H3412" i="1"/>
  <c r="H3417" i="1"/>
  <c r="H3418" i="1"/>
  <c r="H3419" i="1"/>
  <c r="H3420" i="1"/>
  <c r="H3425" i="1"/>
  <c r="H3426" i="1"/>
  <c r="H3427" i="1"/>
  <c r="H3428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52" i="1"/>
  <c r="H3453" i="1"/>
  <c r="H3454" i="1"/>
  <c r="H3455" i="1"/>
  <c r="H3460" i="1"/>
  <c r="H3461" i="1"/>
  <c r="H3462" i="1"/>
  <c r="H3463" i="1"/>
  <c r="H3468" i="1"/>
  <c r="H3469" i="1"/>
  <c r="H3470" i="1"/>
  <c r="H3471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5" i="1"/>
  <c r="H3496" i="1"/>
  <c r="H3497" i="1"/>
  <c r="H3498" i="1"/>
  <c r="H3503" i="1"/>
  <c r="H3504" i="1"/>
  <c r="H3505" i="1"/>
  <c r="H3506" i="1"/>
  <c r="H3511" i="1"/>
  <c r="H3512" i="1"/>
  <c r="H3513" i="1"/>
  <c r="H3514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8" i="1"/>
  <c r="H3539" i="1"/>
  <c r="H3540" i="1"/>
  <c r="H3541" i="1"/>
  <c r="H3546" i="1"/>
  <c r="H3547" i="1"/>
  <c r="H3548" i="1"/>
  <c r="H3549" i="1"/>
  <c r="H3554" i="1"/>
  <c r="H3555" i="1"/>
  <c r="H3556" i="1"/>
  <c r="H3557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81" i="1"/>
  <c r="H3582" i="1"/>
  <c r="H3583" i="1"/>
  <c r="H3584" i="1"/>
  <c r="H3589" i="1"/>
  <c r="H3590" i="1"/>
  <c r="H3591" i="1"/>
  <c r="H3592" i="1"/>
  <c r="H3597" i="1"/>
  <c r="H3598" i="1"/>
  <c r="H3599" i="1"/>
  <c r="H3600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4" i="1"/>
  <c r="H3625" i="1"/>
  <c r="H3626" i="1"/>
  <c r="H3627" i="1"/>
  <c r="H3632" i="1"/>
  <c r="H3633" i="1"/>
  <c r="H3634" i="1"/>
  <c r="H3635" i="1"/>
  <c r="H3640" i="1"/>
  <c r="H3641" i="1"/>
  <c r="H3642" i="1"/>
  <c r="H3643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7" i="1"/>
  <c r="H3668" i="1"/>
  <c r="H3669" i="1"/>
  <c r="H3670" i="1"/>
  <c r="H3675" i="1"/>
  <c r="H3676" i="1"/>
  <c r="H3677" i="1"/>
  <c r="H3678" i="1"/>
  <c r="H3683" i="1"/>
  <c r="H3684" i="1"/>
  <c r="H3685" i="1"/>
  <c r="H3686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10" i="1"/>
  <c r="H3711" i="1"/>
  <c r="H3712" i="1"/>
  <c r="H3713" i="1"/>
  <c r="H3718" i="1"/>
  <c r="H3719" i="1"/>
  <c r="H3720" i="1"/>
  <c r="H3721" i="1"/>
  <c r="H3726" i="1"/>
  <c r="H3727" i="1"/>
  <c r="H3728" i="1"/>
  <c r="H3729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53" i="1"/>
  <c r="H3754" i="1"/>
  <c r="H3755" i="1"/>
  <c r="H3756" i="1"/>
  <c r="H3761" i="1"/>
  <c r="H3762" i="1"/>
  <c r="H3763" i="1"/>
  <c r="H3764" i="1"/>
  <c r="H3769" i="1"/>
  <c r="H3770" i="1"/>
  <c r="H3771" i="1"/>
  <c r="H3772" i="1"/>
  <c r="H3777" i="1"/>
  <c r="H3778" i="1"/>
  <c r="H3779" i="1"/>
  <c r="H3780" i="1"/>
  <c r="H3781" i="1"/>
  <c r="H3782" i="1"/>
  <c r="H3783" i="1"/>
  <c r="H3784" i="1"/>
  <c r="H3785" i="1"/>
  <c r="D45" i="1"/>
  <c r="D46" i="1"/>
  <c r="D47" i="1"/>
  <c r="D49" i="1"/>
  <c r="D82" i="1"/>
  <c r="D83" i="1"/>
  <c r="D84" i="1"/>
  <c r="D88" i="1"/>
  <c r="D87" i="1" s="1"/>
  <c r="D89" i="1"/>
  <c r="D90" i="1"/>
  <c r="D92" i="1"/>
  <c r="D125" i="1"/>
  <c r="D126" i="1"/>
  <c r="D127" i="1"/>
  <c r="D131" i="1"/>
  <c r="D130" i="1" s="1"/>
  <c r="D132" i="1"/>
  <c r="D133" i="1"/>
  <c r="D135" i="1"/>
  <c r="D168" i="1"/>
  <c r="D169" i="1"/>
  <c r="D170" i="1"/>
  <c r="D174" i="1"/>
  <c r="D173" i="1" s="1"/>
  <c r="D175" i="1"/>
  <c r="D176" i="1"/>
  <c r="D178" i="1"/>
  <c r="D211" i="1"/>
  <c r="D212" i="1"/>
  <c r="D213" i="1"/>
  <c r="D217" i="1"/>
  <c r="D216" i="1" s="1"/>
  <c r="D218" i="1"/>
  <c r="D219" i="1"/>
  <c r="D221" i="1"/>
  <c r="D254" i="1"/>
  <c r="D255" i="1"/>
  <c r="D256" i="1"/>
  <c r="D260" i="1"/>
  <c r="D259" i="1" s="1"/>
  <c r="D261" i="1"/>
  <c r="D262" i="1"/>
  <c r="D264" i="1"/>
  <c r="D297" i="1"/>
  <c r="D298" i="1"/>
  <c r="D299" i="1"/>
  <c r="D303" i="1"/>
  <c r="D302" i="1" s="1"/>
  <c r="D304" i="1"/>
  <c r="D305" i="1"/>
  <c r="D307" i="1"/>
  <c r="D340" i="1"/>
  <c r="D341" i="1"/>
  <c r="D342" i="1"/>
  <c r="D346" i="1"/>
  <c r="D345" i="1" s="1"/>
  <c r="D347" i="1"/>
  <c r="D348" i="1"/>
  <c r="D350" i="1"/>
  <c r="D383" i="1"/>
  <c r="D384" i="1"/>
  <c r="D385" i="1"/>
  <c r="D389" i="1"/>
  <c r="D388" i="1" s="1"/>
  <c r="D390" i="1"/>
  <c r="D391" i="1"/>
  <c r="D393" i="1"/>
  <c r="D426" i="1"/>
  <c r="D427" i="1"/>
  <c r="D428" i="1"/>
  <c r="D432" i="1"/>
  <c r="D431" i="1" s="1"/>
  <c r="D433" i="1"/>
  <c r="D434" i="1"/>
  <c r="D436" i="1"/>
  <c r="D469" i="1"/>
  <c r="D470" i="1"/>
  <c r="D471" i="1"/>
  <c r="D475" i="1"/>
  <c r="D474" i="1" s="1"/>
  <c r="D476" i="1"/>
  <c r="D477" i="1"/>
  <c r="D479" i="1"/>
  <c r="D512" i="1"/>
  <c r="D513" i="1"/>
  <c r="D514" i="1"/>
  <c r="D518" i="1"/>
  <c r="D517" i="1" s="1"/>
  <c r="D519" i="1"/>
  <c r="D520" i="1"/>
  <c r="D522" i="1"/>
  <c r="D555" i="1"/>
  <c r="D556" i="1"/>
  <c r="D557" i="1"/>
  <c r="D561" i="1"/>
  <c r="D560" i="1" s="1"/>
  <c r="D562" i="1"/>
  <c r="D563" i="1"/>
  <c r="D565" i="1"/>
  <c r="D598" i="1"/>
  <c r="D599" i="1"/>
  <c r="D600" i="1"/>
  <c r="D604" i="1"/>
  <c r="D603" i="1" s="1"/>
  <c r="D605" i="1"/>
  <c r="D606" i="1"/>
  <c r="D608" i="1"/>
  <c r="D641" i="1"/>
  <c r="D642" i="1"/>
  <c r="D643" i="1"/>
  <c r="D647" i="1"/>
  <c r="D646" i="1" s="1"/>
  <c r="D648" i="1"/>
  <c r="D649" i="1"/>
  <c r="D651" i="1"/>
  <c r="D684" i="1"/>
  <c r="D685" i="1"/>
  <c r="D686" i="1"/>
  <c r="D690" i="1"/>
  <c r="D689" i="1" s="1"/>
  <c r="D691" i="1"/>
  <c r="D692" i="1"/>
  <c r="D694" i="1"/>
  <c r="D727" i="1"/>
  <c r="D728" i="1"/>
  <c r="D729" i="1"/>
  <c r="D733" i="1"/>
  <c r="D732" i="1" s="1"/>
  <c r="D734" i="1"/>
  <c r="D735" i="1"/>
  <c r="D737" i="1"/>
  <c r="D770" i="1"/>
  <c r="D771" i="1"/>
  <c r="D772" i="1"/>
  <c r="D776" i="1"/>
  <c r="D775" i="1" s="1"/>
  <c r="D777" i="1"/>
  <c r="D778" i="1"/>
  <c r="D780" i="1"/>
  <c r="D813" i="1"/>
  <c r="D814" i="1"/>
  <c r="D815" i="1"/>
  <c r="D819" i="1"/>
  <c r="D818" i="1" s="1"/>
  <c r="D820" i="1"/>
  <c r="D821" i="1"/>
  <c r="D823" i="1"/>
  <c r="D856" i="1"/>
  <c r="D857" i="1"/>
  <c r="D858" i="1"/>
  <c r="D862" i="1"/>
  <c r="D861" i="1" s="1"/>
  <c r="D863" i="1"/>
  <c r="D864" i="1"/>
  <c r="D866" i="1"/>
  <c r="D899" i="1"/>
  <c r="D900" i="1"/>
  <c r="D901" i="1"/>
  <c r="D905" i="1"/>
  <c r="D904" i="1" s="1"/>
  <c r="D906" i="1"/>
  <c r="D907" i="1"/>
  <c r="D909" i="1"/>
  <c r="D942" i="1"/>
  <c r="D943" i="1"/>
  <c r="D944" i="1"/>
  <c r="D948" i="1"/>
  <c r="D947" i="1" s="1"/>
  <c r="D949" i="1"/>
  <c r="D950" i="1"/>
  <c r="D952" i="1"/>
  <c r="D985" i="1"/>
  <c r="D986" i="1"/>
  <c r="D987" i="1"/>
  <c r="D991" i="1"/>
  <c r="D990" i="1" s="1"/>
  <c r="D992" i="1"/>
  <c r="D993" i="1"/>
  <c r="D995" i="1"/>
  <c r="D1028" i="1"/>
  <c r="D1029" i="1"/>
  <c r="D1030" i="1"/>
  <c r="D1034" i="1"/>
  <c r="D1033" i="1" s="1"/>
  <c r="D1035" i="1"/>
  <c r="D1036" i="1"/>
  <c r="D1038" i="1"/>
  <c r="D1071" i="1"/>
  <c r="D1072" i="1"/>
  <c r="D1073" i="1"/>
  <c r="D1077" i="1"/>
  <c r="D1076" i="1" s="1"/>
  <c r="D1078" i="1"/>
  <c r="D1079" i="1"/>
  <c r="D1081" i="1"/>
  <c r="D1114" i="1"/>
  <c r="D1115" i="1"/>
  <c r="D1116" i="1"/>
  <c r="D1120" i="1"/>
  <c r="D1119" i="1" s="1"/>
  <c r="D1121" i="1"/>
  <c r="D1122" i="1"/>
  <c r="D1124" i="1"/>
  <c r="D1157" i="1"/>
  <c r="D1158" i="1"/>
  <c r="D1159" i="1"/>
  <c r="D1163" i="1"/>
  <c r="D1162" i="1" s="1"/>
  <c r="D1164" i="1"/>
  <c r="D1165" i="1"/>
  <c r="D1167" i="1"/>
  <c r="D1200" i="1"/>
  <c r="D1201" i="1"/>
  <c r="D1202" i="1"/>
  <c r="D1206" i="1"/>
  <c r="D1205" i="1" s="1"/>
  <c r="D1207" i="1"/>
  <c r="D1208" i="1"/>
  <c r="D1210" i="1"/>
  <c r="D1243" i="1"/>
  <c r="D1244" i="1"/>
  <c r="D1245" i="1"/>
  <c r="D1249" i="1"/>
  <c r="D1248" i="1" s="1"/>
  <c r="D1250" i="1"/>
  <c r="D1251" i="1"/>
  <c r="D1253" i="1"/>
  <c r="D1286" i="1"/>
  <c r="D1287" i="1"/>
  <c r="D1288" i="1"/>
  <c r="D1292" i="1"/>
  <c r="D1291" i="1" s="1"/>
  <c r="D1293" i="1"/>
  <c r="D1294" i="1"/>
  <c r="D1296" i="1"/>
  <c r="D1329" i="1"/>
  <c r="D1330" i="1"/>
  <c r="D1331" i="1"/>
  <c r="D1335" i="1"/>
  <c r="D1334" i="1" s="1"/>
  <c r="D1336" i="1"/>
  <c r="D1337" i="1"/>
  <c r="D1339" i="1"/>
  <c r="D1372" i="1"/>
  <c r="D1373" i="1"/>
  <c r="D1374" i="1"/>
  <c r="D1378" i="1"/>
  <c r="D1377" i="1" s="1"/>
  <c r="D1379" i="1"/>
  <c r="D1380" i="1"/>
  <c r="D1382" i="1"/>
  <c r="D1415" i="1"/>
  <c r="D1416" i="1"/>
  <c r="D1417" i="1"/>
  <c r="D1421" i="1"/>
  <c r="D1420" i="1" s="1"/>
  <c r="D1422" i="1"/>
  <c r="D1423" i="1"/>
  <c r="D1425" i="1"/>
  <c r="D1458" i="1"/>
  <c r="D1459" i="1"/>
  <c r="D1460" i="1"/>
  <c r="D1464" i="1"/>
  <c r="D1463" i="1" s="1"/>
  <c r="D1465" i="1"/>
  <c r="D1466" i="1"/>
  <c r="D1468" i="1"/>
  <c r="D1501" i="1"/>
  <c r="D1502" i="1"/>
  <c r="D1503" i="1"/>
  <c r="D1507" i="1"/>
  <c r="D1506" i="1" s="1"/>
  <c r="D1508" i="1"/>
  <c r="D1509" i="1"/>
  <c r="D1511" i="1"/>
  <c r="D1544" i="1"/>
  <c r="D1545" i="1"/>
  <c r="D1546" i="1"/>
  <c r="D1550" i="1"/>
  <c r="D1549" i="1" s="1"/>
  <c r="D1551" i="1"/>
  <c r="D1552" i="1"/>
  <c r="D1554" i="1"/>
  <c r="D1587" i="1"/>
  <c r="D1588" i="1"/>
  <c r="D1589" i="1"/>
  <c r="D1593" i="1"/>
  <c r="D1592" i="1" s="1"/>
  <c r="D1594" i="1"/>
  <c r="D1595" i="1"/>
  <c r="D1597" i="1"/>
  <c r="D1630" i="1"/>
  <c r="D1631" i="1"/>
  <c r="D1632" i="1"/>
  <c r="D1636" i="1"/>
  <c r="D1635" i="1" s="1"/>
  <c r="D1637" i="1"/>
  <c r="D1638" i="1"/>
  <c r="D1640" i="1"/>
  <c r="D1673" i="1"/>
  <c r="D1674" i="1"/>
  <c r="D1675" i="1"/>
  <c r="D1679" i="1"/>
  <c r="D1678" i="1" s="1"/>
  <c r="D1680" i="1"/>
  <c r="D1681" i="1"/>
  <c r="D1683" i="1"/>
  <c r="D1716" i="1"/>
  <c r="D1717" i="1"/>
  <c r="D1718" i="1"/>
  <c r="D1722" i="1"/>
  <c r="D1721" i="1" s="1"/>
  <c r="D1723" i="1"/>
  <c r="D1724" i="1"/>
  <c r="D1726" i="1"/>
  <c r="D1759" i="1"/>
  <c r="D1760" i="1"/>
  <c r="D1761" i="1"/>
  <c r="D1765" i="1"/>
  <c r="D1764" i="1" s="1"/>
  <c r="D1766" i="1"/>
  <c r="D1767" i="1"/>
  <c r="D1769" i="1"/>
  <c r="D1802" i="1"/>
  <c r="D1803" i="1"/>
  <c r="D1804" i="1"/>
  <c r="D1808" i="1"/>
  <c r="D1807" i="1" s="1"/>
  <c r="D1809" i="1"/>
  <c r="D1810" i="1"/>
  <c r="D1812" i="1"/>
  <c r="D1845" i="1"/>
  <c r="D1846" i="1"/>
  <c r="D1847" i="1"/>
  <c r="D1851" i="1"/>
  <c r="D1850" i="1" s="1"/>
  <c r="D1852" i="1"/>
  <c r="D1853" i="1"/>
  <c r="D1855" i="1"/>
  <c r="D1888" i="1"/>
  <c r="D1889" i="1"/>
  <c r="D1890" i="1"/>
  <c r="D1894" i="1"/>
  <c r="D1893" i="1" s="1"/>
  <c r="D1895" i="1"/>
  <c r="D1896" i="1"/>
  <c r="D1898" i="1"/>
  <c r="D1931" i="1"/>
  <c r="D1932" i="1"/>
  <c r="D1933" i="1"/>
  <c r="D1935" i="1"/>
  <c r="D1937" i="1"/>
  <c r="D1936" i="1" s="1"/>
  <c r="D1938" i="1"/>
  <c r="D1939" i="1"/>
  <c r="D1941" i="1"/>
  <c r="D1974" i="1"/>
  <c r="D1975" i="1"/>
  <c r="D1976" i="1"/>
  <c r="D1978" i="1"/>
  <c r="D1980" i="1"/>
  <c r="D1979" i="1" s="1"/>
  <c r="D1981" i="1"/>
  <c r="D1982" i="1"/>
  <c r="D1984" i="1"/>
  <c r="D2017" i="1"/>
  <c r="D2018" i="1"/>
  <c r="D2019" i="1"/>
  <c r="D2021" i="1"/>
  <c r="D2023" i="1"/>
  <c r="D2022" i="1" s="1"/>
  <c r="D2024" i="1"/>
  <c r="D2025" i="1"/>
  <c r="D2027" i="1"/>
  <c r="D2060" i="1"/>
  <c r="D2061" i="1"/>
  <c r="D2062" i="1"/>
  <c r="D2064" i="1"/>
  <c r="D2066" i="1"/>
  <c r="D2065" i="1" s="1"/>
  <c r="D2067" i="1"/>
  <c r="D2068" i="1"/>
  <c r="D2070" i="1"/>
  <c r="D2103" i="1"/>
  <c r="D2104" i="1"/>
  <c r="D2105" i="1"/>
  <c r="D2107" i="1"/>
  <c r="D2109" i="1"/>
  <c r="D2108" i="1" s="1"/>
  <c r="D2110" i="1"/>
  <c r="D2111" i="1"/>
  <c r="D2113" i="1"/>
  <c r="D2146" i="1"/>
  <c r="D2147" i="1"/>
  <c r="D2148" i="1"/>
  <c r="D2150" i="1"/>
  <c r="D2152" i="1"/>
  <c r="D2151" i="1" s="1"/>
  <c r="D2153" i="1"/>
  <c r="D2154" i="1"/>
  <c r="D2156" i="1"/>
  <c r="D2189" i="1"/>
  <c r="D2190" i="1"/>
  <c r="D2191" i="1"/>
  <c r="D2193" i="1"/>
  <c r="D2195" i="1"/>
  <c r="D2194" i="1" s="1"/>
  <c r="D2196" i="1"/>
  <c r="D2197" i="1"/>
  <c r="D2199" i="1"/>
  <c r="D2232" i="1"/>
  <c r="D2233" i="1"/>
  <c r="D2234" i="1"/>
  <c r="D2236" i="1"/>
  <c r="D2238" i="1"/>
  <c r="D2237" i="1" s="1"/>
  <c r="D2239" i="1"/>
  <c r="D2240" i="1"/>
  <c r="D2242" i="1"/>
  <c r="D2275" i="1"/>
  <c r="D2276" i="1"/>
  <c r="D2277" i="1"/>
  <c r="D2279" i="1"/>
  <c r="D2281" i="1"/>
  <c r="D2280" i="1" s="1"/>
  <c r="D2282" i="1"/>
  <c r="D2283" i="1"/>
  <c r="D2285" i="1"/>
  <c r="D2318" i="1"/>
  <c r="D2319" i="1"/>
  <c r="D2320" i="1"/>
  <c r="D2322" i="1"/>
  <c r="D2324" i="1"/>
  <c r="D2323" i="1" s="1"/>
  <c r="D2325" i="1"/>
  <c r="D2326" i="1"/>
  <c r="D2328" i="1"/>
  <c r="D2361" i="1"/>
  <c r="D2362" i="1"/>
  <c r="D2363" i="1"/>
  <c r="D2365" i="1"/>
  <c r="D2367" i="1"/>
  <c r="D2366" i="1" s="1"/>
  <c r="D2368" i="1"/>
  <c r="D2369" i="1"/>
  <c r="D2371" i="1"/>
  <c r="D2404" i="1"/>
  <c r="D2405" i="1"/>
  <c r="D2406" i="1"/>
  <c r="D2408" i="1"/>
  <c r="D2410" i="1"/>
  <c r="D2409" i="1" s="1"/>
  <c r="D2411" i="1"/>
  <c r="D2412" i="1"/>
  <c r="D2414" i="1"/>
  <c r="D2447" i="1"/>
  <c r="D2448" i="1"/>
  <c r="D2449" i="1"/>
  <c r="D2451" i="1"/>
  <c r="D2453" i="1"/>
  <c r="D2452" i="1" s="1"/>
  <c r="D2454" i="1"/>
  <c r="D2455" i="1"/>
  <c r="D2457" i="1"/>
  <c r="D2490" i="1"/>
  <c r="D2491" i="1"/>
  <c r="D2492" i="1"/>
  <c r="D2494" i="1"/>
  <c r="D2496" i="1"/>
  <c r="D2495" i="1" s="1"/>
  <c r="D2497" i="1"/>
  <c r="D2498" i="1"/>
  <c r="D2500" i="1"/>
  <c r="D2533" i="1"/>
  <c r="D2534" i="1"/>
  <c r="D2535" i="1"/>
  <c r="D2537" i="1"/>
  <c r="D2539" i="1"/>
  <c r="D2538" i="1" s="1"/>
  <c r="D2540" i="1"/>
  <c r="D2541" i="1"/>
  <c r="D2543" i="1"/>
  <c r="D2576" i="1"/>
  <c r="D2577" i="1"/>
  <c r="D2578" i="1"/>
  <c r="D2580" i="1"/>
  <c r="D2582" i="1"/>
  <c r="D2581" i="1" s="1"/>
  <c r="D2583" i="1"/>
  <c r="D2584" i="1"/>
  <c r="D2586" i="1"/>
  <c r="D2619" i="1"/>
  <c r="D2620" i="1"/>
  <c r="D2621" i="1"/>
  <c r="D2623" i="1"/>
  <c r="D2625" i="1"/>
  <c r="D2624" i="1" s="1"/>
  <c r="D2626" i="1"/>
  <c r="D2627" i="1"/>
  <c r="D2629" i="1"/>
  <c r="D2662" i="1"/>
  <c r="D2663" i="1"/>
  <c r="D2664" i="1"/>
  <c r="D2666" i="1"/>
  <c r="D2668" i="1"/>
  <c r="D2667" i="1" s="1"/>
  <c r="D2669" i="1"/>
  <c r="D2670" i="1"/>
  <c r="D2672" i="1"/>
  <c r="D2705" i="1"/>
  <c r="D2706" i="1"/>
  <c r="D2707" i="1"/>
  <c r="D2709" i="1"/>
  <c r="D2711" i="1"/>
  <c r="D2710" i="1" s="1"/>
  <c r="D2712" i="1"/>
  <c r="D2713" i="1"/>
  <c r="D2715" i="1"/>
  <c r="D2748" i="1"/>
  <c r="D2749" i="1"/>
  <c r="D2750" i="1"/>
  <c r="D2752" i="1"/>
  <c r="D2754" i="1"/>
  <c r="D2753" i="1" s="1"/>
  <c r="D2755" i="1"/>
  <c r="D2756" i="1"/>
  <c r="D2758" i="1"/>
  <c r="D2791" i="1"/>
  <c r="D2792" i="1"/>
  <c r="D2793" i="1"/>
  <c r="D2795" i="1"/>
  <c r="D2797" i="1"/>
  <c r="D2796" i="1" s="1"/>
  <c r="D2798" i="1"/>
  <c r="D2799" i="1"/>
  <c r="D2801" i="1"/>
  <c r="D2834" i="1"/>
  <c r="D2835" i="1"/>
  <c r="D2836" i="1"/>
  <c r="D2838" i="1"/>
  <c r="D2840" i="1"/>
  <c r="D2839" i="1" s="1"/>
  <c r="D2841" i="1"/>
  <c r="D2842" i="1"/>
  <c r="D2844" i="1"/>
  <c r="D2877" i="1"/>
  <c r="D2878" i="1"/>
  <c r="D2879" i="1"/>
  <c r="D2881" i="1"/>
  <c r="D2883" i="1"/>
  <c r="D2882" i="1" s="1"/>
  <c r="D2884" i="1"/>
  <c r="D2885" i="1"/>
  <c r="D2887" i="1"/>
  <c r="D2920" i="1"/>
  <c r="D2921" i="1"/>
  <c r="D2922" i="1"/>
  <c r="D2924" i="1"/>
  <c r="D2926" i="1"/>
  <c r="D2925" i="1" s="1"/>
  <c r="D2927" i="1"/>
  <c r="D2928" i="1"/>
  <c r="D2930" i="1"/>
  <c r="D2963" i="1"/>
  <c r="D2964" i="1"/>
  <c r="D2965" i="1"/>
  <c r="D2967" i="1"/>
  <c r="D2969" i="1"/>
  <c r="D2968" i="1" s="1"/>
  <c r="D2970" i="1"/>
  <c r="D2971" i="1"/>
  <c r="D2973" i="1"/>
  <c r="D3006" i="1"/>
  <c r="D3007" i="1"/>
  <c r="D3008" i="1"/>
  <c r="D3010" i="1"/>
  <c r="D3012" i="1"/>
  <c r="D3011" i="1" s="1"/>
  <c r="D3013" i="1"/>
  <c r="D3014" i="1"/>
  <c r="D3016" i="1"/>
  <c r="D3049" i="1"/>
  <c r="D3050" i="1"/>
  <c r="D3051" i="1"/>
  <c r="D3053" i="1"/>
  <c r="D3055" i="1"/>
  <c r="D3054" i="1" s="1"/>
  <c r="D3056" i="1"/>
  <c r="D3057" i="1"/>
  <c r="D3059" i="1"/>
  <c r="D3092" i="1"/>
  <c r="D3093" i="1"/>
  <c r="D3094" i="1"/>
  <c r="D3096" i="1"/>
  <c r="D3098" i="1"/>
  <c r="D3097" i="1" s="1"/>
  <c r="D3099" i="1"/>
  <c r="D3100" i="1"/>
  <c r="D3102" i="1"/>
  <c r="D3135" i="1"/>
  <c r="D3136" i="1"/>
  <c r="D3137" i="1"/>
  <c r="D3139" i="1"/>
  <c r="D3141" i="1"/>
  <c r="D3140" i="1" s="1"/>
  <c r="D3142" i="1"/>
  <c r="D3143" i="1"/>
  <c r="D3145" i="1"/>
  <c r="D3178" i="1"/>
  <c r="D3179" i="1"/>
  <c r="D3180" i="1"/>
  <c r="D3182" i="1"/>
  <c r="D3184" i="1"/>
  <c r="D3183" i="1" s="1"/>
  <c r="D3185" i="1"/>
  <c r="D3186" i="1"/>
  <c r="D3188" i="1"/>
  <c r="D3221" i="1"/>
  <c r="D3222" i="1"/>
  <c r="D3223" i="1"/>
  <c r="D3225" i="1"/>
  <c r="D3227" i="1"/>
  <c r="D3226" i="1" s="1"/>
  <c r="D3228" i="1"/>
  <c r="D3229" i="1"/>
  <c r="D3231" i="1"/>
  <c r="D3264" i="1"/>
  <c r="D3265" i="1"/>
  <c r="D3266" i="1"/>
  <c r="D3268" i="1"/>
  <c r="D3270" i="1"/>
  <c r="D3269" i="1" s="1"/>
  <c r="D3271" i="1"/>
  <c r="D3272" i="1"/>
  <c r="D3274" i="1"/>
  <c r="D3307" i="1"/>
  <c r="D3308" i="1"/>
  <c r="D3309" i="1"/>
  <c r="D3311" i="1"/>
  <c r="D3313" i="1"/>
  <c r="D3312" i="1" s="1"/>
  <c r="D3314" i="1"/>
  <c r="D3315" i="1"/>
  <c r="D3317" i="1"/>
  <c r="D3350" i="1"/>
  <c r="D3351" i="1"/>
  <c r="D3352" i="1"/>
  <c r="D3354" i="1"/>
  <c r="D3356" i="1"/>
  <c r="D3355" i="1" s="1"/>
  <c r="D3357" i="1"/>
  <c r="D3358" i="1"/>
  <c r="D3360" i="1"/>
  <c r="D3393" i="1"/>
  <c r="D3394" i="1"/>
  <c r="D3395" i="1"/>
  <c r="D3397" i="1"/>
  <c r="D3399" i="1"/>
  <c r="D3398" i="1" s="1"/>
  <c r="D3400" i="1"/>
  <c r="D3401" i="1"/>
  <c r="D3403" i="1"/>
  <c r="D3436" i="1"/>
  <c r="D3437" i="1"/>
  <c r="D3438" i="1"/>
  <c r="D3440" i="1"/>
  <c r="D3442" i="1"/>
  <c r="D3441" i="1" s="1"/>
  <c r="D3443" i="1"/>
  <c r="D3444" i="1"/>
  <c r="D3446" i="1"/>
  <c r="D3479" i="1"/>
  <c r="D3480" i="1"/>
  <c r="D3481" i="1"/>
  <c r="D3483" i="1"/>
  <c r="D3485" i="1"/>
  <c r="D3484" i="1" s="1"/>
  <c r="D3486" i="1"/>
  <c r="D3487" i="1"/>
  <c r="D3489" i="1"/>
  <c r="D3522" i="1"/>
  <c r="D3523" i="1"/>
  <c r="D3524" i="1"/>
  <c r="D3526" i="1"/>
  <c r="D3528" i="1"/>
  <c r="D3527" i="1" s="1"/>
  <c r="D3529" i="1"/>
  <c r="D3530" i="1"/>
  <c r="D3532" i="1"/>
  <c r="D3565" i="1"/>
  <c r="D3566" i="1"/>
  <c r="D3567" i="1"/>
  <c r="D3569" i="1"/>
  <c r="D3571" i="1"/>
  <c r="D3570" i="1" s="1"/>
  <c r="D3572" i="1"/>
  <c r="D3573" i="1"/>
  <c r="D3575" i="1"/>
  <c r="D3608" i="1"/>
  <c r="D3609" i="1"/>
  <c r="D3610" i="1"/>
  <c r="D3612" i="1"/>
  <c r="D3614" i="1"/>
  <c r="D3613" i="1" s="1"/>
  <c r="D3615" i="1"/>
  <c r="D3616" i="1"/>
  <c r="D3618" i="1"/>
  <c r="D3651" i="1"/>
  <c r="D3652" i="1"/>
  <c r="D3653" i="1"/>
  <c r="D3655" i="1"/>
  <c r="D3657" i="1"/>
  <c r="D3656" i="1" s="1"/>
  <c r="D3658" i="1"/>
  <c r="D3659" i="1"/>
  <c r="D3661" i="1"/>
  <c r="D3694" i="1"/>
  <c r="D3695" i="1"/>
  <c r="D3696" i="1"/>
  <c r="D3698" i="1"/>
  <c r="D3700" i="1"/>
  <c r="D3699" i="1" s="1"/>
  <c r="D3701" i="1"/>
  <c r="D3702" i="1"/>
  <c r="D3704" i="1"/>
  <c r="D3737" i="1"/>
  <c r="D3738" i="1"/>
  <c r="D3739" i="1"/>
  <c r="D3741" i="1"/>
  <c r="D3743" i="1"/>
  <c r="D3742" i="1" s="1"/>
  <c r="D3744" i="1"/>
  <c r="D3745" i="1"/>
  <c r="D3747" i="1"/>
  <c r="D3780" i="1"/>
  <c r="D3781" i="1"/>
  <c r="D3782" i="1"/>
  <c r="D3784" i="1"/>
  <c r="D3785" i="1"/>
  <c r="I8" i="1"/>
  <c r="I1867" i="1"/>
  <c r="A8" i="1" l="1"/>
  <c r="H8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2" i="1"/>
  <c r="D44" i="1"/>
  <c r="D41" i="1"/>
  <c r="D40" i="1"/>
  <c r="D39" i="1"/>
  <c r="D6" i="1"/>
  <c r="D4" i="1"/>
  <c r="D3" i="1"/>
  <c r="D2" i="1"/>
  <c r="A3785" i="1"/>
  <c r="A3784" i="1"/>
  <c r="A3783" i="1"/>
  <c r="D3783" i="1" s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D3740" i="1" s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D3697" i="1" s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D3654" i="1" s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D3611" i="1" s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D3568" i="1" s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D3525" i="1" s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D3482" i="1" s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D3439" i="1" s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D3396" i="1" s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D3353" i="1" s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D3310" i="1" s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D3267" i="1" s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D3224" i="1" s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D3181" i="1" s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D3138" i="1" s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D3095" i="1" s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D3052" i="1" s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D3009" i="1" s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D2966" i="1" s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D2923" i="1" s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D2880" i="1" s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D2837" i="1" s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D2794" i="1" s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D2751" i="1" s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D2708" i="1" s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D2665" i="1" s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D2622" i="1" s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D2579" i="1" s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D2536" i="1" s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D2493" i="1" s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D2450" i="1" s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D2407" i="1" s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D2364" i="1" s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D2321" i="1" s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D2278" i="1" s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D2235" i="1" s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D2192" i="1" s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D2149" i="1" s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D2106" i="1" s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D2063" i="1" s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D2020" i="1" s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D1977" i="1" s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D1934" i="1" s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F1893" i="1" s="1"/>
  <c r="A1892" i="1"/>
  <c r="F1892" i="1" s="1"/>
  <c r="D1892" i="1" s="1"/>
  <c r="A1891" i="1"/>
  <c r="D1891" i="1" s="1"/>
  <c r="A1890" i="1"/>
  <c r="F1890" i="1" s="1"/>
  <c r="A1889" i="1"/>
  <c r="F1889" i="1" s="1"/>
  <c r="A1888" i="1"/>
  <c r="F1888" i="1" s="1"/>
  <c r="A1887" i="1"/>
  <c r="F1887" i="1" s="1"/>
  <c r="A1886" i="1"/>
  <c r="F1886" i="1" s="1"/>
  <c r="A1885" i="1"/>
  <c r="F1885" i="1" s="1"/>
  <c r="A1884" i="1"/>
  <c r="A1883" i="1"/>
  <c r="A1882" i="1"/>
  <c r="A1881" i="1"/>
  <c r="A1880" i="1"/>
  <c r="F1880" i="1" s="1"/>
  <c r="A1879" i="1"/>
  <c r="F1879" i="1" s="1"/>
  <c r="A1878" i="1"/>
  <c r="F1878" i="1" s="1"/>
  <c r="A1877" i="1"/>
  <c r="F1877" i="1" s="1"/>
  <c r="A1876" i="1"/>
  <c r="A1875" i="1"/>
  <c r="A1874" i="1"/>
  <c r="A1873" i="1"/>
  <c r="A1872" i="1"/>
  <c r="F1872" i="1" s="1"/>
  <c r="A1871" i="1"/>
  <c r="F1871" i="1" s="1"/>
  <c r="A1870" i="1"/>
  <c r="F1870" i="1" s="1"/>
  <c r="A1869" i="1"/>
  <c r="F1869" i="1" s="1"/>
  <c r="A1868" i="1"/>
  <c r="A1867" i="1"/>
  <c r="A1866" i="1"/>
  <c r="A1865" i="1"/>
  <c r="A1864" i="1"/>
  <c r="F1864" i="1" s="1"/>
  <c r="A1863" i="1"/>
  <c r="F1863" i="1" s="1"/>
  <c r="A1862" i="1"/>
  <c r="F1862" i="1" s="1"/>
  <c r="A1861" i="1"/>
  <c r="F1861" i="1" s="1"/>
  <c r="A1860" i="1"/>
  <c r="A1859" i="1"/>
  <c r="A1858" i="1"/>
  <c r="A1857" i="1"/>
  <c r="A1856" i="1"/>
  <c r="F1856" i="1" s="1"/>
  <c r="A1855" i="1"/>
  <c r="F1855" i="1" s="1"/>
  <c r="A1854" i="1"/>
  <c r="F1854" i="1" s="1"/>
  <c r="A1853" i="1"/>
  <c r="F1853" i="1" s="1"/>
  <c r="A1852" i="1"/>
  <c r="F1852" i="1" s="1"/>
  <c r="A1851" i="1"/>
  <c r="F1851" i="1" s="1"/>
  <c r="A1850" i="1"/>
  <c r="F1850" i="1" s="1"/>
  <c r="A1849" i="1"/>
  <c r="F1849" i="1" s="1"/>
  <c r="D1849" i="1" s="1"/>
  <c r="A1848" i="1"/>
  <c r="D1848" i="1" s="1"/>
  <c r="A1847" i="1"/>
  <c r="F1847" i="1" s="1"/>
  <c r="A1846" i="1"/>
  <c r="F1846" i="1" s="1"/>
  <c r="A1845" i="1"/>
  <c r="F1845" i="1" s="1"/>
  <c r="A1844" i="1"/>
  <c r="F1844" i="1" s="1"/>
  <c r="A1843" i="1"/>
  <c r="F1843" i="1" s="1"/>
  <c r="A1842" i="1"/>
  <c r="F1842" i="1" s="1"/>
  <c r="A1841" i="1"/>
  <c r="A1840" i="1"/>
  <c r="A1839" i="1"/>
  <c r="A1838" i="1"/>
  <c r="A1837" i="1"/>
  <c r="F1837" i="1" s="1"/>
  <c r="A1836" i="1"/>
  <c r="F1836" i="1" s="1"/>
  <c r="A1835" i="1"/>
  <c r="F1835" i="1" s="1"/>
  <c r="A1834" i="1"/>
  <c r="F1834" i="1" s="1"/>
  <c r="A1833" i="1"/>
  <c r="A1832" i="1"/>
  <c r="A1831" i="1"/>
  <c r="A1830" i="1"/>
  <c r="A1829" i="1"/>
  <c r="F1829" i="1" s="1"/>
  <c r="A1828" i="1"/>
  <c r="F1828" i="1" s="1"/>
  <c r="A1827" i="1"/>
  <c r="F1827" i="1" s="1"/>
  <c r="A1826" i="1"/>
  <c r="F1826" i="1" s="1"/>
  <c r="A1825" i="1"/>
  <c r="A1824" i="1"/>
  <c r="A1823" i="1"/>
  <c r="A1822" i="1"/>
  <c r="A1821" i="1"/>
  <c r="F1821" i="1" s="1"/>
  <c r="A1820" i="1"/>
  <c r="F1820" i="1" s="1"/>
  <c r="A1819" i="1"/>
  <c r="F1819" i="1" s="1"/>
  <c r="A1818" i="1"/>
  <c r="F1818" i="1" s="1"/>
  <c r="A1817" i="1"/>
  <c r="A1816" i="1"/>
  <c r="A1815" i="1"/>
  <c r="A1814" i="1"/>
  <c r="A1813" i="1"/>
  <c r="F1813" i="1" s="1"/>
  <c r="A1812" i="1"/>
  <c r="F1812" i="1" s="1"/>
  <c r="A1811" i="1"/>
  <c r="F1811" i="1" s="1"/>
  <c r="A1810" i="1"/>
  <c r="F1810" i="1" s="1"/>
  <c r="A1809" i="1"/>
  <c r="F1809" i="1" s="1"/>
  <c r="A1808" i="1"/>
  <c r="F1808" i="1" s="1"/>
  <c r="A1807" i="1"/>
  <c r="F1807" i="1" s="1"/>
  <c r="A1806" i="1"/>
  <c r="F1806" i="1" s="1"/>
  <c r="D1806" i="1" s="1"/>
  <c r="A1805" i="1"/>
  <c r="D1805" i="1" s="1"/>
  <c r="A1804" i="1"/>
  <c r="F1804" i="1" s="1"/>
  <c r="A1803" i="1"/>
  <c r="F1803" i="1" s="1"/>
  <c r="A1802" i="1"/>
  <c r="F1802" i="1" s="1"/>
  <c r="A1801" i="1"/>
  <c r="F1801" i="1" s="1"/>
  <c r="A1800" i="1"/>
  <c r="F1800" i="1" s="1"/>
  <c r="A1799" i="1"/>
  <c r="F1799" i="1" s="1"/>
  <c r="A1798" i="1"/>
  <c r="A1797" i="1"/>
  <c r="A1796" i="1"/>
  <c r="A1795" i="1"/>
  <c r="A1794" i="1"/>
  <c r="F1794" i="1" s="1"/>
  <c r="A1793" i="1"/>
  <c r="F1793" i="1" s="1"/>
  <c r="A1792" i="1"/>
  <c r="F1792" i="1" s="1"/>
  <c r="A1791" i="1"/>
  <c r="F1791" i="1" s="1"/>
  <c r="A1790" i="1"/>
  <c r="A1789" i="1"/>
  <c r="A1788" i="1"/>
  <c r="A1787" i="1"/>
  <c r="A1786" i="1"/>
  <c r="F1786" i="1" s="1"/>
  <c r="A1785" i="1"/>
  <c r="F1785" i="1" s="1"/>
  <c r="A1784" i="1"/>
  <c r="F1784" i="1" s="1"/>
  <c r="A1783" i="1"/>
  <c r="F1783" i="1" s="1"/>
  <c r="A1782" i="1"/>
  <c r="A1781" i="1"/>
  <c r="A1780" i="1"/>
  <c r="A1779" i="1"/>
  <c r="A1778" i="1"/>
  <c r="F1778" i="1" s="1"/>
  <c r="A1777" i="1"/>
  <c r="F1777" i="1" s="1"/>
  <c r="A1776" i="1"/>
  <c r="F1776" i="1" s="1"/>
  <c r="A1775" i="1"/>
  <c r="F1775" i="1" s="1"/>
  <c r="A1774" i="1"/>
  <c r="A1773" i="1"/>
  <c r="A1772" i="1"/>
  <c r="A1771" i="1"/>
  <c r="A1770" i="1"/>
  <c r="F1770" i="1" s="1"/>
  <c r="A1769" i="1"/>
  <c r="F1769" i="1" s="1"/>
  <c r="A1768" i="1"/>
  <c r="F1768" i="1" s="1"/>
  <c r="A1767" i="1"/>
  <c r="F1767" i="1" s="1"/>
  <c r="A1766" i="1"/>
  <c r="F1766" i="1" s="1"/>
  <c r="A1765" i="1"/>
  <c r="F1765" i="1" s="1"/>
  <c r="A1764" i="1"/>
  <c r="F1764" i="1" s="1"/>
  <c r="A1763" i="1"/>
  <c r="F1763" i="1" s="1"/>
  <c r="D1763" i="1" s="1"/>
  <c r="A1762" i="1"/>
  <c r="D1762" i="1" s="1"/>
  <c r="A1761" i="1"/>
  <c r="F1761" i="1" s="1"/>
  <c r="A1760" i="1"/>
  <c r="F1760" i="1" s="1"/>
  <c r="A1759" i="1"/>
  <c r="F1759" i="1" s="1"/>
  <c r="A1758" i="1"/>
  <c r="F1758" i="1" s="1"/>
  <c r="A1757" i="1"/>
  <c r="F1757" i="1" s="1"/>
  <c r="A1756" i="1"/>
  <c r="F1756" i="1" s="1"/>
  <c r="A1755" i="1"/>
  <c r="A1754" i="1"/>
  <c r="A1753" i="1"/>
  <c r="A1752" i="1"/>
  <c r="A1751" i="1"/>
  <c r="F1751" i="1" s="1"/>
  <c r="A1750" i="1"/>
  <c r="F1750" i="1" s="1"/>
  <c r="A1749" i="1"/>
  <c r="F1749" i="1" s="1"/>
  <c r="A1748" i="1"/>
  <c r="F1748" i="1" s="1"/>
  <c r="A1747" i="1"/>
  <c r="A1746" i="1"/>
  <c r="A1745" i="1"/>
  <c r="A1744" i="1"/>
  <c r="A1743" i="1"/>
  <c r="F1743" i="1" s="1"/>
  <c r="A1742" i="1"/>
  <c r="F1742" i="1" s="1"/>
  <c r="A1741" i="1"/>
  <c r="F1741" i="1" s="1"/>
  <c r="A1740" i="1"/>
  <c r="F1740" i="1" s="1"/>
  <c r="A1739" i="1"/>
  <c r="A1738" i="1"/>
  <c r="A1737" i="1"/>
  <c r="A1736" i="1"/>
  <c r="A1735" i="1"/>
  <c r="F1735" i="1" s="1"/>
  <c r="A1734" i="1"/>
  <c r="F1734" i="1" s="1"/>
  <c r="A1733" i="1"/>
  <c r="F1733" i="1" s="1"/>
  <c r="A1732" i="1"/>
  <c r="F1732" i="1" s="1"/>
  <c r="A1731" i="1"/>
  <c r="A1730" i="1"/>
  <c r="A1729" i="1"/>
  <c r="A1728" i="1"/>
  <c r="A1727" i="1"/>
  <c r="F1727" i="1" s="1"/>
  <c r="A1726" i="1"/>
  <c r="F1726" i="1" s="1"/>
  <c r="A1725" i="1"/>
  <c r="F1725" i="1" s="1"/>
  <c r="A1724" i="1"/>
  <c r="F1724" i="1" s="1"/>
  <c r="A1723" i="1"/>
  <c r="F1723" i="1" s="1"/>
  <c r="A1722" i="1"/>
  <c r="F1722" i="1" s="1"/>
  <c r="A1721" i="1"/>
  <c r="F1721" i="1" s="1"/>
  <c r="A1720" i="1"/>
  <c r="F1720" i="1" s="1"/>
  <c r="D1720" i="1" s="1"/>
  <c r="A1719" i="1"/>
  <c r="D1719" i="1" s="1"/>
  <c r="A1718" i="1"/>
  <c r="F1718" i="1" s="1"/>
  <c r="A1717" i="1"/>
  <c r="F1717" i="1" s="1"/>
  <c r="A1716" i="1"/>
  <c r="F1716" i="1" s="1"/>
  <c r="A1715" i="1"/>
  <c r="F1715" i="1" s="1"/>
  <c r="A1714" i="1"/>
  <c r="F1714" i="1" s="1"/>
  <c r="A1713" i="1"/>
  <c r="F1713" i="1" s="1"/>
  <c r="A1712" i="1"/>
  <c r="A1711" i="1"/>
  <c r="A1710" i="1"/>
  <c r="A1709" i="1"/>
  <c r="A1708" i="1"/>
  <c r="F1708" i="1" s="1"/>
  <c r="A1707" i="1"/>
  <c r="F1707" i="1" s="1"/>
  <c r="A1706" i="1"/>
  <c r="F1706" i="1" s="1"/>
  <c r="A1705" i="1"/>
  <c r="F1705" i="1" s="1"/>
  <c r="A1704" i="1"/>
  <c r="A1703" i="1"/>
  <c r="A1702" i="1"/>
  <c r="A1701" i="1"/>
  <c r="A1700" i="1"/>
  <c r="F1700" i="1" s="1"/>
  <c r="A1699" i="1"/>
  <c r="F1699" i="1" s="1"/>
  <c r="A1698" i="1"/>
  <c r="F1698" i="1" s="1"/>
  <c r="A1697" i="1"/>
  <c r="F1697" i="1" s="1"/>
  <c r="A1696" i="1"/>
  <c r="A1695" i="1"/>
  <c r="A1694" i="1"/>
  <c r="A1693" i="1"/>
  <c r="A1692" i="1"/>
  <c r="F1692" i="1" s="1"/>
  <c r="A1691" i="1"/>
  <c r="F1691" i="1" s="1"/>
  <c r="A1690" i="1"/>
  <c r="F1690" i="1" s="1"/>
  <c r="A1689" i="1"/>
  <c r="F1689" i="1" s="1"/>
  <c r="A1688" i="1"/>
  <c r="A1687" i="1"/>
  <c r="A1686" i="1"/>
  <c r="A1685" i="1"/>
  <c r="A1684" i="1"/>
  <c r="F1684" i="1" s="1"/>
  <c r="A1683" i="1"/>
  <c r="F1683" i="1" s="1"/>
  <c r="A1682" i="1"/>
  <c r="F1682" i="1" s="1"/>
  <c r="A1681" i="1"/>
  <c r="F1681" i="1" s="1"/>
  <c r="A1680" i="1"/>
  <c r="F1680" i="1" s="1"/>
  <c r="A1679" i="1"/>
  <c r="F1679" i="1" s="1"/>
  <c r="A1678" i="1"/>
  <c r="F1678" i="1" s="1"/>
  <c r="A1677" i="1"/>
  <c r="F1677" i="1" s="1"/>
  <c r="D1677" i="1" s="1"/>
  <c r="A1676" i="1"/>
  <c r="D1676" i="1" s="1"/>
  <c r="A1675" i="1"/>
  <c r="F1675" i="1" s="1"/>
  <c r="A1674" i="1"/>
  <c r="F1674" i="1" s="1"/>
  <c r="A1673" i="1"/>
  <c r="F1673" i="1" s="1"/>
  <c r="A1672" i="1"/>
  <c r="F1672" i="1" s="1"/>
  <c r="A1671" i="1"/>
  <c r="F1671" i="1" s="1"/>
  <c r="A1670" i="1"/>
  <c r="F1670" i="1" s="1"/>
  <c r="A1669" i="1"/>
  <c r="A1668" i="1"/>
  <c r="A1667" i="1"/>
  <c r="A1666" i="1"/>
  <c r="A1665" i="1"/>
  <c r="F1665" i="1" s="1"/>
  <c r="A1664" i="1"/>
  <c r="F1664" i="1" s="1"/>
  <c r="A1663" i="1"/>
  <c r="F1663" i="1" s="1"/>
  <c r="A1662" i="1"/>
  <c r="F1662" i="1" s="1"/>
  <c r="A1661" i="1"/>
  <c r="A1660" i="1"/>
  <c r="A1659" i="1"/>
  <c r="A1658" i="1"/>
  <c r="A1657" i="1"/>
  <c r="F1657" i="1" s="1"/>
  <c r="A1656" i="1"/>
  <c r="F1656" i="1" s="1"/>
  <c r="A1655" i="1"/>
  <c r="F1655" i="1" s="1"/>
  <c r="A1654" i="1"/>
  <c r="F1654" i="1" s="1"/>
  <c r="A1653" i="1"/>
  <c r="A1652" i="1"/>
  <c r="A1651" i="1"/>
  <c r="A1650" i="1"/>
  <c r="A1649" i="1"/>
  <c r="F1649" i="1" s="1"/>
  <c r="A1648" i="1"/>
  <c r="F1648" i="1" s="1"/>
  <c r="A1647" i="1"/>
  <c r="F1647" i="1" s="1"/>
  <c r="A1646" i="1"/>
  <c r="F1646" i="1" s="1"/>
  <c r="A1645" i="1"/>
  <c r="A1644" i="1"/>
  <c r="A1643" i="1"/>
  <c r="H1643" i="1" s="1"/>
  <c r="A1642" i="1"/>
  <c r="A1641" i="1"/>
  <c r="F1641" i="1" s="1"/>
  <c r="A1640" i="1"/>
  <c r="F1640" i="1" s="1"/>
  <c r="A1639" i="1"/>
  <c r="F1639" i="1" s="1"/>
  <c r="A1638" i="1"/>
  <c r="F1638" i="1" s="1"/>
  <c r="A1637" i="1"/>
  <c r="F1637" i="1" s="1"/>
  <c r="A1636" i="1"/>
  <c r="F1636" i="1" s="1"/>
  <c r="A1635" i="1"/>
  <c r="F1635" i="1" s="1"/>
  <c r="A1634" i="1"/>
  <c r="F1634" i="1" s="1"/>
  <c r="D1634" i="1" s="1"/>
  <c r="A1633" i="1"/>
  <c r="D1633" i="1" s="1"/>
  <c r="A1632" i="1"/>
  <c r="F1632" i="1" s="1"/>
  <c r="A1631" i="1"/>
  <c r="F1631" i="1" s="1"/>
  <c r="A1630" i="1"/>
  <c r="F1630" i="1" s="1"/>
  <c r="A1629" i="1"/>
  <c r="F1629" i="1" s="1"/>
  <c r="A1628" i="1"/>
  <c r="F1628" i="1" s="1"/>
  <c r="A1627" i="1"/>
  <c r="F1627" i="1" s="1"/>
  <c r="A1626" i="1"/>
  <c r="A1625" i="1"/>
  <c r="A1624" i="1"/>
  <c r="A1623" i="1"/>
  <c r="A1622" i="1"/>
  <c r="F1622" i="1" s="1"/>
  <c r="A1621" i="1"/>
  <c r="F1621" i="1" s="1"/>
  <c r="A1620" i="1"/>
  <c r="F1620" i="1" s="1"/>
  <c r="A1619" i="1"/>
  <c r="F1619" i="1" s="1"/>
  <c r="A1618" i="1"/>
  <c r="A1617" i="1"/>
  <c r="A1616" i="1"/>
  <c r="A1615" i="1"/>
  <c r="A1614" i="1"/>
  <c r="F1614" i="1" s="1"/>
  <c r="A1613" i="1"/>
  <c r="F1613" i="1" s="1"/>
  <c r="A1612" i="1"/>
  <c r="F1612" i="1" s="1"/>
  <c r="A1611" i="1"/>
  <c r="F1611" i="1" s="1"/>
  <c r="A1610" i="1"/>
  <c r="A1609" i="1"/>
  <c r="A1608" i="1"/>
  <c r="A1607" i="1"/>
  <c r="A1606" i="1"/>
  <c r="F1606" i="1" s="1"/>
  <c r="A1605" i="1"/>
  <c r="F1605" i="1" s="1"/>
  <c r="A1604" i="1"/>
  <c r="F1604" i="1" s="1"/>
  <c r="A1603" i="1"/>
  <c r="F1603" i="1" s="1"/>
  <c r="A1602" i="1"/>
  <c r="A1601" i="1"/>
  <c r="A1600" i="1"/>
  <c r="A1599" i="1"/>
  <c r="A1598" i="1"/>
  <c r="F1598" i="1" s="1"/>
  <c r="A1597" i="1"/>
  <c r="F1597" i="1" s="1"/>
  <c r="A1596" i="1"/>
  <c r="F1596" i="1" s="1"/>
  <c r="A1595" i="1"/>
  <c r="F1595" i="1" s="1"/>
  <c r="A1594" i="1"/>
  <c r="F1594" i="1" s="1"/>
  <c r="A1593" i="1"/>
  <c r="F1593" i="1" s="1"/>
  <c r="A1592" i="1"/>
  <c r="F1592" i="1" s="1"/>
  <c r="A1591" i="1"/>
  <c r="F1591" i="1" s="1"/>
  <c r="D1591" i="1" s="1"/>
  <c r="A1590" i="1"/>
  <c r="D1590" i="1" s="1"/>
  <c r="A1589" i="1"/>
  <c r="F1589" i="1" s="1"/>
  <c r="A1588" i="1"/>
  <c r="F1588" i="1" s="1"/>
  <c r="A1587" i="1"/>
  <c r="F1587" i="1" s="1"/>
  <c r="A1586" i="1"/>
  <c r="F1586" i="1" s="1"/>
  <c r="A1585" i="1"/>
  <c r="F1585" i="1" s="1"/>
  <c r="A1584" i="1"/>
  <c r="F1584" i="1" s="1"/>
  <c r="A1583" i="1"/>
  <c r="A1582" i="1"/>
  <c r="A1581" i="1"/>
  <c r="A1580" i="1"/>
  <c r="A1579" i="1"/>
  <c r="F1579" i="1" s="1"/>
  <c r="A1578" i="1"/>
  <c r="F1578" i="1" s="1"/>
  <c r="A1577" i="1"/>
  <c r="F1577" i="1" s="1"/>
  <c r="A1576" i="1"/>
  <c r="F1576" i="1" s="1"/>
  <c r="A1575" i="1"/>
  <c r="F1575" i="1" s="1"/>
  <c r="A1574" i="1"/>
  <c r="A1573" i="1"/>
  <c r="A1572" i="1"/>
  <c r="A1571" i="1"/>
  <c r="F1571" i="1" s="1"/>
  <c r="A1570" i="1"/>
  <c r="F1570" i="1" s="1"/>
  <c r="A1569" i="1"/>
  <c r="F1569" i="1" s="1"/>
  <c r="A1568" i="1"/>
  <c r="F1568" i="1" s="1"/>
  <c r="A1567" i="1"/>
  <c r="A1566" i="1"/>
  <c r="A1565" i="1"/>
  <c r="A1564" i="1"/>
  <c r="A1563" i="1"/>
  <c r="F1563" i="1" s="1"/>
  <c r="A1562" i="1"/>
  <c r="F1562" i="1" s="1"/>
  <c r="A1561" i="1"/>
  <c r="F1561" i="1" s="1"/>
  <c r="A1560" i="1"/>
  <c r="F1560" i="1" s="1"/>
  <c r="A1559" i="1"/>
  <c r="A1558" i="1"/>
  <c r="A1557" i="1"/>
  <c r="H1557" i="1" s="1"/>
  <c r="A1556" i="1"/>
  <c r="A1555" i="1"/>
  <c r="F1555" i="1" s="1"/>
  <c r="A1554" i="1"/>
  <c r="F1554" i="1" s="1"/>
  <c r="A1553" i="1"/>
  <c r="F1553" i="1" s="1"/>
  <c r="A1552" i="1"/>
  <c r="F1552" i="1" s="1"/>
  <c r="A1551" i="1"/>
  <c r="F1551" i="1" s="1"/>
  <c r="A1550" i="1"/>
  <c r="F1550" i="1" s="1"/>
  <c r="A1549" i="1"/>
  <c r="F1549" i="1" s="1"/>
  <c r="A1548" i="1"/>
  <c r="F1548" i="1" s="1"/>
  <c r="D1548" i="1" s="1"/>
  <c r="A1547" i="1"/>
  <c r="D1547" i="1" s="1"/>
  <c r="A1546" i="1"/>
  <c r="F1546" i="1" s="1"/>
  <c r="A1545" i="1"/>
  <c r="F1545" i="1" s="1"/>
  <c r="A1544" i="1"/>
  <c r="F1544" i="1" s="1"/>
  <c r="A1543" i="1"/>
  <c r="F1543" i="1" s="1"/>
  <c r="A1542" i="1"/>
  <c r="F1542" i="1" s="1"/>
  <c r="A1541" i="1"/>
  <c r="F1541" i="1" s="1"/>
  <c r="A1540" i="1"/>
  <c r="A1539" i="1"/>
  <c r="A1538" i="1"/>
  <c r="A1537" i="1"/>
  <c r="A1536" i="1"/>
  <c r="F1536" i="1" s="1"/>
  <c r="A1535" i="1"/>
  <c r="F1535" i="1" s="1"/>
  <c r="A1534" i="1"/>
  <c r="F1534" i="1" s="1"/>
  <c r="A1533" i="1"/>
  <c r="F1533" i="1" s="1"/>
  <c r="A1532" i="1"/>
  <c r="A1531" i="1"/>
  <c r="A1530" i="1"/>
  <c r="A1529" i="1"/>
  <c r="A1528" i="1"/>
  <c r="F1528" i="1" s="1"/>
  <c r="A1527" i="1"/>
  <c r="F1527" i="1" s="1"/>
  <c r="A1526" i="1"/>
  <c r="F1526" i="1" s="1"/>
  <c r="A1525" i="1"/>
  <c r="F1525" i="1" s="1"/>
  <c r="A1524" i="1"/>
  <c r="A1523" i="1"/>
  <c r="A1522" i="1"/>
  <c r="F1522" i="1" s="1"/>
  <c r="A1521" i="1"/>
  <c r="A1520" i="1"/>
  <c r="F1520" i="1" s="1"/>
  <c r="A1519" i="1"/>
  <c r="F1519" i="1" s="1"/>
  <c r="A1518" i="1"/>
  <c r="F1518" i="1" s="1"/>
  <c r="A1517" i="1"/>
  <c r="F1517" i="1" s="1"/>
  <c r="A1516" i="1"/>
  <c r="A1515" i="1"/>
  <c r="A1514" i="1"/>
  <c r="A1513" i="1"/>
  <c r="A1512" i="1"/>
  <c r="F1512" i="1" s="1"/>
  <c r="A1511" i="1"/>
  <c r="F1511" i="1" s="1"/>
  <c r="A1510" i="1"/>
  <c r="F1510" i="1" s="1"/>
  <c r="A1509" i="1"/>
  <c r="F1509" i="1"/>
  <c r="A1508" i="1"/>
  <c r="F1508" i="1"/>
  <c r="A1507" i="1"/>
  <c r="F1507" i="1"/>
  <c r="A1506" i="1"/>
  <c r="F1506" i="1"/>
  <c r="A1505" i="1"/>
  <c r="F1505" i="1"/>
  <c r="D1505" i="1" s="1"/>
  <c r="A1504" i="1"/>
  <c r="D1504" i="1" s="1"/>
  <c r="A1503" i="1"/>
  <c r="F1503" i="1" s="1"/>
  <c r="A1502" i="1"/>
  <c r="F1502" i="1" s="1"/>
  <c r="A1501" i="1"/>
  <c r="F1501" i="1" s="1"/>
  <c r="A1500" i="1"/>
  <c r="F1500" i="1" s="1"/>
  <c r="A1499" i="1"/>
  <c r="F1499" i="1" s="1"/>
  <c r="A1498" i="1"/>
  <c r="F1498" i="1" s="1"/>
  <c r="A1497" i="1"/>
  <c r="A1496" i="1"/>
  <c r="A1495" i="1"/>
  <c r="A1494" i="1"/>
  <c r="A1493" i="1"/>
  <c r="F1493" i="1" s="1"/>
  <c r="A1492" i="1"/>
  <c r="F1492" i="1" s="1"/>
  <c r="A1491" i="1"/>
  <c r="F1491" i="1" s="1"/>
  <c r="A1490" i="1"/>
  <c r="F1490" i="1" s="1"/>
  <c r="A1489" i="1"/>
  <c r="A1488" i="1"/>
  <c r="A1487" i="1"/>
  <c r="A1486" i="1"/>
  <c r="A1485" i="1"/>
  <c r="F1485" i="1" s="1"/>
  <c r="A1484" i="1"/>
  <c r="F1484" i="1" s="1"/>
  <c r="A1483" i="1"/>
  <c r="F1483" i="1" s="1"/>
  <c r="A1482" i="1"/>
  <c r="F1482" i="1" s="1"/>
  <c r="A1481" i="1"/>
  <c r="A1480" i="1"/>
  <c r="A1479" i="1"/>
  <c r="A1478" i="1"/>
  <c r="A1477" i="1"/>
  <c r="F1477" i="1" s="1"/>
  <c r="A1476" i="1"/>
  <c r="F1476" i="1" s="1"/>
  <c r="A1475" i="1"/>
  <c r="F1475" i="1" s="1"/>
  <c r="A1474" i="1"/>
  <c r="F1474" i="1" s="1"/>
  <c r="A1473" i="1"/>
  <c r="A1472" i="1"/>
  <c r="A1471" i="1"/>
  <c r="A1470" i="1"/>
  <c r="A1469" i="1"/>
  <c r="F1469" i="1" s="1"/>
  <c r="A1468" i="1"/>
  <c r="F1468" i="1" s="1"/>
  <c r="A1467" i="1"/>
  <c r="F1467" i="1" s="1"/>
  <c r="A1466" i="1"/>
  <c r="F1466" i="1" s="1"/>
  <c r="A1465" i="1"/>
  <c r="F1465" i="1" s="1"/>
  <c r="A1464" i="1"/>
  <c r="F1464" i="1" s="1"/>
  <c r="A1463" i="1"/>
  <c r="F1463" i="1" s="1"/>
  <c r="A1462" i="1"/>
  <c r="F1462" i="1" s="1"/>
  <c r="D1462" i="1" s="1"/>
  <c r="A1461" i="1"/>
  <c r="D1461" i="1" s="1"/>
  <c r="A1460" i="1"/>
  <c r="F1460" i="1"/>
  <c r="A1459" i="1"/>
  <c r="F1459" i="1"/>
  <c r="A1458" i="1"/>
  <c r="F1458" i="1"/>
  <c r="A1457" i="1"/>
  <c r="F1457" i="1"/>
  <c r="A1456" i="1"/>
  <c r="F1456" i="1"/>
  <c r="A1455" i="1"/>
  <c r="F1455" i="1"/>
  <c r="A1454" i="1"/>
  <c r="A1453" i="1"/>
  <c r="A1452" i="1"/>
  <c r="A1451" i="1"/>
  <c r="A1450" i="1"/>
  <c r="F1450" i="1"/>
  <c r="A1449" i="1"/>
  <c r="F1449" i="1"/>
  <c r="A1448" i="1"/>
  <c r="F1448" i="1"/>
  <c r="A1447" i="1"/>
  <c r="F1447" i="1"/>
  <c r="A1446" i="1"/>
  <c r="A1445" i="1"/>
  <c r="A1444" i="1"/>
  <c r="A1443" i="1"/>
  <c r="A1442" i="1"/>
  <c r="F1442" i="1"/>
  <c r="A1441" i="1"/>
  <c r="F1441" i="1"/>
  <c r="A1440" i="1"/>
  <c r="F1440" i="1"/>
  <c r="A1439" i="1"/>
  <c r="F1439" i="1"/>
  <c r="A1438" i="1"/>
  <c r="A1437" i="1"/>
  <c r="A1436" i="1"/>
  <c r="A1435" i="1"/>
  <c r="A1434" i="1"/>
  <c r="F1434" i="1"/>
  <c r="A1433" i="1"/>
  <c r="F1433" i="1"/>
  <c r="A1432" i="1"/>
  <c r="F1432" i="1"/>
  <c r="A1431" i="1"/>
  <c r="F1431" i="1"/>
  <c r="A1430" i="1"/>
  <c r="A1429" i="1"/>
  <c r="A1428" i="1"/>
  <c r="A1427" i="1"/>
  <c r="H1427" i="1" s="1"/>
  <c r="A1426" i="1"/>
  <c r="F1426" i="1" s="1"/>
  <c r="A1425" i="1"/>
  <c r="F1425" i="1" s="1"/>
  <c r="A1424" i="1"/>
  <c r="F1424" i="1" s="1"/>
  <c r="A1423" i="1"/>
  <c r="F1423" i="1" s="1"/>
  <c r="A1422" i="1"/>
  <c r="F1422" i="1" s="1"/>
  <c r="A1421" i="1"/>
  <c r="F1421" i="1" s="1"/>
  <c r="A1420" i="1"/>
  <c r="F1420" i="1" s="1"/>
  <c r="A1419" i="1"/>
  <c r="F1419" i="1" s="1"/>
  <c r="D1419" i="1" s="1"/>
  <c r="A1418" i="1"/>
  <c r="D1418" i="1" s="1"/>
  <c r="A1417" i="1"/>
  <c r="F1417" i="1" s="1"/>
  <c r="A1416" i="1"/>
  <c r="F1416" i="1" s="1"/>
  <c r="A1415" i="1"/>
  <c r="F1415" i="1" s="1"/>
  <c r="A1414" i="1"/>
  <c r="F1414" i="1" s="1"/>
  <c r="A1413" i="1"/>
  <c r="F1413" i="1" s="1"/>
  <c r="A1412" i="1"/>
  <c r="F1412" i="1" s="1"/>
  <c r="A1411" i="1"/>
  <c r="A1410" i="1"/>
  <c r="A1409" i="1"/>
  <c r="F1409" i="1" s="1"/>
  <c r="A1408" i="1"/>
  <c r="A1407" i="1"/>
  <c r="F1407" i="1" s="1"/>
  <c r="A1406" i="1"/>
  <c r="F1406" i="1" s="1"/>
  <c r="A1405" i="1"/>
  <c r="F1405" i="1" s="1"/>
  <c r="A1404" i="1"/>
  <c r="F1404" i="1" s="1"/>
  <c r="A1403" i="1"/>
  <c r="A1402" i="1"/>
  <c r="A1401" i="1"/>
  <c r="A1400" i="1"/>
  <c r="A1399" i="1"/>
  <c r="F1399" i="1" s="1"/>
  <c r="A1398" i="1"/>
  <c r="F1398" i="1" s="1"/>
  <c r="A1397" i="1"/>
  <c r="F1397" i="1" s="1"/>
  <c r="A1396" i="1"/>
  <c r="F1396" i="1" s="1"/>
  <c r="A1395" i="1"/>
  <c r="A1394" i="1"/>
  <c r="A1393" i="1"/>
  <c r="A1392" i="1"/>
  <c r="A1391" i="1"/>
  <c r="F1391" i="1" s="1"/>
  <c r="A1390" i="1"/>
  <c r="F1390" i="1" s="1"/>
  <c r="A1389" i="1"/>
  <c r="F1389" i="1" s="1"/>
  <c r="A1388" i="1"/>
  <c r="F1388" i="1" s="1"/>
  <c r="A1387" i="1"/>
  <c r="A1386" i="1"/>
  <c r="A1385" i="1"/>
  <c r="A1384" i="1"/>
  <c r="A1383" i="1"/>
  <c r="F1383" i="1" s="1"/>
  <c r="A1382" i="1"/>
  <c r="F1382" i="1" s="1"/>
  <c r="A1381" i="1"/>
  <c r="F1381" i="1" s="1"/>
  <c r="A1380" i="1"/>
  <c r="F1380" i="1" s="1"/>
  <c r="A1379" i="1"/>
  <c r="F1379" i="1" s="1"/>
  <c r="A1378" i="1"/>
  <c r="F1378" i="1" s="1"/>
  <c r="A1377" i="1"/>
  <c r="F1377" i="1" s="1"/>
  <c r="A1376" i="1"/>
  <c r="F1376" i="1" s="1"/>
  <c r="D1376" i="1" s="1"/>
  <c r="A1375" i="1"/>
  <c r="D1375" i="1" s="1"/>
  <c r="A1374" i="1"/>
  <c r="F1374" i="1" s="1"/>
  <c r="A1373" i="1"/>
  <c r="F1373" i="1" s="1"/>
  <c r="A1372" i="1"/>
  <c r="F1372" i="1" s="1"/>
  <c r="A1371" i="1"/>
  <c r="F1371" i="1" s="1"/>
  <c r="A1370" i="1"/>
  <c r="F1370" i="1" s="1"/>
  <c r="A1369" i="1"/>
  <c r="F1369" i="1" s="1"/>
  <c r="A1368" i="1"/>
  <c r="A1367" i="1"/>
  <c r="A1366" i="1"/>
  <c r="A1365" i="1"/>
  <c r="A1364" i="1"/>
  <c r="F1364" i="1" s="1"/>
  <c r="A1363" i="1"/>
  <c r="F1363" i="1" s="1"/>
  <c r="A1362" i="1"/>
  <c r="F1362" i="1" s="1"/>
  <c r="A1361" i="1"/>
  <c r="F1361" i="1" s="1"/>
  <c r="A1360" i="1"/>
  <c r="A1359" i="1"/>
  <c r="A1358" i="1"/>
  <c r="A1357" i="1"/>
  <c r="A1356" i="1"/>
  <c r="F1356" i="1" s="1"/>
  <c r="A1355" i="1"/>
  <c r="F1355" i="1" s="1"/>
  <c r="A1354" i="1"/>
  <c r="F1354" i="1" s="1"/>
  <c r="A1353" i="1"/>
  <c r="F1353" i="1" s="1"/>
  <c r="A1352" i="1"/>
  <c r="A1351" i="1"/>
  <c r="A1350" i="1"/>
  <c r="A1349" i="1"/>
  <c r="A1348" i="1"/>
  <c r="F1348" i="1" s="1"/>
  <c r="A1347" i="1"/>
  <c r="F1347" i="1" s="1"/>
  <c r="A1346" i="1"/>
  <c r="F1346" i="1" s="1"/>
  <c r="A1345" i="1"/>
  <c r="F1345" i="1" s="1"/>
  <c r="A1344" i="1"/>
  <c r="A1343" i="1"/>
  <c r="A1342" i="1"/>
  <c r="A1341" i="1"/>
  <c r="A1340" i="1"/>
  <c r="F1340" i="1" s="1"/>
  <c r="A1339" i="1"/>
  <c r="F1339" i="1" s="1"/>
  <c r="A1338" i="1"/>
  <c r="F1338" i="1" s="1"/>
  <c r="A1337" i="1"/>
  <c r="F1337" i="1" s="1"/>
  <c r="A1336" i="1"/>
  <c r="F1336" i="1" s="1"/>
  <c r="A1335" i="1"/>
  <c r="F1335" i="1" s="1"/>
  <c r="A1334" i="1"/>
  <c r="F1334" i="1" s="1"/>
  <c r="A1333" i="1"/>
  <c r="F1333" i="1" s="1"/>
  <c r="D1333" i="1" s="1"/>
  <c r="A1332" i="1"/>
  <c r="D1332" i="1" s="1"/>
  <c r="A1331" i="1"/>
  <c r="F1331" i="1" s="1"/>
  <c r="A1330" i="1"/>
  <c r="F1330" i="1" s="1"/>
  <c r="A1329" i="1"/>
  <c r="F1329" i="1" s="1"/>
  <c r="A1328" i="1"/>
  <c r="F1328" i="1" s="1"/>
  <c r="A1327" i="1"/>
  <c r="F1327" i="1" s="1"/>
  <c r="A1326" i="1"/>
  <c r="F1326" i="1" s="1"/>
  <c r="A1325" i="1"/>
  <c r="A1324" i="1"/>
  <c r="A1323" i="1"/>
  <c r="A1322" i="1"/>
  <c r="A1321" i="1"/>
  <c r="F1321" i="1" s="1"/>
  <c r="A1320" i="1"/>
  <c r="F1320" i="1" s="1"/>
  <c r="A1319" i="1"/>
  <c r="F1319" i="1" s="1"/>
  <c r="A1318" i="1"/>
  <c r="F1318" i="1" s="1"/>
  <c r="A1317" i="1"/>
  <c r="A1316" i="1"/>
  <c r="A1315" i="1"/>
  <c r="A1314" i="1"/>
  <c r="A1313" i="1"/>
  <c r="F1313" i="1" s="1"/>
  <c r="A1312" i="1"/>
  <c r="F1312" i="1" s="1"/>
  <c r="A1311" i="1"/>
  <c r="F1311" i="1" s="1"/>
  <c r="A1310" i="1"/>
  <c r="F1310" i="1" s="1"/>
  <c r="A1309" i="1"/>
  <c r="A1308" i="1"/>
  <c r="A1307" i="1"/>
  <c r="A1306" i="1"/>
  <c r="A1305" i="1"/>
  <c r="F1305" i="1" s="1"/>
  <c r="A1304" i="1"/>
  <c r="F1304" i="1" s="1"/>
  <c r="A1303" i="1"/>
  <c r="F1303" i="1" s="1"/>
  <c r="A1302" i="1"/>
  <c r="F1302" i="1" s="1"/>
  <c r="A1301" i="1"/>
  <c r="A1300" i="1"/>
  <c r="A1299" i="1"/>
  <c r="F1299" i="1" s="1"/>
  <c r="A1298" i="1"/>
  <c r="A1297" i="1"/>
  <c r="F1297" i="1" s="1"/>
  <c r="A1296" i="1"/>
  <c r="F1296" i="1" s="1"/>
  <c r="A1295" i="1"/>
  <c r="F1295" i="1" s="1"/>
  <c r="A1294" i="1"/>
  <c r="F1294" i="1" s="1"/>
  <c r="A1293" i="1"/>
  <c r="F1293" i="1" s="1"/>
  <c r="A1292" i="1"/>
  <c r="F1292" i="1" s="1"/>
  <c r="A1291" i="1"/>
  <c r="F1291" i="1" s="1"/>
  <c r="A1290" i="1"/>
  <c r="F1290" i="1" s="1"/>
  <c r="D1290" i="1" s="1"/>
  <c r="A1289" i="1"/>
  <c r="D1289" i="1" s="1"/>
  <c r="A1288" i="1"/>
  <c r="F1288" i="1" s="1"/>
  <c r="A1287" i="1"/>
  <c r="F1287" i="1" s="1"/>
  <c r="A1286" i="1"/>
  <c r="F1286" i="1" s="1"/>
  <c r="A1285" i="1"/>
  <c r="F1285" i="1" s="1"/>
  <c r="A1284" i="1"/>
  <c r="F1284" i="1" s="1"/>
  <c r="A1283" i="1"/>
  <c r="F1283" i="1" s="1"/>
  <c r="A1282" i="1"/>
  <c r="A1281" i="1"/>
  <c r="A1280" i="1"/>
  <c r="A1279" i="1"/>
  <c r="A1278" i="1"/>
  <c r="F1278" i="1" s="1"/>
  <c r="A1277" i="1"/>
  <c r="F1277" i="1" s="1"/>
  <c r="A1276" i="1"/>
  <c r="F1276" i="1" s="1"/>
  <c r="A1275" i="1"/>
  <c r="F1275" i="1" s="1"/>
  <c r="A1274" i="1"/>
  <c r="A1273" i="1"/>
  <c r="A1272" i="1"/>
  <c r="A1271" i="1"/>
  <c r="A1270" i="1"/>
  <c r="F1270" i="1" s="1"/>
  <c r="A1269" i="1"/>
  <c r="F1269" i="1" s="1"/>
  <c r="A1268" i="1"/>
  <c r="F1268" i="1" s="1"/>
  <c r="A1267" i="1"/>
  <c r="F1267" i="1" s="1"/>
  <c r="A1266" i="1"/>
  <c r="A1265" i="1"/>
  <c r="A1264" i="1"/>
  <c r="A1263" i="1"/>
  <c r="A1262" i="1"/>
  <c r="F1262" i="1" s="1"/>
  <c r="A1261" i="1"/>
  <c r="F1261" i="1" s="1"/>
  <c r="A1260" i="1"/>
  <c r="F1260" i="1" s="1"/>
  <c r="A1259" i="1"/>
  <c r="F1259" i="1" s="1"/>
  <c r="A1258" i="1"/>
  <c r="A1257" i="1"/>
  <c r="A1256" i="1"/>
  <c r="A1255" i="1"/>
  <c r="A1254" i="1"/>
  <c r="F1254" i="1" s="1"/>
  <c r="A1253" i="1"/>
  <c r="F1253" i="1" s="1"/>
  <c r="A1252" i="1"/>
  <c r="F1252" i="1" s="1"/>
  <c r="A1251" i="1"/>
  <c r="F1251" i="1" s="1"/>
  <c r="A1250" i="1"/>
  <c r="F1250" i="1" s="1"/>
  <c r="A1249" i="1"/>
  <c r="F1249" i="1" s="1"/>
  <c r="A1248" i="1"/>
  <c r="F1248" i="1" s="1"/>
  <c r="A1247" i="1"/>
  <c r="F1247" i="1" s="1"/>
  <c r="D1247" i="1" s="1"/>
  <c r="A1246" i="1"/>
  <c r="D1246" i="1" s="1"/>
  <c r="A1245" i="1"/>
  <c r="F1245" i="1" s="1"/>
  <c r="A1244" i="1"/>
  <c r="F1244" i="1" s="1"/>
  <c r="A1243" i="1"/>
  <c r="F1243" i="1" s="1"/>
  <c r="A1242" i="1"/>
  <c r="F1242" i="1" s="1"/>
  <c r="A1241" i="1"/>
  <c r="F1241" i="1" s="1"/>
  <c r="A1240" i="1"/>
  <c r="F1240" i="1" s="1"/>
  <c r="A1239" i="1"/>
  <c r="A1238" i="1"/>
  <c r="A1237" i="1"/>
  <c r="A1236" i="1"/>
  <c r="A1235" i="1"/>
  <c r="F1235" i="1" s="1"/>
  <c r="A1234" i="1"/>
  <c r="F1234" i="1" s="1"/>
  <c r="A1233" i="1"/>
  <c r="F1233" i="1" s="1"/>
  <c r="A1232" i="1"/>
  <c r="F1232" i="1" s="1"/>
  <c r="A1231" i="1"/>
  <c r="A1230" i="1"/>
  <c r="A1229" i="1"/>
  <c r="A1228" i="1"/>
  <c r="A1227" i="1"/>
  <c r="F1227" i="1" s="1"/>
  <c r="A1226" i="1"/>
  <c r="F1226" i="1" s="1"/>
  <c r="A1225" i="1"/>
  <c r="F1225" i="1" s="1"/>
  <c r="A1224" i="1"/>
  <c r="F1224" i="1" s="1"/>
  <c r="A1223" i="1"/>
  <c r="H1223" i="1" s="1"/>
  <c r="A1222" i="1"/>
  <c r="A1221" i="1"/>
  <c r="A1220" i="1"/>
  <c r="A1219" i="1"/>
  <c r="F1219" i="1" s="1"/>
  <c r="A1218" i="1"/>
  <c r="F1218" i="1" s="1"/>
  <c r="A1217" i="1"/>
  <c r="F1217" i="1" s="1"/>
  <c r="A1216" i="1"/>
  <c r="F1216" i="1" s="1"/>
  <c r="A1215" i="1"/>
  <c r="A1214" i="1"/>
  <c r="A1213" i="1"/>
  <c r="A1212" i="1"/>
  <c r="A1211" i="1"/>
  <c r="F1211" i="1" s="1"/>
  <c r="A1210" i="1"/>
  <c r="F1210" i="1" s="1"/>
  <c r="A1209" i="1"/>
  <c r="F1209" i="1" s="1"/>
  <c r="A1208" i="1"/>
  <c r="F1208" i="1" s="1"/>
  <c r="A1207" i="1"/>
  <c r="F1207" i="1" s="1"/>
  <c r="A1206" i="1"/>
  <c r="F1206" i="1" s="1"/>
  <c r="A1205" i="1"/>
  <c r="F1205" i="1" s="1"/>
  <c r="A1204" i="1"/>
  <c r="F1204" i="1" s="1"/>
  <c r="D1204" i="1" s="1"/>
  <c r="A1203" i="1"/>
  <c r="D1203" i="1" s="1"/>
  <c r="A1202" i="1"/>
  <c r="F1202" i="1" s="1"/>
  <c r="A1201" i="1"/>
  <c r="F1201" i="1" s="1"/>
  <c r="A1200" i="1"/>
  <c r="F1200" i="1" s="1"/>
  <c r="A1199" i="1"/>
  <c r="F1199" i="1" s="1"/>
  <c r="A1198" i="1"/>
  <c r="F1198" i="1" s="1"/>
  <c r="A1197" i="1"/>
  <c r="F1197" i="1" s="1"/>
  <c r="A1196" i="1"/>
  <c r="A1195" i="1"/>
  <c r="A1194" i="1"/>
  <c r="A1193" i="1"/>
  <c r="A1192" i="1"/>
  <c r="F1192" i="1" s="1"/>
  <c r="A1191" i="1"/>
  <c r="F1191" i="1" s="1"/>
  <c r="A1190" i="1"/>
  <c r="F1190" i="1" s="1"/>
  <c r="A1189" i="1"/>
  <c r="F1189" i="1" s="1"/>
  <c r="A1188" i="1"/>
  <c r="A1187" i="1"/>
  <c r="A1186" i="1"/>
  <c r="A1185" i="1"/>
  <c r="A1184" i="1"/>
  <c r="F1184" i="1" s="1"/>
  <c r="A1183" i="1"/>
  <c r="F1183" i="1" s="1"/>
  <c r="A1182" i="1"/>
  <c r="F1182" i="1" s="1"/>
  <c r="A1181" i="1"/>
  <c r="F1181" i="1" s="1"/>
  <c r="A1180" i="1"/>
  <c r="A1179" i="1"/>
  <c r="A1178" i="1"/>
  <c r="A1177" i="1"/>
  <c r="A1176" i="1"/>
  <c r="F1176" i="1" s="1"/>
  <c r="A1175" i="1"/>
  <c r="F1175" i="1" s="1"/>
  <c r="A1174" i="1"/>
  <c r="F1174" i="1" s="1"/>
  <c r="A1173" i="1"/>
  <c r="F1173" i="1" s="1"/>
  <c r="A1172" i="1"/>
  <c r="F1172" i="1" s="1"/>
  <c r="A1171" i="1"/>
  <c r="A1170" i="1"/>
  <c r="A1169" i="1"/>
  <c r="A1168" i="1"/>
  <c r="F1168" i="1" s="1"/>
  <c r="A1167" i="1"/>
  <c r="F1167" i="1" s="1"/>
  <c r="A1166" i="1"/>
  <c r="F1166" i="1" s="1"/>
  <c r="A1165" i="1"/>
  <c r="F1165" i="1" s="1"/>
  <c r="A1164" i="1"/>
  <c r="F1164" i="1" s="1"/>
  <c r="A1163" i="1"/>
  <c r="F1163" i="1" s="1"/>
  <c r="A1162" i="1"/>
  <c r="F1162" i="1" s="1"/>
  <c r="A1161" i="1"/>
  <c r="F1161" i="1" s="1"/>
  <c r="D1161" i="1" s="1"/>
  <c r="A1160" i="1"/>
  <c r="D1160" i="1" s="1"/>
  <c r="A1159" i="1"/>
  <c r="F1159" i="1" s="1"/>
  <c r="A1158" i="1"/>
  <c r="F1158" i="1" s="1"/>
  <c r="A1157" i="1"/>
  <c r="F1157" i="1" s="1"/>
  <c r="A1156" i="1"/>
  <c r="F1156" i="1" s="1"/>
  <c r="A1155" i="1"/>
  <c r="F1155" i="1" s="1"/>
  <c r="A1154" i="1"/>
  <c r="F1154" i="1" s="1"/>
  <c r="A1153" i="1"/>
  <c r="A1152" i="1"/>
  <c r="A1151" i="1"/>
  <c r="H1151" i="1" s="1"/>
  <c r="A1150" i="1"/>
  <c r="A1149" i="1"/>
  <c r="F1149" i="1" s="1"/>
  <c r="A1148" i="1"/>
  <c r="F1148" i="1" s="1"/>
  <c r="A1147" i="1"/>
  <c r="F1147" i="1" s="1"/>
  <c r="A1146" i="1"/>
  <c r="F1146" i="1" s="1"/>
  <c r="A1145" i="1"/>
  <c r="A1144" i="1"/>
  <c r="A1143" i="1"/>
  <c r="A1142" i="1"/>
  <c r="A1141" i="1"/>
  <c r="F1141" i="1" s="1"/>
  <c r="A1140" i="1"/>
  <c r="F1140" i="1" s="1"/>
  <c r="A1139" i="1"/>
  <c r="F1139" i="1" s="1"/>
  <c r="A1138" i="1"/>
  <c r="F1138" i="1" s="1"/>
  <c r="A1137" i="1"/>
  <c r="A1136" i="1"/>
  <c r="A1135" i="1"/>
  <c r="A1134" i="1"/>
  <c r="A1133" i="1"/>
  <c r="F1133" i="1" s="1"/>
  <c r="A1132" i="1"/>
  <c r="F1132" i="1" s="1"/>
  <c r="A1131" i="1"/>
  <c r="F1131" i="1" s="1"/>
  <c r="A1130" i="1"/>
  <c r="F1130" i="1" s="1"/>
  <c r="A1129" i="1"/>
  <c r="A1128" i="1"/>
  <c r="A1127" i="1"/>
  <c r="A1126" i="1"/>
  <c r="A1125" i="1"/>
  <c r="F1125" i="1" s="1"/>
  <c r="A1124" i="1"/>
  <c r="F1124" i="1" s="1"/>
  <c r="A1123" i="1"/>
  <c r="F1123" i="1" s="1"/>
  <c r="A1122" i="1"/>
  <c r="F1122" i="1" s="1"/>
  <c r="A1121" i="1"/>
  <c r="F1121" i="1" s="1"/>
  <c r="A1120" i="1"/>
  <c r="F1120" i="1" s="1"/>
  <c r="A1119" i="1"/>
  <c r="F1119" i="1" s="1"/>
  <c r="A1118" i="1"/>
  <c r="F1118" i="1" s="1"/>
  <c r="D1118" i="1" s="1"/>
  <c r="A1117" i="1"/>
  <c r="D1117" i="1" s="1"/>
  <c r="A1116" i="1"/>
  <c r="F1116" i="1" s="1"/>
  <c r="A1115" i="1"/>
  <c r="F1115" i="1" s="1"/>
  <c r="A1114" i="1"/>
  <c r="F1114" i="1" s="1"/>
  <c r="A1113" i="1"/>
  <c r="F1113" i="1" s="1"/>
  <c r="A1112" i="1"/>
  <c r="F1112" i="1" s="1"/>
  <c r="A1111" i="1"/>
  <c r="F1111" i="1" s="1"/>
  <c r="A1110" i="1"/>
  <c r="A1109" i="1"/>
  <c r="A1108" i="1"/>
  <c r="A1107" i="1"/>
  <c r="A1106" i="1"/>
  <c r="F1106" i="1" s="1"/>
  <c r="A1105" i="1"/>
  <c r="F1105" i="1" s="1"/>
  <c r="A1104" i="1"/>
  <c r="F1104" i="1" s="1"/>
  <c r="A1103" i="1"/>
  <c r="F1103" i="1" s="1"/>
  <c r="A1102" i="1"/>
  <c r="A1101" i="1"/>
  <c r="A1100" i="1"/>
  <c r="A1099" i="1"/>
  <c r="A1098" i="1"/>
  <c r="F1098" i="1" s="1"/>
  <c r="A1097" i="1"/>
  <c r="F1097" i="1" s="1"/>
  <c r="A1096" i="1"/>
  <c r="F1096" i="1" s="1"/>
  <c r="A1095" i="1"/>
  <c r="F1095" i="1" s="1"/>
  <c r="A1094" i="1"/>
  <c r="A1093" i="1"/>
  <c r="A1092" i="1"/>
  <c r="A1091" i="1"/>
  <c r="A1090" i="1"/>
  <c r="F1090" i="1" s="1"/>
  <c r="A1089" i="1"/>
  <c r="F1089" i="1" s="1"/>
  <c r="A1088" i="1"/>
  <c r="F1088" i="1" s="1"/>
  <c r="A1087" i="1"/>
  <c r="F1087" i="1" s="1"/>
  <c r="A1086" i="1"/>
  <c r="A1085" i="1"/>
  <c r="A1084" i="1"/>
  <c r="A1083" i="1"/>
  <c r="A1082" i="1"/>
  <c r="F1082" i="1" s="1"/>
  <c r="A1081" i="1"/>
  <c r="F1081" i="1" s="1"/>
  <c r="A1080" i="1"/>
  <c r="F1080" i="1" s="1"/>
  <c r="A1079" i="1"/>
  <c r="F1079" i="1" s="1"/>
  <c r="A1078" i="1"/>
  <c r="F1078" i="1" s="1"/>
  <c r="A1077" i="1"/>
  <c r="F1077" i="1" s="1"/>
  <c r="A1076" i="1"/>
  <c r="F1076" i="1" s="1"/>
  <c r="A1075" i="1"/>
  <c r="F1075" i="1" s="1"/>
  <c r="D1075" i="1" s="1"/>
  <c r="A1074" i="1"/>
  <c r="D1074" i="1" s="1"/>
  <c r="A1073" i="1"/>
  <c r="F1073" i="1" s="1"/>
  <c r="A1072" i="1"/>
  <c r="F1072" i="1" s="1"/>
  <c r="A1071" i="1"/>
  <c r="F1071" i="1" s="1"/>
  <c r="A1070" i="1"/>
  <c r="F1070" i="1" s="1"/>
  <c r="A1069" i="1"/>
  <c r="F1069" i="1" s="1"/>
  <c r="A1068" i="1"/>
  <c r="F1068" i="1" s="1"/>
  <c r="A1067" i="1"/>
  <c r="A1066" i="1"/>
  <c r="A1065" i="1"/>
  <c r="A1064" i="1"/>
  <c r="A1063" i="1"/>
  <c r="F1063" i="1" s="1"/>
  <c r="A1062" i="1"/>
  <c r="F1062" i="1" s="1"/>
  <c r="A1061" i="1"/>
  <c r="F1061" i="1" s="1"/>
  <c r="A1060" i="1"/>
  <c r="F1060" i="1" s="1"/>
  <c r="A1059" i="1"/>
  <c r="A1058" i="1"/>
  <c r="A1057" i="1"/>
  <c r="A1056" i="1"/>
  <c r="F1056" i="1" s="1"/>
  <c r="A1055" i="1"/>
  <c r="F1055" i="1" s="1"/>
  <c r="A1054" i="1"/>
  <c r="F1054" i="1" s="1"/>
  <c r="A1053" i="1"/>
  <c r="F1053" i="1" s="1"/>
  <c r="A1052" i="1"/>
  <c r="F1052" i="1" s="1"/>
  <c r="A1051" i="1"/>
  <c r="A1050" i="1"/>
  <c r="A1049" i="1"/>
  <c r="A1048" i="1"/>
  <c r="A1047" i="1"/>
  <c r="F1047" i="1" s="1"/>
  <c r="A1046" i="1"/>
  <c r="F1046" i="1" s="1"/>
  <c r="A1045" i="1"/>
  <c r="F1045" i="1" s="1"/>
  <c r="A1044" i="1"/>
  <c r="F1044" i="1" s="1"/>
  <c r="A1043" i="1"/>
  <c r="A1042" i="1"/>
  <c r="A1041" i="1"/>
  <c r="A1040" i="1"/>
  <c r="A1039" i="1"/>
  <c r="F1039" i="1" s="1"/>
  <c r="A1038" i="1"/>
  <c r="F1038" i="1"/>
  <c r="A1037" i="1"/>
  <c r="F1037" i="1" s="1"/>
  <c r="A1036" i="1"/>
  <c r="F1036" i="1" s="1"/>
  <c r="A1035" i="1"/>
  <c r="F1035" i="1" s="1"/>
  <c r="A1034" i="1"/>
  <c r="F1034" i="1" s="1"/>
  <c r="A1033" i="1"/>
  <c r="F1033" i="1" s="1"/>
  <c r="A1032" i="1"/>
  <c r="F1032" i="1" s="1"/>
  <c r="D1032" i="1" s="1"/>
  <c r="A1031" i="1"/>
  <c r="D1031" i="1" s="1"/>
  <c r="A1030" i="1"/>
  <c r="F1030" i="1" s="1"/>
  <c r="A1029" i="1"/>
  <c r="F1029" i="1" s="1"/>
  <c r="A1028" i="1"/>
  <c r="F1028" i="1" s="1"/>
  <c r="A1027" i="1"/>
  <c r="F1027" i="1" s="1"/>
  <c r="A1026" i="1"/>
  <c r="F1026" i="1" s="1"/>
  <c r="A1025" i="1"/>
  <c r="F1025" i="1" s="1"/>
  <c r="A1024" i="1"/>
  <c r="A1023" i="1"/>
  <c r="A1022" i="1"/>
  <c r="A1021" i="1"/>
  <c r="A1020" i="1"/>
  <c r="F1020" i="1" s="1"/>
  <c r="A1019" i="1"/>
  <c r="F1019" i="1" s="1"/>
  <c r="A1018" i="1"/>
  <c r="F1018" i="1" s="1"/>
  <c r="A1017" i="1"/>
  <c r="F1017" i="1" s="1"/>
  <c r="A1016" i="1"/>
  <c r="A1015" i="1"/>
  <c r="A1014" i="1"/>
  <c r="A1013" i="1"/>
  <c r="A1012" i="1"/>
  <c r="F1012" i="1" s="1"/>
  <c r="A1011" i="1"/>
  <c r="F1011" i="1" s="1"/>
  <c r="A1010" i="1"/>
  <c r="F1010" i="1" s="1"/>
  <c r="A1009" i="1"/>
  <c r="F1009" i="1" s="1"/>
  <c r="A1008" i="1"/>
  <c r="A1007" i="1"/>
  <c r="A1006" i="1"/>
  <c r="A1005" i="1"/>
  <c r="A1004" i="1"/>
  <c r="F1004" i="1" s="1"/>
  <c r="A1003" i="1"/>
  <c r="F1003" i="1" s="1"/>
  <c r="A1002" i="1"/>
  <c r="F1002" i="1" s="1"/>
  <c r="A1001" i="1"/>
  <c r="F1001" i="1" s="1"/>
  <c r="A1000" i="1"/>
  <c r="A999" i="1"/>
  <c r="A998" i="1"/>
  <c r="H998" i="1" s="1"/>
  <c r="A997" i="1"/>
  <c r="A996" i="1"/>
  <c r="F996" i="1" s="1"/>
  <c r="A995" i="1"/>
  <c r="F995" i="1" s="1"/>
  <c r="A994" i="1"/>
  <c r="F994" i="1" s="1"/>
  <c r="A993" i="1"/>
  <c r="F993" i="1" s="1"/>
  <c r="A992" i="1"/>
  <c r="F992" i="1" s="1"/>
  <c r="A991" i="1"/>
  <c r="F991" i="1" s="1"/>
  <c r="A990" i="1"/>
  <c r="F990" i="1" s="1"/>
  <c r="A989" i="1"/>
  <c r="F989" i="1" s="1"/>
  <c r="D989" i="1" s="1"/>
  <c r="A988" i="1"/>
  <c r="D988" i="1" s="1"/>
  <c r="A987" i="1"/>
  <c r="F987" i="1" s="1"/>
  <c r="A986" i="1"/>
  <c r="F986" i="1" s="1"/>
  <c r="A985" i="1"/>
  <c r="F985" i="1" s="1"/>
  <c r="A984" i="1"/>
  <c r="F984" i="1" s="1"/>
  <c r="A983" i="1"/>
  <c r="F983" i="1" s="1"/>
  <c r="A982" i="1"/>
  <c r="F982" i="1" s="1"/>
  <c r="A981" i="1"/>
  <c r="A980" i="1"/>
  <c r="A979" i="1"/>
  <c r="H979" i="1" s="1"/>
  <c r="A978" i="1"/>
  <c r="A977" i="1"/>
  <c r="F977" i="1" s="1"/>
  <c r="A976" i="1"/>
  <c r="F976" i="1" s="1"/>
  <c r="A975" i="1"/>
  <c r="F975" i="1" s="1"/>
  <c r="A974" i="1"/>
  <c r="F974" i="1" s="1"/>
  <c r="A973" i="1"/>
  <c r="A972" i="1"/>
  <c r="A971" i="1"/>
  <c r="A970" i="1"/>
  <c r="A969" i="1"/>
  <c r="F969" i="1" s="1"/>
  <c r="A968" i="1"/>
  <c r="F968" i="1" s="1"/>
  <c r="A967" i="1"/>
  <c r="F967" i="1" s="1"/>
  <c r="A966" i="1"/>
  <c r="F966" i="1" s="1"/>
  <c r="A965" i="1"/>
  <c r="A964" i="1"/>
  <c r="H964" i="1" s="1"/>
  <c r="A963" i="1"/>
  <c r="A962" i="1"/>
  <c r="A961" i="1"/>
  <c r="F961" i="1" s="1"/>
  <c r="A960" i="1"/>
  <c r="F960" i="1" s="1"/>
  <c r="A959" i="1"/>
  <c r="F959" i="1" s="1"/>
  <c r="A958" i="1"/>
  <c r="F958" i="1" s="1"/>
  <c r="A957" i="1"/>
  <c r="A956" i="1"/>
  <c r="A955" i="1"/>
  <c r="A954" i="1"/>
  <c r="H954" i="1" s="1"/>
  <c r="A953" i="1"/>
  <c r="F953" i="1" s="1"/>
  <c r="A952" i="1"/>
  <c r="F952" i="1" s="1"/>
  <c r="A951" i="1"/>
  <c r="F951" i="1" s="1"/>
  <c r="A950" i="1"/>
  <c r="F950" i="1" s="1"/>
  <c r="A949" i="1"/>
  <c r="F949" i="1" s="1"/>
  <c r="A948" i="1"/>
  <c r="F948" i="1" s="1"/>
  <c r="A947" i="1"/>
  <c r="F947" i="1" s="1"/>
  <c r="A946" i="1"/>
  <c r="F946" i="1" s="1"/>
  <c r="D946" i="1" s="1"/>
  <c r="A945" i="1"/>
  <c r="D945" i="1" s="1"/>
  <c r="A944" i="1"/>
  <c r="F944" i="1" s="1"/>
  <c r="A943" i="1"/>
  <c r="F943" i="1" s="1"/>
  <c r="A942" i="1"/>
  <c r="F942" i="1" s="1"/>
  <c r="A941" i="1"/>
  <c r="F941" i="1" s="1"/>
  <c r="A940" i="1"/>
  <c r="F940" i="1" s="1"/>
  <c r="A939" i="1"/>
  <c r="F939" i="1" s="1"/>
  <c r="A938" i="1"/>
  <c r="A937" i="1"/>
  <c r="F937" i="1" s="1"/>
  <c r="A936" i="1"/>
  <c r="A935" i="1"/>
  <c r="A934" i="1"/>
  <c r="F934" i="1" s="1"/>
  <c r="A933" i="1"/>
  <c r="F933" i="1" s="1"/>
  <c r="A932" i="1"/>
  <c r="F932" i="1" s="1"/>
  <c r="A931" i="1"/>
  <c r="F931" i="1" s="1"/>
  <c r="A930" i="1"/>
  <c r="A929" i="1"/>
  <c r="A928" i="1"/>
  <c r="F928" i="1" s="1"/>
  <c r="A927" i="1"/>
  <c r="A926" i="1"/>
  <c r="F926" i="1" s="1"/>
  <c r="A925" i="1"/>
  <c r="F925" i="1" s="1"/>
  <c r="A924" i="1"/>
  <c r="F924" i="1" s="1"/>
  <c r="A923" i="1"/>
  <c r="F923" i="1" s="1"/>
  <c r="A922" i="1"/>
  <c r="F922" i="1" s="1"/>
  <c r="A921" i="1"/>
  <c r="A920" i="1"/>
  <c r="A919" i="1"/>
  <c r="H919" i="1" s="1"/>
  <c r="A918" i="1"/>
  <c r="F918" i="1" s="1"/>
  <c r="A917" i="1"/>
  <c r="F917" i="1" s="1"/>
  <c r="A916" i="1"/>
  <c r="F916" i="1" s="1"/>
  <c r="A915" i="1"/>
  <c r="F915" i="1" s="1"/>
  <c r="A914" i="1"/>
  <c r="H914" i="1" s="1"/>
  <c r="A913" i="1"/>
  <c r="A912" i="1"/>
  <c r="A911" i="1"/>
  <c r="A910" i="1"/>
  <c r="F910" i="1" s="1"/>
  <c r="A909" i="1"/>
  <c r="F909" i="1" s="1"/>
  <c r="A908" i="1"/>
  <c r="F908" i="1" s="1"/>
  <c r="A907" i="1"/>
  <c r="F907" i="1" s="1"/>
  <c r="A906" i="1"/>
  <c r="F906" i="1" s="1"/>
  <c r="A905" i="1"/>
  <c r="F905" i="1" s="1"/>
  <c r="A904" i="1"/>
  <c r="F904" i="1" s="1"/>
  <c r="A903" i="1"/>
  <c r="F903" i="1" s="1"/>
  <c r="D903" i="1" s="1"/>
  <c r="A902" i="1"/>
  <c r="D902" i="1" s="1"/>
  <c r="A901" i="1"/>
  <c r="F901" i="1" s="1"/>
  <c r="A900" i="1"/>
  <c r="F900" i="1" s="1"/>
  <c r="A899" i="1"/>
  <c r="F899" i="1" s="1"/>
  <c r="A898" i="1"/>
  <c r="F898" i="1" s="1"/>
  <c r="A897" i="1"/>
  <c r="F897" i="1" s="1"/>
  <c r="A896" i="1"/>
  <c r="F896" i="1" s="1"/>
  <c r="A895" i="1"/>
  <c r="A894" i="1"/>
  <c r="F894" i="1" s="1"/>
  <c r="A893" i="1"/>
  <c r="A892" i="1"/>
  <c r="A891" i="1"/>
  <c r="F891" i="1" s="1"/>
  <c r="A890" i="1"/>
  <c r="F890" i="1" s="1"/>
  <c r="A889" i="1"/>
  <c r="F889" i="1" s="1"/>
  <c r="A888" i="1"/>
  <c r="F888" i="1" s="1"/>
  <c r="A887" i="1"/>
  <c r="A886" i="1"/>
  <c r="A885" i="1"/>
  <c r="A884" i="1"/>
  <c r="A883" i="1"/>
  <c r="F883" i="1" s="1"/>
  <c r="A882" i="1"/>
  <c r="F882" i="1" s="1"/>
  <c r="A881" i="1"/>
  <c r="F881" i="1" s="1"/>
  <c r="A880" i="1"/>
  <c r="F880" i="1" s="1"/>
  <c r="A879" i="1"/>
  <c r="A878" i="1"/>
  <c r="H878" i="1" s="1"/>
  <c r="A877" i="1"/>
  <c r="A876" i="1"/>
  <c r="A875" i="1"/>
  <c r="F875" i="1" s="1"/>
  <c r="A874" i="1"/>
  <c r="F874" i="1" s="1"/>
  <c r="A873" i="1"/>
  <c r="F873" i="1" s="1"/>
  <c r="A872" i="1"/>
  <c r="F872" i="1" s="1"/>
  <c r="A871" i="1"/>
  <c r="A870" i="1"/>
  <c r="A869" i="1"/>
  <c r="H869" i="1" s="1"/>
  <c r="A868" i="1"/>
  <c r="A867" i="1"/>
  <c r="F867" i="1" s="1"/>
  <c r="A866" i="1"/>
  <c r="F866" i="1" s="1"/>
  <c r="A865" i="1"/>
  <c r="F865" i="1" s="1"/>
  <c r="A864" i="1"/>
  <c r="F864" i="1" s="1"/>
  <c r="A863" i="1"/>
  <c r="F863" i="1" s="1"/>
  <c r="A862" i="1"/>
  <c r="F862" i="1" s="1"/>
  <c r="A861" i="1"/>
  <c r="F861" i="1" s="1"/>
  <c r="A860" i="1"/>
  <c r="F860" i="1" s="1"/>
  <c r="D860" i="1" s="1"/>
  <c r="A859" i="1"/>
  <c r="D859" i="1" s="1"/>
  <c r="A858" i="1"/>
  <c r="F858" i="1" s="1"/>
  <c r="A857" i="1"/>
  <c r="F857" i="1" s="1"/>
  <c r="A856" i="1"/>
  <c r="F856" i="1" s="1"/>
  <c r="A855" i="1"/>
  <c r="F855" i="1" s="1"/>
  <c r="A854" i="1"/>
  <c r="F854" i="1" s="1"/>
  <c r="A853" i="1"/>
  <c r="F853" i="1" s="1"/>
  <c r="A852" i="1"/>
  <c r="A851" i="1"/>
  <c r="H851" i="1" s="1"/>
  <c r="A850" i="1"/>
  <c r="A849" i="1"/>
  <c r="A848" i="1"/>
  <c r="F848" i="1" s="1"/>
  <c r="A847" i="1"/>
  <c r="F847" i="1" s="1"/>
  <c r="A846" i="1"/>
  <c r="F846" i="1" s="1"/>
  <c r="A845" i="1"/>
  <c r="F845" i="1" s="1"/>
  <c r="A844" i="1"/>
  <c r="A843" i="1"/>
  <c r="A842" i="1"/>
  <c r="F842" i="1" s="1"/>
  <c r="A841" i="1"/>
  <c r="A840" i="1"/>
  <c r="F840" i="1" s="1"/>
  <c r="A839" i="1"/>
  <c r="F839" i="1" s="1"/>
  <c r="A838" i="1"/>
  <c r="F838" i="1" s="1"/>
  <c r="A837" i="1"/>
  <c r="F837" i="1" s="1"/>
  <c r="A836" i="1"/>
  <c r="A835" i="1"/>
  <c r="A834" i="1"/>
  <c r="A833" i="1"/>
  <c r="H833" i="1" s="1"/>
  <c r="A832" i="1"/>
  <c r="F832" i="1" s="1"/>
  <c r="A831" i="1"/>
  <c r="F831" i="1" s="1"/>
  <c r="A830" i="1"/>
  <c r="F830" i="1" s="1"/>
  <c r="A829" i="1"/>
  <c r="F829" i="1" s="1"/>
  <c r="A828" i="1"/>
  <c r="A827" i="1"/>
  <c r="H827" i="1" s="1"/>
  <c r="A826" i="1"/>
  <c r="A825" i="1"/>
  <c r="A824" i="1"/>
  <c r="F824" i="1" s="1"/>
  <c r="A823" i="1"/>
  <c r="F823" i="1" s="1"/>
  <c r="A822" i="1"/>
  <c r="F822" i="1" s="1"/>
  <c r="A821" i="1"/>
  <c r="F821" i="1" s="1"/>
  <c r="A820" i="1"/>
  <c r="F820" i="1" s="1"/>
  <c r="A819" i="1"/>
  <c r="F819" i="1" s="1"/>
  <c r="A818" i="1"/>
  <c r="F818" i="1" s="1"/>
  <c r="A817" i="1"/>
  <c r="F817" i="1" s="1"/>
  <c r="D817" i="1" s="1"/>
  <c r="A816" i="1"/>
  <c r="D816" i="1" s="1"/>
  <c r="A815" i="1"/>
  <c r="F815" i="1" s="1"/>
  <c r="A814" i="1"/>
  <c r="F814" i="1" s="1"/>
  <c r="A813" i="1"/>
  <c r="F813" i="1" s="1"/>
  <c r="A812" i="1"/>
  <c r="F812" i="1" s="1"/>
  <c r="A811" i="1"/>
  <c r="F811" i="1" s="1"/>
  <c r="A810" i="1"/>
  <c r="F810" i="1" s="1"/>
  <c r="A809" i="1"/>
  <c r="F809" i="1" s="1"/>
  <c r="A808" i="1"/>
  <c r="A807" i="1"/>
  <c r="A806" i="1"/>
  <c r="A805" i="1"/>
  <c r="F805" i="1" s="1"/>
  <c r="A804" i="1"/>
  <c r="F804" i="1" s="1"/>
  <c r="A803" i="1"/>
  <c r="F803" i="1" s="1"/>
  <c r="A802" i="1"/>
  <c r="F802" i="1" s="1"/>
  <c r="A801" i="1"/>
  <c r="A800" i="1"/>
  <c r="A799" i="1"/>
  <c r="F799" i="1" s="1"/>
  <c r="A798" i="1"/>
  <c r="A797" i="1"/>
  <c r="F797" i="1" s="1"/>
  <c r="A796" i="1"/>
  <c r="F796" i="1" s="1"/>
  <c r="A795" i="1"/>
  <c r="F795" i="1" s="1"/>
  <c r="A794" i="1"/>
  <c r="F794" i="1" s="1"/>
  <c r="A793" i="1"/>
  <c r="A792" i="1"/>
  <c r="A791" i="1"/>
  <c r="H791" i="1" s="1"/>
  <c r="A790" i="1"/>
  <c r="A789" i="1"/>
  <c r="F789" i="1" s="1"/>
  <c r="A788" i="1"/>
  <c r="F788" i="1" s="1"/>
  <c r="A787" i="1"/>
  <c r="F787" i="1" s="1"/>
  <c r="A786" i="1"/>
  <c r="F786" i="1" s="1"/>
  <c r="A785" i="1"/>
  <c r="A784" i="1"/>
  <c r="A783" i="1"/>
  <c r="F783" i="1" s="1"/>
  <c r="A782" i="1"/>
  <c r="A781" i="1"/>
  <c r="F781" i="1" s="1"/>
  <c r="A780" i="1"/>
  <c r="F780" i="1" s="1"/>
  <c r="A779" i="1"/>
  <c r="F779" i="1" s="1"/>
  <c r="A778" i="1"/>
  <c r="F778" i="1" s="1"/>
  <c r="A777" i="1"/>
  <c r="F777" i="1" s="1"/>
  <c r="A776" i="1"/>
  <c r="F776" i="1" s="1"/>
  <c r="A775" i="1"/>
  <c r="F775" i="1" s="1"/>
  <c r="A774" i="1"/>
  <c r="F774" i="1" s="1"/>
  <c r="D774" i="1" s="1"/>
  <c r="A773" i="1"/>
  <c r="D773" i="1" s="1"/>
  <c r="A772" i="1"/>
  <c r="F772" i="1" s="1"/>
  <c r="A771" i="1"/>
  <c r="F771" i="1" s="1"/>
  <c r="A770" i="1"/>
  <c r="F770" i="1" s="1"/>
  <c r="A769" i="1"/>
  <c r="F769" i="1" s="1"/>
  <c r="A768" i="1"/>
  <c r="F768" i="1" s="1"/>
  <c r="A767" i="1"/>
  <c r="F767" i="1" s="1"/>
  <c r="A766" i="1"/>
  <c r="A765" i="1"/>
  <c r="A764" i="1"/>
  <c r="H764" i="1" s="1"/>
  <c r="A763" i="1"/>
  <c r="A762" i="1"/>
  <c r="F762" i="1" s="1"/>
  <c r="A761" i="1"/>
  <c r="F761" i="1" s="1"/>
  <c r="A760" i="1"/>
  <c r="F760" i="1" s="1"/>
  <c r="A759" i="1"/>
  <c r="F759" i="1" s="1"/>
  <c r="A758" i="1"/>
  <c r="A757" i="1"/>
  <c r="A756" i="1"/>
  <c r="F756" i="1" s="1"/>
  <c r="A755" i="1"/>
  <c r="A754" i="1"/>
  <c r="F754" i="1" s="1"/>
  <c r="A753" i="1"/>
  <c r="F753" i="1" s="1"/>
  <c r="A752" i="1"/>
  <c r="F752" i="1" s="1"/>
  <c r="A751" i="1"/>
  <c r="F751" i="1" s="1"/>
  <c r="A750" i="1"/>
  <c r="A749" i="1"/>
  <c r="A748" i="1"/>
  <c r="A747" i="1"/>
  <c r="H747" i="1" s="1"/>
  <c r="A746" i="1"/>
  <c r="F746" i="1" s="1"/>
  <c r="A745" i="1"/>
  <c r="F745" i="1" s="1"/>
  <c r="A744" i="1"/>
  <c r="F744" i="1" s="1"/>
  <c r="A743" i="1"/>
  <c r="F743" i="1" s="1"/>
  <c r="A742" i="1"/>
  <c r="A741" i="1"/>
  <c r="H741" i="1" s="1"/>
  <c r="A740" i="1"/>
  <c r="A739" i="1"/>
  <c r="A738" i="1"/>
  <c r="F738" i="1" s="1"/>
  <c r="A737" i="1"/>
  <c r="F737" i="1" s="1"/>
  <c r="A736" i="1"/>
  <c r="F736" i="1" s="1"/>
  <c r="A735" i="1"/>
  <c r="F735" i="1" s="1"/>
  <c r="A734" i="1"/>
  <c r="F734" i="1" s="1"/>
  <c r="A733" i="1"/>
  <c r="F733" i="1" s="1"/>
  <c r="A732" i="1"/>
  <c r="F732" i="1" s="1"/>
  <c r="A731" i="1"/>
  <c r="F731" i="1" s="1"/>
  <c r="D731" i="1" s="1"/>
  <c r="A730" i="1"/>
  <c r="D730" i="1" s="1"/>
  <c r="A729" i="1"/>
  <c r="F729" i="1" s="1"/>
  <c r="A728" i="1"/>
  <c r="F728" i="1" s="1"/>
  <c r="A727" i="1"/>
  <c r="F727" i="1" s="1"/>
  <c r="A726" i="1"/>
  <c r="F726" i="1" s="1"/>
  <c r="A725" i="1"/>
  <c r="F725" i="1" s="1"/>
  <c r="A724" i="1"/>
  <c r="F724" i="1" s="1"/>
  <c r="A723" i="1"/>
  <c r="F723" i="1" s="1"/>
  <c r="A722" i="1"/>
  <c r="A721" i="1"/>
  <c r="A720" i="1"/>
  <c r="A719" i="1"/>
  <c r="F719" i="1" s="1"/>
  <c r="A718" i="1"/>
  <c r="F718" i="1" s="1"/>
  <c r="A717" i="1"/>
  <c r="F717" i="1" s="1"/>
  <c r="A716" i="1"/>
  <c r="F716" i="1" s="1"/>
  <c r="A715" i="1"/>
  <c r="A714" i="1"/>
  <c r="A713" i="1"/>
  <c r="F713" i="1" s="1"/>
  <c r="A712" i="1"/>
  <c r="A711" i="1"/>
  <c r="F711" i="1" s="1"/>
  <c r="A710" i="1"/>
  <c r="F710" i="1" s="1"/>
  <c r="A709" i="1"/>
  <c r="F709" i="1" s="1"/>
  <c r="A708" i="1"/>
  <c r="F708" i="1" s="1"/>
  <c r="A707" i="1"/>
  <c r="A706" i="1"/>
  <c r="A705" i="1"/>
  <c r="H705" i="1" s="1"/>
  <c r="A704" i="1"/>
  <c r="A703" i="1"/>
  <c r="F703" i="1" s="1"/>
  <c r="A702" i="1"/>
  <c r="F702" i="1" s="1"/>
  <c r="A701" i="1"/>
  <c r="F701" i="1" s="1"/>
  <c r="A700" i="1"/>
  <c r="F700" i="1" s="1"/>
  <c r="A699" i="1"/>
  <c r="A698" i="1"/>
  <c r="A697" i="1"/>
  <c r="F697" i="1" s="1"/>
  <c r="A696" i="1"/>
  <c r="A695" i="1"/>
  <c r="F695" i="1" s="1"/>
  <c r="A694" i="1"/>
  <c r="F694" i="1" s="1"/>
  <c r="A693" i="1"/>
  <c r="F693" i="1" s="1"/>
  <c r="A692" i="1"/>
  <c r="F692" i="1" s="1"/>
  <c r="A691" i="1"/>
  <c r="F691" i="1" s="1"/>
  <c r="A690" i="1"/>
  <c r="F690" i="1" s="1"/>
  <c r="A689" i="1"/>
  <c r="F689" i="1" s="1"/>
  <c r="A688" i="1"/>
  <c r="F688" i="1" s="1"/>
  <c r="D688" i="1" s="1"/>
  <c r="A687" i="1"/>
  <c r="D687" i="1" s="1"/>
  <c r="A686" i="1"/>
  <c r="F686" i="1" s="1"/>
  <c r="A685" i="1"/>
  <c r="F685" i="1" s="1"/>
  <c r="A684" i="1"/>
  <c r="F684" i="1" s="1"/>
  <c r="A683" i="1"/>
  <c r="F683" i="1" s="1"/>
  <c r="A682" i="1"/>
  <c r="F682" i="1" s="1"/>
  <c r="A681" i="1"/>
  <c r="F681" i="1" s="1"/>
  <c r="A680" i="1"/>
  <c r="H680" i="1" s="1"/>
  <c r="A679" i="1"/>
  <c r="A678" i="1"/>
  <c r="A677" i="1"/>
  <c r="A676" i="1"/>
  <c r="F676" i="1" s="1"/>
  <c r="A675" i="1"/>
  <c r="F675" i="1" s="1"/>
  <c r="A674" i="1"/>
  <c r="F674" i="1" s="1"/>
  <c r="A673" i="1"/>
  <c r="F673" i="1" s="1"/>
  <c r="A672" i="1"/>
  <c r="A671" i="1"/>
  <c r="A670" i="1"/>
  <c r="H670" i="1" s="1"/>
  <c r="A669" i="1"/>
  <c r="A668" i="1"/>
  <c r="F668" i="1" s="1"/>
  <c r="A667" i="1"/>
  <c r="F667" i="1" s="1"/>
  <c r="A666" i="1"/>
  <c r="F666" i="1" s="1"/>
  <c r="A665" i="1"/>
  <c r="F665" i="1" s="1"/>
  <c r="A664" i="1"/>
  <c r="A663" i="1"/>
  <c r="A662" i="1"/>
  <c r="F662" i="1" s="1"/>
  <c r="A661" i="1"/>
  <c r="A660" i="1"/>
  <c r="F660" i="1" s="1"/>
  <c r="A659" i="1"/>
  <c r="F659" i="1" s="1"/>
  <c r="A658" i="1"/>
  <c r="F658" i="1" s="1"/>
  <c r="A657" i="1"/>
  <c r="F657" i="1" s="1"/>
  <c r="A656" i="1"/>
  <c r="A655" i="1"/>
  <c r="A654" i="1"/>
  <c r="A653" i="1"/>
  <c r="A652" i="1"/>
  <c r="F652" i="1" s="1"/>
  <c r="A651" i="1"/>
  <c r="F651" i="1" s="1"/>
  <c r="A650" i="1"/>
  <c r="F650" i="1" s="1"/>
  <c r="A649" i="1"/>
  <c r="F649" i="1" s="1"/>
  <c r="A648" i="1"/>
  <c r="F648" i="1" s="1"/>
  <c r="A647" i="1"/>
  <c r="F647" i="1" s="1"/>
  <c r="A646" i="1"/>
  <c r="F646" i="1" s="1"/>
  <c r="A645" i="1"/>
  <c r="F645" i="1" s="1"/>
  <c r="D645" i="1" s="1"/>
  <c r="A644" i="1"/>
  <c r="D644" i="1" s="1"/>
  <c r="A643" i="1"/>
  <c r="F643" i="1" s="1"/>
  <c r="A642" i="1"/>
  <c r="F642" i="1" s="1"/>
  <c r="A641" i="1"/>
  <c r="F641" i="1" s="1"/>
  <c r="A640" i="1"/>
  <c r="F640" i="1" s="1"/>
  <c r="A639" i="1"/>
  <c r="F639" i="1" s="1"/>
  <c r="A638" i="1"/>
  <c r="F638" i="1" s="1"/>
  <c r="A637" i="1"/>
  <c r="A636" i="1"/>
  <c r="A635" i="1"/>
  <c r="H635" i="1" s="1"/>
  <c r="A634" i="1"/>
  <c r="A633" i="1"/>
  <c r="F633" i="1" s="1"/>
  <c r="A632" i="1"/>
  <c r="F632" i="1" s="1"/>
  <c r="A631" i="1"/>
  <c r="F631" i="1" s="1"/>
  <c r="A630" i="1"/>
  <c r="F630" i="1" s="1"/>
  <c r="A629" i="1"/>
  <c r="A628" i="1"/>
  <c r="A627" i="1"/>
  <c r="F627" i="1" s="1"/>
  <c r="A626" i="1"/>
  <c r="A625" i="1"/>
  <c r="F625" i="1" s="1"/>
  <c r="A624" i="1"/>
  <c r="F624" i="1" s="1"/>
  <c r="A623" i="1"/>
  <c r="F623" i="1" s="1"/>
  <c r="A622" i="1"/>
  <c r="F622" i="1" s="1"/>
  <c r="A621" i="1"/>
  <c r="A620" i="1"/>
  <c r="A619" i="1"/>
  <c r="A618" i="1"/>
  <c r="H618" i="1" s="1"/>
  <c r="A617" i="1"/>
  <c r="F617" i="1" s="1"/>
  <c r="A616" i="1"/>
  <c r="F616" i="1" s="1"/>
  <c r="A615" i="1"/>
  <c r="F615" i="1" s="1"/>
  <c r="A614" i="1"/>
  <c r="F614" i="1" s="1"/>
  <c r="A613" i="1"/>
  <c r="A612" i="1"/>
  <c r="H612" i="1" s="1"/>
  <c r="A611" i="1"/>
  <c r="A610" i="1"/>
  <c r="A609" i="1"/>
  <c r="F609" i="1" s="1"/>
  <c r="A608" i="1"/>
  <c r="F608" i="1" s="1"/>
  <c r="A607" i="1"/>
  <c r="F607" i="1" s="1"/>
  <c r="A606" i="1"/>
  <c r="F606" i="1" s="1"/>
  <c r="A605" i="1"/>
  <c r="F605" i="1" s="1"/>
  <c r="A604" i="1"/>
  <c r="F604" i="1" s="1"/>
  <c r="A603" i="1"/>
  <c r="F603" i="1" s="1"/>
  <c r="A602" i="1"/>
  <c r="F602" i="1" s="1"/>
  <c r="D602" i="1" s="1"/>
  <c r="A601" i="1"/>
  <c r="D601" i="1" s="1"/>
  <c r="A600" i="1"/>
  <c r="F600" i="1" s="1"/>
  <c r="A599" i="1"/>
  <c r="F599" i="1" s="1"/>
  <c r="A598" i="1"/>
  <c r="F598" i="1" s="1"/>
  <c r="A597" i="1"/>
  <c r="F597" i="1" s="1"/>
  <c r="A596" i="1"/>
  <c r="F596" i="1" s="1"/>
  <c r="A595" i="1"/>
  <c r="F595" i="1" s="1"/>
  <c r="A594" i="1"/>
  <c r="A593" i="1"/>
  <c r="A592" i="1"/>
  <c r="A591" i="1"/>
  <c r="F591" i="1" s="1"/>
  <c r="A590" i="1"/>
  <c r="F590" i="1" s="1"/>
  <c r="A589" i="1"/>
  <c r="F589" i="1" s="1"/>
  <c r="A588" i="1"/>
  <c r="F588" i="1" s="1"/>
  <c r="A587" i="1"/>
  <c r="F587" i="1" s="1"/>
  <c r="A586" i="1"/>
  <c r="A585" i="1"/>
  <c r="F585" i="1" s="1"/>
  <c r="A584" i="1"/>
  <c r="A583" i="1"/>
  <c r="A582" i="1"/>
  <c r="F582" i="1" s="1"/>
  <c r="A581" i="1"/>
  <c r="F581" i="1" s="1"/>
  <c r="A580" i="1"/>
  <c r="F580" i="1" s="1"/>
  <c r="A579" i="1"/>
  <c r="F579" i="1" s="1"/>
  <c r="A578" i="1"/>
  <c r="A577" i="1"/>
  <c r="F577" i="1" s="1"/>
  <c r="A576" i="1"/>
  <c r="A575" i="1"/>
  <c r="H575" i="1" s="1"/>
  <c r="A574" i="1"/>
  <c r="F574" i="1" s="1"/>
  <c r="A573" i="1"/>
  <c r="F573" i="1" s="1"/>
  <c r="A572" i="1"/>
  <c r="F572" i="1" s="1"/>
  <c r="A571" i="1"/>
  <c r="F571" i="1" s="1"/>
  <c r="A570" i="1"/>
  <c r="A569" i="1"/>
  <c r="A568" i="1"/>
  <c r="A567" i="1"/>
  <c r="H567" i="1" s="1"/>
  <c r="A566" i="1"/>
  <c r="F566" i="1" s="1"/>
  <c r="A565" i="1"/>
  <c r="F565" i="1" s="1"/>
  <c r="A564" i="1"/>
  <c r="F564" i="1" s="1"/>
  <c r="A563" i="1"/>
  <c r="F563" i="1" s="1"/>
  <c r="A562" i="1"/>
  <c r="F562" i="1" s="1"/>
  <c r="A561" i="1"/>
  <c r="F561" i="1" s="1"/>
  <c r="A560" i="1"/>
  <c r="F560" i="1" s="1"/>
  <c r="A559" i="1"/>
  <c r="F559" i="1" s="1"/>
  <c r="D559" i="1" s="1"/>
  <c r="A558" i="1"/>
  <c r="D558" i="1" s="1"/>
  <c r="A557" i="1"/>
  <c r="F557" i="1" s="1"/>
  <c r="A556" i="1"/>
  <c r="F556" i="1" s="1"/>
  <c r="A555" i="1"/>
  <c r="F555" i="1" s="1"/>
  <c r="A554" i="1"/>
  <c r="F554" i="1" s="1"/>
  <c r="A553" i="1"/>
  <c r="F553" i="1" s="1"/>
  <c r="A552" i="1"/>
  <c r="F552" i="1" s="1"/>
  <c r="A551" i="1"/>
  <c r="A550" i="1"/>
  <c r="A549" i="1"/>
  <c r="A548" i="1"/>
  <c r="A547" i="1"/>
  <c r="F547" i="1" s="1"/>
  <c r="A546" i="1"/>
  <c r="F546" i="1" s="1"/>
  <c r="A545" i="1"/>
  <c r="F545" i="1" s="1"/>
  <c r="A544" i="1"/>
  <c r="F544" i="1" s="1"/>
  <c r="A543" i="1"/>
  <c r="F543" i="1" s="1"/>
  <c r="A542" i="1"/>
  <c r="H542" i="1" s="1"/>
  <c r="A541" i="1"/>
  <c r="A540" i="1"/>
  <c r="A539" i="1"/>
  <c r="F539" i="1" s="1"/>
  <c r="A538" i="1"/>
  <c r="F538" i="1" s="1"/>
  <c r="A537" i="1"/>
  <c r="F537" i="1" s="1"/>
  <c r="A536" i="1"/>
  <c r="F536" i="1" s="1"/>
  <c r="A535" i="1"/>
  <c r="H535" i="1" s="1"/>
  <c r="A534" i="1"/>
  <c r="H534" i="1" s="1"/>
  <c r="A533" i="1"/>
  <c r="A532" i="1"/>
  <c r="A531" i="1"/>
  <c r="F531" i="1" s="1"/>
  <c r="A530" i="1"/>
  <c r="F530" i="1" s="1"/>
  <c r="A529" i="1"/>
  <c r="F529" i="1" s="1"/>
  <c r="A528" i="1"/>
  <c r="F528" i="1" s="1"/>
  <c r="A527" i="1"/>
  <c r="A526" i="1"/>
  <c r="H526" i="1" s="1"/>
  <c r="A525" i="1"/>
  <c r="H525" i="1" s="1"/>
  <c r="A524" i="1"/>
  <c r="A523" i="1"/>
  <c r="F523" i="1" s="1"/>
  <c r="A522" i="1"/>
  <c r="F522" i="1" s="1"/>
  <c r="A521" i="1"/>
  <c r="F521" i="1" s="1"/>
  <c r="A520" i="1"/>
  <c r="F520" i="1" s="1"/>
  <c r="A519" i="1"/>
  <c r="F519" i="1" s="1"/>
  <c r="A518" i="1"/>
  <c r="F518" i="1" s="1"/>
  <c r="A517" i="1"/>
  <c r="F517" i="1" s="1"/>
  <c r="A516" i="1"/>
  <c r="F516" i="1" s="1"/>
  <c r="D516" i="1" s="1"/>
  <c r="A515" i="1"/>
  <c r="D515" i="1" s="1"/>
  <c r="A514" i="1"/>
  <c r="F514" i="1" s="1"/>
  <c r="A513" i="1"/>
  <c r="F513" i="1" s="1"/>
  <c r="A512" i="1"/>
  <c r="F512" i="1" s="1"/>
  <c r="A511" i="1"/>
  <c r="F511" i="1" s="1"/>
  <c r="A510" i="1"/>
  <c r="F510" i="1" s="1"/>
  <c r="A509" i="1"/>
  <c r="F509" i="1" s="1"/>
  <c r="A508" i="1"/>
  <c r="H508" i="1" s="1"/>
  <c r="A507" i="1"/>
  <c r="A506" i="1"/>
  <c r="A505" i="1"/>
  <c r="A504" i="1"/>
  <c r="F504" i="1" s="1"/>
  <c r="A503" i="1"/>
  <c r="F503" i="1" s="1"/>
  <c r="A502" i="1"/>
  <c r="F502" i="1" s="1"/>
  <c r="A501" i="1"/>
  <c r="F501" i="1" s="1"/>
  <c r="A500" i="1"/>
  <c r="A499" i="1"/>
  <c r="A498" i="1"/>
  <c r="H498" i="1" s="1"/>
  <c r="A497" i="1"/>
  <c r="A496" i="1"/>
  <c r="F496" i="1" s="1"/>
  <c r="A495" i="1"/>
  <c r="F495" i="1" s="1"/>
  <c r="A494" i="1"/>
  <c r="F494" i="1" s="1"/>
  <c r="A493" i="1"/>
  <c r="F493" i="1" s="1"/>
  <c r="A492" i="1"/>
  <c r="A491" i="1"/>
  <c r="A490" i="1"/>
  <c r="H490" i="1" s="1"/>
  <c r="A489" i="1"/>
  <c r="A488" i="1"/>
  <c r="F488" i="1" s="1"/>
  <c r="A487" i="1"/>
  <c r="F487" i="1" s="1"/>
  <c r="A486" i="1"/>
  <c r="F486" i="1" s="1"/>
  <c r="A485" i="1"/>
  <c r="F485" i="1" s="1"/>
  <c r="A484" i="1"/>
  <c r="A483" i="1"/>
  <c r="A482" i="1"/>
  <c r="F482" i="1" s="1"/>
  <c r="A481" i="1"/>
  <c r="A480" i="1"/>
  <c r="F480" i="1" s="1"/>
  <c r="A479" i="1"/>
  <c r="F479" i="1" s="1"/>
  <c r="A478" i="1"/>
  <c r="F478" i="1" s="1"/>
  <c r="A477" i="1"/>
  <c r="F477" i="1" s="1"/>
  <c r="A476" i="1"/>
  <c r="F476" i="1" s="1"/>
  <c r="A475" i="1"/>
  <c r="F475" i="1" s="1"/>
  <c r="A474" i="1"/>
  <c r="F474" i="1" s="1"/>
  <c r="A473" i="1"/>
  <c r="F473" i="1" s="1"/>
  <c r="D473" i="1" s="1"/>
  <c r="A472" i="1"/>
  <c r="D472" i="1" s="1"/>
  <c r="A471" i="1"/>
  <c r="F471" i="1" s="1"/>
  <c r="A470" i="1"/>
  <c r="F470" i="1" s="1"/>
  <c r="A469" i="1"/>
  <c r="F469" i="1" s="1"/>
  <c r="A468" i="1"/>
  <c r="F468" i="1" s="1"/>
  <c r="A467" i="1"/>
  <c r="F467" i="1" s="1"/>
  <c r="A466" i="1"/>
  <c r="F466" i="1" s="1"/>
  <c r="A465" i="1"/>
  <c r="A464" i="1"/>
  <c r="A463" i="1"/>
  <c r="H463" i="1" s="1"/>
  <c r="A462" i="1"/>
  <c r="F462" i="1" s="1"/>
  <c r="A461" i="1"/>
  <c r="F461" i="1" s="1"/>
  <c r="A460" i="1"/>
  <c r="F460" i="1" s="1"/>
  <c r="A459" i="1"/>
  <c r="F459" i="1" s="1"/>
  <c r="A458" i="1"/>
  <c r="F458" i="1" s="1"/>
  <c r="A457" i="1"/>
  <c r="A456" i="1"/>
  <c r="A455" i="1"/>
  <c r="H455" i="1" s="1"/>
  <c r="A454" i="1"/>
  <c r="A453" i="1"/>
  <c r="F453" i="1" s="1"/>
  <c r="A452" i="1"/>
  <c r="F452" i="1" s="1"/>
  <c r="A451" i="1"/>
  <c r="F451" i="1" s="1"/>
  <c r="A450" i="1"/>
  <c r="F450" i="1" s="1"/>
  <c r="A449" i="1"/>
  <c r="A448" i="1"/>
  <c r="H448" i="1" s="1"/>
  <c r="A447" i="1"/>
  <c r="A446" i="1"/>
  <c r="F446" i="1" s="1"/>
  <c r="A445" i="1"/>
  <c r="F445" i="1" s="1"/>
  <c r="A444" i="1"/>
  <c r="F444" i="1" s="1"/>
  <c r="A443" i="1"/>
  <c r="F443" i="1" s="1"/>
  <c r="A442" i="1"/>
  <c r="F442" i="1" s="1"/>
  <c r="A441" i="1"/>
  <c r="A440" i="1"/>
  <c r="F440" i="1" s="1"/>
  <c r="A439" i="1"/>
  <c r="A438" i="1"/>
  <c r="H438" i="1" s="1"/>
  <c r="A437" i="1"/>
  <c r="F437" i="1" s="1"/>
  <c r="A436" i="1"/>
  <c r="F436" i="1" s="1"/>
  <c r="A435" i="1"/>
  <c r="F435" i="1" s="1"/>
  <c r="A434" i="1"/>
  <c r="F434" i="1" s="1"/>
  <c r="A433" i="1"/>
  <c r="F433" i="1" s="1"/>
  <c r="A432" i="1"/>
  <c r="F432" i="1" s="1"/>
  <c r="A431" i="1"/>
  <c r="F431" i="1" s="1"/>
  <c r="A430" i="1"/>
  <c r="F430" i="1" s="1"/>
  <c r="D430" i="1" s="1"/>
  <c r="A429" i="1"/>
  <c r="D429" i="1" s="1"/>
  <c r="A428" i="1"/>
  <c r="F428" i="1" s="1"/>
  <c r="A427" i="1"/>
  <c r="F427" i="1" s="1"/>
  <c r="A426" i="1"/>
  <c r="F426" i="1" s="1"/>
  <c r="A425" i="1"/>
  <c r="F425" i="1" s="1"/>
  <c r="A424" i="1"/>
  <c r="F424" i="1" s="1"/>
  <c r="A423" i="1"/>
  <c r="F423" i="1" s="1"/>
  <c r="A422" i="1"/>
  <c r="A421" i="1"/>
  <c r="A420" i="1"/>
  <c r="F420" i="1" s="1"/>
  <c r="A419" i="1"/>
  <c r="A418" i="1"/>
  <c r="F418" i="1" s="1"/>
  <c r="A417" i="1"/>
  <c r="F417" i="1" s="1"/>
  <c r="A416" i="1"/>
  <c r="F416" i="1" s="1"/>
  <c r="A415" i="1"/>
  <c r="F415" i="1" s="1"/>
  <c r="A414" i="1"/>
  <c r="A413" i="1"/>
  <c r="H413" i="1" s="1"/>
  <c r="A412" i="1"/>
  <c r="A411" i="1"/>
  <c r="A410" i="1"/>
  <c r="F410" i="1" s="1"/>
  <c r="A409" i="1"/>
  <c r="F409" i="1" s="1"/>
  <c r="A408" i="1"/>
  <c r="F408" i="1" s="1"/>
  <c r="A407" i="1"/>
  <c r="F407" i="1" s="1"/>
  <c r="A406" i="1"/>
  <c r="F406" i="1" s="1"/>
  <c r="A405" i="1"/>
  <c r="A404" i="1"/>
  <c r="F404" i="1" s="1"/>
  <c r="A403" i="1"/>
  <c r="H403" i="1" s="1"/>
  <c r="A402" i="1"/>
  <c r="F402" i="1" s="1"/>
  <c r="A401" i="1"/>
  <c r="F401" i="1" s="1"/>
  <c r="A400" i="1"/>
  <c r="F400" i="1" s="1"/>
  <c r="A399" i="1"/>
  <c r="F399" i="1" s="1"/>
  <c r="A398" i="1"/>
  <c r="F398" i="1" s="1"/>
  <c r="A397" i="1"/>
  <c r="A396" i="1"/>
  <c r="H396" i="1" s="1"/>
  <c r="A395" i="1"/>
  <c r="A394" i="1"/>
  <c r="F394" i="1" s="1"/>
  <c r="A393" i="1"/>
  <c r="F393" i="1" s="1"/>
  <c r="A392" i="1"/>
  <c r="F392" i="1" s="1"/>
  <c r="A391" i="1"/>
  <c r="F391" i="1" s="1"/>
  <c r="A390" i="1"/>
  <c r="F390" i="1" s="1"/>
  <c r="A389" i="1"/>
  <c r="F389" i="1" s="1"/>
  <c r="A388" i="1"/>
  <c r="F388" i="1" s="1"/>
  <c r="A387" i="1"/>
  <c r="F387" i="1" s="1"/>
  <c r="D387" i="1" s="1"/>
  <c r="A386" i="1"/>
  <c r="D386" i="1" s="1"/>
  <c r="A385" i="1"/>
  <c r="F385" i="1" s="1"/>
  <c r="A384" i="1"/>
  <c r="F384" i="1" s="1"/>
  <c r="A383" i="1"/>
  <c r="F383" i="1" s="1"/>
  <c r="A382" i="1"/>
  <c r="F382" i="1" s="1"/>
  <c r="A381" i="1"/>
  <c r="F381" i="1" s="1"/>
  <c r="A380" i="1"/>
  <c r="F380" i="1" s="1"/>
  <c r="A379" i="1"/>
  <c r="A378" i="1"/>
  <c r="F378" i="1" s="1"/>
  <c r="A377" i="1"/>
  <c r="H377" i="1" s="1"/>
  <c r="A376" i="1"/>
  <c r="A375" i="1"/>
  <c r="F375" i="1" s="1"/>
  <c r="A374" i="1"/>
  <c r="F374" i="1" s="1"/>
  <c r="A373" i="1"/>
  <c r="F373" i="1" s="1"/>
  <c r="A372" i="1"/>
  <c r="F372" i="1" s="1"/>
  <c r="A371" i="1"/>
  <c r="A370" i="1"/>
  <c r="H370" i="1" s="1"/>
  <c r="A369" i="1"/>
  <c r="A368" i="1"/>
  <c r="A367" i="1"/>
  <c r="F367" i="1" s="1"/>
  <c r="A366" i="1"/>
  <c r="F366" i="1" s="1"/>
  <c r="A365" i="1"/>
  <c r="F365" i="1" s="1"/>
  <c r="A364" i="1"/>
  <c r="F364" i="1" s="1"/>
  <c r="A363" i="1"/>
  <c r="H363" i="1" s="1"/>
  <c r="A362" i="1"/>
  <c r="A361" i="1"/>
  <c r="A360" i="1"/>
  <c r="F360" i="1" s="1"/>
  <c r="A359" i="1"/>
  <c r="F359" i="1" s="1"/>
  <c r="A358" i="1"/>
  <c r="F358" i="1" s="1"/>
  <c r="A357" i="1"/>
  <c r="F357" i="1" s="1"/>
  <c r="A356" i="1"/>
  <c r="F356" i="1" s="1"/>
  <c r="A355" i="1"/>
  <c r="A354" i="1"/>
  <c r="A353" i="1"/>
  <c r="A352" i="1"/>
  <c r="A351" i="1"/>
  <c r="F351" i="1" s="1"/>
  <c r="A350" i="1"/>
  <c r="F350" i="1" s="1"/>
  <c r="A349" i="1"/>
  <c r="F349" i="1" s="1"/>
  <c r="A348" i="1"/>
  <c r="F348" i="1" s="1"/>
  <c r="A347" i="1"/>
  <c r="F347" i="1" s="1"/>
  <c r="A346" i="1"/>
  <c r="F346" i="1" s="1"/>
  <c r="A345" i="1"/>
  <c r="F345" i="1" s="1"/>
  <c r="A344" i="1"/>
  <c r="F344" i="1" s="1"/>
  <c r="D344" i="1" s="1"/>
  <c r="A343" i="1"/>
  <c r="D343" i="1" s="1"/>
  <c r="A342" i="1"/>
  <c r="F342" i="1" s="1"/>
  <c r="A341" i="1"/>
  <c r="F341" i="1" s="1"/>
  <c r="A340" i="1"/>
  <c r="F340" i="1" s="1"/>
  <c r="A339" i="1"/>
  <c r="F339" i="1" s="1"/>
  <c r="A338" i="1"/>
  <c r="F338" i="1" s="1"/>
  <c r="A337" i="1"/>
  <c r="F337" i="1" s="1"/>
  <c r="A336" i="1"/>
  <c r="A335" i="1"/>
  <c r="H335" i="1" s="1"/>
  <c r="A334" i="1"/>
  <c r="H334" i="1" s="1"/>
  <c r="A333" i="1"/>
  <c r="A332" i="1"/>
  <c r="F332" i="1" s="1"/>
  <c r="A331" i="1"/>
  <c r="F331" i="1" s="1"/>
  <c r="A330" i="1"/>
  <c r="F330" i="1" s="1"/>
  <c r="A329" i="1"/>
  <c r="F329" i="1" s="1"/>
  <c r="A328" i="1"/>
  <c r="H328" i="1" s="1"/>
  <c r="A327" i="1"/>
  <c r="A326" i="1"/>
  <c r="F326" i="1" s="1"/>
  <c r="A325" i="1"/>
  <c r="A324" i="1"/>
  <c r="F324" i="1" s="1"/>
  <c r="A323" i="1"/>
  <c r="F323" i="1" s="1"/>
  <c r="A322" i="1"/>
  <c r="F322" i="1" s="1"/>
  <c r="A321" i="1"/>
  <c r="F321" i="1" s="1"/>
  <c r="A320" i="1"/>
  <c r="F320" i="1" s="1"/>
  <c r="A319" i="1"/>
  <c r="A318" i="1"/>
  <c r="H318" i="1" s="1"/>
  <c r="A317" i="1"/>
  <c r="A316" i="1"/>
  <c r="F316" i="1" s="1"/>
  <c r="A315" i="1"/>
  <c r="F315" i="1" s="1"/>
  <c r="A314" i="1"/>
  <c r="F314" i="1" s="1"/>
  <c r="A313" i="1"/>
  <c r="F313" i="1" s="1"/>
  <c r="A312" i="1"/>
  <c r="H312" i="1" s="1"/>
  <c r="A311" i="1"/>
  <c r="F311" i="1" s="1"/>
  <c r="A310" i="1"/>
  <c r="A309" i="1"/>
  <c r="F309" i="1" s="1"/>
  <c r="A308" i="1"/>
  <c r="F308" i="1" s="1"/>
  <c r="A307" i="1"/>
  <c r="F307" i="1" s="1"/>
  <c r="A306" i="1"/>
  <c r="F306" i="1" s="1"/>
  <c r="A305" i="1"/>
  <c r="F305" i="1" s="1"/>
  <c r="A304" i="1"/>
  <c r="F304" i="1" s="1"/>
  <c r="A303" i="1"/>
  <c r="F303" i="1" s="1"/>
  <c r="A302" i="1"/>
  <c r="F302" i="1" s="1"/>
  <c r="A301" i="1"/>
  <c r="F301" i="1" s="1"/>
  <c r="D301" i="1" s="1"/>
  <c r="A300" i="1"/>
  <c r="D300" i="1" s="1"/>
  <c r="A299" i="1"/>
  <c r="F299" i="1" s="1"/>
  <c r="A298" i="1"/>
  <c r="F298" i="1" s="1"/>
  <c r="A297" i="1"/>
  <c r="F297" i="1" s="1"/>
  <c r="A296" i="1"/>
  <c r="F296" i="1" s="1"/>
  <c r="A295" i="1"/>
  <c r="F295" i="1" s="1"/>
  <c r="A294" i="1"/>
  <c r="F294" i="1" s="1"/>
  <c r="A293" i="1"/>
  <c r="F293" i="1" s="1"/>
  <c r="A292" i="1"/>
  <c r="H292" i="1" s="1"/>
  <c r="A291" i="1"/>
  <c r="A290" i="1"/>
  <c r="F290" i="1" s="1"/>
  <c r="A289" i="1"/>
  <c r="F289" i="1" s="1"/>
  <c r="A288" i="1"/>
  <c r="F288" i="1" s="1"/>
  <c r="A287" i="1"/>
  <c r="F287" i="1" s="1"/>
  <c r="A286" i="1"/>
  <c r="F286" i="1" s="1"/>
  <c r="A285" i="1"/>
  <c r="H285" i="1" s="1"/>
  <c r="A284" i="1"/>
  <c r="A283" i="1"/>
  <c r="A282" i="1"/>
  <c r="F282" i="1" s="1"/>
  <c r="A281" i="1"/>
  <c r="F281" i="1" s="1"/>
  <c r="A280" i="1"/>
  <c r="F280" i="1" s="1"/>
  <c r="A279" i="1"/>
  <c r="F279" i="1" s="1"/>
  <c r="A278" i="1"/>
  <c r="F278" i="1" s="1"/>
  <c r="A277" i="1"/>
  <c r="F277" i="1" s="1"/>
  <c r="A276" i="1"/>
  <c r="A275" i="1"/>
  <c r="F275" i="1" s="1"/>
  <c r="A274" i="1"/>
  <c r="A273" i="1"/>
  <c r="F273" i="1" s="1"/>
  <c r="A272" i="1"/>
  <c r="F272" i="1" s="1"/>
  <c r="A271" i="1"/>
  <c r="F271" i="1" s="1"/>
  <c r="A270" i="1"/>
  <c r="F270" i="1" s="1"/>
  <c r="A269" i="1"/>
  <c r="H269" i="1" s="1"/>
  <c r="A268" i="1"/>
  <c r="F268" i="1" s="1"/>
  <c r="A267" i="1"/>
  <c r="H267" i="1" s="1"/>
  <c r="A266" i="1"/>
  <c r="H266" i="1" s="1"/>
  <c r="A265" i="1"/>
  <c r="F265" i="1" s="1"/>
  <c r="A264" i="1"/>
  <c r="F264" i="1" s="1"/>
  <c r="A263" i="1"/>
  <c r="F263" i="1" s="1"/>
  <c r="A262" i="1"/>
  <c r="F262" i="1" s="1"/>
  <c r="A261" i="1"/>
  <c r="F261" i="1" s="1"/>
  <c r="A260" i="1"/>
  <c r="F260" i="1" s="1"/>
  <c r="A259" i="1"/>
  <c r="F259" i="1" s="1"/>
  <c r="A258" i="1"/>
  <c r="F258" i="1" s="1"/>
  <c r="D258" i="1" s="1"/>
  <c r="A257" i="1"/>
  <c r="A256" i="1"/>
  <c r="F256" i="1" s="1"/>
  <c r="A255" i="1"/>
  <c r="F255" i="1" s="1"/>
  <c r="A254" i="1"/>
  <c r="F254" i="1" s="1"/>
  <c r="A253" i="1"/>
  <c r="F253" i="1" s="1"/>
  <c r="A252" i="1"/>
  <c r="F252" i="1" s="1"/>
  <c r="A251" i="1"/>
  <c r="F251" i="1" s="1"/>
  <c r="A250" i="1"/>
  <c r="H250" i="1" s="1"/>
  <c r="A249" i="1"/>
  <c r="A248" i="1"/>
  <c r="H248" i="1" s="1"/>
  <c r="A247" i="1"/>
  <c r="F247" i="1" s="1"/>
  <c r="A246" i="1"/>
  <c r="F246" i="1" s="1"/>
  <c r="A245" i="1"/>
  <c r="F245" i="1" s="1"/>
  <c r="A244" i="1"/>
  <c r="F244" i="1" s="1"/>
  <c r="A243" i="1"/>
  <c r="F243" i="1" s="1"/>
  <c r="A242" i="1"/>
  <c r="F242" i="1" s="1"/>
  <c r="A241" i="1"/>
  <c r="F241" i="1" s="1"/>
  <c r="A240" i="1"/>
  <c r="A239" i="1"/>
  <c r="A238" i="1"/>
  <c r="F238" i="1" s="1"/>
  <c r="A237" i="1"/>
  <c r="F237" i="1" s="1"/>
  <c r="A236" i="1"/>
  <c r="F236" i="1" s="1"/>
  <c r="A235" i="1"/>
  <c r="F235" i="1" s="1"/>
  <c r="A234" i="1"/>
  <c r="A233" i="1"/>
  <c r="F233" i="1" s="1"/>
  <c r="A232" i="1"/>
  <c r="H232" i="1" s="1"/>
  <c r="H2124" i="1" s="1"/>
  <c r="D2124" i="1" s="1"/>
  <c r="A231" i="1"/>
  <c r="A230" i="1"/>
  <c r="F230" i="1" s="1"/>
  <c r="A229" i="1"/>
  <c r="F229" i="1" s="1"/>
  <c r="A228" i="1"/>
  <c r="F228" i="1" s="1"/>
  <c r="A227" i="1"/>
  <c r="F227" i="1" s="1"/>
  <c r="A226" i="1"/>
  <c r="H226" i="1" s="1"/>
  <c r="A225" i="1"/>
  <c r="F225" i="1" s="1"/>
  <c r="A224" i="1"/>
  <c r="H224" i="1" s="1"/>
  <c r="A223" i="1"/>
  <c r="F223" i="1" s="1"/>
  <c r="A222" i="1"/>
  <c r="F222" i="1" s="1"/>
  <c r="A221" i="1"/>
  <c r="F221" i="1" s="1"/>
  <c r="A220" i="1"/>
  <c r="F220" i="1" s="1"/>
  <c r="A219" i="1"/>
  <c r="F219" i="1" s="1"/>
  <c r="A218" i="1"/>
  <c r="F218" i="1" s="1"/>
  <c r="A217" i="1"/>
  <c r="F217" i="1" s="1"/>
  <c r="A216" i="1"/>
  <c r="F216" i="1" s="1"/>
  <c r="A215" i="1"/>
  <c r="F215" i="1" s="1"/>
  <c r="D215" i="1" s="1"/>
  <c r="A214" i="1"/>
  <c r="D214" i="1" s="1"/>
  <c r="A213" i="1"/>
  <c r="F213" i="1" s="1"/>
  <c r="A212" i="1"/>
  <c r="F212" i="1" s="1"/>
  <c r="A211" i="1"/>
  <c r="F211" i="1" s="1"/>
  <c r="A210" i="1"/>
  <c r="F210" i="1" s="1"/>
  <c r="A209" i="1"/>
  <c r="F209" i="1" s="1"/>
  <c r="A208" i="1"/>
  <c r="F208" i="1" s="1"/>
  <c r="A207" i="1"/>
  <c r="F207" i="1" s="1"/>
  <c r="A206" i="1"/>
  <c r="H206" i="1" s="1"/>
  <c r="A205" i="1"/>
  <c r="A204" i="1"/>
  <c r="F204" i="1" s="1"/>
  <c r="A203" i="1"/>
  <c r="F203" i="1" s="1"/>
  <c r="A202" i="1"/>
  <c r="F202" i="1" s="1"/>
  <c r="A201" i="1"/>
  <c r="F201" i="1" s="1"/>
  <c r="A200" i="1"/>
  <c r="F200" i="1" s="1"/>
  <c r="A199" i="1"/>
  <c r="H199" i="1" s="1"/>
  <c r="A198" i="1"/>
  <c r="F198" i="1" s="1"/>
  <c r="A197" i="1"/>
  <c r="H197" i="1" s="1"/>
  <c r="A196" i="1"/>
  <c r="F196" i="1" s="1"/>
  <c r="A195" i="1"/>
  <c r="F195" i="1" s="1"/>
  <c r="A194" i="1"/>
  <c r="F194" i="1" s="1"/>
  <c r="A193" i="1"/>
  <c r="F193" i="1" s="1"/>
  <c r="A192" i="1"/>
  <c r="F192" i="1" s="1"/>
  <c r="A191" i="1"/>
  <c r="H191" i="1" s="1"/>
  <c r="A190" i="1"/>
  <c r="F190" i="1" s="1"/>
  <c r="A189" i="1"/>
  <c r="H189" i="1" s="1"/>
  <c r="A188" i="1"/>
  <c r="F188" i="1" s="1"/>
  <c r="A187" i="1"/>
  <c r="F187" i="1" s="1"/>
  <c r="A186" i="1"/>
  <c r="F186" i="1" s="1"/>
  <c r="A185" i="1"/>
  <c r="F185" i="1" s="1"/>
  <c r="A184" i="1"/>
  <c r="F184" i="1" s="1"/>
  <c r="A183" i="1"/>
  <c r="F183" i="1" s="1"/>
  <c r="A182" i="1"/>
  <c r="H182" i="1" s="1"/>
  <c r="A181" i="1"/>
  <c r="A180" i="1"/>
  <c r="A179" i="1"/>
  <c r="F179" i="1" s="1"/>
  <c r="A178" i="1"/>
  <c r="F178" i="1" s="1"/>
  <c r="A177" i="1"/>
  <c r="F177" i="1" s="1"/>
  <c r="A176" i="1"/>
  <c r="F176" i="1" s="1"/>
  <c r="A175" i="1"/>
  <c r="F175" i="1" s="1"/>
  <c r="A174" i="1"/>
  <c r="F174" i="1" s="1"/>
  <c r="A173" i="1"/>
  <c r="F173" i="1" s="1"/>
  <c r="A172" i="1"/>
  <c r="F172" i="1" s="1"/>
  <c r="D172" i="1" s="1"/>
  <c r="A171" i="1"/>
  <c r="D171" i="1" s="1"/>
  <c r="A170" i="1"/>
  <c r="F170" i="1" s="1"/>
  <c r="A169" i="1"/>
  <c r="F169" i="1" s="1"/>
  <c r="A168" i="1"/>
  <c r="F168" i="1" s="1"/>
  <c r="A167" i="1"/>
  <c r="F167" i="1" s="1"/>
  <c r="A166" i="1"/>
  <c r="F166" i="1" s="1"/>
  <c r="A165" i="1"/>
  <c r="F165" i="1" s="1"/>
  <c r="A164" i="1"/>
  <c r="H164" i="1" s="1"/>
  <c r="A163" i="1"/>
  <c r="F163" i="1" s="1"/>
  <c r="A162" i="1"/>
  <c r="H162" i="1" s="1"/>
  <c r="A161" i="1"/>
  <c r="F161" i="1" s="1"/>
  <c r="A160" i="1"/>
  <c r="F160" i="1" s="1"/>
  <c r="A159" i="1"/>
  <c r="F159" i="1" s="1"/>
  <c r="A158" i="1"/>
  <c r="F158" i="1" s="1"/>
  <c r="A157" i="1"/>
  <c r="F157" i="1" s="1"/>
  <c r="A156" i="1"/>
  <c r="H156" i="1" s="1"/>
  <c r="A155" i="1"/>
  <c r="H155" i="1" s="1"/>
  <c r="A154" i="1"/>
  <c r="F154" i="1" s="1"/>
  <c r="A153" i="1"/>
  <c r="A152" i="1"/>
  <c r="F152" i="1" s="1"/>
  <c r="A151" i="1"/>
  <c r="F151" i="1" s="1"/>
  <c r="A150" i="1"/>
  <c r="F150" i="1" s="1"/>
  <c r="A149" i="1"/>
  <c r="F149" i="1" s="1"/>
  <c r="A148" i="1"/>
  <c r="F148" i="1" s="1"/>
  <c r="A147" i="1"/>
  <c r="H147" i="1" s="1"/>
  <c r="A146" i="1"/>
  <c r="H146" i="1" s="1"/>
  <c r="A145" i="1"/>
  <c r="A144" i="1"/>
  <c r="F144" i="1" s="1"/>
  <c r="A143" i="1"/>
  <c r="F143" i="1" s="1"/>
  <c r="A142" i="1"/>
  <c r="F142" i="1" s="1"/>
  <c r="A141" i="1"/>
  <c r="F141" i="1" s="1"/>
  <c r="A140" i="1"/>
  <c r="H140" i="1" s="1"/>
  <c r="A139" i="1"/>
  <c r="A138" i="1"/>
  <c r="H138" i="1" s="1"/>
  <c r="A137" i="1"/>
  <c r="A136" i="1"/>
  <c r="F136" i="1" s="1"/>
  <c r="A135" i="1"/>
  <c r="F135" i="1" s="1"/>
  <c r="A134" i="1"/>
  <c r="F134" i="1" s="1"/>
  <c r="A133" i="1"/>
  <c r="F133" i="1" s="1"/>
  <c r="A132" i="1"/>
  <c r="F132" i="1" s="1"/>
  <c r="A131" i="1"/>
  <c r="F131" i="1" s="1"/>
  <c r="A130" i="1"/>
  <c r="F130" i="1" s="1"/>
  <c r="A129" i="1"/>
  <c r="F129" i="1" s="1"/>
  <c r="D129" i="1" s="1"/>
  <c r="A128" i="1"/>
  <c r="D128" i="1" s="1"/>
  <c r="A127" i="1"/>
  <c r="F127" i="1" s="1"/>
  <c r="A126" i="1"/>
  <c r="F126" i="1" s="1"/>
  <c r="A125" i="1"/>
  <c r="F125" i="1" s="1"/>
  <c r="A124" i="1"/>
  <c r="F124" i="1" s="1"/>
  <c r="A123" i="1"/>
  <c r="F123" i="1" s="1"/>
  <c r="A122" i="1"/>
  <c r="F122" i="1" s="1"/>
  <c r="A121" i="1"/>
  <c r="A120" i="1"/>
  <c r="H120" i="1" s="1"/>
  <c r="A119" i="1"/>
  <c r="A118" i="1"/>
  <c r="F118" i="1" s="1"/>
  <c r="A117" i="1"/>
  <c r="F117" i="1" s="1"/>
  <c r="A116" i="1"/>
  <c r="F116" i="1" s="1"/>
  <c r="A115" i="1"/>
  <c r="F115" i="1" s="1"/>
  <c r="A114" i="1"/>
  <c r="F114" i="1" s="1"/>
  <c r="A113" i="1"/>
  <c r="H113" i="1" s="1"/>
  <c r="A112" i="1"/>
  <c r="A111" i="1"/>
  <c r="F111" i="1" s="1"/>
  <c r="A110" i="1"/>
  <c r="F110" i="1" s="1"/>
  <c r="A109" i="1"/>
  <c r="F109" i="1" s="1"/>
  <c r="A108" i="1"/>
  <c r="F108" i="1" s="1"/>
  <c r="A107" i="1"/>
  <c r="F107" i="1" s="1"/>
  <c r="A106" i="1"/>
  <c r="F106" i="1" s="1"/>
  <c r="A105" i="1"/>
  <c r="F105" i="1" s="1"/>
  <c r="A104" i="1"/>
  <c r="H104" i="1" s="1"/>
  <c r="A103" i="1"/>
  <c r="A102" i="1"/>
  <c r="F102" i="1" s="1"/>
  <c r="A101" i="1"/>
  <c r="F101" i="1" s="1"/>
  <c r="A100" i="1"/>
  <c r="F100" i="1" s="1"/>
  <c r="A99" i="1"/>
  <c r="F99" i="1" s="1"/>
  <c r="A98" i="1"/>
  <c r="F98" i="1" s="1"/>
  <c r="A97" i="1"/>
  <c r="H97" i="1" s="1"/>
  <c r="A96" i="1"/>
  <c r="F96" i="1" s="1"/>
  <c r="A95" i="1"/>
  <c r="H95" i="1" s="1"/>
  <c r="A94" i="1"/>
  <c r="F94" i="1" s="1"/>
  <c r="A93" i="1"/>
  <c r="F93" i="1" s="1"/>
  <c r="A92" i="1"/>
  <c r="F92" i="1" s="1"/>
  <c r="A91" i="1"/>
  <c r="F91" i="1" s="1"/>
  <c r="A90" i="1"/>
  <c r="F90" i="1" s="1"/>
  <c r="A89" i="1"/>
  <c r="F89" i="1" s="1"/>
  <c r="A88" i="1"/>
  <c r="F88" i="1" s="1"/>
  <c r="A3" i="1"/>
  <c r="F3" i="1" s="1"/>
  <c r="A4" i="1"/>
  <c r="F4" i="1" s="1"/>
  <c r="A5" i="1"/>
  <c r="F5" i="1" s="1"/>
  <c r="A6" i="1"/>
  <c r="F6" i="1" s="1"/>
  <c r="A7" i="1"/>
  <c r="F7" i="1" s="1"/>
  <c r="A9" i="1"/>
  <c r="F9" i="1" s="1"/>
  <c r="A10" i="1"/>
  <c r="H10" i="1" s="1"/>
  <c r="A11" i="1"/>
  <c r="F11" i="1" s="1"/>
  <c r="A12" i="1"/>
  <c r="F12" i="1" s="1"/>
  <c r="A13" i="1"/>
  <c r="F13" i="1" s="1"/>
  <c r="A14" i="1"/>
  <c r="F14" i="1" s="1"/>
  <c r="A15" i="1"/>
  <c r="F15" i="1" s="1"/>
  <c r="A16" i="1"/>
  <c r="H16" i="1" s="1"/>
  <c r="H1908" i="1" s="1"/>
  <c r="D1908" i="1" s="1"/>
  <c r="A17" i="1"/>
  <c r="F17" i="1" s="1"/>
  <c r="A18" i="1"/>
  <c r="F18" i="1" s="1"/>
  <c r="A19" i="1"/>
  <c r="F19" i="1" s="1"/>
  <c r="A20" i="1"/>
  <c r="F20" i="1" s="1"/>
  <c r="A21" i="1"/>
  <c r="F21" i="1" s="1"/>
  <c r="A22" i="1"/>
  <c r="F22" i="1" s="1"/>
  <c r="A23" i="1"/>
  <c r="F23" i="1" s="1"/>
  <c r="A24" i="1"/>
  <c r="H24" i="1" s="1"/>
  <c r="A25" i="1"/>
  <c r="F25" i="1" s="1"/>
  <c r="A26" i="1"/>
  <c r="A27" i="1"/>
  <c r="H27" i="1" s="1"/>
  <c r="H1919" i="1" s="1"/>
  <c r="D1919" i="1" s="1"/>
  <c r="A28" i="1"/>
  <c r="F28" i="1" s="1"/>
  <c r="A29" i="1"/>
  <c r="F29" i="1" s="1"/>
  <c r="A30" i="1"/>
  <c r="F30" i="1" s="1"/>
  <c r="A31" i="1"/>
  <c r="F31" i="1" s="1"/>
  <c r="A32" i="1"/>
  <c r="A33" i="1"/>
  <c r="H33" i="1" s="1"/>
  <c r="H1925" i="1" s="1"/>
  <c r="D1925" i="1" s="1"/>
  <c r="A34" i="1"/>
  <c r="A35" i="1"/>
  <c r="F35" i="1" s="1"/>
  <c r="A36" i="1"/>
  <c r="F36" i="1" s="1"/>
  <c r="A37" i="1"/>
  <c r="F37" i="1" s="1"/>
  <c r="A38" i="1"/>
  <c r="F38" i="1" s="1"/>
  <c r="A39" i="1"/>
  <c r="F39" i="1" s="1"/>
  <c r="A40" i="1"/>
  <c r="F40" i="1" s="1"/>
  <c r="A41" i="1"/>
  <c r="F41" i="1" s="1"/>
  <c r="A42" i="1"/>
  <c r="D42" i="1" s="1"/>
  <c r="A43" i="1"/>
  <c r="F43" i="1" s="1"/>
  <c r="D43" i="1" s="1"/>
  <c r="A44" i="1"/>
  <c r="F44" i="1" s="1"/>
  <c r="A45" i="1"/>
  <c r="F45" i="1" s="1"/>
  <c r="A46" i="1"/>
  <c r="F46" i="1" s="1"/>
  <c r="A47" i="1"/>
  <c r="F47" i="1" s="1"/>
  <c r="A48" i="1"/>
  <c r="F48" i="1" s="1"/>
  <c r="A49" i="1"/>
  <c r="F49" i="1" s="1"/>
  <c r="A50" i="1"/>
  <c r="F50" i="1" s="1"/>
  <c r="A51" i="1"/>
  <c r="H51" i="1" s="1"/>
  <c r="H1943" i="1" s="1"/>
  <c r="D1943" i="1" s="1"/>
  <c r="A52" i="1"/>
  <c r="F52" i="1" s="1"/>
  <c r="A53" i="1"/>
  <c r="F53" i="1" s="1"/>
  <c r="A54" i="1"/>
  <c r="A55" i="1"/>
  <c r="F55" i="1" s="1"/>
  <c r="A56" i="1"/>
  <c r="F56" i="1" s="1"/>
  <c r="A57" i="1"/>
  <c r="F57" i="1" s="1"/>
  <c r="A58" i="1"/>
  <c r="F58" i="1" s="1"/>
  <c r="A59" i="1"/>
  <c r="F59" i="1" s="1"/>
  <c r="A60" i="1"/>
  <c r="F60" i="1" s="1"/>
  <c r="A61" i="1"/>
  <c r="F61" i="1" s="1"/>
  <c r="A62" i="1"/>
  <c r="H62" i="1" s="1"/>
  <c r="A63" i="1"/>
  <c r="F63" i="1" s="1"/>
  <c r="A64" i="1"/>
  <c r="F64" i="1" s="1"/>
  <c r="A65" i="1"/>
  <c r="F65" i="1" s="1"/>
  <c r="A66" i="1"/>
  <c r="F66" i="1" s="1"/>
  <c r="A67" i="1"/>
  <c r="F67" i="1" s="1"/>
  <c r="A68" i="1"/>
  <c r="H68" i="1" s="1"/>
  <c r="A69" i="1"/>
  <c r="F69" i="1" s="1"/>
  <c r="A70" i="1"/>
  <c r="A71" i="1"/>
  <c r="F71" i="1" s="1"/>
  <c r="A72" i="1"/>
  <c r="F72" i="1" s="1"/>
  <c r="A73" i="1"/>
  <c r="F73" i="1" s="1"/>
  <c r="A74" i="1"/>
  <c r="F74" i="1" s="1"/>
  <c r="A75" i="1"/>
  <c r="H75" i="1" s="1"/>
  <c r="A76" i="1"/>
  <c r="F76" i="1" s="1"/>
  <c r="A77" i="1"/>
  <c r="H77" i="1" s="1"/>
  <c r="A78" i="1"/>
  <c r="F78" i="1" s="1"/>
  <c r="A79" i="1"/>
  <c r="F79" i="1" s="1"/>
  <c r="A80" i="1"/>
  <c r="F80" i="1" s="1"/>
  <c r="A81" i="1"/>
  <c r="F81" i="1" s="1"/>
  <c r="A82" i="1"/>
  <c r="F82" i="1" s="1"/>
  <c r="A83" i="1"/>
  <c r="F83" i="1" s="1"/>
  <c r="A84" i="1"/>
  <c r="F84" i="1" s="1"/>
  <c r="A85" i="1"/>
  <c r="D85" i="1" s="1"/>
  <c r="A86" i="1"/>
  <c r="F86" i="1" s="1"/>
  <c r="D86" i="1" s="1"/>
  <c r="A87" i="1"/>
  <c r="F87" i="1" s="1"/>
  <c r="A2" i="1"/>
  <c r="F2" i="1" s="1"/>
  <c r="F363" i="1"/>
  <c r="F1643" i="1"/>
  <c r="H627" i="1"/>
  <c r="F199" i="1"/>
  <c r="F535" i="1"/>
  <c r="F1427" i="1"/>
  <c r="F463" i="1"/>
  <c r="F791" i="1"/>
  <c r="H1409" i="1"/>
  <c r="H1575" i="1"/>
  <c r="F1557" i="1"/>
  <c r="H35" i="1"/>
  <c r="F827" i="1"/>
  <c r="F1223" i="1"/>
  <c r="H462" i="1"/>
  <c r="H154" i="1"/>
  <c r="H242" i="1"/>
  <c r="F266" i="1"/>
  <c r="H310" i="1"/>
  <c r="F310" i="1"/>
  <c r="H378" i="1"/>
  <c r="H446" i="1"/>
  <c r="F526" i="1"/>
  <c r="F534" i="1"/>
  <c r="F542" i="1"/>
  <c r="F558" i="1"/>
  <c r="H570" i="1"/>
  <c r="F570" i="1"/>
  <c r="F578" i="1"/>
  <c r="H578" i="1"/>
  <c r="H586" i="1"/>
  <c r="F586" i="1"/>
  <c r="H594" i="1"/>
  <c r="F594" i="1"/>
  <c r="F610" i="1"/>
  <c r="H610" i="1"/>
  <c r="H626" i="1"/>
  <c r="F626" i="1"/>
  <c r="H654" i="1"/>
  <c r="F654" i="1"/>
  <c r="H678" i="1"/>
  <c r="F678" i="1"/>
  <c r="H698" i="1"/>
  <c r="F698" i="1"/>
  <c r="F706" i="1"/>
  <c r="H706" i="1"/>
  <c r="H722" i="1"/>
  <c r="F722" i="1"/>
  <c r="H750" i="1"/>
  <c r="F750" i="1"/>
  <c r="H790" i="1"/>
  <c r="F790" i="1"/>
  <c r="H798" i="1"/>
  <c r="F798" i="1"/>
  <c r="H806" i="1"/>
  <c r="F806" i="1"/>
  <c r="F826" i="1"/>
  <c r="H826" i="1"/>
  <c r="F834" i="1"/>
  <c r="H834" i="1"/>
  <c r="H850" i="1"/>
  <c r="F850" i="1"/>
  <c r="F870" i="1"/>
  <c r="H870" i="1"/>
  <c r="H886" i="1"/>
  <c r="F886" i="1"/>
  <c r="F930" i="1"/>
  <c r="H930" i="1"/>
  <c r="H938" i="1"/>
  <c r="F938" i="1"/>
  <c r="H962" i="1"/>
  <c r="F962" i="1"/>
  <c r="F970" i="1"/>
  <c r="H970" i="1"/>
  <c r="H978" i="1"/>
  <c r="F978" i="1"/>
  <c r="H1006" i="1"/>
  <c r="F1006" i="1"/>
  <c r="H1014" i="1"/>
  <c r="F1014" i="1"/>
  <c r="H1022" i="1"/>
  <c r="F1022" i="1"/>
  <c r="F1042" i="1"/>
  <c r="H1042" i="1"/>
  <c r="H1050" i="1"/>
  <c r="F1050" i="1"/>
  <c r="H1058" i="1"/>
  <c r="F1058" i="1"/>
  <c r="H1066" i="1"/>
  <c r="F1066" i="1"/>
  <c r="F1074" i="1"/>
  <c r="H1086" i="1"/>
  <c r="F1086" i="1"/>
  <c r="H1094" i="1"/>
  <c r="F1094" i="1"/>
  <c r="H1102" i="1"/>
  <c r="F1102" i="1"/>
  <c r="H1110" i="1"/>
  <c r="F1110" i="1"/>
  <c r="F1126" i="1"/>
  <c r="H1126" i="1"/>
  <c r="H1134" i="1"/>
  <c r="F1134" i="1"/>
  <c r="H1142" i="1"/>
  <c r="F1142" i="1"/>
  <c r="H1150" i="1"/>
  <c r="F1150" i="1"/>
  <c r="F1170" i="1"/>
  <c r="H1170" i="1"/>
  <c r="H1178" i="1"/>
  <c r="F1178" i="1"/>
  <c r="F1186" i="1"/>
  <c r="H1186" i="1"/>
  <c r="F1194" i="1"/>
  <c r="H1194" i="1"/>
  <c r="H1214" i="1"/>
  <c r="F1214" i="1"/>
  <c r="H1222" i="1"/>
  <c r="F1222" i="1"/>
  <c r="H1230" i="1"/>
  <c r="F1230" i="1"/>
  <c r="H1238" i="1"/>
  <c r="F1238" i="1"/>
  <c r="F1246" i="1"/>
  <c r="H1258" i="1"/>
  <c r="F1258" i="1"/>
  <c r="H1266" i="1"/>
  <c r="F1266" i="1"/>
  <c r="H1274" i="1"/>
  <c r="F1274" i="1"/>
  <c r="H1282" i="1"/>
  <c r="F1282" i="1"/>
  <c r="H1298" i="1"/>
  <c r="F1298" i="1"/>
  <c r="H1306" i="1"/>
  <c r="F1306" i="1"/>
  <c r="H1314" i="1"/>
  <c r="F1314" i="1"/>
  <c r="H1322" i="1"/>
  <c r="F1322" i="1"/>
  <c r="H1342" i="1"/>
  <c r="F1342" i="1"/>
  <c r="H1350" i="1"/>
  <c r="F1350" i="1"/>
  <c r="H1358" i="1"/>
  <c r="F1358" i="1"/>
  <c r="H1366" i="1"/>
  <c r="F1366" i="1"/>
  <c r="H1386" i="1"/>
  <c r="F1386" i="1"/>
  <c r="H1394" i="1"/>
  <c r="F1394" i="1"/>
  <c r="H1402" i="1"/>
  <c r="F1402" i="1"/>
  <c r="H1410" i="1"/>
  <c r="F1410" i="1"/>
  <c r="F1418" i="1"/>
  <c r="F1430" i="1"/>
  <c r="H1430" i="1"/>
  <c r="F1438" i="1"/>
  <c r="H1438" i="1"/>
  <c r="H1446" i="1"/>
  <c r="F1446" i="1"/>
  <c r="F1454" i="1"/>
  <c r="H1454" i="1"/>
  <c r="H1470" i="1"/>
  <c r="F1470" i="1"/>
  <c r="H1478" i="1"/>
  <c r="F1478" i="1"/>
  <c r="H1486" i="1"/>
  <c r="F1486" i="1"/>
  <c r="F1494" i="1"/>
  <c r="H1494" i="1"/>
  <c r="H1514" i="1"/>
  <c r="F1514" i="1"/>
  <c r="H1530" i="1"/>
  <c r="F1530" i="1"/>
  <c r="H1538" i="1"/>
  <c r="F1538" i="1"/>
  <c r="H1558" i="1"/>
  <c r="F1558" i="1"/>
  <c r="H1566" i="1"/>
  <c r="F1566" i="1"/>
  <c r="H1574" i="1"/>
  <c r="F1574" i="1"/>
  <c r="H1582" i="1"/>
  <c r="F1582" i="1"/>
  <c r="F1590" i="1"/>
  <c r="H1602" i="1"/>
  <c r="F1602" i="1"/>
  <c r="H1610" i="1"/>
  <c r="F1610" i="1"/>
  <c r="H1618" i="1"/>
  <c r="F1618" i="1"/>
  <c r="H1626" i="1"/>
  <c r="F1626" i="1"/>
  <c r="H1642" i="1"/>
  <c r="F1642" i="1"/>
  <c r="H1650" i="1"/>
  <c r="F1650" i="1"/>
  <c r="F1658" i="1"/>
  <c r="H1658" i="1"/>
  <c r="H1666" i="1"/>
  <c r="F1666" i="1"/>
  <c r="H1686" i="1"/>
  <c r="F1686" i="1"/>
  <c r="H1694" i="1"/>
  <c r="F1694" i="1"/>
  <c r="F8" i="1"/>
  <c r="H17" i="1"/>
  <c r="H25" i="1"/>
  <c r="H53" i="1"/>
  <c r="F62" i="1"/>
  <c r="F97" i="1"/>
  <c r="H105" i="1"/>
  <c r="F113" i="1"/>
  <c r="F140" i="1"/>
  <c r="H148" i="1"/>
  <c r="F156" i="1"/>
  <c r="H161" i="1"/>
  <c r="F189" i="1"/>
  <c r="F226" i="1"/>
  <c r="F232" i="1"/>
  <c r="H241" i="1"/>
  <c r="F248" i="1"/>
  <c r="F269" i="1"/>
  <c r="H290" i="1"/>
  <c r="H309" i="1"/>
  <c r="H320" i="1"/>
  <c r="H326" i="1"/>
  <c r="F377" i="1"/>
  <c r="H404" i="1"/>
  <c r="F438" i="1"/>
  <c r="H482" i="1"/>
  <c r="F498" i="1"/>
  <c r="H585" i="1"/>
  <c r="H662" i="1"/>
  <c r="F680" i="1"/>
  <c r="H697" i="1"/>
  <c r="H713" i="1"/>
  <c r="H756" i="1"/>
  <c r="H809" i="1"/>
  <c r="H928" i="1"/>
  <c r="F998" i="1"/>
  <c r="H19" i="1"/>
  <c r="H103" i="1"/>
  <c r="F103" i="1"/>
  <c r="H119" i="1"/>
  <c r="F119" i="1"/>
  <c r="H139" i="1"/>
  <c r="F139" i="1"/>
  <c r="H231" i="1"/>
  <c r="F231" i="1"/>
  <c r="H239" i="1"/>
  <c r="F239" i="1"/>
  <c r="H291" i="1"/>
  <c r="F291" i="1"/>
  <c r="H319" i="1"/>
  <c r="F319" i="1"/>
  <c r="H327" i="1"/>
  <c r="F327" i="1"/>
  <c r="F343" i="1"/>
  <c r="H355" i="1"/>
  <c r="F355" i="1"/>
  <c r="H371" i="1"/>
  <c r="F371" i="1"/>
  <c r="F379" i="1"/>
  <c r="H379" i="1"/>
  <c r="F395" i="1"/>
  <c r="H395" i="1"/>
  <c r="H411" i="1"/>
  <c r="F411" i="1"/>
  <c r="H419" i="1"/>
  <c r="F419" i="1"/>
  <c r="F439" i="1"/>
  <c r="H439" i="1"/>
  <c r="F447" i="1"/>
  <c r="H447" i="1"/>
  <c r="F483" i="1"/>
  <c r="H483" i="1"/>
  <c r="H491" i="1"/>
  <c r="F491" i="1"/>
  <c r="F499" i="1"/>
  <c r="H499" i="1"/>
  <c r="F507" i="1"/>
  <c r="H507" i="1"/>
  <c r="H527" i="1"/>
  <c r="F527" i="1"/>
  <c r="F583" i="1"/>
  <c r="H583" i="1"/>
  <c r="H611" i="1"/>
  <c r="F611" i="1"/>
  <c r="H619" i="1"/>
  <c r="F619" i="1"/>
  <c r="H655" i="1"/>
  <c r="F655" i="1"/>
  <c r="H663" i="1"/>
  <c r="F663" i="1"/>
  <c r="H671" i="1"/>
  <c r="F671" i="1"/>
  <c r="H679" i="1"/>
  <c r="F679" i="1"/>
  <c r="F687" i="1"/>
  <c r="H699" i="1"/>
  <c r="F699" i="1"/>
  <c r="H707" i="1"/>
  <c r="F707" i="1"/>
  <c r="F715" i="1"/>
  <c r="H715" i="1"/>
  <c r="H739" i="1"/>
  <c r="F739" i="1"/>
  <c r="H755" i="1"/>
  <c r="F755" i="1"/>
  <c r="H763" i="1"/>
  <c r="F763" i="1"/>
  <c r="H807" i="1"/>
  <c r="F807" i="1"/>
  <c r="H835" i="1"/>
  <c r="F835" i="1"/>
  <c r="F843" i="1"/>
  <c r="H843" i="1"/>
  <c r="H871" i="1"/>
  <c r="F871" i="1"/>
  <c r="H879" i="1"/>
  <c r="F879" i="1"/>
  <c r="H887" i="1"/>
  <c r="F887" i="1"/>
  <c r="H895" i="1"/>
  <c r="F895" i="1"/>
  <c r="H911" i="1"/>
  <c r="F911" i="1"/>
  <c r="H927" i="1"/>
  <c r="F927" i="1"/>
  <c r="H935" i="1"/>
  <c r="F935" i="1"/>
  <c r="F955" i="1"/>
  <c r="H955" i="1"/>
  <c r="F963" i="1"/>
  <c r="H963" i="1"/>
  <c r="F971" i="1"/>
  <c r="H971" i="1"/>
  <c r="H999" i="1"/>
  <c r="F999" i="1"/>
  <c r="H1007" i="1"/>
  <c r="F1007" i="1"/>
  <c r="H1015" i="1"/>
  <c r="F1015" i="1"/>
  <c r="H1023" i="1"/>
  <c r="F1023" i="1"/>
  <c r="F1031" i="1"/>
  <c r="H1043" i="1"/>
  <c r="F1043" i="1"/>
  <c r="H1051" i="1"/>
  <c r="F1051" i="1"/>
  <c r="H1059" i="1"/>
  <c r="F1059" i="1"/>
  <c r="F1067" i="1"/>
  <c r="H1067" i="1"/>
  <c r="H1083" i="1"/>
  <c r="F1083" i="1"/>
  <c r="H1091" i="1"/>
  <c r="F1091" i="1"/>
  <c r="H1099" i="1"/>
  <c r="F1099" i="1"/>
  <c r="H1107" i="1"/>
  <c r="F1107" i="1"/>
  <c r="F1127" i="1"/>
  <c r="H1127" i="1"/>
  <c r="H1135" i="1"/>
  <c r="F1135" i="1"/>
  <c r="H1143" i="1"/>
  <c r="F1143" i="1"/>
  <c r="H1171" i="1"/>
  <c r="F1171" i="1"/>
  <c r="F1179" i="1"/>
  <c r="H1179" i="1"/>
  <c r="H1187" i="1"/>
  <c r="F1187" i="1"/>
  <c r="H1195" i="1"/>
  <c r="F1195" i="1"/>
  <c r="F1203" i="1"/>
  <c r="H1215" i="1"/>
  <c r="F1215" i="1"/>
  <c r="F1231" i="1"/>
  <c r="H1231" i="1"/>
  <c r="H1239" i="1"/>
  <c r="F1239" i="1"/>
  <c r="F1255" i="1"/>
  <c r="H1255" i="1"/>
  <c r="F1263" i="1"/>
  <c r="H1263" i="1"/>
  <c r="H1271" i="1"/>
  <c r="F1271" i="1"/>
  <c r="H1279" i="1"/>
  <c r="F1279" i="1"/>
  <c r="H9" i="1"/>
  <c r="H18" i="1"/>
  <c r="F27" i="1"/>
  <c r="F33" i="1"/>
  <c r="F51" i="1"/>
  <c r="H60" i="1"/>
  <c r="F68" i="1"/>
  <c r="H76" i="1"/>
  <c r="H94" i="1"/>
  <c r="H111" i="1"/>
  <c r="F120" i="1"/>
  <c r="F146" i="1"/>
  <c r="F162" i="1"/>
  <c r="H190" i="1"/>
  <c r="H196" i="1"/>
  <c r="H223" i="1"/>
  <c r="H233" i="1"/>
  <c r="F250" i="1"/>
  <c r="H277" i="1"/>
  <c r="F285" i="1"/>
  <c r="H311" i="1"/>
  <c r="F318" i="1"/>
  <c r="F334" i="1"/>
  <c r="F396" i="1"/>
  <c r="H406" i="1"/>
  <c r="H420" i="1"/>
  <c r="H440" i="1"/>
  <c r="F455" i="1"/>
  <c r="F575" i="1"/>
  <c r="H591" i="1"/>
  <c r="F612" i="1"/>
  <c r="F741" i="1"/>
  <c r="F833" i="1"/>
  <c r="F851" i="1"/>
  <c r="F859" i="1"/>
  <c r="F869" i="1"/>
  <c r="F914" i="1"/>
  <c r="F954" i="1"/>
  <c r="F979" i="1"/>
  <c r="H1172" i="1"/>
  <c r="F234" i="1"/>
  <c r="H234" i="1"/>
  <c r="F274" i="1"/>
  <c r="H274" i="1"/>
  <c r="H354" i="1"/>
  <c r="F354" i="1"/>
  <c r="F386" i="1"/>
  <c r="H414" i="1"/>
  <c r="F414" i="1"/>
  <c r="H422" i="1"/>
  <c r="F422" i="1"/>
  <c r="H454" i="1"/>
  <c r="F454" i="1"/>
  <c r="H506" i="1"/>
  <c r="F506" i="1"/>
  <c r="H550" i="1"/>
  <c r="F550" i="1"/>
  <c r="H634" i="1"/>
  <c r="F634" i="1"/>
  <c r="H714" i="1"/>
  <c r="F714" i="1"/>
  <c r="F730" i="1"/>
  <c r="H742" i="1"/>
  <c r="F742" i="1"/>
  <c r="H758" i="1"/>
  <c r="F758" i="1"/>
  <c r="H766" i="1"/>
  <c r="F766" i="1"/>
  <c r="H782" i="1"/>
  <c r="F782" i="1"/>
  <c r="H70" i="1"/>
  <c r="F70" i="1"/>
  <c r="H54" i="1"/>
  <c r="F54" i="1"/>
  <c r="H34" i="1"/>
  <c r="F34" i="1"/>
  <c r="H26" i="1"/>
  <c r="F26" i="1"/>
  <c r="H112" i="1"/>
  <c r="F112" i="1"/>
  <c r="H180" i="1"/>
  <c r="F180" i="1"/>
  <c r="H240" i="1"/>
  <c r="F240" i="1"/>
  <c r="F276" i="1"/>
  <c r="H276" i="1"/>
  <c r="F284" i="1"/>
  <c r="H284" i="1"/>
  <c r="H336" i="1"/>
  <c r="F336" i="1"/>
  <c r="F352" i="1"/>
  <c r="H352" i="1"/>
  <c r="H368" i="1"/>
  <c r="F368" i="1"/>
  <c r="H376" i="1"/>
  <c r="F376" i="1"/>
  <c r="H412" i="1"/>
  <c r="F412" i="1"/>
  <c r="F456" i="1"/>
  <c r="H456" i="1"/>
  <c r="F464" i="1"/>
  <c r="H464" i="1"/>
  <c r="F472" i="1"/>
  <c r="H484" i="1"/>
  <c r="F484" i="1"/>
  <c r="F492" i="1"/>
  <c r="H492" i="1"/>
  <c r="H500" i="1"/>
  <c r="F500" i="1"/>
  <c r="H524" i="1"/>
  <c r="F524" i="1"/>
  <c r="H532" i="1"/>
  <c r="F532" i="1"/>
  <c r="H540" i="1"/>
  <c r="F540" i="1"/>
  <c r="H548" i="1"/>
  <c r="F548" i="1"/>
  <c r="H568" i="1"/>
  <c r="F568" i="1"/>
  <c r="H576" i="1"/>
  <c r="F576" i="1"/>
  <c r="H584" i="1"/>
  <c r="F584" i="1"/>
  <c r="H592" i="1"/>
  <c r="F592" i="1"/>
  <c r="H620" i="1"/>
  <c r="F620" i="1"/>
  <c r="H628" i="1"/>
  <c r="F628" i="1"/>
  <c r="F636" i="1"/>
  <c r="H636" i="1"/>
  <c r="F644" i="1"/>
  <c r="H656" i="1"/>
  <c r="F656" i="1"/>
  <c r="H664" i="1"/>
  <c r="F664" i="1"/>
  <c r="H672" i="1"/>
  <c r="F672" i="1"/>
  <c r="H696" i="1"/>
  <c r="F696" i="1"/>
  <c r="H704" i="1"/>
  <c r="F704" i="1"/>
  <c r="H712" i="1"/>
  <c r="F712" i="1"/>
  <c r="H720" i="1"/>
  <c r="F720" i="1"/>
  <c r="H740" i="1"/>
  <c r="F740" i="1"/>
  <c r="H748" i="1"/>
  <c r="F748" i="1"/>
  <c r="F784" i="1"/>
  <c r="H784" i="1"/>
  <c r="H792" i="1"/>
  <c r="F792" i="1"/>
  <c r="H800" i="1"/>
  <c r="F800" i="1"/>
  <c r="H808" i="1"/>
  <c r="F808" i="1"/>
  <c r="F816" i="1"/>
  <c r="F828" i="1"/>
  <c r="H828" i="1"/>
  <c r="F836" i="1"/>
  <c r="H836" i="1"/>
  <c r="H844" i="1"/>
  <c r="F844" i="1"/>
  <c r="H852" i="1"/>
  <c r="F852" i="1"/>
  <c r="F868" i="1"/>
  <c r="H868" i="1"/>
  <c r="F876" i="1"/>
  <c r="H876" i="1"/>
  <c r="F884" i="1"/>
  <c r="H884" i="1"/>
  <c r="H892" i="1"/>
  <c r="F892" i="1"/>
  <c r="H912" i="1"/>
  <c r="F912" i="1"/>
  <c r="F920" i="1"/>
  <c r="H920" i="1"/>
  <c r="H936" i="1"/>
  <c r="F936" i="1"/>
  <c r="H956" i="1"/>
  <c r="F956" i="1"/>
  <c r="H972" i="1"/>
  <c r="F972" i="1"/>
  <c r="F980" i="1"/>
  <c r="H980" i="1"/>
  <c r="F988" i="1"/>
  <c r="F1000" i="1"/>
  <c r="H1000" i="1"/>
  <c r="H1008" i="1"/>
  <c r="F1008" i="1"/>
  <c r="H1016" i="1"/>
  <c r="F1016" i="1"/>
  <c r="F1024" i="1"/>
  <c r="H1024" i="1"/>
  <c r="F1040" i="1"/>
  <c r="H1040" i="1"/>
  <c r="F1048" i="1"/>
  <c r="H1048" i="1"/>
  <c r="H1064" i="1"/>
  <c r="F1064" i="1"/>
  <c r="H1084" i="1"/>
  <c r="F1084" i="1"/>
  <c r="F1092" i="1"/>
  <c r="H1092" i="1"/>
  <c r="H1100" i="1"/>
  <c r="F1100" i="1"/>
  <c r="H1108" i="1"/>
  <c r="F1108" i="1"/>
  <c r="H1128" i="1"/>
  <c r="F1128" i="1"/>
  <c r="H1136" i="1"/>
  <c r="F1136" i="1"/>
  <c r="H1144" i="1"/>
  <c r="F1144" i="1"/>
  <c r="F1152" i="1"/>
  <c r="H1152" i="1"/>
  <c r="F1160" i="1"/>
  <c r="H1180" i="1"/>
  <c r="F1180" i="1"/>
  <c r="F1188" i="1"/>
  <c r="H1188" i="1"/>
  <c r="F1196" i="1"/>
  <c r="H1196" i="1"/>
  <c r="H1212" i="1"/>
  <c r="F1212" i="1"/>
  <c r="H1220" i="1"/>
  <c r="F1220" i="1"/>
  <c r="H1228" i="1"/>
  <c r="F1228" i="1"/>
  <c r="H1236" i="1"/>
  <c r="F1236" i="1"/>
  <c r="H1256" i="1"/>
  <c r="F1256" i="1"/>
  <c r="F1264" i="1"/>
  <c r="H1264" i="1"/>
  <c r="H1272" i="1"/>
  <c r="F1272" i="1"/>
  <c r="H1280" i="1"/>
  <c r="F1280" i="1"/>
  <c r="H1300" i="1"/>
  <c r="F1300" i="1"/>
  <c r="H1308" i="1"/>
  <c r="F1308" i="1"/>
  <c r="H1316" i="1"/>
  <c r="F1316" i="1"/>
  <c r="H1324" i="1"/>
  <c r="F1324" i="1"/>
  <c r="F1332" i="1"/>
  <c r="H1344" i="1"/>
  <c r="F1344" i="1"/>
  <c r="H1352" i="1"/>
  <c r="F1352" i="1"/>
  <c r="H1360" i="1"/>
  <c r="F1360" i="1"/>
  <c r="H1368" i="1"/>
  <c r="F1368" i="1"/>
  <c r="H1384" i="1"/>
  <c r="F1384" i="1"/>
  <c r="H1392" i="1"/>
  <c r="F1392" i="1"/>
  <c r="H1400" i="1"/>
  <c r="F1400" i="1"/>
  <c r="H1408" i="1"/>
  <c r="F1408" i="1"/>
  <c r="F1428" i="1"/>
  <c r="H1428" i="1"/>
  <c r="F1436" i="1"/>
  <c r="H1436" i="1"/>
  <c r="H1444" i="1"/>
  <c r="F1444" i="1"/>
  <c r="H1452" i="1"/>
  <c r="F1452" i="1"/>
  <c r="H1472" i="1"/>
  <c r="F1472" i="1"/>
  <c r="F1480" i="1"/>
  <c r="H1480" i="1"/>
  <c r="F1488" i="1"/>
  <c r="H1488" i="1"/>
  <c r="F1496" i="1"/>
  <c r="H1496" i="1"/>
  <c r="F1504" i="1"/>
  <c r="H1516" i="1"/>
  <c r="F1516" i="1"/>
  <c r="H1524" i="1"/>
  <c r="F1524" i="1"/>
  <c r="H1532" i="1"/>
  <c r="F1532" i="1"/>
  <c r="H1540" i="1"/>
  <c r="F1540" i="1"/>
  <c r="H1556" i="1"/>
  <c r="F1556" i="1"/>
  <c r="H1564" i="1"/>
  <c r="F1564" i="1"/>
  <c r="H1572" i="1"/>
  <c r="F1572" i="1"/>
  <c r="H1580" i="1"/>
  <c r="F1580" i="1"/>
  <c r="H1600" i="1"/>
  <c r="F1600" i="1"/>
  <c r="H1608" i="1"/>
  <c r="F1608" i="1"/>
  <c r="H1616" i="1"/>
  <c r="F1616" i="1"/>
  <c r="H1624" i="1"/>
  <c r="F1624" i="1"/>
  <c r="F1644" i="1"/>
  <c r="H1644" i="1"/>
  <c r="H1652" i="1"/>
  <c r="F1652" i="1"/>
  <c r="H1660" i="1"/>
  <c r="F1660" i="1"/>
  <c r="H1668" i="1"/>
  <c r="F1668" i="1"/>
  <c r="F1676" i="1"/>
  <c r="H1688" i="1"/>
  <c r="F1688" i="1"/>
  <c r="H1696" i="1"/>
  <c r="F1696" i="1"/>
  <c r="H1704" i="1"/>
  <c r="F1704" i="1"/>
  <c r="H1712" i="1"/>
  <c r="F1712" i="1"/>
  <c r="F1728" i="1"/>
  <c r="H1728" i="1"/>
  <c r="F1736" i="1"/>
  <c r="H1736" i="1"/>
  <c r="H1744" i="1"/>
  <c r="F1744" i="1"/>
  <c r="F1752" i="1"/>
  <c r="H1752" i="1"/>
  <c r="F1772" i="1"/>
  <c r="H1772" i="1"/>
  <c r="H1780" i="1"/>
  <c r="F1780" i="1"/>
  <c r="H1788" i="1"/>
  <c r="F1788" i="1"/>
  <c r="H1796" i="1"/>
  <c r="F1796" i="1"/>
  <c r="H1816" i="1"/>
  <c r="F1816" i="1"/>
  <c r="H1824" i="1"/>
  <c r="F1824" i="1"/>
  <c r="H1832" i="1"/>
  <c r="F1832" i="1"/>
  <c r="F1840" i="1"/>
  <c r="H1840" i="1"/>
  <c r="F1848" i="1"/>
  <c r="H1860" i="1"/>
  <c r="F1860" i="1"/>
  <c r="H1868" i="1"/>
  <c r="F1868" i="1"/>
  <c r="H1876" i="1"/>
  <c r="F1876" i="1"/>
  <c r="H1884" i="1"/>
  <c r="F1884" i="1"/>
  <c r="F10" i="1"/>
  <c r="F16" i="1"/>
  <c r="F24" i="1"/>
  <c r="F42" i="1"/>
  <c r="F77" i="1"/>
  <c r="F95" i="1"/>
  <c r="F104" i="1"/>
  <c r="F138" i="1"/>
  <c r="F147" i="1"/>
  <c r="H163" i="1"/>
  <c r="F182" i="1"/>
  <c r="F191" i="1"/>
  <c r="F197" i="1"/>
  <c r="F206" i="1"/>
  <c r="F214" i="1"/>
  <c r="F224" i="1"/>
  <c r="F267" i="1"/>
  <c r="F292" i="1"/>
  <c r="F300" i="1"/>
  <c r="F312" i="1"/>
  <c r="F328" i="1"/>
  <c r="F335" i="1"/>
  <c r="F370" i="1"/>
  <c r="H398" i="1"/>
  <c r="F429" i="1"/>
  <c r="F490" i="1"/>
  <c r="F508" i="1"/>
  <c r="F515" i="1"/>
  <c r="F525" i="1"/>
  <c r="H543" i="1"/>
  <c r="H577" i="1"/>
  <c r="F618" i="1"/>
  <c r="F635" i="1"/>
  <c r="F670" i="1"/>
  <c r="F705" i="1"/>
  <c r="H723" i="1"/>
  <c r="F747" i="1"/>
  <c r="F764" i="1"/>
  <c r="H783" i="1"/>
  <c r="H799" i="1"/>
  <c r="F919" i="1"/>
  <c r="H937" i="1"/>
  <c r="H1522" i="1"/>
  <c r="H121" i="1"/>
  <c r="F121" i="1"/>
  <c r="H137" i="1"/>
  <c r="F137" i="1"/>
  <c r="H145" i="1"/>
  <c r="F145" i="1"/>
  <c r="H153" i="1"/>
  <c r="H2045" i="1" s="1"/>
  <c r="D2045" i="1" s="1"/>
  <c r="F153" i="1"/>
  <c r="H181" i="1"/>
  <c r="F181" i="1"/>
  <c r="H205" i="1"/>
  <c r="F205" i="1"/>
  <c r="F249" i="1"/>
  <c r="H249" i="1"/>
  <c r="F317" i="1"/>
  <c r="H317" i="1"/>
  <c r="F325" i="1"/>
  <c r="H325" i="1"/>
  <c r="H333" i="1"/>
  <c r="F333" i="1"/>
  <c r="F353" i="1"/>
  <c r="H353" i="1"/>
  <c r="H361" i="1"/>
  <c r="F361" i="1"/>
  <c r="H369" i="1"/>
  <c r="F369" i="1"/>
  <c r="H397" i="1"/>
  <c r="F397" i="1"/>
  <c r="H405" i="1"/>
  <c r="F405" i="1"/>
  <c r="H421" i="1"/>
  <c r="F421" i="1"/>
  <c r="F441" i="1"/>
  <c r="H441" i="1"/>
  <c r="F449" i="1"/>
  <c r="H449" i="1"/>
  <c r="H457" i="1"/>
  <c r="F457" i="1"/>
  <c r="H465" i="1"/>
  <c r="F465" i="1"/>
  <c r="H481" i="1"/>
  <c r="F481" i="1"/>
  <c r="H489" i="1"/>
  <c r="F489" i="1"/>
  <c r="F497" i="1"/>
  <c r="H497" i="1"/>
  <c r="F505" i="1"/>
  <c r="H505" i="1"/>
  <c r="H533" i="1"/>
  <c r="F533" i="1"/>
  <c r="H541" i="1"/>
  <c r="F541" i="1"/>
  <c r="H549" i="1"/>
  <c r="F549" i="1"/>
  <c r="F569" i="1"/>
  <c r="H569" i="1"/>
  <c r="H593" i="1"/>
  <c r="F593" i="1"/>
  <c r="F601" i="1"/>
  <c r="H613" i="1"/>
  <c r="F613" i="1"/>
  <c r="H621" i="1"/>
  <c r="F621" i="1"/>
  <c r="H629" i="1"/>
  <c r="F629" i="1"/>
  <c r="H637" i="1"/>
  <c r="F637" i="1"/>
  <c r="F653" i="1"/>
  <c r="H653" i="1"/>
  <c r="F661" i="1"/>
  <c r="H661" i="1"/>
  <c r="H669" i="1"/>
  <c r="F669" i="1"/>
  <c r="H677" i="1"/>
  <c r="F677" i="1"/>
  <c r="F721" i="1"/>
  <c r="H721" i="1"/>
  <c r="H749" i="1"/>
  <c r="F749" i="1"/>
  <c r="H757" i="1"/>
  <c r="F757" i="1"/>
  <c r="F765" i="1"/>
  <c r="H765" i="1"/>
  <c r="F773" i="1"/>
  <c r="H785" i="1"/>
  <c r="F785" i="1"/>
  <c r="F793" i="1"/>
  <c r="H793" i="1"/>
  <c r="H801" i="1"/>
  <c r="F801" i="1"/>
  <c r="H825" i="1"/>
  <c r="F825" i="1"/>
  <c r="H841" i="1"/>
  <c r="F841" i="1"/>
  <c r="F849" i="1"/>
  <c r="H849" i="1"/>
  <c r="H877" i="1"/>
  <c r="F877" i="1"/>
  <c r="F885" i="1"/>
  <c r="H885" i="1"/>
  <c r="H893" i="1"/>
  <c r="F893" i="1"/>
  <c r="H913" i="1"/>
  <c r="F913" i="1"/>
  <c r="H921" i="1"/>
  <c r="F921" i="1"/>
  <c r="H929" i="1"/>
  <c r="F929" i="1"/>
  <c r="F945" i="1"/>
  <c r="F957" i="1"/>
  <c r="H957" i="1"/>
  <c r="H965" i="1"/>
  <c r="F965" i="1"/>
  <c r="H973" i="1"/>
  <c r="F973" i="1"/>
  <c r="H981" i="1"/>
  <c r="F981" i="1"/>
  <c r="H997" i="1"/>
  <c r="F997" i="1"/>
  <c r="H1005" i="1"/>
  <c r="F1005" i="1"/>
  <c r="H1013" i="1"/>
  <c r="F1013" i="1"/>
  <c r="H1021" i="1"/>
  <c r="F1021" i="1"/>
  <c r="H1041" i="1"/>
  <c r="F1041" i="1"/>
  <c r="H1049" i="1"/>
  <c r="F1049" i="1"/>
  <c r="F1057" i="1"/>
  <c r="H1057" i="1"/>
  <c r="F1065" i="1"/>
  <c r="H1065" i="1"/>
  <c r="J1064" i="1" s="1"/>
  <c r="H1085" i="1"/>
  <c r="F1085" i="1"/>
  <c r="H1093" i="1"/>
  <c r="F1093" i="1"/>
  <c r="H1101" i="1"/>
  <c r="F1101" i="1"/>
  <c r="H1109" i="1"/>
  <c r="F1109" i="1"/>
  <c r="F1117" i="1"/>
  <c r="H1129" i="1"/>
  <c r="F1129" i="1"/>
  <c r="H1137" i="1"/>
  <c r="F1137" i="1"/>
  <c r="H1145" i="1"/>
  <c r="F1145" i="1"/>
  <c r="H1153" i="1"/>
  <c r="F1153" i="1"/>
  <c r="H1169" i="1"/>
  <c r="F1169" i="1"/>
  <c r="H1177" i="1"/>
  <c r="F1177" i="1"/>
  <c r="H1185" i="1"/>
  <c r="F1185" i="1"/>
  <c r="H1193" i="1"/>
  <c r="F1193" i="1"/>
  <c r="H1213" i="1"/>
  <c r="F1213" i="1"/>
  <c r="H1221" i="1"/>
  <c r="F1221" i="1"/>
  <c r="H1229" i="1"/>
  <c r="F1229" i="1"/>
  <c r="H1237" i="1"/>
  <c r="F1237" i="1"/>
  <c r="H1257" i="1"/>
  <c r="F1257" i="1"/>
  <c r="H1265" i="1"/>
  <c r="F1265" i="1"/>
  <c r="H1273" i="1"/>
  <c r="F1273" i="1"/>
  <c r="H1281" i="1"/>
  <c r="F1281" i="1"/>
  <c r="F1289" i="1"/>
  <c r="H1301" i="1"/>
  <c r="F1301" i="1"/>
  <c r="F1309" i="1"/>
  <c r="H1309" i="1"/>
  <c r="F1317" i="1"/>
  <c r="H1317" i="1"/>
  <c r="F1325" i="1"/>
  <c r="H1325" i="1"/>
  <c r="F1341" i="1"/>
  <c r="H1341" i="1"/>
  <c r="F1349" i="1"/>
  <c r="H1349" i="1"/>
  <c r="F1357" i="1"/>
  <c r="H1357" i="1"/>
  <c r="F1365" i="1"/>
  <c r="H1365" i="1"/>
  <c r="H1385" i="1"/>
  <c r="F1385" i="1"/>
  <c r="F1393" i="1"/>
  <c r="H1393" i="1"/>
  <c r="F1401" i="1"/>
  <c r="H1401" i="1"/>
  <c r="H1429" i="1"/>
  <c r="F1429" i="1"/>
  <c r="H1437" i="1"/>
  <c r="F1437" i="1"/>
  <c r="F1445" i="1"/>
  <c r="H1445" i="1"/>
  <c r="H1453" i="1"/>
  <c r="F1453" i="1"/>
  <c r="F1461" i="1"/>
  <c r="H1473" i="1"/>
  <c r="F1473" i="1"/>
  <c r="H1481" i="1"/>
  <c r="F1481" i="1"/>
  <c r="H1489" i="1"/>
  <c r="F1489" i="1"/>
  <c r="H1497" i="1"/>
  <c r="F1497" i="1"/>
  <c r="F1513" i="1"/>
  <c r="H1513" i="1"/>
  <c r="F1521" i="1"/>
  <c r="H1521" i="1"/>
  <c r="H1529" i="1"/>
  <c r="F1529" i="1"/>
  <c r="H1537" i="1"/>
  <c r="F1537" i="1"/>
  <c r="H1565" i="1"/>
  <c r="F1565" i="1"/>
  <c r="H1573" i="1"/>
  <c r="F1573" i="1"/>
  <c r="H1581" i="1"/>
  <c r="F1581" i="1"/>
  <c r="F1601" i="1"/>
  <c r="H1601" i="1"/>
  <c r="F1609" i="1"/>
  <c r="H1609" i="1"/>
  <c r="F1617" i="1"/>
  <c r="H1617" i="1"/>
  <c r="F1625" i="1"/>
  <c r="H1625" i="1"/>
  <c r="F1633" i="1"/>
  <c r="H1645" i="1"/>
  <c r="F1645" i="1"/>
  <c r="F1653" i="1"/>
  <c r="H1653" i="1"/>
  <c r="H1661" i="1"/>
  <c r="F1661" i="1"/>
  <c r="H1669" i="1"/>
  <c r="F1669" i="1"/>
  <c r="F1685" i="1"/>
  <c r="H1685" i="1"/>
  <c r="F1693" i="1"/>
  <c r="H1693" i="1"/>
  <c r="H1701" i="1"/>
  <c r="F1701" i="1"/>
  <c r="H1709" i="1"/>
  <c r="F1709" i="1"/>
  <c r="H1729" i="1"/>
  <c r="F1729" i="1"/>
  <c r="F1737" i="1"/>
  <c r="H1737" i="1"/>
  <c r="H1745" i="1"/>
  <c r="F1745" i="1"/>
  <c r="H1753" i="1"/>
  <c r="F1753" i="1"/>
  <c r="H1773" i="1"/>
  <c r="F1773" i="1"/>
  <c r="F1781" i="1"/>
  <c r="H1781" i="1"/>
  <c r="H1789" i="1"/>
  <c r="F1789" i="1"/>
  <c r="H1797" i="1"/>
  <c r="F1797" i="1"/>
  <c r="F1805" i="1"/>
  <c r="F1817" i="1"/>
  <c r="H1817" i="1"/>
  <c r="H1825" i="1"/>
  <c r="F1825" i="1"/>
  <c r="H1833" i="1"/>
  <c r="F1833" i="1"/>
  <c r="F1841" i="1"/>
  <c r="H1841" i="1"/>
  <c r="F1857" i="1"/>
  <c r="H1857" i="1"/>
  <c r="F1865" i="1"/>
  <c r="H1865" i="1"/>
  <c r="F1873" i="1"/>
  <c r="H1873" i="1"/>
  <c r="F1881" i="1"/>
  <c r="H1881" i="1"/>
  <c r="H11" i="1"/>
  <c r="H69" i="1"/>
  <c r="H78" i="1"/>
  <c r="H96" i="1"/>
  <c r="H102" i="1"/>
  <c r="H110" i="1"/>
  <c r="F155" i="1"/>
  <c r="F164" i="1"/>
  <c r="H188" i="1"/>
  <c r="H198" i="1"/>
  <c r="H204" i="1"/>
  <c r="H225" i="1"/>
  <c r="H247" i="1"/>
  <c r="H268" i="1"/>
  <c r="H282" i="1"/>
  <c r="H293" i="1"/>
  <c r="H360" i="1"/>
  <c r="F403" i="1"/>
  <c r="F413" i="1"/>
  <c r="F448" i="1"/>
  <c r="F567" i="1"/>
  <c r="H842" i="1"/>
  <c r="F878" i="1"/>
  <c r="H894" i="1"/>
  <c r="H922" i="1"/>
  <c r="F964" i="1"/>
  <c r="H1056" i="1"/>
  <c r="F1151" i="1"/>
  <c r="F1702" i="1"/>
  <c r="H1702" i="1"/>
  <c r="F1710" i="1"/>
  <c r="H1710" i="1"/>
  <c r="H1730" i="1"/>
  <c r="F1730" i="1"/>
  <c r="H1738" i="1"/>
  <c r="F1738" i="1"/>
  <c r="F1746" i="1"/>
  <c r="H1746" i="1"/>
  <c r="F1754" i="1"/>
  <c r="H1754" i="1"/>
  <c r="F1762" i="1"/>
  <c r="F1774" i="1"/>
  <c r="H1774" i="1"/>
  <c r="H1782" i="1"/>
  <c r="F1782" i="1"/>
  <c r="F1790" i="1"/>
  <c r="H1790" i="1"/>
  <c r="H1798" i="1"/>
  <c r="F1798" i="1"/>
  <c r="H1814" i="1"/>
  <c r="F1814" i="1"/>
  <c r="H1822" i="1"/>
  <c r="F1822" i="1"/>
  <c r="H1830" i="1"/>
  <c r="F1830" i="1"/>
  <c r="H1838" i="1"/>
  <c r="F1838" i="1"/>
  <c r="H1858" i="1"/>
  <c r="F1858" i="1"/>
  <c r="H1866" i="1"/>
  <c r="F1866" i="1"/>
  <c r="H1874" i="1"/>
  <c r="F1874" i="1"/>
  <c r="H1882" i="1"/>
  <c r="F1882" i="1"/>
  <c r="H1307" i="1"/>
  <c r="F1307" i="1"/>
  <c r="H1315" i="1"/>
  <c r="F1315" i="1"/>
  <c r="H1323" i="1"/>
  <c r="F1323" i="1"/>
  <c r="H1343" i="1"/>
  <c r="F1343" i="1"/>
  <c r="F1351" i="1"/>
  <c r="H1351" i="1"/>
  <c r="F1359" i="1"/>
  <c r="H1359" i="1"/>
  <c r="F1367" i="1"/>
  <c r="H1367" i="1"/>
  <c r="F1375" i="1"/>
  <c r="H1387" i="1"/>
  <c r="F1387" i="1"/>
  <c r="H1395" i="1"/>
  <c r="F1395" i="1"/>
  <c r="F1403" i="1"/>
  <c r="H1403" i="1"/>
  <c r="F1411" i="1"/>
  <c r="H1411" i="1"/>
  <c r="H1435" i="1"/>
  <c r="F1435" i="1"/>
  <c r="H1443" i="1"/>
  <c r="F1443" i="1"/>
  <c r="H1451" i="1"/>
  <c r="F1451" i="1"/>
  <c r="F1471" i="1"/>
  <c r="H1471" i="1"/>
  <c r="H1479" i="1"/>
  <c r="F1479" i="1"/>
  <c r="H1487" i="1"/>
  <c r="F1487" i="1"/>
  <c r="H1495" i="1"/>
  <c r="F1495" i="1"/>
  <c r="H1515" i="1"/>
  <c r="F1515" i="1"/>
  <c r="H1523" i="1"/>
  <c r="F1523" i="1"/>
  <c r="H1531" i="1"/>
  <c r="F1531" i="1"/>
  <c r="H1539" i="1"/>
  <c r="F1539" i="1"/>
  <c r="F1547" i="1"/>
  <c r="H1559" i="1"/>
  <c r="F1559" i="1"/>
  <c r="H1567" i="1"/>
  <c r="F1567" i="1"/>
  <c r="H1583" i="1"/>
  <c r="F1583" i="1"/>
  <c r="H1599" i="1"/>
  <c r="F1599" i="1"/>
  <c r="H1607" i="1"/>
  <c r="F1607" i="1"/>
  <c r="H1615" i="1"/>
  <c r="F1615" i="1"/>
  <c r="F1623" i="1"/>
  <c r="H1623" i="1"/>
  <c r="H1651" i="1"/>
  <c r="F1651" i="1"/>
  <c r="H1659" i="1"/>
  <c r="F1659" i="1"/>
  <c r="H1667" i="1"/>
  <c r="F1667" i="1"/>
  <c r="F1687" i="1"/>
  <c r="H1687" i="1"/>
  <c r="H1695" i="1"/>
  <c r="F1695" i="1"/>
  <c r="H1703" i="1"/>
  <c r="F1703" i="1"/>
  <c r="F1711" i="1"/>
  <c r="H1711" i="1"/>
  <c r="F1719" i="1"/>
  <c r="H1731" i="1"/>
  <c r="F1731" i="1"/>
  <c r="H1739" i="1"/>
  <c r="F1739" i="1"/>
  <c r="H1747" i="1"/>
  <c r="F1747" i="1"/>
  <c r="H1755" i="1"/>
  <c r="F1755" i="1"/>
  <c r="H1771" i="1"/>
  <c r="F1771" i="1"/>
  <c r="H1779" i="1"/>
  <c r="F1779" i="1"/>
  <c r="H1787" i="1"/>
  <c r="F1787" i="1"/>
  <c r="H1795" i="1"/>
  <c r="F1795" i="1"/>
  <c r="H1815" i="1"/>
  <c r="F1815" i="1"/>
  <c r="H1823" i="1"/>
  <c r="F1823" i="1"/>
  <c r="F1831" i="1"/>
  <c r="H1831" i="1"/>
  <c r="H1839" i="1"/>
  <c r="F1839" i="1"/>
  <c r="F1859" i="1"/>
  <c r="H1859" i="1"/>
  <c r="H1867" i="1"/>
  <c r="F1867" i="1"/>
  <c r="F1875" i="1"/>
  <c r="H1875" i="1"/>
  <c r="H1883" i="1"/>
  <c r="F1883" i="1"/>
  <c r="F1891" i="1"/>
  <c r="H1299" i="1"/>
  <c r="J868" i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" i="2"/>
  <c r="D257" i="1" l="1"/>
  <c r="F257" i="1"/>
  <c r="H52" i="1"/>
  <c r="H183" i="1"/>
  <c r="D183" i="1" s="1"/>
  <c r="F171" i="1"/>
  <c r="J833" i="1"/>
  <c r="D832" i="1" s="1"/>
  <c r="D1883" i="1"/>
  <c r="H3775" i="1"/>
  <c r="D3775" i="1" s="1"/>
  <c r="D1867" i="1"/>
  <c r="H3759" i="1"/>
  <c r="D3759" i="1" s="1"/>
  <c r="D1839" i="1"/>
  <c r="H3731" i="1"/>
  <c r="D3731" i="1" s="1"/>
  <c r="D1823" i="1"/>
  <c r="H3715" i="1"/>
  <c r="D3715" i="1" s="1"/>
  <c r="D1815" i="1"/>
  <c r="H3707" i="1"/>
  <c r="D3707" i="1" s="1"/>
  <c r="D1795" i="1"/>
  <c r="H3687" i="1"/>
  <c r="D1787" i="1"/>
  <c r="H3679" i="1"/>
  <c r="D1779" i="1"/>
  <c r="H3671" i="1"/>
  <c r="D1771" i="1"/>
  <c r="H3663" i="1"/>
  <c r="D1755" i="1"/>
  <c r="H3647" i="1"/>
  <c r="D3647" i="1" s="1"/>
  <c r="D1747" i="1"/>
  <c r="H3639" i="1"/>
  <c r="D3639" i="1" s="1"/>
  <c r="D1739" i="1"/>
  <c r="H3631" i="1"/>
  <c r="D3631" i="1" s="1"/>
  <c r="D1731" i="1"/>
  <c r="H3623" i="1"/>
  <c r="D3623" i="1" s="1"/>
  <c r="D1711" i="1"/>
  <c r="H3603" i="1"/>
  <c r="D3603" i="1" s="1"/>
  <c r="D1687" i="1"/>
  <c r="H3579" i="1"/>
  <c r="D3579" i="1" s="1"/>
  <c r="D1623" i="1"/>
  <c r="H3515" i="1"/>
  <c r="D1539" i="1"/>
  <c r="H3431" i="1"/>
  <c r="D3431" i="1" s="1"/>
  <c r="D1531" i="1"/>
  <c r="H3423" i="1"/>
  <c r="D3423" i="1" s="1"/>
  <c r="D1523" i="1"/>
  <c r="H3415" i="1"/>
  <c r="D3415" i="1" s="1"/>
  <c r="D1515" i="1"/>
  <c r="H3407" i="1"/>
  <c r="D3407" i="1" s="1"/>
  <c r="D1495" i="1"/>
  <c r="H3387" i="1"/>
  <c r="D3387" i="1" s="1"/>
  <c r="D1487" i="1"/>
  <c r="H3379" i="1"/>
  <c r="D3379" i="1" s="1"/>
  <c r="D1479" i="1"/>
  <c r="H3371" i="1"/>
  <c r="D3371" i="1" s="1"/>
  <c r="D1451" i="1"/>
  <c r="H3343" i="1"/>
  <c r="D1443" i="1"/>
  <c r="H3335" i="1"/>
  <c r="D1435" i="1"/>
  <c r="H3327" i="1"/>
  <c r="D1395" i="1"/>
  <c r="H3287" i="1"/>
  <c r="D3287" i="1" s="1"/>
  <c r="D1387" i="1"/>
  <c r="H3279" i="1"/>
  <c r="D3279" i="1" s="1"/>
  <c r="D1367" i="1"/>
  <c r="H3259" i="1"/>
  <c r="D3259" i="1" s="1"/>
  <c r="D1359" i="1"/>
  <c r="H3251" i="1"/>
  <c r="D3251" i="1" s="1"/>
  <c r="D1351" i="1"/>
  <c r="H3243" i="1"/>
  <c r="D3243" i="1" s="1"/>
  <c r="D1790" i="1"/>
  <c r="H3682" i="1"/>
  <c r="D3682" i="1" s="1"/>
  <c r="D1774" i="1"/>
  <c r="H3666" i="1"/>
  <c r="D3666" i="1" s="1"/>
  <c r="D1738" i="1"/>
  <c r="H3630" i="1"/>
  <c r="D3630" i="1" s="1"/>
  <c r="D1730" i="1"/>
  <c r="H3622" i="1"/>
  <c r="D3622" i="1" s="1"/>
  <c r="D1056" i="1"/>
  <c r="H2948" i="1"/>
  <c r="D922" i="1"/>
  <c r="H2814" i="1"/>
  <c r="D2814" i="1" s="1"/>
  <c r="D360" i="1"/>
  <c r="H2252" i="1"/>
  <c r="D282" i="1"/>
  <c r="H2174" i="1"/>
  <c r="D247" i="1"/>
  <c r="H2139" i="1"/>
  <c r="D204" i="1"/>
  <c r="H2096" i="1"/>
  <c r="D188" i="1"/>
  <c r="H2080" i="1"/>
  <c r="D102" i="1"/>
  <c r="H1994" i="1"/>
  <c r="D78" i="1"/>
  <c r="H1970" i="1"/>
  <c r="D1970" i="1" s="1"/>
  <c r="D11" i="1"/>
  <c r="H1903" i="1"/>
  <c r="D1903" i="1" s="1"/>
  <c r="D1833" i="1"/>
  <c r="H3725" i="1"/>
  <c r="D3725" i="1" s="1"/>
  <c r="D1825" i="1"/>
  <c r="H3717" i="1"/>
  <c r="D3717" i="1" s="1"/>
  <c r="D1781" i="1"/>
  <c r="H3673" i="1"/>
  <c r="D3673" i="1" s="1"/>
  <c r="D1737" i="1"/>
  <c r="H3629" i="1"/>
  <c r="D3629" i="1" s="1"/>
  <c r="D1693" i="1"/>
  <c r="H3585" i="1"/>
  <c r="D1685" i="1"/>
  <c r="H3577" i="1"/>
  <c r="D1653" i="1"/>
  <c r="H3545" i="1"/>
  <c r="D3545" i="1" s="1"/>
  <c r="D1581" i="1"/>
  <c r="H3473" i="1"/>
  <c r="D3473" i="1" s="1"/>
  <c r="D1573" i="1"/>
  <c r="H3465" i="1"/>
  <c r="D3465" i="1" s="1"/>
  <c r="D1565" i="1"/>
  <c r="H3457" i="1"/>
  <c r="D3457" i="1" s="1"/>
  <c r="D1537" i="1"/>
  <c r="H3429" i="1"/>
  <c r="D1529" i="1"/>
  <c r="H3421" i="1"/>
  <c r="D1497" i="1"/>
  <c r="H3389" i="1"/>
  <c r="D3389" i="1" s="1"/>
  <c r="D1489" i="1"/>
  <c r="H3381" i="1"/>
  <c r="D3381" i="1" s="1"/>
  <c r="D1481" i="1"/>
  <c r="H3373" i="1"/>
  <c r="D3373" i="1" s="1"/>
  <c r="D1473" i="1"/>
  <c r="H3365" i="1"/>
  <c r="D3365" i="1" s="1"/>
  <c r="D1445" i="1"/>
  <c r="H3337" i="1"/>
  <c r="D3337" i="1" s="1"/>
  <c r="D1401" i="1"/>
  <c r="H3293" i="1"/>
  <c r="D3293" i="1" s="1"/>
  <c r="D1393" i="1"/>
  <c r="H3285" i="1"/>
  <c r="D3285" i="1" s="1"/>
  <c r="D1365" i="1"/>
  <c r="H3257" i="1"/>
  <c r="D1357" i="1"/>
  <c r="H3249" i="1"/>
  <c r="D1349" i="1"/>
  <c r="H3241" i="1"/>
  <c r="D1341" i="1"/>
  <c r="H3233" i="1"/>
  <c r="D1325" i="1"/>
  <c r="H3217" i="1"/>
  <c r="D3217" i="1" s="1"/>
  <c r="D1317" i="1"/>
  <c r="H3209" i="1"/>
  <c r="D3209" i="1" s="1"/>
  <c r="D1309" i="1"/>
  <c r="H3201" i="1"/>
  <c r="D3201" i="1" s="1"/>
  <c r="D1281" i="1"/>
  <c r="H3173" i="1"/>
  <c r="D3173" i="1" s="1"/>
  <c r="D1273" i="1"/>
  <c r="H3165" i="1"/>
  <c r="D3165" i="1" s="1"/>
  <c r="D1265" i="1"/>
  <c r="H3157" i="1"/>
  <c r="D3157" i="1" s="1"/>
  <c r="D1257" i="1"/>
  <c r="H3149" i="1"/>
  <c r="D3149" i="1" s="1"/>
  <c r="D1237" i="1"/>
  <c r="H3129" i="1"/>
  <c r="D3129" i="1" s="1"/>
  <c r="D1229" i="1"/>
  <c r="H3121" i="1"/>
  <c r="D3121" i="1" s="1"/>
  <c r="D1221" i="1"/>
  <c r="H3113" i="1"/>
  <c r="D3113" i="1" s="1"/>
  <c r="D1213" i="1"/>
  <c r="H3105" i="1"/>
  <c r="D3105" i="1" s="1"/>
  <c r="D1193" i="1"/>
  <c r="H3085" i="1"/>
  <c r="D1185" i="1"/>
  <c r="H3077" i="1"/>
  <c r="D1177" i="1"/>
  <c r="H3069" i="1"/>
  <c r="D1169" i="1"/>
  <c r="H3061" i="1"/>
  <c r="D1153" i="1"/>
  <c r="H3045" i="1"/>
  <c r="D3045" i="1" s="1"/>
  <c r="D1145" i="1"/>
  <c r="H3037" i="1"/>
  <c r="D3037" i="1" s="1"/>
  <c r="D1137" i="1"/>
  <c r="H3029" i="1"/>
  <c r="D3029" i="1" s="1"/>
  <c r="D1129" i="1"/>
  <c r="H3021" i="1"/>
  <c r="D3021" i="1" s="1"/>
  <c r="D1065" i="1"/>
  <c r="H2957" i="1"/>
  <c r="D2957" i="1" s="1"/>
  <c r="D1057" i="1"/>
  <c r="H2949" i="1"/>
  <c r="D2949" i="1" s="1"/>
  <c r="D957" i="1"/>
  <c r="H2849" i="1"/>
  <c r="D2849" i="1" s="1"/>
  <c r="D929" i="1"/>
  <c r="H2821" i="1"/>
  <c r="D2821" i="1" s="1"/>
  <c r="D921" i="1"/>
  <c r="H2813" i="1"/>
  <c r="D2813" i="1" s="1"/>
  <c r="D913" i="1"/>
  <c r="H2805" i="1"/>
  <c r="D2805" i="1" s="1"/>
  <c r="D893" i="1"/>
  <c r="H2785" i="1"/>
  <c r="D2785" i="1" s="1"/>
  <c r="D877" i="1"/>
  <c r="H2769" i="1"/>
  <c r="D2769" i="1" s="1"/>
  <c r="D841" i="1"/>
  <c r="H2733" i="1"/>
  <c r="D825" i="1"/>
  <c r="H2717" i="1"/>
  <c r="D801" i="1"/>
  <c r="H2693" i="1"/>
  <c r="D2693" i="1" s="1"/>
  <c r="D785" i="1"/>
  <c r="H2677" i="1"/>
  <c r="D2677" i="1" s="1"/>
  <c r="D765" i="1"/>
  <c r="H2657" i="1"/>
  <c r="D2657" i="1" s="1"/>
  <c r="D721" i="1"/>
  <c r="H2613" i="1"/>
  <c r="D2613" i="1" s="1"/>
  <c r="D661" i="1"/>
  <c r="H2553" i="1"/>
  <c r="D653" i="1"/>
  <c r="H2545" i="1"/>
  <c r="D593" i="1"/>
  <c r="H2485" i="1"/>
  <c r="D2485" i="1" s="1"/>
  <c r="D549" i="1"/>
  <c r="H2441" i="1"/>
  <c r="D2441" i="1" s="1"/>
  <c r="D541" i="1"/>
  <c r="H2433" i="1"/>
  <c r="D2433" i="1" s="1"/>
  <c r="D533" i="1"/>
  <c r="H2425" i="1"/>
  <c r="D2425" i="1" s="1"/>
  <c r="D489" i="1"/>
  <c r="H2381" i="1"/>
  <c r="D481" i="1"/>
  <c r="H2373" i="1"/>
  <c r="D465" i="1"/>
  <c r="H2357" i="1"/>
  <c r="D2357" i="1" s="1"/>
  <c r="D457" i="1"/>
  <c r="H2349" i="1"/>
  <c r="D2349" i="1" s="1"/>
  <c r="D421" i="1"/>
  <c r="H2313" i="1"/>
  <c r="D2313" i="1" s="1"/>
  <c r="D405" i="1"/>
  <c r="H2297" i="1"/>
  <c r="D2297" i="1" s="1"/>
  <c r="D397" i="1"/>
  <c r="H2289" i="1"/>
  <c r="D2289" i="1" s="1"/>
  <c r="D369" i="1"/>
  <c r="H2261" i="1"/>
  <c r="D2261" i="1" s="1"/>
  <c r="D361" i="1"/>
  <c r="H2253" i="1"/>
  <c r="D2253" i="1" s="1"/>
  <c r="D333" i="1"/>
  <c r="H2225" i="1"/>
  <c r="D205" i="1"/>
  <c r="H2097" i="1"/>
  <c r="D2097" i="1" s="1"/>
  <c r="D181" i="1"/>
  <c r="H2073" i="1"/>
  <c r="D2073" i="1" s="1"/>
  <c r="D145" i="1"/>
  <c r="H2037" i="1"/>
  <c r="D137" i="1"/>
  <c r="H2029" i="1"/>
  <c r="D121" i="1"/>
  <c r="H2013" i="1"/>
  <c r="D2013" i="1" s="1"/>
  <c r="D937" i="1"/>
  <c r="H2829" i="1"/>
  <c r="D2829" i="1" s="1"/>
  <c r="D799" i="1"/>
  <c r="H2691" i="1"/>
  <c r="D2691" i="1" s="1"/>
  <c r="D723" i="1"/>
  <c r="H2615" i="1"/>
  <c r="D2615" i="1" s="1"/>
  <c r="D543" i="1"/>
  <c r="H2435" i="1"/>
  <c r="D2435" i="1" s="1"/>
  <c r="D398" i="1"/>
  <c r="H2290" i="1"/>
  <c r="D2290" i="1" s="1"/>
  <c r="D163" i="1"/>
  <c r="H2055" i="1"/>
  <c r="D2055" i="1" s="1"/>
  <c r="D1832" i="1"/>
  <c r="H3724" i="1"/>
  <c r="D3724" i="1" s="1"/>
  <c r="D1824" i="1"/>
  <c r="H3716" i="1"/>
  <c r="D3716" i="1" s="1"/>
  <c r="D1816" i="1"/>
  <c r="H3708" i="1"/>
  <c r="D3708" i="1" s="1"/>
  <c r="D1796" i="1"/>
  <c r="H3688" i="1"/>
  <c r="D3688" i="1" s="1"/>
  <c r="D1788" i="1"/>
  <c r="H3680" i="1"/>
  <c r="D3680" i="1" s="1"/>
  <c r="D1780" i="1"/>
  <c r="H3672" i="1"/>
  <c r="D3672" i="1" s="1"/>
  <c r="D1744" i="1"/>
  <c r="H3636" i="1"/>
  <c r="D1712" i="1"/>
  <c r="H3604" i="1"/>
  <c r="D3604" i="1" s="1"/>
  <c r="D1704" i="1"/>
  <c r="H3596" i="1"/>
  <c r="D3596" i="1" s="1"/>
  <c r="D1696" i="1"/>
  <c r="H3588" i="1"/>
  <c r="D3588" i="1" s="1"/>
  <c r="D1688" i="1"/>
  <c r="H3580" i="1"/>
  <c r="D3580" i="1" s="1"/>
  <c r="D1644" i="1"/>
  <c r="H3536" i="1"/>
  <c r="D3536" i="1" s="1"/>
  <c r="D1472" i="1"/>
  <c r="H3364" i="1"/>
  <c r="D3364" i="1" s="1"/>
  <c r="D1452" i="1"/>
  <c r="H3344" i="1"/>
  <c r="D3344" i="1" s="1"/>
  <c r="D1444" i="1"/>
  <c r="H3336" i="1"/>
  <c r="D3336" i="1" s="1"/>
  <c r="D1408" i="1"/>
  <c r="H3300" i="1"/>
  <c r="D1400" i="1"/>
  <c r="H3292" i="1"/>
  <c r="D1392" i="1"/>
  <c r="H3284" i="1"/>
  <c r="D1384" i="1"/>
  <c r="H3276" i="1"/>
  <c r="D1368" i="1"/>
  <c r="H3260" i="1"/>
  <c r="D3260" i="1" s="1"/>
  <c r="D1360" i="1"/>
  <c r="H3252" i="1"/>
  <c r="D3252" i="1" s="1"/>
  <c r="D1352" i="1"/>
  <c r="H3244" i="1"/>
  <c r="D3244" i="1" s="1"/>
  <c r="D1344" i="1"/>
  <c r="H3236" i="1"/>
  <c r="D3236" i="1" s="1"/>
  <c r="D1264" i="1"/>
  <c r="H3156" i="1"/>
  <c r="D3156" i="1" s="1"/>
  <c r="D1196" i="1"/>
  <c r="H3088" i="1"/>
  <c r="D3088" i="1" s="1"/>
  <c r="D1188" i="1"/>
  <c r="H3080" i="1"/>
  <c r="D3080" i="1" s="1"/>
  <c r="D1144" i="1"/>
  <c r="H3036" i="1"/>
  <c r="D3036" i="1" s="1"/>
  <c r="D1136" i="1"/>
  <c r="H3028" i="1"/>
  <c r="D3028" i="1" s="1"/>
  <c r="D1128" i="1"/>
  <c r="H3020" i="1"/>
  <c r="D3020" i="1" s="1"/>
  <c r="D1108" i="1"/>
  <c r="H3000" i="1"/>
  <c r="D3000" i="1" s="1"/>
  <c r="D1100" i="1"/>
  <c r="H2992" i="1"/>
  <c r="D2992" i="1" s="1"/>
  <c r="D1084" i="1"/>
  <c r="H2976" i="1"/>
  <c r="D2976" i="1" s="1"/>
  <c r="D1064" i="1"/>
  <c r="H2956" i="1"/>
  <c r="D1016" i="1"/>
  <c r="H2908" i="1"/>
  <c r="D2908" i="1" s="1"/>
  <c r="D1008" i="1"/>
  <c r="H2900" i="1"/>
  <c r="D2900" i="1" s="1"/>
  <c r="D980" i="1"/>
  <c r="H2872" i="1"/>
  <c r="D2872" i="1" s="1"/>
  <c r="D920" i="1"/>
  <c r="H2812" i="1"/>
  <c r="D2812" i="1" s="1"/>
  <c r="D884" i="1"/>
  <c r="H2776" i="1"/>
  <c r="D876" i="1"/>
  <c r="H2768" i="1"/>
  <c r="D868" i="1"/>
  <c r="H2760" i="1"/>
  <c r="D836" i="1"/>
  <c r="H2728" i="1"/>
  <c r="D2728" i="1" s="1"/>
  <c r="D828" i="1"/>
  <c r="H2720" i="1"/>
  <c r="D2720" i="1" s="1"/>
  <c r="D808" i="1"/>
  <c r="H2700" i="1"/>
  <c r="D2700" i="1" s="1"/>
  <c r="D800" i="1"/>
  <c r="H2692" i="1"/>
  <c r="D2692" i="1" s="1"/>
  <c r="D792" i="1"/>
  <c r="H2684" i="1"/>
  <c r="D2684" i="1" s="1"/>
  <c r="D748" i="1"/>
  <c r="H2640" i="1"/>
  <c r="D2640" i="1" s="1"/>
  <c r="D740" i="1"/>
  <c r="H2632" i="1"/>
  <c r="D2632" i="1" s="1"/>
  <c r="D720" i="1"/>
  <c r="H2612" i="1"/>
  <c r="D712" i="1"/>
  <c r="H2604" i="1"/>
  <c r="D704" i="1"/>
  <c r="H2596" i="1"/>
  <c r="D696" i="1"/>
  <c r="H2588" i="1"/>
  <c r="D672" i="1"/>
  <c r="H2564" i="1"/>
  <c r="D2564" i="1" s="1"/>
  <c r="D664" i="1"/>
  <c r="H2556" i="1"/>
  <c r="D2556" i="1" s="1"/>
  <c r="D656" i="1"/>
  <c r="H2548" i="1"/>
  <c r="D2548" i="1" s="1"/>
  <c r="D636" i="1"/>
  <c r="H2528" i="1"/>
  <c r="D2528" i="1" s="1"/>
  <c r="D492" i="1"/>
  <c r="H2384" i="1"/>
  <c r="D2384" i="1" s="1"/>
  <c r="D412" i="1"/>
  <c r="H2304" i="1"/>
  <c r="D2304" i="1" s="1"/>
  <c r="D376" i="1"/>
  <c r="H2268" i="1"/>
  <c r="D368" i="1"/>
  <c r="H2260" i="1"/>
  <c r="D336" i="1"/>
  <c r="H2228" i="1"/>
  <c r="D2228" i="1" s="1"/>
  <c r="D240" i="1"/>
  <c r="H2132" i="1"/>
  <c r="D2132" i="1" s="1"/>
  <c r="D180" i="1"/>
  <c r="H2072" i="1"/>
  <c r="D112" i="1"/>
  <c r="H2004" i="1"/>
  <c r="D2004" i="1" s="1"/>
  <c r="D26" i="1"/>
  <c r="H1918" i="1"/>
  <c r="D1918" i="1" s="1"/>
  <c r="D34" i="1"/>
  <c r="H1926" i="1"/>
  <c r="D1926" i="1" s="1"/>
  <c r="D54" i="1"/>
  <c r="H1946" i="1"/>
  <c r="D1946" i="1" s="1"/>
  <c r="D70" i="1"/>
  <c r="H1962" i="1"/>
  <c r="D1962" i="1" s="1"/>
  <c r="D782" i="1"/>
  <c r="H2674" i="1"/>
  <c r="D766" i="1"/>
  <c r="H2658" i="1"/>
  <c r="D2658" i="1" s="1"/>
  <c r="D758" i="1"/>
  <c r="H2650" i="1"/>
  <c r="D2650" i="1" s="1"/>
  <c r="D742" i="1"/>
  <c r="H2634" i="1"/>
  <c r="D2634" i="1" s="1"/>
  <c r="D354" i="1"/>
  <c r="H2246" i="1"/>
  <c r="D2246" i="1" s="1"/>
  <c r="D440" i="1"/>
  <c r="H2332" i="1"/>
  <c r="D2332" i="1" s="1"/>
  <c r="D406" i="1"/>
  <c r="H2298" i="1"/>
  <c r="D2298" i="1" s="1"/>
  <c r="D311" i="1"/>
  <c r="H2203" i="1"/>
  <c r="D2203" i="1" s="1"/>
  <c r="D277" i="1"/>
  <c r="H2169" i="1"/>
  <c r="D2169" i="1" s="1"/>
  <c r="D233" i="1"/>
  <c r="H2125" i="1"/>
  <c r="D2125" i="1" s="1"/>
  <c r="D196" i="1"/>
  <c r="H2088" i="1"/>
  <c r="D94" i="1"/>
  <c r="H1986" i="1"/>
  <c r="D9" i="1"/>
  <c r="H1901" i="1"/>
  <c r="D1901" i="1" s="1"/>
  <c r="D1279" i="1"/>
  <c r="H3171" i="1"/>
  <c r="D1271" i="1"/>
  <c r="H3163" i="1"/>
  <c r="D1239" i="1"/>
  <c r="H3131" i="1"/>
  <c r="D3131" i="1" s="1"/>
  <c r="D1215" i="1"/>
  <c r="H3107" i="1"/>
  <c r="D3107" i="1" s="1"/>
  <c r="D1179" i="1"/>
  <c r="H3071" i="1"/>
  <c r="D3071" i="1" s="1"/>
  <c r="D1127" i="1"/>
  <c r="H3019" i="1"/>
  <c r="D3019" i="1" s="1"/>
  <c r="D1067" i="1"/>
  <c r="H2959" i="1"/>
  <c r="D2959" i="1" s="1"/>
  <c r="D1023" i="1"/>
  <c r="H2915" i="1"/>
  <c r="D2915" i="1" s="1"/>
  <c r="D1015" i="1"/>
  <c r="H2907" i="1"/>
  <c r="D2907" i="1" s="1"/>
  <c r="D1007" i="1"/>
  <c r="H2899" i="1"/>
  <c r="D2899" i="1" s="1"/>
  <c r="D999" i="1"/>
  <c r="H2891" i="1"/>
  <c r="D2891" i="1" s="1"/>
  <c r="D935" i="1"/>
  <c r="H2827" i="1"/>
  <c r="D927" i="1"/>
  <c r="H2819" i="1"/>
  <c r="D911" i="1"/>
  <c r="H2803" i="1"/>
  <c r="D895" i="1"/>
  <c r="H2787" i="1"/>
  <c r="D2787" i="1" s="1"/>
  <c r="D887" i="1"/>
  <c r="H2779" i="1"/>
  <c r="D2779" i="1" s="1"/>
  <c r="D879" i="1"/>
  <c r="H2771" i="1"/>
  <c r="D2771" i="1" s="1"/>
  <c r="D871" i="1"/>
  <c r="H2763" i="1"/>
  <c r="D2763" i="1" s="1"/>
  <c r="D835" i="1"/>
  <c r="H2727" i="1"/>
  <c r="D2727" i="1" s="1"/>
  <c r="D807" i="1"/>
  <c r="H2699" i="1"/>
  <c r="D2699" i="1" s="1"/>
  <c r="D763" i="1"/>
  <c r="H2655" i="1"/>
  <c r="D755" i="1"/>
  <c r="H2647" i="1"/>
  <c r="D739" i="1"/>
  <c r="H2631" i="1"/>
  <c r="D707" i="1"/>
  <c r="H2599" i="1"/>
  <c r="D2599" i="1" s="1"/>
  <c r="D699" i="1"/>
  <c r="H2591" i="1"/>
  <c r="D2591" i="1" s="1"/>
  <c r="D583" i="1"/>
  <c r="H2475" i="1"/>
  <c r="D507" i="1"/>
  <c r="H2399" i="1"/>
  <c r="D2399" i="1" s="1"/>
  <c r="D499" i="1"/>
  <c r="H2391" i="1"/>
  <c r="D2391" i="1" s="1"/>
  <c r="D483" i="1"/>
  <c r="H2375" i="1"/>
  <c r="D2375" i="1" s="1"/>
  <c r="D447" i="1"/>
  <c r="H2339" i="1"/>
  <c r="D2339" i="1" s="1"/>
  <c r="D439" i="1"/>
  <c r="H2331" i="1"/>
  <c r="D2331" i="1" s="1"/>
  <c r="D395" i="1"/>
  <c r="H2287" i="1"/>
  <c r="D379" i="1"/>
  <c r="H2271" i="1"/>
  <c r="D2271" i="1" s="1"/>
  <c r="D327" i="1"/>
  <c r="H2219" i="1"/>
  <c r="D2219" i="1" s="1"/>
  <c r="D319" i="1"/>
  <c r="H2211" i="1"/>
  <c r="D2211" i="1" s="1"/>
  <c r="D291" i="1"/>
  <c r="H2183" i="1"/>
  <c r="D2183" i="1" s="1"/>
  <c r="D239" i="1"/>
  <c r="H2131" i="1"/>
  <c r="D231" i="1"/>
  <c r="H2123" i="1"/>
  <c r="D139" i="1"/>
  <c r="H2031" i="1"/>
  <c r="D2031" i="1" s="1"/>
  <c r="D119" i="1"/>
  <c r="H2011" i="1"/>
  <c r="D2011" i="1" s="1"/>
  <c r="D103" i="1"/>
  <c r="H1995" i="1"/>
  <c r="D1995" i="1" s="1"/>
  <c r="D809" i="1"/>
  <c r="H2701" i="1"/>
  <c r="D2701" i="1" s="1"/>
  <c r="D713" i="1"/>
  <c r="H2605" i="1"/>
  <c r="D2605" i="1" s="1"/>
  <c r="D585" i="1"/>
  <c r="H2477" i="1"/>
  <c r="D2477" i="1" s="1"/>
  <c r="D482" i="1"/>
  <c r="H2374" i="1"/>
  <c r="D2374" i="1" s="1"/>
  <c r="D404" i="1"/>
  <c r="H2296" i="1"/>
  <c r="D2296" i="1" s="1"/>
  <c r="D326" i="1"/>
  <c r="H2218" i="1"/>
  <c r="D2218" i="1" s="1"/>
  <c r="D309" i="1"/>
  <c r="H2201" i="1"/>
  <c r="D241" i="1"/>
  <c r="H2133" i="1"/>
  <c r="D2133" i="1" s="1"/>
  <c r="D161" i="1"/>
  <c r="H2053" i="1"/>
  <c r="D148" i="1"/>
  <c r="H2040" i="1"/>
  <c r="D2040" i="1" s="1"/>
  <c r="D53" i="1"/>
  <c r="H1945" i="1"/>
  <c r="D1945" i="1" s="1"/>
  <c r="D17" i="1"/>
  <c r="H1909" i="1"/>
  <c r="D1909" i="1" s="1"/>
  <c r="D1658" i="1"/>
  <c r="H3550" i="1"/>
  <c r="D1582" i="1"/>
  <c r="H3474" i="1"/>
  <c r="D3474" i="1" s="1"/>
  <c r="D1574" i="1"/>
  <c r="H3466" i="1"/>
  <c r="D3466" i="1" s="1"/>
  <c r="D1566" i="1"/>
  <c r="H3458" i="1"/>
  <c r="D3458" i="1" s="1"/>
  <c r="D1558" i="1"/>
  <c r="H3450" i="1"/>
  <c r="D3450" i="1" s="1"/>
  <c r="D1538" i="1"/>
  <c r="H3430" i="1"/>
  <c r="D3430" i="1" s="1"/>
  <c r="D1530" i="1"/>
  <c r="H3422" i="1"/>
  <c r="D3422" i="1" s="1"/>
  <c r="D1514" i="1"/>
  <c r="H3406" i="1"/>
  <c r="D3406" i="1" s="1"/>
  <c r="D1486" i="1"/>
  <c r="H3378" i="1"/>
  <c r="D1478" i="1"/>
  <c r="H3370" i="1"/>
  <c r="D1470" i="1"/>
  <c r="H3362" i="1"/>
  <c r="D1446" i="1"/>
  <c r="H3338" i="1"/>
  <c r="D3338" i="1" s="1"/>
  <c r="D1238" i="1"/>
  <c r="H3130" i="1"/>
  <c r="D3130" i="1" s="1"/>
  <c r="D1230" i="1"/>
  <c r="H3122" i="1"/>
  <c r="D3122" i="1" s="1"/>
  <c r="D1222" i="1"/>
  <c r="H3114" i="1"/>
  <c r="D3114" i="1" s="1"/>
  <c r="D1214" i="1"/>
  <c r="H3106" i="1"/>
  <c r="D3106" i="1" s="1"/>
  <c r="D1178" i="1"/>
  <c r="H3070" i="1"/>
  <c r="D3070" i="1" s="1"/>
  <c r="D1150" i="1"/>
  <c r="H3042" i="1"/>
  <c r="D1142" i="1"/>
  <c r="H3034" i="1"/>
  <c r="D1134" i="1"/>
  <c r="H3026" i="1"/>
  <c r="D1110" i="1"/>
  <c r="H3002" i="1"/>
  <c r="D3002" i="1" s="1"/>
  <c r="D1102" i="1"/>
  <c r="H2994" i="1"/>
  <c r="D2994" i="1" s="1"/>
  <c r="D1094" i="1"/>
  <c r="H2986" i="1"/>
  <c r="D2986" i="1" s="1"/>
  <c r="D1086" i="1"/>
  <c r="H2978" i="1"/>
  <c r="D2978" i="1" s="1"/>
  <c r="D1042" i="1"/>
  <c r="H2934" i="1"/>
  <c r="D2934" i="1" s="1"/>
  <c r="D970" i="1"/>
  <c r="H2862" i="1"/>
  <c r="D930" i="1"/>
  <c r="H2822" i="1"/>
  <c r="D2822" i="1" s="1"/>
  <c r="D870" i="1"/>
  <c r="H2762" i="1"/>
  <c r="D2762" i="1" s="1"/>
  <c r="D834" i="1"/>
  <c r="H2726" i="1"/>
  <c r="D2726" i="1" s="1"/>
  <c r="D826" i="1"/>
  <c r="H2718" i="1"/>
  <c r="D2718" i="1" s="1"/>
  <c r="D706" i="1"/>
  <c r="H2598" i="1"/>
  <c r="D2598" i="1" s="1"/>
  <c r="D610" i="1"/>
  <c r="H2502" i="1"/>
  <c r="D578" i="1"/>
  <c r="H2470" i="1"/>
  <c r="D2470" i="1" s="1"/>
  <c r="D446" i="1"/>
  <c r="H2338" i="1"/>
  <c r="D52" i="1"/>
  <c r="H1944" i="1"/>
  <c r="D1944" i="1" s="1"/>
  <c r="H2075" i="1"/>
  <c r="D2075" i="1" s="1"/>
  <c r="D1409" i="1"/>
  <c r="H3301" i="1"/>
  <c r="D3301" i="1" s="1"/>
  <c r="D627" i="1"/>
  <c r="H2519" i="1"/>
  <c r="D2519" i="1" s="1"/>
  <c r="D77" i="1"/>
  <c r="H1969" i="1"/>
  <c r="D1969" i="1" s="1"/>
  <c r="D75" i="1"/>
  <c r="H1967" i="1"/>
  <c r="D104" i="1"/>
  <c r="H1996" i="1"/>
  <c r="D1996" i="1" s="1"/>
  <c r="D120" i="1"/>
  <c r="H2012" i="1"/>
  <c r="D2012" i="1" s="1"/>
  <c r="D138" i="1"/>
  <c r="H2030" i="1"/>
  <c r="D2030" i="1" s="1"/>
  <c r="D140" i="1"/>
  <c r="H2032" i="1"/>
  <c r="D2032" i="1" s="1"/>
  <c r="D146" i="1"/>
  <c r="H2038" i="1"/>
  <c r="D2038" i="1" s="1"/>
  <c r="D147" i="1"/>
  <c r="H2039" i="1"/>
  <c r="D2039" i="1" s="1"/>
  <c r="D155" i="1"/>
  <c r="H2047" i="1"/>
  <c r="D2047" i="1" s="1"/>
  <c r="D156" i="1"/>
  <c r="H2048" i="1"/>
  <c r="D2048" i="1" s="1"/>
  <c r="D162" i="1"/>
  <c r="H2054" i="1"/>
  <c r="D2054" i="1" s="1"/>
  <c r="D164" i="1"/>
  <c r="H2056" i="1"/>
  <c r="D2056" i="1" s="1"/>
  <c r="D182" i="1"/>
  <c r="H2074" i="1"/>
  <c r="D2074" i="1" s="1"/>
  <c r="D189" i="1"/>
  <c r="H2081" i="1"/>
  <c r="D2081" i="1" s="1"/>
  <c r="D191" i="1"/>
  <c r="H2083" i="1"/>
  <c r="D2083" i="1" s="1"/>
  <c r="D197" i="1"/>
  <c r="H2089" i="1"/>
  <c r="D2089" i="1" s="1"/>
  <c r="D199" i="1"/>
  <c r="H2091" i="1"/>
  <c r="D2091" i="1" s="1"/>
  <c r="D224" i="1"/>
  <c r="H2116" i="1"/>
  <c r="D2116" i="1" s="1"/>
  <c r="D226" i="1"/>
  <c r="H2118" i="1"/>
  <c r="D2118" i="1" s="1"/>
  <c r="D248" i="1"/>
  <c r="H2140" i="1"/>
  <c r="D2140" i="1" s="1"/>
  <c r="D250" i="1"/>
  <c r="H2142" i="1"/>
  <c r="D2142" i="1" s="1"/>
  <c r="D266" i="1"/>
  <c r="H2158" i="1"/>
  <c r="D292" i="1"/>
  <c r="H2184" i="1"/>
  <c r="D2184" i="1" s="1"/>
  <c r="D312" i="1"/>
  <c r="H2204" i="1"/>
  <c r="D2204" i="1" s="1"/>
  <c r="D318" i="1"/>
  <c r="H2210" i="1"/>
  <c r="D2210" i="1" s="1"/>
  <c r="D328" i="1"/>
  <c r="H2220" i="1"/>
  <c r="D2220" i="1" s="1"/>
  <c r="D334" i="1"/>
  <c r="H2226" i="1"/>
  <c r="D2226" i="1" s="1"/>
  <c r="D370" i="1"/>
  <c r="H2262" i="1"/>
  <c r="D2262" i="1" s="1"/>
  <c r="D396" i="1"/>
  <c r="H2288" i="1"/>
  <c r="D2288" i="1" s="1"/>
  <c r="D403" i="1"/>
  <c r="H2295" i="1"/>
  <c r="D413" i="1"/>
  <c r="H2305" i="1"/>
  <c r="D2305" i="1" s="1"/>
  <c r="D455" i="1"/>
  <c r="H2347" i="1"/>
  <c r="D2347" i="1" s="1"/>
  <c r="D463" i="1"/>
  <c r="H2355" i="1"/>
  <c r="D2355" i="1" s="1"/>
  <c r="D525" i="1"/>
  <c r="H2417" i="1"/>
  <c r="D2417" i="1" s="1"/>
  <c r="D535" i="1"/>
  <c r="H2427" i="1"/>
  <c r="D2427" i="1" s="1"/>
  <c r="D567" i="1"/>
  <c r="H2459" i="1"/>
  <c r="D575" i="1"/>
  <c r="H2467" i="1"/>
  <c r="D612" i="1"/>
  <c r="H2504" i="1"/>
  <c r="D2504" i="1" s="1"/>
  <c r="D618" i="1"/>
  <c r="H2510" i="1"/>
  <c r="D670" i="1"/>
  <c r="H2562" i="1"/>
  <c r="D2562" i="1" s="1"/>
  <c r="D680" i="1"/>
  <c r="H2572" i="1"/>
  <c r="D2572" i="1" s="1"/>
  <c r="D764" i="1"/>
  <c r="H2656" i="1"/>
  <c r="D2656" i="1" s="1"/>
  <c r="D878" i="1"/>
  <c r="H2770" i="1"/>
  <c r="D2770" i="1" s="1"/>
  <c r="D914" i="1"/>
  <c r="H2806" i="1"/>
  <c r="D2806" i="1" s="1"/>
  <c r="D954" i="1"/>
  <c r="H2846" i="1"/>
  <c r="D964" i="1"/>
  <c r="H2856" i="1"/>
  <c r="D2856" i="1" s="1"/>
  <c r="D998" i="1"/>
  <c r="H2890" i="1"/>
  <c r="D2890" i="1" s="1"/>
  <c r="D1557" i="1"/>
  <c r="H3449" i="1"/>
  <c r="D3449" i="1" s="1"/>
  <c r="D1643" i="1"/>
  <c r="H3535" i="1"/>
  <c r="D3535" i="1" s="1"/>
  <c r="D8" i="1"/>
  <c r="H1900" i="1"/>
  <c r="J704" i="1"/>
  <c r="D709" i="1" s="1"/>
  <c r="J747" i="1"/>
  <c r="J1040" i="1"/>
  <c r="D1044" i="1" s="1"/>
  <c r="D1299" i="1"/>
  <c r="H3191" i="1"/>
  <c r="D3191" i="1" s="1"/>
  <c r="D1875" i="1"/>
  <c r="H3767" i="1"/>
  <c r="D3767" i="1" s="1"/>
  <c r="D1859" i="1"/>
  <c r="H3751" i="1"/>
  <c r="D3751" i="1" s="1"/>
  <c r="D1831" i="1"/>
  <c r="H3723" i="1"/>
  <c r="D3723" i="1" s="1"/>
  <c r="D1703" i="1"/>
  <c r="H3595" i="1"/>
  <c r="D3595" i="1" s="1"/>
  <c r="D1695" i="1"/>
  <c r="H3587" i="1"/>
  <c r="D3587" i="1" s="1"/>
  <c r="D1667" i="1"/>
  <c r="H3559" i="1"/>
  <c r="D3559" i="1" s="1"/>
  <c r="D1659" i="1"/>
  <c r="H3551" i="1"/>
  <c r="D3551" i="1" s="1"/>
  <c r="D1651" i="1"/>
  <c r="H3543" i="1"/>
  <c r="D3543" i="1" s="1"/>
  <c r="D1615" i="1"/>
  <c r="H3507" i="1"/>
  <c r="D1607" i="1"/>
  <c r="H3499" i="1"/>
  <c r="D1599" i="1"/>
  <c r="H3491" i="1"/>
  <c r="D1583" i="1"/>
  <c r="H3475" i="1"/>
  <c r="D3475" i="1" s="1"/>
  <c r="D1567" i="1"/>
  <c r="H3459" i="1"/>
  <c r="D3459" i="1" s="1"/>
  <c r="D1559" i="1"/>
  <c r="H3451" i="1"/>
  <c r="D3451" i="1" s="1"/>
  <c r="D1471" i="1"/>
  <c r="H3363" i="1"/>
  <c r="D3363" i="1" s="1"/>
  <c r="D1411" i="1"/>
  <c r="H3303" i="1"/>
  <c r="D3303" i="1" s="1"/>
  <c r="D1403" i="1"/>
  <c r="H3295" i="1"/>
  <c r="D3295" i="1" s="1"/>
  <c r="D1343" i="1"/>
  <c r="H3235" i="1"/>
  <c r="D3235" i="1" s="1"/>
  <c r="D1323" i="1"/>
  <c r="H3215" i="1"/>
  <c r="D3215" i="1" s="1"/>
  <c r="D1315" i="1"/>
  <c r="H3207" i="1"/>
  <c r="D3207" i="1" s="1"/>
  <c r="D1307" i="1"/>
  <c r="H3199" i="1"/>
  <c r="D3199" i="1" s="1"/>
  <c r="D1882" i="1"/>
  <c r="H3774" i="1"/>
  <c r="D3774" i="1" s="1"/>
  <c r="D1874" i="1"/>
  <c r="H3766" i="1"/>
  <c r="D3766" i="1" s="1"/>
  <c r="D1866" i="1"/>
  <c r="H3758" i="1"/>
  <c r="D3758" i="1" s="1"/>
  <c r="D1858" i="1"/>
  <c r="H3750" i="1"/>
  <c r="D3750" i="1" s="1"/>
  <c r="D1838" i="1"/>
  <c r="H3730" i="1"/>
  <c r="D1830" i="1"/>
  <c r="H3722" i="1"/>
  <c r="D1822" i="1"/>
  <c r="H3714" i="1"/>
  <c r="D1814" i="1"/>
  <c r="H3706" i="1"/>
  <c r="D1798" i="1"/>
  <c r="H3690" i="1"/>
  <c r="D3690" i="1" s="1"/>
  <c r="D1782" i="1"/>
  <c r="H3674" i="1"/>
  <c r="D3674" i="1" s="1"/>
  <c r="D1754" i="1"/>
  <c r="H3646" i="1"/>
  <c r="D3646" i="1" s="1"/>
  <c r="D1746" i="1"/>
  <c r="H3638" i="1"/>
  <c r="D3638" i="1" s="1"/>
  <c r="D1710" i="1"/>
  <c r="H3602" i="1"/>
  <c r="D3602" i="1" s="1"/>
  <c r="D1702" i="1"/>
  <c r="H3594" i="1"/>
  <c r="D3594" i="1" s="1"/>
  <c r="D894" i="1"/>
  <c r="H2786" i="1"/>
  <c r="D2786" i="1" s="1"/>
  <c r="D842" i="1"/>
  <c r="H2734" i="1"/>
  <c r="D2734" i="1" s="1"/>
  <c r="D293" i="1"/>
  <c r="H2185" i="1"/>
  <c r="D2185" i="1" s="1"/>
  <c r="D268" i="1"/>
  <c r="H2160" i="1"/>
  <c r="D2160" i="1" s="1"/>
  <c r="D225" i="1"/>
  <c r="H2117" i="1"/>
  <c r="D2117" i="1" s="1"/>
  <c r="D198" i="1"/>
  <c r="H2090" i="1"/>
  <c r="D2090" i="1" s="1"/>
  <c r="D110" i="1"/>
  <c r="H2002" i="1"/>
  <c r="D96" i="1"/>
  <c r="H1988" i="1"/>
  <c r="D1988" i="1" s="1"/>
  <c r="D69" i="1"/>
  <c r="H1961" i="1"/>
  <c r="D1961" i="1" s="1"/>
  <c r="D1881" i="1"/>
  <c r="H3773" i="1"/>
  <c r="D1873" i="1"/>
  <c r="H3765" i="1"/>
  <c r="D1865" i="1"/>
  <c r="H3757" i="1"/>
  <c r="D1857" i="1"/>
  <c r="H3749" i="1"/>
  <c r="D1841" i="1"/>
  <c r="H3733" i="1"/>
  <c r="D3733" i="1" s="1"/>
  <c r="D1817" i="1"/>
  <c r="H3709" i="1"/>
  <c r="D3709" i="1" s="1"/>
  <c r="D1797" i="1"/>
  <c r="H3689" i="1"/>
  <c r="D3689" i="1" s="1"/>
  <c r="D1789" i="1"/>
  <c r="H3681" i="1"/>
  <c r="D3681" i="1" s="1"/>
  <c r="D1773" i="1"/>
  <c r="H3665" i="1"/>
  <c r="D3665" i="1" s="1"/>
  <c r="D1753" i="1"/>
  <c r="H3645" i="1"/>
  <c r="D3645" i="1" s="1"/>
  <c r="D1745" i="1"/>
  <c r="H3637" i="1"/>
  <c r="D3637" i="1" s="1"/>
  <c r="D1729" i="1"/>
  <c r="H3621" i="1"/>
  <c r="D3621" i="1" s="1"/>
  <c r="D1709" i="1"/>
  <c r="H3601" i="1"/>
  <c r="D1701" i="1"/>
  <c r="H3593" i="1"/>
  <c r="D1669" i="1"/>
  <c r="H3561" i="1"/>
  <c r="D3561" i="1" s="1"/>
  <c r="D1661" i="1"/>
  <c r="H3553" i="1"/>
  <c r="D3553" i="1" s="1"/>
  <c r="D1645" i="1"/>
  <c r="H3537" i="1"/>
  <c r="D3537" i="1" s="1"/>
  <c r="D1625" i="1"/>
  <c r="H3517" i="1"/>
  <c r="D3517" i="1" s="1"/>
  <c r="D1617" i="1"/>
  <c r="H3509" i="1"/>
  <c r="D3509" i="1" s="1"/>
  <c r="D1609" i="1"/>
  <c r="H3501" i="1"/>
  <c r="D3501" i="1" s="1"/>
  <c r="D1601" i="1"/>
  <c r="H3493" i="1"/>
  <c r="D3493" i="1" s="1"/>
  <c r="D1521" i="1"/>
  <c r="H3413" i="1"/>
  <c r="D1513" i="1"/>
  <c r="H3405" i="1"/>
  <c r="D1453" i="1"/>
  <c r="H3345" i="1"/>
  <c r="D3345" i="1" s="1"/>
  <c r="D1437" i="1"/>
  <c r="H3329" i="1"/>
  <c r="D3329" i="1" s="1"/>
  <c r="D1429" i="1"/>
  <c r="H3321" i="1"/>
  <c r="D3321" i="1" s="1"/>
  <c r="D1385" i="1"/>
  <c r="H3277" i="1"/>
  <c r="D3277" i="1" s="1"/>
  <c r="D1301" i="1"/>
  <c r="H3193" i="1"/>
  <c r="D3193" i="1" s="1"/>
  <c r="D1109" i="1"/>
  <c r="H3001" i="1"/>
  <c r="D3001" i="1" s="1"/>
  <c r="D1101" i="1"/>
  <c r="H2993" i="1"/>
  <c r="D2993" i="1" s="1"/>
  <c r="D1093" i="1"/>
  <c r="H2985" i="1"/>
  <c r="D2985" i="1" s="1"/>
  <c r="D1085" i="1"/>
  <c r="H2977" i="1"/>
  <c r="D2977" i="1" s="1"/>
  <c r="D1049" i="1"/>
  <c r="H2941" i="1"/>
  <c r="D2941" i="1" s="1"/>
  <c r="D1041" i="1"/>
  <c r="H2933" i="1"/>
  <c r="D2933" i="1" s="1"/>
  <c r="D1021" i="1"/>
  <c r="H2913" i="1"/>
  <c r="D1013" i="1"/>
  <c r="H2905" i="1"/>
  <c r="D1005" i="1"/>
  <c r="H2897" i="1"/>
  <c r="D997" i="1"/>
  <c r="H2889" i="1"/>
  <c r="D981" i="1"/>
  <c r="H2873" i="1"/>
  <c r="D2873" i="1" s="1"/>
  <c r="D973" i="1"/>
  <c r="H2865" i="1"/>
  <c r="D2865" i="1" s="1"/>
  <c r="D965" i="1"/>
  <c r="H2857" i="1"/>
  <c r="D2857" i="1" s="1"/>
  <c r="D885" i="1"/>
  <c r="H2777" i="1"/>
  <c r="D2777" i="1" s="1"/>
  <c r="D849" i="1"/>
  <c r="H2741" i="1"/>
  <c r="D793" i="1"/>
  <c r="H2685" i="1"/>
  <c r="D2685" i="1" s="1"/>
  <c r="D757" i="1"/>
  <c r="H2649" i="1"/>
  <c r="D2649" i="1" s="1"/>
  <c r="D749" i="1"/>
  <c r="H2641" i="1"/>
  <c r="D2641" i="1" s="1"/>
  <c r="D677" i="1"/>
  <c r="H2569" i="1"/>
  <c r="D669" i="1"/>
  <c r="H2561" i="1"/>
  <c r="D637" i="1"/>
  <c r="H2529" i="1"/>
  <c r="D2529" i="1" s="1"/>
  <c r="D629" i="1"/>
  <c r="H2521" i="1"/>
  <c r="D2521" i="1" s="1"/>
  <c r="D621" i="1"/>
  <c r="H2513" i="1"/>
  <c r="D2513" i="1" s="1"/>
  <c r="D613" i="1"/>
  <c r="H2505" i="1"/>
  <c r="D2505" i="1" s="1"/>
  <c r="D569" i="1"/>
  <c r="H2461" i="1"/>
  <c r="D2461" i="1" s="1"/>
  <c r="D505" i="1"/>
  <c r="H2397" i="1"/>
  <c r="D497" i="1"/>
  <c r="H2389" i="1"/>
  <c r="D449" i="1"/>
  <c r="H2341" i="1"/>
  <c r="D2341" i="1" s="1"/>
  <c r="D441" i="1"/>
  <c r="H2333" i="1"/>
  <c r="D2333" i="1" s="1"/>
  <c r="D353" i="1"/>
  <c r="H2245" i="1"/>
  <c r="D2245" i="1" s="1"/>
  <c r="D325" i="1"/>
  <c r="H2217" i="1"/>
  <c r="D317" i="1"/>
  <c r="H2209" i="1"/>
  <c r="D249" i="1"/>
  <c r="H2141" i="1"/>
  <c r="D2141" i="1" s="1"/>
  <c r="D1522" i="1"/>
  <c r="H3414" i="1"/>
  <c r="D3414" i="1" s="1"/>
  <c r="D783" i="1"/>
  <c r="H2675" i="1"/>
  <c r="D2675" i="1" s="1"/>
  <c r="D577" i="1"/>
  <c r="H2469" i="1"/>
  <c r="D2469" i="1" s="1"/>
  <c r="D1884" i="1"/>
  <c r="H3776" i="1"/>
  <c r="D3776" i="1" s="1"/>
  <c r="D1876" i="1"/>
  <c r="H3768" i="1"/>
  <c r="D3768" i="1" s="1"/>
  <c r="D1868" i="1"/>
  <c r="H3760" i="1"/>
  <c r="D3760" i="1" s="1"/>
  <c r="D1860" i="1"/>
  <c r="H3752" i="1"/>
  <c r="D3752" i="1" s="1"/>
  <c r="D1840" i="1"/>
  <c r="H3732" i="1"/>
  <c r="D3732" i="1" s="1"/>
  <c r="D1772" i="1"/>
  <c r="H3664" i="1"/>
  <c r="D3664" i="1" s="1"/>
  <c r="D1752" i="1"/>
  <c r="H3644" i="1"/>
  <c r="D1736" i="1"/>
  <c r="H3628" i="1"/>
  <c r="D1728" i="1"/>
  <c r="H3620" i="1"/>
  <c r="D1668" i="1"/>
  <c r="H3560" i="1"/>
  <c r="D3560" i="1" s="1"/>
  <c r="D1660" i="1"/>
  <c r="H3552" i="1"/>
  <c r="D3552" i="1" s="1"/>
  <c r="D1652" i="1"/>
  <c r="H3544" i="1"/>
  <c r="D3544" i="1" s="1"/>
  <c r="D1624" i="1"/>
  <c r="H3516" i="1"/>
  <c r="D3516" i="1" s="1"/>
  <c r="D1616" i="1"/>
  <c r="H3508" i="1"/>
  <c r="D3508" i="1" s="1"/>
  <c r="D1608" i="1"/>
  <c r="H3500" i="1"/>
  <c r="D3500" i="1" s="1"/>
  <c r="D1600" i="1"/>
  <c r="H3492" i="1"/>
  <c r="D3492" i="1" s="1"/>
  <c r="D1580" i="1"/>
  <c r="H3472" i="1"/>
  <c r="D1572" i="1"/>
  <c r="H3464" i="1"/>
  <c r="D1564" i="1"/>
  <c r="H3456" i="1"/>
  <c r="D1556" i="1"/>
  <c r="H3448" i="1"/>
  <c r="D1540" i="1"/>
  <c r="H3432" i="1"/>
  <c r="D3432" i="1" s="1"/>
  <c r="D1532" i="1"/>
  <c r="H3424" i="1"/>
  <c r="D3424" i="1" s="1"/>
  <c r="D1524" i="1"/>
  <c r="H3416" i="1"/>
  <c r="D3416" i="1" s="1"/>
  <c r="D1516" i="1"/>
  <c r="H3408" i="1"/>
  <c r="D3408" i="1" s="1"/>
  <c r="D1496" i="1"/>
  <c r="H3388" i="1"/>
  <c r="D3388" i="1" s="1"/>
  <c r="D1488" i="1"/>
  <c r="H3380" i="1"/>
  <c r="D3380" i="1" s="1"/>
  <c r="D1480" i="1"/>
  <c r="H3372" i="1"/>
  <c r="D3372" i="1" s="1"/>
  <c r="D1436" i="1"/>
  <c r="H3328" i="1"/>
  <c r="D3328" i="1" s="1"/>
  <c r="D1428" i="1"/>
  <c r="H3320" i="1"/>
  <c r="D3320" i="1" s="1"/>
  <c r="D1324" i="1"/>
  <c r="H3216" i="1"/>
  <c r="D3216" i="1" s="1"/>
  <c r="D1316" i="1"/>
  <c r="H3208" i="1"/>
  <c r="D3208" i="1" s="1"/>
  <c r="D1308" i="1"/>
  <c r="H3200" i="1"/>
  <c r="D3200" i="1" s="1"/>
  <c r="D1300" i="1"/>
  <c r="H3192" i="1"/>
  <c r="D3192" i="1" s="1"/>
  <c r="D1280" i="1"/>
  <c r="H3172" i="1"/>
  <c r="D3172" i="1" s="1"/>
  <c r="D1272" i="1"/>
  <c r="H3164" i="1"/>
  <c r="D3164" i="1" s="1"/>
  <c r="D1256" i="1"/>
  <c r="H3148" i="1"/>
  <c r="D3148" i="1" s="1"/>
  <c r="D1236" i="1"/>
  <c r="H3128" i="1"/>
  <c r="D1228" i="1"/>
  <c r="H3120" i="1"/>
  <c r="D1220" i="1"/>
  <c r="H3112" i="1"/>
  <c r="D1212" i="1"/>
  <c r="H3104" i="1"/>
  <c r="D1180" i="1"/>
  <c r="H3072" i="1"/>
  <c r="D3072" i="1" s="1"/>
  <c r="D1152" i="1"/>
  <c r="H3044" i="1"/>
  <c r="D3044" i="1" s="1"/>
  <c r="D1092" i="1"/>
  <c r="H2984" i="1"/>
  <c r="D2984" i="1" s="1"/>
  <c r="D1048" i="1"/>
  <c r="H2940" i="1"/>
  <c r="D1040" i="1"/>
  <c r="H2932" i="1"/>
  <c r="D1024" i="1"/>
  <c r="H2916" i="1"/>
  <c r="D2916" i="1" s="1"/>
  <c r="D1000" i="1"/>
  <c r="H2892" i="1"/>
  <c r="D2892" i="1" s="1"/>
  <c r="D972" i="1"/>
  <c r="H2864" i="1"/>
  <c r="D2864" i="1" s="1"/>
  <c r="D956" i="1"/>
  <c r="H2848" i="1"/>
  <c r="D2848" i="1" s="1"/>
  <c r="D936" i="1"/>
  <c r="H2828" i="1"/>
  <c r="D2828" i="1" s="1"/>
  <c r="D912" i="1"/>
  <c r="H2804" i="1"/>
  <c r="D2804" i="1" s="1"/>
  <c r="D892" i="1"/>
  <c r="H2784" i="1"/>
  <c r="D852" i="1"/>
  <c r="H2744" i="1"/>
  <c r="D2744" i="1" s="1"/>
  <c r="D844" i="1"/>
  <c r="H2736" i="1"/>
  <c r="D2736" i="1" s="1"/>
  <c r="D784" i="1"/>
  <c r="H2676" i="1"/>
  <c r="D2676" i="1" s="1"/>
  <c r="D628" i="1"/>
  <c r="H2520" i="1"/>
  <c r="D2520" i="1" s="1"/>
  <c r="D620" i="1"/>
  <c r="H2512" i="1"/>
  <c r="D2512" i="1" s="1"/>
  <c r="D592" i="1"/>
  <c r="H2484" i="1"/>
  <c r="D2484" i="1" s="1"/>
  <c r="D584" i="1"/>
  <c r="H2476" i="1"/>
  <c r="D2476" i="1" s="1"/>
  <c r="D576" i="1"/>
  <c r="H2468" i="1"/>
  <c r="D2468" i="1" s="1"/>
  <c r="D568" i="1"/>
  <c r="H2460" i="1"/>
  <c r="D2460" i="1" s="1"/>
  <c r="D548" i="1"/>
  <c r="H2440" i="1"/>
  <c r="D540" i="1"/>
  <c r="H2432" i="1"/>
  <c r="D532" i="1"/>
  <c r="H2424" i="1"/>
  <c r="D524" i="1"/>
  <c r="H2416" i="1"/>
  <c r="D500" i="1"/>
  <c r="H2392" i="1"/>
  <c r="D2392" i="1" s="1"/>
  <c r="D484" i="1"/>
  <c r="H2376" i="1"/>
  <c r="D2376" i="1" s="1"/>
  <c r="D464" i="1"/>
  <c r="H2356" i="1"/>
  <c r="D2356" i="1" s="1"/>
  <c r="D456" i="1"/>
  <c r="H2348" i="1"/>
  <c r="D2348" i="1" s="1"/>
  <c r="D352" i="1"/>
  <c r="H2244" i="1"/>
  <c r="D284" i="1"/>
  <c r="H2176" i="1"/>
  <c r="D2176" i="1" s="1"/>
  <c r="D276" i="1"/>
  <c r="H2168" i="1"/>
  <c r="D2168" i="1" s="1"/>
  <c r="D714" i="1"/>
  <c r="H2606" i="1"/>
  <c r="D2606" i="1" s="1"/>
  <c r="D634" i="1"/>
  <c r="H2526" i="1"/>
  <c r="D550" i="1"/>
  <c r="H2442" i="1"/>
  <c r="D2442" i="1" s="1"/>
  <c r="D506" i="1"/>
  <c r="H2398" i="1"/>
  <c r="D2398" i="1" s="1"/>
  <c r="D454" i="1"/>
  <c r="H2346" i="1"/>
  <c r="D422" i="1"/>
  <c r="H2314" i="1"/>
  <c r="D2314" i="1" s="1"/>
  <c r="D414" i="1"/>
  <c r="H2306" i="1"/>
  <c r="D2306" i="1" s="1"/>
  <c r="D274" i="1"/>
  <c r="H2166" i="1"/>
  <c r="D234" i="1"/>
  <c r="H2126" i="1"/>
  <c r="D2126" i="1" s="1"/>
  <c r="D1172" i="1"/>
  <c r="H3064" i="1"/>
  <c r="D3064" i="1" s="1"/>
  <c r="D591" i="1"/>
  <c r="H2483" i="1"/>
  <c r="D420" i="1"/>
  <c r="H2312" i="1"/>
  <c r="D2312" i="1" s="1"/>
  <c r="D223" i="1"/>
  <c r="H2115" i="1"/>
  <c r="D190" i="1"/>
  <c r="H2082" i="1"/>
  <c r="D2082" i="1" s="1"/>
  <c r="D111" i="1"/>
  <c r="H2003" i="1"/>
  <c r="D2003" i="1" s="1"/>
  <c r="D76" i="1"/>
  <c r="H1968" i="1"/>
  <c r="D1968" i="1" s="1"/>
  <c r="D60" i="1"/>
  <c r="H1952" i="1"/>
  <c r="D1952" i="1" s="1"/>
  <c r="D18" i="1"/>
  <c r="H1910" i="1"/>
  <c r="D1910" i="1" s="1"/>
  <c r="D1263" i="1"/>
  <c r="H3155" i="1"/>
  <c r="D1255" i="1"/>
  <c r="H3147" i="1"/>
  <c r="D1231" i="1"/>
  <c r="H3123" i="1"/>
  <c r="D3123" i="1" s="1"/>
  <c r="D1195" i="1"/>
  <c r="H3087" i="1"/>
  <c r="D3087" i="1" s="1"/>
  <c r="D1187" i="1"/>
  <c r="H3079" i="1"/>
  <c r="D3079" i="1" s="1"/>
  <c r="D1171" i="1"/>
  <c r="H3063" i="1"/>
  <c r="D3063" i="1" s="1"/>
  <c r="D1143" i="1"/>
  <c r="H3035" i="1"/>
  <c r="D3035" i="1" s="1"/>
  <c r="D1135" i="1"/>
  <c r="H3027" i="1"/>
  <c r="D3027" i="1" s="1"/>
  <c r="D1107" i="1"/>
  <c r="H2999" i="1"/>
  <c r="D1099" i="1"/>
  <c r="H2991" i="1"/>
  <c r="D1091" i="1"/>
  <c r="H2983" i="1"/>
  <c r="D1083" i="1"/>
  <c r="H2975" i="1"/>
  <c r="D1059" i="1"/>
  <c r="H2951" i="1"/>
  <c r="D2951" i="1" s="1"/>
  <c r="D1051" i="1"/>
  <c r="H2943" i="1"/>
  <c r="D2943" i="1" s="1"/>
  <c r="D1043" i="1"/>
  <c r="H2935" i="1"/>
  <c r="D2935" i="1" s="1"/>
  <c r="D971" i="1"/>
  <c r="H2863" i="1"/>
  <c r="D2863" i="1" s="1"/>
  <c r="D963" i="1"/>
  <c r="H2855" i="1"/>
  <c r="D2855" i="1" s="1"/>
  <c r="D955" i="1"/>
  <c r="H2847" i="1"/>
  <c r="D2847" i="1" s="1"/>
  <c r="D843" i="1"/>
  <c r="H2735" i="1"/>
  <c r="D2735" i="1" s="1"/>
  <c r="D715" i="1"/>
  <c r="H2607" i="1"/>
  <c r="D2607" i="1" s="1"/>
  <c r="D679" i="1"/>
  <c r="H2571" i="1"/>
  <c r="D2571" i="1" s="1"/>
  <c r="D671" i="1"/>
  <c r="H2563" i="1"/>
  <c r="D2563" i="1" s="1"/>
  <c r="D663" i="1"/>
  <c r="H2555" i="1"/>
  <c r="D2555" i="1" s="1"/>
  <c r="D655" i="1"/>
  <c r="H2547" i="1"/>
  <c r="D2547" i="1" s="1"/>
  <c r="D619" i="1"/>
  <c r="H2511" i="1"/>
  <c r="D2511" i="1" s="1"/>
  <c r="D611" i="1"/>
  <c r="H2503" i="1"/>
  <c r="D2503" i="1" s="1"/>
  <c r="D527" i="1"/>
  <c r="H2419" i="1"/>
  <c r="D2419" i="1" s="1"/>
  <c r="D491" i="1"/>
  <c r="H2383" i="1"/>
  <c r="D2383" i="1" s="1"/>
  <c r="D419" i="1"/>
  <c r="H2311" i="1"/>
  <c r="D411" i="1"/>
  <c r="H2303" i="1"/>
  <c r="D371" i="1"/>
  <c r="H2263" i="1"/>
  <c r="D2263" i="1" s="1"/>
  <c r="D355" i="1"/>
  <c r="H2247" i="1"/>
  <c r="D2247" i="1" s="1"/>
  <c r="D19" i="1"/>
  <c r="H1911" i="1"/>
  <c r="D1911" i="1" s="1"/>
  <c r="D928" i="1"/>
  <c r="H2820" i="1"/>
  <c r="D2820" i="1" s="1"/>
  <c r="D756" i="1"/>
  <c r="H2648" i="1"/>
  <c r="D2648" i="1" s="1"/>
  <c r="D697" i="1"/>
  <c r="H2589" i="1"/>
  <c r="D2589" i="1" s="1"/>
  <c r="D662" i="1"/>
  <c r="H2554" i="1"/>
  <c r="D2554" i="1" s="1"/>
  <c r="D320" i="1"/>
  <c r="H2212" i="1"/>
  <c r="D2212" i="1" s="1"/>
  <c r="D290" i="1"/>
  <c r="H2182" i="1"/>
  <c r="D105" i="1"/>
  <c r="H1997" i="1"/>
  <c r="D1997" i="1" s="1"/>
  <c r="D25" i="1"/>
  <c r="H1917" i="1"/>
  <c r="D1917" i="1" s="1"/>
  <c r="D1694" i="1"/>
  <c r="H3586" i="1"/>
  <c r="D3586" i="1" s="1"/>
  <c r="D1686" i="1"/>
  <c r="H3578" i="1"/>
  <c r="D3578" i="1" s="1"/>
  <c r="D1666" i="1"/>
  <c r="H3558" i="1"/>
  <c r="D1650" i="1"/>
  <c r="H3542" i="1"/>
  <c r="D1642" i="1"/>
  <c r="H3534" i="1"/>
  <c r="D1626" i="1"/>
  <c r="H3518" i="1"/>
  <c r="D3518" i="1" s="1"/>
  <c r="D1618" i="1"/>
  <c r="H3510" i="1"/>
  <c r="D3510" i="1" s="1"/>
  <c r="D1610" i="1"/>
  <c r="H3502" i="1"/>
  <c r="D3502" i="1" s="1"/>
  <c r="D1602" i="1"/>
  <c r="H3494" i="1"/>
  <c r="D3494" i="1" s="1"/>
  <c r="D1494" i="1"/>
  <c r="H3386" i="1"/>
  <c r="D1454" i="1"/>
  <c r="H3346" i="1"/>
  <c r="D3346" i="1" s="1"/>
  <c r="D1438" i="1"/>
  <c r="H3330" i="1"/>
  <c r="D3330" i="1" s="1"/>
  <c r="D1430" i="1"/>
  <c r="H3322" i="1"/>
  <c r="D3322" i="1" s="1"/>
  <c r="D1410" i="1"/>
  <c r="H3302" i="1"/>
  <c r="D3302" i="1" s="1"/>
  <c r="D1402" i="1"/>
  <c r="H3294" i="1"/>
  <c r="D3294" i="1" s="1"/>
  <c r="D1394" i="1"/>
  <c r="H3286" i="1"/>
  <c r="D3286" i="1" s="1"/>
  <c r="D1386" i="1"/>
  <c r="H3278" i="1"/>
  <c r="D3278" i="1" s="1"/>
  <c r="D1366" i="1"/>
  <c r="H3258" i="1"/>
  <c r="D3258" i="1" s="1"/>
  <c r="D1358" i="1"/>
  <c r="H3250" i="1"/>
  <c r="D3250" i="1" s="1"/>
  <c r="D1350" i="1"/>
  <c r="H3242" i="1"/>
  <c r="D3242" i="1" s="1"/>
  <c r="D1342" i="1"/>
  <c r="H3234" i="1"/>
  <c r="D3234" i="1" s="1"/>
  <c r="D1322" i="1"/>
  <c r="H3214" i="1"/>
  <c r="D1314" i="1"/>
  <c r="H3206" i="1"/>
  <c r="D1306" i="1"/>
  <c r="H3198" i="1"/>
  <c r="D1298" i="1"/>
  <c r="H3190" i="1"/>
  <c r="D1282" i="1"/>
  <c r="H3174" i="1"/>
  <c r="D3174" i="1" s="1"/>
  <c r="D1274" i="1"/>
  <c r="H3166" i="1"/>
  <c r="D3166" i="1" s="1"/>
  <c r="D1266" i="1"/>
  <c r="H3158" i="1"/>
  <c r="D3158" i="1" s="1"/>
  <c r="D1258" i="1"/>
  <c r="H3150" i="1"/>
  <c r="D3150" i="1" s="1"/>
  <c r="D1194" i="1"/>
  <c r="H3086" i="1"/>
  <c r="D3086" i="1" s="1"/>
  <c r="D1186" i="1"/>
  <c r="H3078" i="1"/>
  <c r="D3078" i="1" s="1"/>
  <c r="D1170" i="1"/>
  <c r="H3062" i="1"/>
  <c r="D3062" i="1" s="1"/>
  <c r="D1126" i="1"/>
  <c r="H3018" i="1"/>
  <c r="D1066" i="1"/>
  <c r="H2958" i="1"/>
  <c r="D2958" i="1" s="1"/>
  <c r="D1058" i="1"/>
  <c r="H2950" i="1"/>
  <c r="D2950" i="1" s="1"/>
  <c r="D1050" i="1"/>
  <c r="H2942" i="1"/>
  <c r="D2942" i="1" s="1"/>
  <c r="D1022" i="1"/>
  <c r="H2914" i="1"/>
  <c r="D2914" i="1" s="1"/>
  <c r="D1014" i="1"/>
  <c r="H2906" i="1"/>
  <c r="D2906" i="1" s="1"/>
  <c r="D1006" i="1"/>
  <c r="H2898" i="1"/>
  <c r="D2898" i="1" s="1"/>
  <c r="D978" i="1"/>
  <c r="H2870" i="1"/>
  <c r="D962" i="1"/>
  <c r="H2854" i="1"/>
  <c r="D938" i="1"/>
  <c r="H2830" i="1"/>
  <c r="D2830" i="1" s="1"/>
  <c r="D886" i="1"/>
  <c r="H2778" i="1"/>
  <c r="D2778" i="1" s="1"/>
  <c r="D850" i="1"/>
  <c r="H2742" i="1"/>
  <c r="D2742" i="1" s="1"/>
  <c r="D806" i="1"/>
  <c r="H2698" i="1"/>
  <c r="D798" i="1"/>
  <c r="H2690" i="1"/>
  <c r="D790" i="1"/>
  <c r="H2682" i="1"/>
  <c r="D750" i="1"/>
  <c r="H2642" i="1"/>
  <c r="D2642" i="1" s="1"/>
  <c r="D722" i="1"/>
  <c r="H2614" i="1"/>
  <c r="D2614" i="1" s="1"/>
  <c r="D698" i="1"/>
  <c r="H2590" i="1"/>
  <c r="D2590" i="1" s="1"/>
  <c r="D678" i="1"/>
  <c r="H2570" i="1"/>
  <c r="D2570" i="1" s="1"/>
  <c r="D654" i="1"/>
  <c r="H2546" i="1"/>
  <c r="D2546" i="1" s="1"/>
  <c r="D626" i="1"/>
  <c r="H2518" i="1"/>
  <c r="D594" i="1"/>
  <c r="H2486" i="1"/>
  <c r="D2486" i="1" s="1"/>
  <c r="D586" i="1"/>
  <c r="H2478" i="1"/>
  <c r="D2478" i="1" s="1"/>
  <c r="D570" i="1"/>
  <c r="H2462" i="1"/>
  <c r="D2462" i="1" s="1"/>
  <c r="D378" i="1"/>
  <c r="H2270" i="1"/>
  <c r="D2270" i="1" s="1"/>
  <c r="D310" i="1"/>
  <c r="H2202" i="1"/>
  <c r="D2202" i="1" s="1"/>
  <c r="D242" i="1"/>
  <c r="H2134" i="1"/>
  <c r="D2134" i="1" s="1"/>
  <c r="D154" i="1"/>
  <c r="H2046" i="1"/>
  <c r="D2046" i="1" s="1"/>
  <c r="D462" i="1"/>
  <c r="H2354" i="1"/>
  <c r="D35" i="1"/>
  <c r="H1927" i="1"/>
  <c r="D1927" i="1" s="1"/>
  <c r="D1575" i="1"/>
  <c r="H3467" i="1"/>
  <c r="D3467" i="1" s="1"/>
  <c r="D68" i="1"/>
  <c r="H1960" i="1"/>
  <c r="D1960" i="1" s="1"/>
  <c r="D62" i="1"/>
  <c r="H1954" i="1"/>
  <c r="D1954" i="1" s="1"/>
  <c r="D24" i="1"/>
  <c r="H1916" i="1"/>
  <c r="D10" i="1"/>
  <c r="H1902" i="1"/>
  <c r="D1902" i="1" s="1"/>
  <c r="D95" i="1"/>
  <c r="H1987" i="1"/>
  <c r="D1987" i="1" s="1"/>
  <c r="D97" i="1"/>
  <c r="H1989" i="1"/>
  <c r="D1989" i="1" s="1"/>
  <c r="D113" i="1"/>
  <c r="H2005" i="1"/>
  <c r="D2005" i="1" s="1"/>
  <c r="D206" i="1"/>
  <c r="H2098" i="1"/>
  <c r="D2098" i="1" s="1"/>
  <c r="D267" i="1"/>
  <c r="H2159" i="1"/>
  <c r="D2159" i="1" s="1"/>
  <c r="D269" i="1"/>
  <c r="H2161" i="1"/>
  <c r="D2161" i="1" s="1"/>
  <c r="D285" i="1"/>
  <c r="H2177" i="1"/>
  <c r="D2177" i="1" s="1"/>
  <c r="D335" i="1"/>
  <c r="H2227" i="1"/>
  <c r="D2227" i="1" s="1"/>
  <c r="D363" i="1"/>
  <c r="H2255" i="1"/>
  <c r="D2255" i="1" s="1"/>
  <c r="D377" i="1"/>
  <c r="H2269" i="1"/>
  <c r="D2269" i="1" s="1"/>
  <c r="D438" i="1"/>
  <c r="H2330" i="1"/>
  <c r="D448" i="1"/>
  <c r="H2340" i="1"/>
  <c r="D2340" i="1" s="1"/>
  <c r="D490" i="1"/>
  <c r="H2382" i="1"/>
  <c r="D2382" i="1" s="1"/>
  <c r="D498" i="1"/>
  <c r="H2390" i="1"/>
  <c r="D2390" i="1" s="1"/>
  <c r="D508" i="1"/>
  <c r="H2400" i="1"/>
  <c r="D2400" i="1" s="1"/>
  <c r="D526" i="1"/>
  <c r="H2418" i="1"/>
  <c r="D2418" i="1" s="1"/>
  <c r="D534" i="1"/>
  <c r="H2426" i="1"/>
  <c r="D2426" i="1" s="1"/>
  <c r="D542" i="1"/>
  <c r="H2434" i="1"/>
  <c r="D2434" i="1" s="1"/>
  <c r="D635" i="1"/>
  <c r="H2527" i="1"/>
  <c r="D2527" i="1" s="1"/>
  <c r="D705" i="1"/>
  <c r="H2597" i="1"/>
  <c r="D2597" i="1" s="1"/>
  <c r="D741" i="1"/>
  <c r="H2633" i="1"/>
  <c r="D2633" i="1" s="1"/>
  <c r="D747" i="1"/>
  <c r="H2639" i="1"/>
  <c r="D791" i="1"/>
  <c r="H2683" i="1"/>
  <c r="D2683" i="1" s="1"/>
  <c r="D827" i="1"/>
  <c r="H2719" i="1"/>
  <c r="D2719" i="1" s="1"/>
  <c r="D833" i="1"/>
  <c r="H2725" i="1"/>
  <c r="D851" i="1"/>
  <c r="H2743" i="1"/>
  <c r="D2743" i="1" s="1"/>
  <c r="D869" i="1"/>
  <c r="H2761" i="1"/>
  <c r="D2761" i="1" s="1"/>
  <c r="D919" i="1"/>
  <c r="H2811" i="1"/>
  <c r="D979" i="1"/>
  <c r="H2871" i="1"/>
  <c r="D2871" i="1" s="1"/>
  <c r="D1151" i="1"/>
  <c r="H3043" i="1"/>
  <c r="D3043" i="1" s="1"/>
  <c r="D1223" i="1"/>
  <c r="H3115" i="1"/>
  <c r="D3115" i="1" s="1"/>
  <c r="D1427" i="1"/>
  <c r="H3319" i="1"/>
  <c r="J806" i="1"/>
  <c r="D805" i="1" s="1"/>
  <c r="J720" i="1"/>
  <c r="D726" i="1" s="1"/>
  <c r="J978" i="1"/>
  <c r="D983" i="1" s="1"/>
  <c r="J634" i="1"/>
  <c r="D640" i="1" s="1"/>
  <c r="J712" i="1"/>
  <c r="J419" i="1"/>
  <c r="D424" i="1" s="1"/>
  <c r="J540" i="1"/>
  <c r="D539" i="1" s="1"/>
  <c r="H67" i="1"/>
  <c r="H1959" i="1" s="1"/>
  <c r="F902" i="1"/>
  <c r="F32" i="1"/>
  <c r="H32" i="1"/>
  <c r="H283" i="1"/>
  <c r="J282" i="1" s="1"/>
  <c r="F283" i="1"/>
  <c r="F362" i="1"/>
  <c r="H362" i="1"/>
  <c r="H551" i="1"/>
  <c r="J548" i="1" s="1"/>
  <c r="F551" i="1"/>
  <c r="D33" i="1"/>
  <c r="J32" i="1"/>
  <c r="D36" i="1" s="1"/>
  <c r="H61" i="1"/>
  <c r="H59" i="1"/>
  <c r="D27" i="1"/>
  <c r="J24" i="1"/>
  <c r="D29" i="1" s="1"/>
  <c r="D51" i="1"/>
  <c r="J51" i="1"/>
  <c r="D55" i="1" s="1"/>
  <c r="D16" i="1"/>
  <c r="J16" i="1"/>
  <c r="D20" i="1" s="1"/>
  <c r="D232" i="1"/>
  <c r="J231" i="1"/>
  <c r="D230" i="1" s="1"/>
  <c r="J1142" i="1"/>
  <c r="D1147" i="1" s="1"/>
  <c r="H118" i="1"/>
  <c r="H2010" i="1" s="1"/>
  <c r="F85" i="1"/>
  <c r="F75" i="1"/>
  <c r="H207" i="1"/>
  <c r="J204" i="1" s="1"/>
  <c r="D208" i="1" s="1"/>
  <c r="H275" i="1"/>
  <c r="F128" i="1"/>
  <c r="J8" i="1"/>
  <c r="D13" i="1" s="1"/>
  <c r="D724" i="1"/>
  <c r="D719" i="1"/>
  <c r="D751" i="1"/>
  <c r="D746" i="1"/>
  <c r="D752" i="1"/>
  <c r="D1068" i="1"/>
  <c r="D1070" i="1"/>
  <c r="D1063" i="1"/>
  <c r="D1069" i="1"/>
  <c r="D1039" i="1"/>
  <c r="D872" i="1"/>
  <c r="D867" i="1"/>
  <c r="D873" i="1"/>
  <c r="D811" i="1"/>
  <c r="D703" i="1"/>
  <c r="D708" i="1"/>
  <c r="D838" i="1"/>
  <c r="D638" i="1"/>
  <c r="D633" i="1"/>
  <c r="D418" i="1"/>
  <c r="D423" i="1"/>
  <c r="D1141" i="1"/>
  <c r="D1146" i="1"/>
  <c r="J153" i="1"/>
  <c r="D153" i="1"/>
  <c r="J575" i="1"/>
  <c r="J1099" i="1"/>
  <c r="J661" i="1"/>
  <c r="J1169" i="1"/>
  <c r="J239" i="1"/>
  <c r="J1193" i="1"/>
  <c r="J567" i="1"/>
  <c r="J653" i="1"/>
  <c r="J677" i="1"/>
  <c r="J110" i="1"/>
  <c r="J1521" i="1"/>
  <c r="J790" i="1"/>
  <c r="J954" i="1"/>
  <c r="J94" i="1"/>
  <c r="J1357" i="1"/>
  <c r="J1666" i="1"/>
  <c r="J352" i="1"/>
  <c r="J266" i="1"/>
  <c r="J1693" i="1"/>
  <c r="J438" i="1"/>
  <c r="J1701" i="1"/>
  <c r="J997" i="1"/>
  <c r="J145" i="1"/>
  <c r="J1779" i="1"/>
  <c r="J763" i="1"/>
  <c r="J1322" i="1"/>
  <c r="J1306" i="1"/>
  <c r="J1865" i="1"/>
  <c r="J1838" i="1"/>
  <c r="J75" i="1"/>
  <c r="J1529" i="1"/>
  <c r="J1220" i="1"/>
  <c r="J1150" i="1"/>
  <c r="J1107" i="1"/>
  <c r="J1048" i="1"/>
  <c r="J1005" i="1"/>
  <c r="J755" i="1"/>
  <c r="J462" i="1"/>
  <c r="J970" i="1"/>
  <c r="J1126" i="1"/>
  <c r="J1658" i="1"/>
  <c r="J919" i="1"/>
  <c r="J1392" i="1"/>
  <c r="J1572" i="1"/>
  <c r="J489" i="1"/>
  <c r="J1881" i="1"/>
  <c r="J892" i="1"/>
  <c r="J1083" i="1"/>
  <c r="J1279" i="1"/>
  <c r="J1736" i="1"/>
  <c r="J1752" i="1"/>
  <c r="J1435" i="1"/>
  <c r="J1470" i="1"/>
  <c r="J1642" i="1"/>
  <c r="J1056" i="1"/>
  <c r="J102" i="1"/>
  <c r="J1013" i="1"/>
  <c r="J1341" i="1"/>
  <c r="J1314" i="1"/>
  <c r="J247" i="1"/>
  <c r="J188" i="1"/>
  <c r="J1728" i="1"/>
  <c r="J1537" i="1"/>
  <c r="J1427" i="1"/>
  <c r="J1255" i="1"/>
  <c r="J1228" i="1"/>
  <c r="J1185" i="1"/>
  <c r="J1177" i="1"/>
  <c r="J1091" i="1"/>
  <c r="J1021" i="1"/>
  <c r="J876" i="1"/>
  <c r="J825" i="1"/>
  <c r="J782" i="1"/>
  <c r="J669" i="1"/>
  <c r="J481" i="1"/>
  <c r="J403" i="1"/>
  <c r="J454" i="1"/>
  <c r="J161" i="1"/>
  <c r="J1263" i="1"/>
  <c r="J962" i="1"/>
  <c r="J911" i="1"/>
  <c r="J884" i="1"/>
  <c r="J739" i="1"/>
  <c r="J618" i="1"/>
  <c r="J497" i="1"/>
  <c r="J446" i="1"/>
  <c r="J317" i="1"/>
  <c r="J290" i="1"/>
  <c r="J927" i="1"/>
  <c r="J325" i="1"/>
  <c r="J309" i="1"/>
  <c r="J1494" i="1"/>
  <c r="J610" i="1"/>
  <c r="J395" i="1"/>
  <c r="J333" i="1"/>
  <c r="J137" i="1"/>
  <c r="J798" i="1"/>
  <c r="J1787" i="1"/>
  <c r="J1650" i="1"/>
  <c r="J1615" i="1"/>
  <c r="J1607" i="1"/>
  <c r="J1580" i="1"/>
  <c r="J1513" i="1"/>
  <c r="J1451" i="1"/>
  <c r="J1384" i="1"/>
  <c r="J1349" i="1"/>
  <c r="J1298" i="1"/>
  <c r="J1271" i="1"/>
  <c r="J1236" i="1"/>
  <c r="J1212" i="1"/>
  <c r="J1134" i="1"/>
  <c r="J935" i="1"/>
  <c r="J849" i="1"/>
  <c r="J696" i="1"/>
  <c r="J591" i="1"/>
  <c r="J583" i="1"/>
  <c r="J532" i="1"/>
  <c r="J524" i="1"/>
  <c r="J411" i="1"/>
  <c r="J376" i="1"/>
  <c r="J368" i="1"/>
  <c r="J505" i="1"/>
  <c r="J196" i="1"/>
  <c r="J626" i="1"/>
  <c r="J1443" i="1"/>
  <c r="J1830" i="1"/>
  <c r="J1623" i="1"/>
  <c r="J1795" i="1"/>
  <c r="J1873" i="1"/>
  <c r="J1709" i="1"/>
  <c r="J1685" i="1"/>
  <c r="J1408" i="1"/>
  <c r="J1556" i="1"/>
  <c r="J1478" i="1"/>
  <c r="J1400" i="1"/>
  <c r="J1564" i="1"/>
  <c r="J1365" i="1"/>
  <c r="J1486" i="1"/>
  <c r="J223" i="1"/>
  <c r="J1771" i="1"/>
  <c r="J841" i="1"/>
  <c r="J1599" i="1"/>
  <c r="J1744" i="1"/>
  <c r="J1857" i="1"/>
  <c r="J1814" i="1"/>
  <c r="J1822" i="1"/>
  <c r="J180" i="1" l="1"/>
  <c r="D425" i="1"/>
  <c r="D639" i="1"/>
  <c r="D837" i="1"/>
  <c r="D1045" i="1"/>
  <c r="D725" i="1"/>
  <c r="D718" i="1"/>
  <c r="J1943" i="1"/>
  <c r="D545" i="1"/>
  <c r="D711" i="1"/>
  <c r="D982" i="1"/>
  <c r="D21" i="1"/>
  <c r="D28" i="1"/>
  <c r="D716" i="1"/>
  <c r="D977" i="1"/>
  <c r="D710" i="1"/>
  <c r="D812" i="1"/>
  <c r="D50" i="1"/>
  <c r="D235" i="1"/>
  <c r="D59" i="1"/>
  <c r="H1951" i="1"/>
  <c r="D362" i="1"/>
  <c r="H2254" i="1"/>
  <c r="D2254" i="1" s="1"/>
  <c r="D2811" i="1"/>
  <c r="J2811" i="1"/>
  <c r="D2725" i="1"/>
  <c r="J2725" i="1"/>
  <c r="D2639" i="1"/>
  <c r="J2639" i="1"/>
  <c r="D1916" i="1"/>
  <c r="J1916" i="1"/>
  <c r="D2354" i="1"/>
  <c r="J2354" i="1"/>
  <c r="D2518" i="1"/>
  <c r="J2518" i="1"/>
  <c r="D3198" i="1"/>
  <c r="J3198" i="1"/>
  <c r="D3206" i="1"/>
  <c r="J3206" i="1"/>
  <c r="D3214" i="1"/>
  <c r="J3214" i="1"/>
  <c r="D2303" i="1"/>
  <c r="J2303" i="1"/>
  <c r="D2311" i="1"/>
  <c r="J2311" i="1"/>
  <c r="D2975" i="1"/>
  <c r="J2975" i="1"/>
  <c r="D2983" i="1"/>
  <c r="J2983" i="1"/>
  <c r="D2991" i="1"/>
  <c r="J2991" i="1"/>
  <c r="D2999" i="1"/>
  <c r="J2999" i="1"/>
  <c r="D2115" i="1"/>
  <c r="J2115" i="1"/>
  <c r="D2483" i="1"/>
  <c r="J2483" i="1"/>
  <c r="D2166" i="1"/>
  <c r="D2346" i="1"/>
  <c r="J2346" i="1"/>
  <c r="D2526" i="1"/>
  <c r="J2526" i="1"/>
  <c r="D37" i="1"/>
  <c r="J360" i="1"/>
  <c r="D22" i="1"/>
  <c r="D23" i="1"/>
  <c r="D30" i="1"/>
  <c r="D38" i="1"/>
  <c r="D544" i="1"/>
  <c r="D717" i="1"/>
  <c r="D984" i="1"/>
  <c r="D810" i="1"/>
  <c r="D207" i="1"/>
  <c r="H2099" i="1"/>
  <c r="D2099" i="1" s="1"/>
  <c r="D61" i="1"/>
  <c r="H1953" i="1"/>
  <c r="D1953" i="1" s="1"/>
  <c r="D551" i="1"/>
  <c r="H2443" i="1"/>
  <c r="D2443" i="1" s="1"/>
  <c r="D283" i="1"/>
  <c r="H2175" i="1"/>
  <c r="D2175" i="1" s="1"/>
  <c r="D1959" i="1"/>
  <c r="J1959" i="1"/>
  <c r="J1908" i="1"/>
  <c r="D1900" i="1"/>
  <c r="J1900" i="1"/>
  <c r="D2846" i="1"/>
  <c r="J2846" i="1"/>
  <c r="D2510" i="1"/>
  <c r="J2510" i="1"/>
  <c r="D2467" i="1"/>
  <c r="J2467" i="1"/>
  <c r="D2459" i="1"/>
  <c r="J2459" i="1"/>
  <c r="D2295" i="1"/>
  <c r="J2295" i="1"/>
  <c r="D2158" i="1"/>
  <c r="J2158" i="1"/>
  <c r="D1967" i="1"/>
  <c r="J1967" i="1"/>
  <c r="D2338" i="1"/>
  <c r="J2338" i="1"/>
  <c r="D2502" i="1"/>
  <c r="J2502" i="1"/>
  <c r="D2862" i="1"/>
  <c r="J2862" i="1"/>
  <c r="D3026" i="1"/>
  <c r="J3026" i="1"/>
  <c r="D3034" i="1"/>
  <c r="J3034" i="1"/>
  <c r="D3042" i="1"/>
  <c r="J3042" i="1"/>
  <c r="D3362" i="1"/>
  <c r="J3362" i="1"/>
  <c r="D3370" i="1"/>
  <c r="J3370" i="1"/>
  <c r="D3378" i="1"/>
  <c r="J3378" i="1"/>
  <c r="D3550" i="1"/>
  <c r="J3550" i="1"/>
  <c r="D2053" i="1"/>
  <c r="J2053" i="1"/>
  <c r="D2201" i="1"/>
  <c r="J2201" i="1"/>
  <c r="D2123" i="1"/>
  <c r="J2123" i="1"/>
  <c r="D2131" i="1"/>
  <c r="J2131" i="1"/>
  <c r="D2287" i="1"/>
  <c r="J2287" i="1"/>
  <c r="D2475" i="1"/>
  <c r="J2475" i="1"/>
  <c r="D2631" i="1"/>
  <c r="J2631" i="1"/>
  <c r="D2647" i="1"/>
  <c r="J2647" i="1"/>
  <c r="D2655" i="1"/>
  <c r="J2655" i="1"/>
  <c r="D2803" i="1"/>
  <c r="J2803" i="1"/>
  <c r="D2819" i="1"/>
  <c r="J2819" i="1"/>
  <c r="D2827" i="1"/>
  <c r="J2827" i="1"/>
  <c r="D3163" i="1"/>
  <c r="J3163" i="1"/>
  <c r="D3171" i="1"/>
  <c r="J3171" i="1"/>
  <c r="D1986" i="1"/>
  <c r="J1986" i="1"/>
  <c r="D2088" i="1"/>
  <c r="J2088" i="1"/>
  <c r="D2674" i="1"/>
  <c r="J2674" i="1"/>
  <c r="D2072" i="1"/>
  <c r="J2072" i="1"/>
  <c r="D2260" i="1"/>
  <c r="J2260" i="1"/>
  <c r="D2268" i="1"/>
  <c r="J2268" i="1"/>
  <c r="D2588" i="1"/>
  <c r="J2588" i="1"/>
  <c r="D2596" i="1"/>
  <c r="J2596" i="1"/>
  <c r="D2604" i="1"/>
  <c r="J2604" i="1"/>
  <c r="D2612" i="1"/>
  <c r="J2612" i="1"/>
  <c r="D2760" i="1"/>
  <c r="J2760" i="1"/>
  <c r="D2768" i="1"/>
  <c r="J2768" i="1"/>
  <c r="D2776" i="1"/>
  <c r="J2776" i="1"/>
  <c r="D2956" i="1"/>
  <c r="J2956" i="1"/>
  <c r="D3276" i="1"/>
  <c r="J3276" i="1"/>
  <c r="D3284" i="1"/>
  <c r="J3284" i="1"/>
  <c r="D3292" i="1"/>
  <c r="J3292" i="1"/>
  <c r="D3300" i="1"/>
  <c r="J3300" i="1"/>
  <c r="D3636" i="1"/>
  <c r="J3636" i="1"/>
  <c r="D2029" i="1"/>
  <c r="J2029" i="1"/>
  <c r="D2037" i="1"/>
  <c r="J2037" i="1"/>
  <c r="D2225" i="1"/>
  <c r="J2225" i="1"/>
  <c r="D2373" i="1"/>
  <c r="J2373" i="1"/>
  <c r="D2381" i="1"/>
  <c r="J2381" i="1"/>
  <c r="D2545" i="1"/>
  <c r="J2545" i="1"/>
  <c r="D2553" i="1"/>
  <c r="J2553" i="1"/>
  <c r="D2717" i="1"/>
  <c r="J2717" i="1"/>
  <c r="D2733" i="1"/>
  <c r="J2733" i="1"/>
  <c r="D3061" i="1"/>
  <c r="J3061" i="1"/>
  <c r="D3069" i="1"/>
  <c r="J3069" i="1"/>
  <c r="D3077" i="1"/>
  <c r="J3077" i="1"/>
  <c r="D3085" i="1"/>
  <c r="J3085" i="1"/>
  <c r="D3233" i="1"/>
  <c r="J3233" i="1"/>
  <c r="D3241" i="1"/>
  <c r="J3241" i="1"/>
  <c r="D3249" i="1"/>
  <c r="J3249" i="1"/>
  <c r="D3257" i="1"/>
  <c r="J3257" i="1"/>
  <c r="D3421" i="1"/>
  <c r="J3421" i="1"/>
  <c r="D3429" i="1"/>
  <c r="J3429" i="1"/>
  <c r="D3577" i="1"/>
  <c r="J3577" i="1"/>
  <c r="D3585" i="1"/>
  <c r="J3585" i="1"/>
  <c r="D1994" i="1"/>
  <c r="J1994" i="1"/>
  <c r="D2080" i="1"/>
  <c r="J2080" i="1"/>
  <c r="D2096" i="1"/>
  <c r="D2139" i="1"/>
  <c r="J2139" i="1"/>
  <c r="D2174" i="1"/>
  <c r="D2252" i="1"/>
  <c r="J2252" i="1"/>
  <c r="D2948" i="1"/>
  <c r="J2948" i="1"/>
  <c r="D3327" i="1"/>
  <c r="J3327" i="1"/>
  <c r="D3335" i="1"/>
  <c r="J3335" i="1"/>
  <c r="D3343" i="1"/>
  <c r="J3343" i="1"/>
  <c r="D3515" i="1"/>
  <c r="J3515" i="1"/>
  <c r="D3663" i="1"/>
  <c r="J3663" i="1"/>
  <c r="D3671" i="1"/>
  <c r="J3671" i="1"/>
  <c r="D3679" i="1"/>
  <c r="J3679" i="1"/>
  <c r="D3687" i="1"/>
  <c r="J3687" i="1"/>
  <c r="D275" i="1"/>
  <c r="H2167" i="1"/>
  <c r="D2167" i="1" s="1"/>
  <c r="D2010" i="1"/>
  <c r="J2010" i="1"/>
  <c r="D32" i="1"/>
  <c r="H1924" i="1"/>
  <c r="D3319" i="1"/>
  <c r="J3319" i="1"/>
  <c r="D2330" i="1"/>
  <c r="J2330" i="1"/>
  <c r="D2682" i="1"/>
  <c r="J2682" i="1"/>
  <c r="D2690" i="1"/>
  <c r="J2690" i="1"/>
  <c r="D2698" i="1"/>
  <c r="J2698" i="1"/>
  <c r="D2854" i="1"/>
  <c r="J2854" i="1"/>
  <c r="D2870" i="1"/>
  <c r="J2870" i="1"/>
  <c r="D3018" i="1"/>
  <c r="J3018" i="1"/>
  <c r="D3190" i="1"/>
  <c r="J3190" i="1"/>
  <c r="D3386" i="1"/>
  <c r="J3386" i="1"/>
  <c r="D3534" i="1"/>
  <c r="J3534" i="1"/>
  <c r="D3542" i="1"/>
  <c r="J3542" i="1"/>
  <c r="D3558" i="1"/>
  <c r="J3558" i="1"/>
  <c r="D2182" i="1"/>
  <c r="J2182" i="1"/>
  <c r="D3147" i="1"/>
  <c r="J3147" i="1"/>
  <c r="D3155" i="1"/>
  <c r="J3155" i="1"/>
  <c r="D2244" i="1"/>
  <c r="J2244" i="1"/>
  <c r="D2416" i="1"/>
  <c r="J2416" i="1"/>
  <c r="D2424" i="1"/>
  <c r="J2424" i="1"/>
  <c r="D2432" i="1"/>
  <c r="J2432" i="1"/>
  <c r="D2440" i="1"/>
  <c r="D2784" i="1"/>
  <c r="J2784" i="1"/>
  <c r="D2932" i="1"/>
  <c r="J2932" i="1"/>
  <c r="D2940" i="1"/>
  <c r="J2940" i="1"/>
  <c r="D3104" i="1"/>
  <c r="J3104" i="1"/>
  <c r="D3112" i="1"/>
  <c r="J3112" i="1"/>
  <c r="D3120" i="1"/>
  <c r="J3120" i="1"/>
  <c r="D3128" i="1"/>
  <c r="J3128" i="1"/>
  <c r="D3448" i="1"/>
  <c r="J3448" i="1"/>
  <c r="D3456" i="1"/>
  <c r="J3456" i="1"/>
  <c r="D3464" i="1"/>
  <c r="J3464" i="1"/>
  <c r="D3472" i="1"/>
  <c r="J3472" i="1"/>
  <c r="D3620" i="1"/>
  <c r="J3620" i="1"/>
  <c r="D3628" i="1"/>
  <c r="J3628" i="1"/>
  <c r="D3644" i="1"/>
  <c r="J3644" i="1"/>
  <c r="D2209" i="1"/>
  <c r="J2209" i="1"/>
  <c r="D2217" i="1"/>
  <c r="J2217" i="1"/>
  <c r="D2389" i="1"/>
  <c r="J2389" i="1"/>
  <c r="D2397" i="1"/>
  <c r="J2397" i="1"/>
  <c r="D2561" i="1"/>
  <c r="J2561" i="1"/>
  <c r="D2569" i="1"/>
  <c r="J2569" i="1"/>
  <c r="D2741" i="1"/>
  <c r="J2741" i="1"/>
  <c r="D2889" i="1"/>
  <c r="J2889" i="1"/>
  <c r="D2897" i="1"/>
  <c r="J2897" i="1"/>
  <c r="D2905" i="1"/>
  <c r="J2905" i="1"/>
  <c r="D2913" i="1"/>
  <c r="J2913" i="1"/>
  <c r="D3405" i="1"/>
  <c r="J3405" i="1"/>
  <c r="D3413" i="1"/>
  <c r="J3413" i="1"/>
  <c r="D3593" i="1"/>
  <c r="J3593" i="1"/>
  <c r="D3601" i="1"/>
  <c r="J3601" i="1"/>
  <c r="D3749" i="1"/>
  <c r="J3749" i="1"/>
  <c r="D3757" i="1"/>
  <c r="J3757" i="1"/>
  <c r="D3765" i="1"/>
  <c r="J3765" i="1"/>
  <c r="D3773" i="1"/>
  <c r="J3773" i="1"/>
  <c r="D2002" i="1"/>
  <c r="J2002" i="1"/>
  <c r="D3706" i="1"/>
  <c r="J3706" i="1"/>
  <c r="D3714" i="1"/>
  <c r="J3714" i="1"/>
  <c r="D3722" i="1"/>
  <c r="J3722" i="1"/>
  <c r="D3730" i="1"/>
  <c r="J3730" i="1"/>
  <c r="D3491" i="1"/>
  <c r="J3491" i="1"/>
  <c r="D3499" i="1"/>
  <c r="J3499" i="1"/>
  <c r="D3507" i="1"/>
  <c r="J3507" i="1"/>
  <c r="J2045" i="1"/>
  <c r="D839" i="1"/>
  <c r="D14" i="1"/>
  <c r="J59" i="1"/>
  <c r="J274" i="1"/>
  <c r="D272" i="1" s="1"/>
  <c r="D15" i="1"/>
  <c r="D7" i="1"/>
  <c r="D31" i="1"/>
  <c r="D12" i="1"/>
  <c r="D56" i="1"/>
  <c r="D236" i="1"/>
  <c r="D67" i="1"/>
  <c r="J67" i="1"/>
  <c r="D209" i="1"/>
  <c r="D210" i="1"/>
  <c r="D203" i="1"/>
  <c r="D118" i="1"/>
  <c r="J118" i="1"/>
  <c r="D108" i="1" s="1"/>
  <c r="D237" i="1"/>
  <c r="D1826" i="1"/>
  <c r="D1828" i="1"/>
  <c r="D1821" i="1"/>
  <c r="D1827" i="1"/>
  <c r="D1598" i="1"/>
  <c r="D1604" i="1"/>
  <c r="D1603" i="1"/>
  <c r="D1605" i="1"/>
  <c r="D1490" i="1"/>
  <c r="D1492" i="1"/>
  <c r="D1485" i="1"/>
  <c r="D1491" i="1"/>
  <c r="D1482" i="1"/>
  <c r="D1484" i="1"/>
  <c r="D1477" i="1"/>
  <c r="D1483" i="1"/>
  <c r="D1713" i="1"/>
  <c r="D1715" i="1"/>
  <c r="D1708" i="1"/>
  <c r="D1714" i="1"/>
  <c r="D1794" i="1"/>
  <c r="D1800" i="1"/>
  <c r="D1799" i="1"/>
  <c r="D1801" i="1"/>
  <c r="D1834" i="1"/>
  <c r="D1836" i="1"/>
  <c r="D1829" i="1"/>
  <c r="D1835" i="1"/>
  <c r="D630" i="1"/>
  <c r="D632" i="1"/>
  <c r="D625" i="1"/>
  <c r="D631" i="1"/>
  <c r="D200" i="1"/>
  <c r="D202" i="1"/>
  <c r="D195" i="1"/>
  <c r="D201" i="1"/>
  <c r="D509" i="1"/>
  <c r="D511" i="1"/>
  <c r="D504" i="1"/>
  <c r="D510" i="1"/>
  <c r="D375" i="1"/>
  <c r="D381" i="1"/>
  <c r="D380" i="1"/>
  <c r="D382" i="1"/>
  <c r="D523" i="1"/>
  <c r="D529" i="1"/>
  <c r="D528" i="1"/>
  <c r="D530" i="1"/>
  <c r="D582" i="1"/>
  <c r="D588" i="1"/>
  <c r="D587" i="1"/>
  <c r="D589" i="1"/>
  <c r="D695" i="1"/>
  <c r="D701" i="1"/>
  <c r="D700" i="1"/>
  <c r="D702" i="1"/>
  <c r="D939" i="1"/>
  <c r="D941" i="1"/>
  <c r="D934" i="1"/>
  <c r="D940" i="1"/>
  <c r="D1211" i="1"/>
  <c r="D1217" i="1"/>
  <c r="D1216" i="1"/>
  <c r="D1218" i="1"/>
  <c r="D1270" i="1"/>
  <c r="D1276" i="1"/>
  <c r="D1275" i="1"/>
  <c r="D1277" i="1"/>
  <c r="D1353" i="1"/>
  <c r="D1355" i="1"/>
  <c r="D1348" i="1"/>
  <c r="D1354" i="1"/>
  <c r="D1450" i="1"/>
  <c r="D1456" i="1"/>
  <c r="D1455" i="1"/>
  <c r="D1457" i="1"/>
  <c r="D1579" i="1"/>
  <c r="D1585" i="1"/>
  <c r="D1584" i="1"/>
  <c r="D1586" i="1"/>
  <c r="D1614" i="1"/>
  <c r="D1620" i="1"/>
  <c r="D1619" i="1"/>
  <c r="D1621" i="1"/>
  <c r="D1786" i="1"/>
  <c r="D1792" i="1"/>
  <c r="D1791" i="1"/>
  <c r="D1793" i="1"/>
  <c r="D136" i="1"/>
  <c r="D142" i="1"/>
  <c r="D141" i="1"/>
  <c r="D143" i="1"/>
  <c r="D394" i="1"/>
  <c r="D400" i="1"/>
  <c r="D399" i="1"/>
  <c r="D401" i="1"/>
  <c r="D1498" i="1"/>
  <c r="D1500" i="1"/>
  <c r="D1493" i="1"/>
  <c r="D1499" i="1"/>
  <c r="D329" i="1"/>
  <c r="D331" i="1"/>
  <c r="D324" i="1"/>
  <c r="D330" i="1"/>
  <c r="D294" i="1"/>
  <c r="D296" i="1"/>
  <c r="D289" i="1"/>
  <c r="D295" i="1"/>
  <c r="D450" i="1"/>
  <c r="D452" i="1"/>
  <c r="D445" i="1"/>
  <c r="D451" i="1"/>
  <c r="D622" i="1"/>
  <c r="D624" i="1"/>
  <c r="D617" i="1"/>
  <c r="D623" i="1"/>
  <c r="D888" i="1"/>
  <c r="D890" i="1"/>
  <c r="D883" i="1"/>
  <c r="D889" i="1"/>
  <c r="D961" i="1"/>
  <c r="D967" i="1"/>
  <c r="D966" i="1"/>
  <c r="D968" i="1"/>
  <c r="D160" i="1"/>
  <c r="D166" i="1"/>
  <c r="D165" i="1"/>
  <c r="D167" i="1"/>
  <c r="D402" i="1"/>
  <c r="D408" i="1"/>
  <c r="D407" i="1"/>
  <c r="D409" i="1"/>
  <c r="D547" i="1"/>
  <c r="D553" i="1"/>
  <c r="D552" i="1"/>
  <c r="D554" i="1"/>
  <c r="D781" i="1"/>
  <c r="D787" i="1"/>
  <c r="D786" i="1"/>
  <c r="D788" i="1"/>
  <c r="D880" i="1"/>
  <c r="D882" i="1"/>
  <c r="D875" i="1"/>
  <c r="D881" i="1"/>
  <c r="D1095" i="1"/>
  <c r="D1097" i="1"/>
  <c r="D1090" i="1"/>
  <c r="D1096" i="1"/>
  <c r="D1189" i="1"/>
  <c r="D1191" i="1"/>
  <c r="D1184" i="1"/>
  <c r="D1190" i="1"/>
  <c r="D1254" i="1"/>
  <c r="D1260" i="1"/>
  <c r="D1259" i="1"/>
  <c r="D1261" i="1"/>
  <c r="D1541" i="1"/>
  <c r="D1543" i="1"/>
  <c r="D1536" i="1"/>
  <c r="D1542" i="1"/>
  <c r="D192" i="1"/>
  <c r="D194" i="1"/>
  <c r="D187" i="1"/>
  <c r="D193" i="1"/>
  <c r="D359" i="1"/>
  <c r="D365" i="1"/>
  <c r="D364" i="1"/>
  <c r="D366" i="1"/>
  <c r="D1345" i="1"/>
  <c r="D1347" i="1"/>
  <c r="D1340" i="1"/>
  <c r="D1346" i="1"/>
  <c r="D101" i="1"/>
  <c r="D107" i="1"/>
  <c r="D106" i="1"/>
  <c r="D1646" i="1"/>
  <c r="D1648" i="1"/>
  <c r="D1641" i="1"/>
  <c r="D1647" i="1"/>
  <c r="D1434" i="1"/>
  <c r="D1440" i="1"/>
  <c r="D1439" i="1"/>
  <c r="D1441" i="1"/>
  <c r="D1735" i="1"/>
  <c r="D1741" i="1"/>
  <c r="D1740" i="1"/>
  <c r="D1742" i="1"/>
  <c r="D1087" i="1"/>
  <c r="D1089" i="1"/>
  <c r="D1082" i="1"/>
  <c r="D1088" i="1"/>
  <c r="D1885" i="1"/>
  <c r="D1887" i="1"/>
  <c r="D1880" i="1"/>
  <c r="D1886" i="1"/>
  <c r="D1571" i="1"/>
  <c r="D1577" i="1"/>
  <c r="D1576" i="1"/>
  <c r="D1578" i="1"/>
  <c r="D923" i="1"/>
  <c r="D925" i="1"/>
  <c r="D918" i="1"/>
  <c r="D924" i="1"/>
  <c r="D1125" i="1"/>
  <c r="D1131" i="1"/>
  <c r="D1130" i="1"/>
  <c r="D1132" i="1"/>
  <c r="D466" i="1"/>
  <c r="D468" i="1"/>
  <c r="D461" i="1"/>
  <c r="D467" i="1"/>
  <c r="D759" i="1"/>
  <c r="D761" i="1"/>
  <c r="D754" i="1"/>
  <c r="D760" i="1"/>
  <c r="D1052" i="1"/>
  <c r="D1054" i="1"/>
  <c r="D1047" i="1"/>
  <c r="D1053" i="1"/>
  <c r="D1149" i="1"/>
  <c r="D1154" i="1"/>
  <c r="D1156" i="1"/>
  <c r="D1155" i="1"/>
  <c r="D1533" i="1"/>
  <c r="D1535" i="1"/>
  <c r="D1528" i="1"/>
  <c r="D1534" i="1"/>
  <c r="D1842" i="1"/>
  <c r="D1844" i="1"/>
  <c r="D1837" i="1"/>
  <c r="D1843" i="1"/>
  <c r="D1310" i="1"/>
  <c r="D1312" i="1"/>
  <c r="D1305" i="1"/>
  <c r="D1311" i="1"/>
  <c r="D767" i="1"/>
  <c r="D769" i="1"/>
  <c r="D762" i="1"/>
  <c r="D768" i="1"/>
  <c r="D996" i="1"/>
  <c r="D1002" i="1"/>
  <c r="D1001" i="1"/>
  <c r="D1003" i="1"/>
  <c r="D442" i="1"/>
  <c r="D444" i="1"/>
  <c r="D437" i="1"/>
  <c r="D443" i="1"/>
  <c r="D265" i="1"/>
  <c r="D271" i="1"/>
  <c r="D270" i="1"/>
  <c r="D1670" i="1"/>
  <c r="D1672" i="1"/>
  <c r="D1665" i="1"/>
  <c r="D1671" i="1"/>
  <c r="D93" i="1"/>
  <c r="D99" i="1"/>
  <c r="D98" i="1"/>
  <c r="D789" i="1"/>
  <c r="D795" i="1"/>
  <c r="D794" i="1"/>
  <c r="D796" i="1"/>
  <c r="D681" i="1"/>
  <c r="D683" i="1"/>
  <c r="D676" i="1"/>
  <c r="D682" i="1"/>
  <c r="D566" i="1"/>
  <c r="D572" i="1"/>
  <c r="D571" i="1"/>
  <c r="D573" i="1"/>
  <c r="D184" i="1"/>
  <c r="D186" i="1"/>
  <c r="D179" i="1"/>
  <c r="D185" i="1"/>
  <c r="D1173" i="1"/>
  <c r="D1175" i="1"/>
  <c r="D1168" i="1"/>
  <c r="D1174" i="1"/>
  <c r="D1103" i="1"/>
  <c r="D1105" i="1"/>
  <c r="D1098" i="1"/>
  <c r="D1104" i="1"/>
  <c r="D546" i="1"/>
  <c r="D1148" i="1"/>
  <c r="D874" i="1"/>
  <c r="D1046" i="1"/>
  <c r="D753" i="1"/>
  <c r="D1861" i="1"/>
  <c r="D1863" i="1"/>
  <c r="D1856" i="1"/>
  <c r="D1862" i="1"/>
  <c r="D1770" i="1"/>
  <c r="D1776" i="1"/>
  <c r="D1775" i="1"/>
  <c r="D1777" i="1"/>
  <c r="D1563" i="1"/>
  <c r="D1569" i="1"/>
  <c r="D1568" i="1"/>
  <c r="D1570" i="1"/>
  <c r="D1407" i="1"/>
  <c r="D1413" i="1"/>
  <c r="D1412" i="1"/>
  <c r="D1414" i="1"/>
  <c r="D1818" i="1"/>
  <c r="D1820" i="1"/>
  <c r="D1813" i="1"/>
  <c r="D1819" i="1"/>
  <c r="D1743" i="1"/>
  <c r="D1749" i="1"/>
  <c r="D1748" i="1"/>
  <c r="D1750" i="1"/>
  <c r="D840" i="1"/>
  <c r="D846" i="1"/>
  <c r="D845" i="1"/>
  <c r="D847" i="1"/>
  <c r="D227" i="1"/>
  <c r="D229" i="1"/>
  <c r="D222" i="1"/>
  <c r="D228" i="1"/>
  <c r="D1369" i="1"/>
  <c r="D1371" i="1"/>
  <c r="D1364" i="1"/>
  <c r="D1370" i="1"/>
  <c r="D1399" i="1"/>
  <c r="D1405" i="1"/>
  <c r="D1404" i="1"/>
  <c r="D1406" i="1"/>
  <c r="D1555" i="1"/>
  <c r="D1561" i="1"/>
  <c r="D1560" i="1"/>
  <c r="D1562" i="1"/>
  <c r="D1689" i="1"/>
  <c r="D1691" i="1"/>
  <c r="D1684" i="1"/>
  <c r="D1690" i="1"/>
  <c r="D1877" i="1"/>
  <c r="D1879" i="1"/>
  <c r="D1872" i="1"/>
  <c r="D1878" i="1"/>
  <c r="D1622" i="1"/>
  <c r="D1628" i="1"/>
  <c r="D1627" i="1"/>
  <c r="D1629" i="1"/>
  <c r="D1442" i="1"/>
  <c r="D1448" i="1"/>
  <c r="D1447" i="1"/>
  <c r="D1449" i="1"/>
  <c r="D63" i="1"/>
  <c r="D58" i="1"/>
  <c r="D64" i="1"/>
  <c r="D278" i="1"/>
  <c r="D367" i="1"/>
  <c r="D373" i="1"/>
  <c r="D372" i="1"/>
  <c r="D374" i="1"/>
  <c r="D410" i="1"/>
  <c r="D416" i="1"/>
  <c r="D415" i="1"/>
  <c r="D417" i="1"/>
  <c r="D531" i="1"/>
  <c r="D537" i="1"/>
  <c r="D536" i="1"/>
  <c r="D538" i="1"/>
  <c r="D590" i="1"/>
  <c r="D596" i="1"/>
  <c r="D595" i="1"/>
  <c r="D597" i="1"/>
  <c r="D848" i="1"/>
  <c r="D854" i="1"/>
  <c r="D853" i="1"/>
  <c r="D855" i="1"/>
  <c r="D1133" i="1"/>
  <c r="D1139" i="1"/>
  <c r="D1138" i="1"/>
  <c r="D1140" i="1"/>
  <c r="D1235" i="1"/>
  <c r="D1241" i="1"/>
  <c r="D1240" i="1"/>
  <c r="D1242" i="1"/>
  <c r="D1302" i="1"/>
  <c r="D1304" i="1"/>
  <c r="D1297" i="1"/>
  <c r="D1303" i="1"/>
  <c r="D1383" i="1"/>
  <c r="D1389" i="1"/>
  <c r="D1388" i="1"/>
  <c r="D1390" i="1"/>
  <c r="D1517" i="1"/>
  <c r="D1519" i="1"/>
  <c r="D1512" i="1"/>
  <c r="D1518" i="1"/>
  <c r="D1606" i="1"/>
  <c r="D1612" i="1"/>
  <c r="D1611" i="1"/>
  <c r="D1613" i="1"/>
  <c r="D1654" i="1"/>
  <c r="D1656" i="1"/>
  <c r="D1649" i="1"/>
  <c r="D1655" i="1"/>
  <c r="D797" i="1"/>
  <c r="D803" i="1"/>
  <c r="D802" i="1"/>
  <c r="D804" i="1"/>
  <c r="D337" i="1"/>
  <c r="D339" i="1"/>
  <c r="D332" i="1"/>
  <c r="D338" i="1"/>
  <c r="D614" i="1"/>
  <c r="D616" i="1"/>
  <c r="D609" i="1"/>
  <c r="D615" i="1"/>
  <c r="D313" i="1"/>
  <c r="D315" i="1"/>
  <c r="D308" i="1"/>
  <c r="D314" i="1"/>
  <c r="D931" i="1"/>
  <c r="D933" i="1"/>
  <c r="D926" i="1"/>
  <c r="D932" i="1"/>
  <c r="D321" i="1"/>
  <c r="D323" i="1"/>
  <c r="D316" i="1"/>
  <c r="D322" i="1"/>
  <c r="D501" i="1"/>
  <c r="D503" i="1"/>
  <c r="D496" i="1"/>
  <c r="D502" i="1"/>
  <c r="D743" i="1"/>
  <c r="D745" i="1"/>
  <c r="D738" i="1"/>
  <c r="D744" i="1"/>
  <c r="D915" i="1"/>
  <c r="D917" i="1"/>
  <c r="D910" i="1"/>
  <c r="D916" i="1"/>
  <c r="D1262" i="1"/>
  <c r="D1268" i="1"/>
  <c r="D1267" i="1"/>
  <c r="D1269" i="1"/>
  <c r="D458" i="1"/>
  <c r="D460" i="1"/>
  <c r="D453" i="1"/>
  <c r="D459" i="1"/>
  <c r="D485" i="1"/>
  <c r="D487" i="1"/>
  <c r="D480" i="1"/>
  <c r="D486" i="1"/>
  <c r="D673" i="1"/>
  <c r="D675" i="1"/>
  <c r="D668" i="1"/>
  <c r="D674" i="1"/>
  <c r="D824" i="1"/>
  <c r="D830" i="1"/>
  <c r="D829" i="1"/>
  <c r="D831" i="1"/>
  <c r="D1020" i="1"/>
  <c r="D1026" i="1"/>
  <c r="D1025" i="1"/>
  <c r="D1027" i="1"/>
  <c r="D1181" i="1"/>
  <c r="D1183" i="1"/>
  <c r="D1176" i="1"/>
  <c r="D1182" i="1"/>
  <c r="D1227" i="1"/>
  <c r="D1233" i="1"/>
  <c r="D1232" i="1"/>
  <c r="D1234" i="1"/>
  <c r="D1426" i="1"/>
  <c r="D1432" i="1"/>
  <c r="D1431" i="1"/>
  <c r="D1433" i="1"/>
  <c r="D1727" i="1"/>
  <c r="D1733" i="1"/>
  <c r="D1732" i="1"/>
  <c r="D1734" i="1"/>
  <c r="D251" i="1"/>
  <c r="D253" i="1"/>
  <c r="D246" i="1"/>
  <c r="D252" i="1"/>
  <c r="D1318" i="1"/>
  <c r="D1320" i="1"/>
  <c r="D1313" i="1"/>
  <c r="D1319" i="1"/>
  <c r="D1012" i="1"/>
  <c r="D1018" i="1"/>
  <c r="D1017" i="1"/>
  <c r="D1019" i="1"/>
  <c r="D1060" i="1"/>
  <c r="D1062" i="1"/>
  <c r="D1055" i="1"/>
  <c r="D1061" i="1"/>
  <c r="D1474" i="1"/>
  <c r="D1476" i="1"/>
  <c r="D1469" i="1"/>
  <c r="D1475" i="1"/>
  <c r="D1751" i="1"/>
  <c r="D1757" i="1"/>
  <c r="D1756" i="1"/>
  <c r="D1758" i="1"/>
  <c r="D1278" i="1"/>
  <c r="D1284" i="1"/>
  <c r="D1283" i="1"/>
  <c r="D1285" i="1"/>
  <c r="D896" i="1"/>
  <c r="D898" i="1"/>
  <c r="D891" i="1"/>
  <c r="D897" i="1"/>
  <c r="D493" i="1"/>
  <c r="D495" i="1"/>
  <c r="D488" i="1"/>
  <c r="D494" i="1"/>
  <c r="D1391" i="1"/>
  <c r="D1397" i="1"/>
  <c r="D1396" i="1"/>
  <c r="D1398" i="1"/>
  <c r="D1662" i="1"/>
  <c r="D1664" i="1"/>
  <c r="D1657" i="1"/>
  <c r="D1663" i="1"/>
  <c r="D969" i="1"/>
  <c r="D975" i="1"/>
  <c r="D974" i="1"/>
  <c r="D976" i="1"/>
  <c r="D1004" i="1"/>
  <c r="D1010" i="1"/>
  <c r="D1009" i="1"/>
  <c r="D1011" i="1"/>
  <c r="D1111" i="1"/>
  <c r="D1113" i="1"/>
  <c r="D1106" i="1"/>
  <c r="D1112" i="1"/>
  <c r="D1219" i="1"/>
  <c r="D1225" i="1"/>
  <c r="D1224" i="1"/>
  <c r="D1226" i="1"/>
  <c r="D79" i="1"/>
  <c r="D81" i="1"/>
  <c r="D74" i="1"/>
  <c r="D80" i="1"/>
  <c r="D1869" i="1"/>
  <c r="D1871" i="1"/>
  <c r="D1864" i="1"/>
  <c r="D1870" i="1"/>
  <c r="D1326" i="1"/>
  <c r="D1328" i="1"/>
  <c r="D1321" i="1"/>
  <c r="D1327" i="1"/>
  <c r="D1778" i="1"/>
  <c r="D1784" i="1"/>
  <c r="D1783" i="1"/>
  <c r="D1785" i="1"/>
  <c r="D144" i="1"/>
  <c r="D150" i="1"/>
  <c r="D149" i="1"/>
  <c r="D151" i="1"/>
  <c r="D1705" i="1"/>
  <c r="D1707" i="1"/>
  <c r="D1700" i="1"/>
  <c r="D1706" i="1"/>
  <c r="D1697" i="1"/>
  <c r="D1699" i="1"/>
  <c r="D1692" i="1"/>
  <c r="D1698" i="1"/>
  <c r="D351" i="1"/>
  <c r="D357" i="1"/>
  <c r="D356" i="1"/>
  <c r="D358" i="1"/>
  <c r="D1361" i="1"/>
  <c r="D1363" i="1"/>
  <c r="D1356" i="1"/>
  <c r="D1362" i="1"/>
  <c r="D953" i="1"/>
  <c r="D959" i="1"/>
  <c r="D958" i="1"/>
  <c r="D960" i="1"/>
  <c r="D1525" i="1"/>
  <c r="D1527" i="1"/>
  <c r="D1520" i="1"/>
  <c r="D1526" i="1"/>
  <c r="D109" i="1"/>
  <c r="D115" i="1"/>
  <c r="D114" i="1"/>
  <c r="D116" i="1"/>
  <c r="D657" i="1"/>
  <c r="D659" i="1"/>
  <c r="D652" i="1"/>
  <c r="D658" i="1"/>
  <c r="D1197" i="1"/>
  <c r="D1199" i="1"/>
  <c r="D1192" i="1"/>
  <c r="D1198" i="1"/>
  <c r="D243" i="1"/>
  <c r="D245" i="1"/>
  <c r="D238" i="1"/>
  <c r="D244" i="1"/>
  <c r="D665" i="1"/>
  <c r="D667" i="1"/>
  <c r="D660" i="1"/>
  <c r="D666" i="1"/>
  <c r="D574" i="1"/>
  <c r="D580" i="1"/>
  <c r="D579" i="1"/>
  <c r="D581" i="1"/>
  <c r="D286" i="1"/>
  <c r="D288" i="1"/>
  <c r="D281" i="1"/>
  <c r="D287" i="1"/>
  <c r="D152" i="1"/>
  <c r="D158" i="1"/>
  <c r="D157" i="1"/>
  <c r="D159" i="1"/>
  <c r="D1942" i="1" l="1"/>
  <c r="D1947" i="1"/>
  <c r="D1948" i="1"/>
  <c r="D100" i="1"/>
  <c r="D57" i="1"/>
  <c r="J2440" i="1"/>
  <c r="J2174" i="1"/>
  <c r="J2096" i="1"/>
  <c r="D273" i="1"/>
  <c r="D2044" i="1"/>
  <c r="D2051" i="1"/>
  <c r="D2050" i="1"/>
  <c r="D2049" i="1"/>
  <c r="D1963" i="1"/>
  <c r="D1964" i="1"/>
  <c r="D1965" i="1"/>
  <c r="D1958" i="1"/>
  <c r="D2531" i="1"/>
  <c r="D2532" i="1"/>
  <c r="D2525" i="1"/>
  <c r="D2530" i="1"/>
  <c r="D2350" i="1"/>
  <c r="D2351" i="1"/>
  <c r="D2352" i="1"/>
  <c r="D2345" i="1"/>
  <c r="J2166" i="1"/>
  <c r="D2482" i="1"/>
  <c r="D2489" i="1"/>
  <c r="D2488" i="1"/>
  <c r="D2487" i="1"/>
  <c r="D2120" i="1"/>
  <c r="D2121" i="1"/>
  <c r="D2114" i="1"/>
  <c r="D2119" i="1"/>
  <c r="D3005" i="1"/>
  <c r="D3004" i="1"/>
  <c r="D3003" i="1"/>
  <c r="D2998" i="1"/>
  <c r="D2990" i="1"/>
  <c r="D2997" i="1"/>
  <c r="D2996" i="1"/>
  <c r="D2995" i="1"/>
  <c r="D2987" i="1"/>
  <c r="D2989" i="1"/>
  <c r="D2988" i="1"/>
  <c r="D2982" i="1"/>
  <c r="D2974" i="1"/>
  <c r="D2981" i="1"/>
  <c r="D2980" i="1"/>
  <c r="D2979" i="1"/>
  <c r="D2317" i="1"/>
  <c r="D2316" i="1"/>
  <c r="D2315" i="1"/>
  <c r="D2310" i="1"/>
  <c r="D2302" i="1"/>
  <c r="D2309" i="1"/>
  <c r="D2308" i="1"/>
  <c r="D2307" i="1"/>
  <c r="D3218" i="1"/>
  <c r="D3219" i="1"/>
  <c r="D3220" i="1"/>
  <c r="D3213" i="1"/>
  <c r="D3211" i="1"/>
  <c r="D3212" i="1"/>
  <c r="D3205" i="1"/>
  <c r="D3210" i="1"/>
  <c r="D3203" i="1"/>
  <c r="D3204" i="1"/>
  <c r="D3197" i="1"/>
  <c r="D3202" i="1"/>
  <c r="D2523" i="1"/>
  <c r="D2524" i="1"/>
  <c r="D2517" i="1"/>
  <c r="D2522" i="1"/>
  <c r="D2353" i="1"/>
  <c r="D2359" i="1"/>
  <c r="D2360" i="1"/>
  <c r="D2358" i="1"/>
  <c r="D1921" i="1"/>
  <c r="D1915" i="1"/>
  <c r="D1920" i="1"/>
  <c r="D2645" i="1"/>
  <c r="D2644" i="1"/>
  <c r="D2643" i="1"/>
  <c r="D2638" i="1"/>
  <c r="D2730" i="1"/>
  <c r="D2731" i="1"/>
  <c r="D2724" i="1"/>
  <c r="D2729" i="1"/>
  <c r="D2815" i="1"/>
  <c r="D2817" i="1"/>
  <c r="D2816" i="1"/>
  <c r="D2810" i="1"/>
  <c r="D1951" i="1"/>
  <c r="J1951" i="1"/>
  <c r="D279" i="1"/>
  <c r="D280" i="1"/>
  <c r="D65" i="1"/>
  <c r="D3511" i="1"/>
  <c r="D3512" i="1"/>
  <c r="D3513" i="1"/>
  <c r="D3506" i="1"/>
  <c r="D3503" i="1"/>
  <c r="D3504" i="1"/>
  <c r="D3505" i="1"/>
  <c r="D3498" i="1"/>
  <c r="D3495" i="1"/>
  <c r="D3496" i="1"/>
  <c r="D3497" i="1"/>
  <c r="D3490" i="1"/>
  <c r="D3736" i="1"/>
  <c r="D3734" i="1"/>
  <c r="D3735" i="1"/>
  <c r="D3729" i="1"/>
  <c r="D3721" i="1"/>
  <c r="D3728" i="1"/>
  <c r="D3727" i="1"/>
  <c r="D3726" i="1"/>
  <c r="D3718" i="1"/>
  <c r="D3713" i="1"/>
  <c r="D3719" i="1"/>
  <c r="D3720" i="1"/>
  <c r="D3705" i="1"/>
  <c r="D3712" i="1"/>
  <c r="D3711" i="1"/>
  <c r="D3710" i="1"/>
  <c r="D2008" i="1"/>
  <c r="D2007" i="1"/>
  <c r="D2006" i="1"/>
  <c r="D2001" i="1"/>
  <c r="D3778" i="1"/>
  <c r="D3779" i="1"/>
  <c r="D3772" i="1"/>
  <c r="D3777" i="1"/>
  <c r="D3770" i="1"/>
  <c r="D3771" i="1"/>
  <c r="D3764" i="1"/>
  <c r="D3769" i="1"/>
  <c r="D3762" i="1"/>
  <c r="D3763" i="1"/>
  <c r="D3756" i="1"/>
  <c r="D3761" i="1"/>
  <c r="D3748" i="1"/>
  <c r="D3754" i="1"/>
  <c r="D3755" i="1"/>
  <c r="D3753" i="1"/>
  <c r="D3607" i="1"/>
  <c r="D3606" i="1"/>
  <c r="D3605" i="1"/>
  <c r="D3600" i="1"/>
  <c r="D3597" i="1"/>
  <c r="D3599" i="1"/>
  <c r="D3598" i="1"/>
  <c r="D3592" i="1"/>
  <c r="D3412" i="1"/>
  <c r="D3418" i="1"/>
  <c r="D3419" i="1"/>
  <c r="D3417" i="1"/>
  <c r="D3410" i="1"/>
  <c r="D3411" i="1"/>
  <c r="D3404" i="1"/>
  <c r="D3409" i="1"/>
  <c r="D2918" i="1"/>
  <c r="D2919" i="1"/>
  <c r="D2912" i="1"/>
  <c r="D2917" i="1"/>
  <c r="D2904" i="1"/>
  <c r="D2910" i="1"/>
  <c r="D2911" i="1"/>
  <c r="D2909" i="1"/>
  <c r="D2896" i="1"/>
  <c r="D2902" i="1"/>
  <c r="D2903" i="1"/>
  <c r="D2901" i="1"/>
  <c r="D2893" i="1"/>
  <c r="D2894" i="1"/>
  <c r="D2895" i="1"/>
  <c r="D2888" i="1"/>
  <c r="D2745" i="1"/>
  <c r="D2746" i="1"/>
  <c r="D2747" i="1"/>
  <c r="D2740" i="1"/>
  <c r="D2573" i="1"/>
  <c r="D2574" i="1"/>
  <c r="D2575" i="1"/>
  <c r="D2568" i="1"/>
  <c r="D2565" i="1"/>
  <c r="D2566" i="1"/>
  <c r="D2567" i="1"/>
  <c r="D2560" i="1"/>
  <c r="D2396" i="1"/>
  <c r="D2402" i="1"/>
  <c r="D2403" i="1"/>
  <c r="D2401" i="1"/>
  <c r="D2394" i="1"/>
  <c r="D2395" i="1"/>
  <c r="D2388" i="1"/>
  <c r="D2393" i="1"/>
  <c r="D2216" i="1"/>
  <c r="D2222" i="1"/>
  <c r="D2223" i="1"/>
  <c r="D2221" i="1"/>
  <c r="D2213" i="1"/>
  <c r="D2214" i="1"/>
  <c r="D2215" i="1"/>
  <c r="D2208" i="1"/>
  <c r="D3648" i="1"/>
  <c r="D3650" i="1"/>
  <c r="D3649" i="1"/>
  <c r="D3643" i="1"/>
  <c r="D3627" i="1"/>
  <c r="D3634" i="1"/>
  <c r="D3633" i="1"/>
  <c r="D3632" i="1"/>
  <c r="D3624" i="1"/>
  <c r="D3626" i="1"/>
  <c r="D3625" i="1"/>
  <c r="D3619" i="1"/>
  <c r="D3471" i="1"/>
  <c r="D3478" i="1"/>
  <c r="D3477" i="1"/>
  <c r="D3476" i="1"/>
  <c r="D3470" i="1"/>
  <c r="D3469" i="1"/>
  <c r="D3468" i="1"/>
  <c r="D3463" i="1"/>
  <c r="D3455" i="1"/>
  <c r="D3462" i="1"/>
  <c r="D3461" i="1"/>
  <c r="D3460" i="1"/>
  <c r="D3452" i="1"/>
  <c r="D3454" i="1"/>
  <c r="D3453" i="1"/>
  <c r="D3447" i="1"/>
  <c r="D3133" i="1"/>
  <c r="D3134" i="1"/>
  <c r="D3127" i="1"/>
  <c r="D3132" i="1"/>
  <c r="D3119" i="1"/>
  <c r="D3125" i="1"/>
  <c r="D3126" i="1"/>
  <c r="D3124" i="1"/>
  <c r="D3111" i="1"/>
  <c r="D3117" i="1"/>
  <c r="D3118" i="1"/>
  <c r="D3116" i="1"/>
  <c r="D3108" i="1"/>
  <c r="D3109" i="1"/>
  <c r="D3110" i="1"/>
  <c r="D3103" i="1"/>
  <c r="D2944" i="1"/>
  <c r="D2945" i="1"/>
  <c r="D2946" i="1"/>
  <c r="D2939" i="1"/>
  <c r="D2937" i="1"/>
  <c r="D2938" i="1"/>
  <c r="D2931" i="1"/>
  <c r="D2936" i="1"/>
  <c r="D2788" i="1"/>
  <c r="D2789" i="1"/>
  <c r="D2790" i="1"/>
  <c r="D2783" i="1"/>
  <c r="D2444" i="1"/>
  <c r="D2446" i="1"/>
  <c r="D2445" i="1"/>
  <c r="D2439" i="1"/>
  <c r="D2431" i="1"/>
  <c r="D2438" i="1"/>
  <c r="D2437" i="1"/>
  <c r="D2436" i="1"/>
  <c r="D2430" i="1"/>
  <c r="D2429" i="1"/>
  <c r="D2428" i="1"/>
  <c r="D2423" i="1"/>
  <c r="D2415" i="1"/>
  <c r="D2422" i="1"/>
  <c r="D2421" i="1"/>
  <c r="D2420" i="1"/>
  <c r="D2248" i="1"/>
  <c r="D2250" i="1"/>
  <c r="D2249" i="1"/>
  <c r="D2243" i="1"/>
  <c r="D3154" i="1"/>
  <c r="D3161" i="1"/>
  <c r="D3160" i="1"/>
  <c r="D3159" i="1"/>
  <c r="D3151" i="1"/>
  <c r="D3153" i="1"/>
  <c r="D3152" i="1"/>
  <c r="D3146" i="1"/>
  <c r="D2186" i="1"/>
  <c r="D2187" i="1"/>
  <c r="D2188" i="1"/>
  <c r="D2181" i="1"/>
  <c r="D3562" i="1"/>
  <c r="D3563" i="1"/>
  <c r="D3564" i="1"/>
  <c r="D3557" i="1"/>
  <c r="D3547" i="1"/>
  <c r="D3548" i="1"/>
  <c r="D3541" i="1"/>
  <c r="D3546" i="1"/>
  <c r="D3533" i="1"/>
  <c r="D3539" i="1"/>
  <c r="D3540" i="1"/>
  <c r="D3538" i="1"/>
  <c r="D3390" i="1"/>
  <c r="D3391" i="1"/>
  <c r="D3392" i="1"/>
  <c r="D3385" i="1"/>
  <c r="D3189" i="1"/>
  <c r="D3195" i="1"/>
  <c r="D3196" i="1"/>
  <c r="D3194" i="1"/>
  <c r="D3022" i="1"/>
  <c r="D3024" i="1"/>
  <c r="D3023" i="1"/>
  <c r="D3017" i="1"/>
  <c r="D2869" i="1"/>
  <c r="D2876" i="1"/>
  <c r="D2875" i="1"/>
  <c r="D2874" i="1"/>
  <c r="D2860" i="1"/>
  <c r="D2859" i="1"/>
  <c r="D2858" i="1"/>
  <c r="D2853" i="1"/>
  <c r="D2702" i="1"/>
  <c r="D2704" i="1"/>
  <c r="D2703" i="1"/>
  <c r="D2697" i="1"/>
  <c r="D2689" i="1"/>
  <c r="D2696" i="1"/>
  <c r="D2695" i="1"/>
  <c r="D2694" i="1"/>
  <c r="D2681" i="1"/>
  <c r="D2688" i="1"/>
  <c r="D2687" i="1"/>
  <c r="D2686" i="1"/>
  <c r="D2334" i="1"/>
  <c r="D2335" i="1"/>
  <c r="D2336" i="1"/>
  <c r="D2329" i="1"/>
  <c r="D3318" i="1"/>
  <c r="D3324" i="1"/>
  <c r="D3325" i="1"/>
  <c r="D3323" i="1"/>
  <c r="D1924" i="1"/>
  <c r="J1924" i="1"/>
  <c r="D2014" i="1"/>
  <c r="D2016" i="1"/>
  <c r="D2015" i="1"/>
  <c r="D2009" i="1"/>
  <c r="D3686" i="1"/>
  <c r="D3693" i="1"/>
  <c r="D3692" i="1"/>
  <c r="D3691" i="1"/>
  <c r="D3683" i="1"/>
  <c r="D3678" i="1"/>
  <c r="D3684" i="1"/>
  <c r="D3685" i="1"/>
  <c r="D3675" i="1"/>
  <c r="D3670" i="1"/>
  <c r="D3676" i="1"/>
  <c r="D3677" i="1"/>
  <c r="D3667" i="1"/>
  <c r="D3669" i="1"/>
  <c r="D3668" i="1"/>
  <c r="D3662" i="1"/>
  <c r="D3514" i="1"/>
  <c r="D3520" i="1"/>
  <c r="D3521" i="1"/>
  <c r="D3519" i="1"/>
  <c r="D3342" i="1"/>
  <c r="D3348" i="1"/>
  <c r="D3349" i="1"/>
  <c r="D3347" i="1"/>
  <c r="D3340" i="1"/>
  <c r="D3341" i="1"/>
  <c r="D3334" i="1"/>
  <c r="D3339" i="1"/>
  <c r="D3332" i="1"/>
  <c r="D3333" i="1"/>
  <c r="D3326" i="1"/>
  <c r="D3331" i="1"/>
  <c r="D2952" i="1"/>
  <c r="D2953" i="1"/>
  <c r="D2954" i="1"/>
  <c r="D2947" i="1"/>
  <c r="D2258" i="1"/>
  <c r="D2257" i="1"/>
  <c r="D2256" i="1"/>
  <c r="D2251" i="1"/>
  <c r="D2178" i="1"/>
  <c r="D2179" i="1"/>
  <c r="D2180" i="1"/>
  <c r="D2173" i="1"/>
  <c r="D2143" i="1"/>
  <c r="D2144" i="1"/>
  <c r="D2145" i="1"/>
  <c r="D2138" i="1"/>
  <c r="D2095" i="1"/>
  <c r="D2101" i="1"/>
  <c r="D2102" i="1"/>
  <c r="D2100" i="1"/>
  <c r="D2084" i="1"/>
  <c r="D2085" i="1"/>
  <c r="D2086" i="1"/>
  <c r="D2079" i="1"/>
  <c r="D1993" i="1"/>
  <c r="D2000" i="1"/>
  <c r="D1999" i="1"/>
  <c r="D1998" i="1"/>
  <c r="D3589" i="1"/>
  <c r="D3591" i="1"/>
  <c r="D3590" i="1"/>
  <c r="D3584" i="1"/>
  <c r="D3576" i="1"/>
  <c r="D3583" i="1"/>
  <c r="D3582" i="1"/>
  <c r="D3581" i="1"/>
  <c r="D3434" i="1"/>
  <c r="D3435" i="1"/>
  <c r="D3428" i="1"/>
  <c r="D3433" i="1"/>
  <c r="D3425" i="1"/>
  <c r="D3426" i="1"/>
  <c r="D3427" i="1"/>
  <c r="D3420" i="1"/>
  <c r="D3262" i="1"/>
  <c r="D3263" i="1"/>
  <c r="D3256" i="1"/>
  <c r="D3261" i="1"/>
  <c r="D3254" i="1"/>
  <c r="D3255" i="1"/>
  <c r="D3248" i="1"/>
  <c r="D3253" i="1"/>
  <c r="D3240" i="1"/>
  <c r="D3246" i="1"/>
  <c r="D3247" i="1"/>
  <c r="D3245" i="1"/>
  <c r="D3237" i="1"/>
  <c r="D3238" i="1"/>
  <c r="D3239" i="1"/>
  <c r="D3232" i="1"/>
  <c r="D3089" i="1"/>
  <c r="D3090" i="1"/>
  <c r="D3091" i="1"/>
  <c r="D3084" i="1"/>
  <c r="D3082" i="1"/>
  <c r="D3083" i="1"/>
  <c r="D3076" i="1"/>
  <c r="D3081" i="1"/>
  <c r="D3074" i="1"/>
  <c r="D3075" i="1"/>
  <c r="D3068" i="1"/>
  <c r="D3073" i="1"/>
  <c r="D3060" i="1"/>
  <c r="D3066" i="1"/>
  <c r="D3067" i="1"/>
  <c r="D3065" i="1"/>
  <c r="D2737" i="1"/>
  <c r="D2738" i="1"/>
  <c r="D2739" i="1"/>
  <c r="D2732" i="1"/>
  <c r="D2721" i="1"/>
  <c r="D2722" i="1"/>
  <c r="D2723" i="1"/>
  <c r="D2716" i="1"/>
  <c r="D2557" i="1"/>
  <c r="D2558" i="1"/>
  <c r="D2559" i="1"/>
  <c r="D2552" i="1"/>
  <c r="D2549" i="1"/>
  <c r="D2550" i="1"/>
  <c r="D2551" i="1"/>
  <c r="D2544" i="1"/>
  <c r="D2380" i="1"/>
  <c r="D2386" i="1"/>
  <c r="D2387" i="1"/>
  <c r="D2385" i="1"/>
  <c r="D2372" i="1"/>
  <c r="D2378" i="1"/>
  <c r="D2379" i="1"/>
  <c r="D2377" i="1"/>
  <c r="D2229" i="1"/>
  <c r="D2230" i="1"/>
  <c r="D2231" i="1"/>
  <c r="D2224" i="1"/>
  <c r="D2043" i="1"/>
  <c r="D2042" i="1"/>
  <c r="D2041" i="1"/>
  <c r="D2036" i="1"/>
  <c r="D2028" i="1"/>
  <c r="D2035" i="1"/>
  <c r="D2034" i="1"/>
  <c r="D2033" i="1"/>
  <c r="D3640" i="1"/>
  <c r="D3642" i="1"/>
  <c r="D3641" i="1"/>
  <c r="D3635" i="1"/>
  <c r="D3304" i="1"/>
  <c r="D3306" i="1"/>
  <c r="D3305" i="1"/>
  <c r="D3299" i="1"/>
  <c r="D3296" i="1"/>
  <c r="D3298" i="1"/>
  <c r="D3297" i="1"/>
  <c r="D3291" i="1"/>
  <c r="D3283" i="1"/>
  <c r="D3290" i="1"/>
  <c r="D3289" i="1"/>
  <c r="D3288" i="1"/>
  <c r="D3275" i="1"/>
  <c r="D3282" i="1"/>
  <c r="D3281" i="1"/>
  <c r="D3280" i="1"/>
  <c r="D2960" i="1"/>
  <c r="D2961" i="1"/>
  <c r="D2962" i="1"/>
  <c r="D2955" i="1"/>
  <c r="D2780" i="1"/>
  <c r="D2781" i="1"/>
  <c r="D2782" i="1"/>
  <c r="D2775" i="1"/>
  <c r="D2772" i="1"/>
  <c r="D2773" i="1"/>
  <c r="D2774" i="1"/>
  <c r="D2767" i="1"/>
  <c r="D2764" i="1"/>
  <c r="D2765" i="1"/>
  <c r="D2766" i="1"/>
  <c r="D2759" i="1"/>
  <c r="D2617" i="1"/>
  <c r="D2616" i="1"/>
  <c r="D2611" i="1"/>
  <c r="D2618" i="1"/>
  <c r="D2603" i="1"/>
  <c r="D2609" i="1"/>
  <c r="D2608" i="1"/>
  <c r="D2610" i="1"/>
  <c r="D2595" i="1"/>
  <c r="D2601" i="1"/>
  <c r="D2600" i="1"/>
  <c r="D2602" i="1"/>
  <c r="D2593" i="1"/>
  <c r="D2587" i="1"/>
  <c r="D2594" i="1"/>
  <c r="D2592" i="1"/>
  <c r="D2267" i="1"/>
  <c r="D2274" i="1"/>
  <c r="D2273" i="1"/>
  <c r="D2272" i="1"/>
  <c r="D2266" i="1"/>
  <c r="D2265" i="1"/>
  <c r="D2264" i="1"/>
  <c r="D2259" i="1"/>
  <c r="D2076" i="1"/>
  <c r="D2077" i="1"/>
  <c r="D2078" i="1"/>
  <c r="D2071" i="1"/>
  <c r="D2673" i="1"/>
  <c r="D2680" i="1"/>
  <c r="D2679" i="1"/>
  <c r="D2678" i="1"/>
  <c r="D2087" i="1"/>
  <c r="D2093" i="1"/>
  <c r="D2094" i="1"/>
  <c r="D2092" i="1"/>
  <c r="D1990" i="1"/>
  <c r="D1992" i="1"/>
  <c r="D1991" i="1"/>
  <c r="D1985" i="1"/>
  <c r="D3175" i="1"/>
  <c r="D3177" i="1"/>
  <c r="D3176" i="1"/>
  <c r="D3170" i="1"/>
  <c r="D3162" i="1"/>
  <c r="D3169" i="1"/>
  <c r="D3168" i="1"/>
  <c r="D3167" i="1"/>
  <c r="D2831" i="1"/>
  <c r="D2833" i="1"/>
  <c r="D2832" i="1"/>
  <c r="D2826" i="1"/>
  <c r="D2825" i="1"/>
  <c r="D2824" i="1"/>
  <c r="D2823" i="1"/>
  <c r="D2818" i="1"/>
  <c r="D2807" i="1"/>
  <c r="D2809" i="1"/>
  <c r="D2808" i="1"/>
  <c r="D2802" i="1"/>
  <c r="D2660" i="1"/>
  <c r="D2661" i="1"/>
  <c r="D2654" i="1"/>
  <c r="D2659" i="1"/>
  <c r="D2651" i="1"/>
  <c r="D2652" i="1"/>
  <c r="D2653" i="1"/>
  <c r="D2646" i="1"/>
  <c r="D2636" i="1"/>
  <c r="D2635" i="1"/>
  <c r="D2630" i="1"/>
  <c r="D2637" i="1"/>
  <c r="D2474" i="1"/>
  <c r="D2481" i="1"/>
  <c r="D2480" i="1"/>
  <c r="D2479" i="1"/>
  <c r="D2286" i="1"/>
  <c r="D2293" i="1"/>
  <c r="D2292" i="1"/>
  <c r="D2291" i="1"/>
  <c r="D2135" i="1"/>
  <c r="D2136" i="1"/>
  <c r="D2137" i="1"/>
  <c r="D2130" i="1"/>
  <c r="D2128" i="1"/>
  <c r="D2129" i="1"/>
  <c r="D2122" i="1"/>
  <c r="D2127" i="1"/>
  <c r="D2200" i="1"/>
  <c r="D2206" i="1"/>
  <c r="D2207" i="1"/>
  <c r="D2205" i="1"/>
  <c r="D2052" i="1"/>
  <c r="D2059" i="1"/>
  <c r="D2058" i="1"/>
  <c r="D2057" i="1"/>
  <c r="D3555" i="1"/>
  <c r="D3556" i="1"/>
  <c r="D3549" i="1"/>
  <c r="D3554" i="1"/>
  <c r="D3377" i="1"/>
  <c r="D3383" i="1"/>
  <c r="D3384" i="1"/>
  <c r="D3382" i="1"/>
  <c r="D3375" i="1"/>
  <c r="D3376" i="1"/>
  <c r="D3369" i="1"/>
  <c r="D3374" i="1"/>
  <c r="D3366" i="1"/>
  <c r="D3367" i="1"/>
  <c r="D3368" i="1"/>
  <c r="D3361" i="1"/>
  <c r="D3046" i="1"/>
  <c r="D3048" i="1"/>
  <c r="D3047" i="1"/>
  <c r="D3041" i="1"/>
  <c r="D3038" i="1"/>
  <c r="D3040" i="1"/>
  <c r="D3039" i="1"/>
  <c r="D3033" i="1"/>
  <c r="D3025" i="1"/>
  <c r="D3032" i="1"/>
  <c r="D3031" i="1"/>
  <c r="D3030" i="1"/>
  <c r="D2861" i="1"/>
  <c r="D2868" i="1"/>
  <c r="D2867" i="1"/>
  <c r="D2866" i="1"/>
  <c r="D2501" i="1"/>
  <c r="D2507" i="1"/>
  <c r="D2508" i="1"/>
  <c r="D2506" i="1"/>
  <c r="D2342" i="1"/>
  <c r="D2343" i="1"/>
  <c r="D2344" i="1"/>
  <c r="D2337" i="1"/>
  <c r="D1972" i="1"/>
  <c r="D1973" i="1"/>
  <c r="D1966" i="1"/>
  <c r="D1971" i="1"/>
  <c r="D2162" i="1"/>
  <c r="D2163" i="1"/>
  <c r="D2164" i="1"/>
  <c r="D2157" i="1"/>
  <c r="D2299" i="1"/>
  <c r="D2301" i="1"/>
  <c r="D2300" i="1"/>
  <c r="D2294" i="1"/>
  <c r="D2458" i="1"/>
  <c r="D2465" i="1"/>
  <c r="D2464" i="1"/>
  <c r="D2463" i="1"/>
  <c r="D2473" i="1"/>
  <c r="D2472" i="1"/>
  <c r="D2471" i="1"/>
  <c r="D2466" i="1"/>
  <c r="D2509" i="1"/>
  <c r="D2515" i="1"/>
  <c r="D2516" i="1"/>
  <c r="D2514" i="1"/>
  <c r="D2845" i="1"/>
  <c r="D2852" i="1"/>
  <c r="D2851" i="1"/>
  <c r="D2850" i="1"/>
  <c r="D1905" i="1"/>
  <c r="D1906" i="1"/>
  <c r="D1899" i="1"/>
  <c r="D1904" i="1"/>
  <c r="D1912" i="1"/>
  <c r="D1913" i="1"/>
  <c r="D1914" i="1"/>
  <c r="D1907" i="1"/>
  <c r="D66" i="1"/>
  <c r="D71" i="1"/>
  <c r="D72" i="1"/>
  <c r="D73" i="1"/>
  <c r="D117" i="1"/>
  <c r="D122" i="1"/>
  <c r="D123" i="1"/>
  <c r="D124" i="1"/>
  <c r="D1928" i="1" l="1"/>
  <c r="D1929" i="1"/>
  <c r="D1930" i="1"/>
  <c r="D1923" i="1"/>
  <c r="D1950" i="1"/>
  <c r="D1956" i="1"/>
  <c r="D1957" i="1"/>
  <c r="D1949" i="1"/>
  <c r="D1955" i="1"/>
  <c r="D1922" i="1"/>
  <c r="D2170" i="1"/>
  <c r="D2171" i="1"/>
  <c r="D2172" i="1"/>
  <c r="D2165" i="1"/>
  <c r="I1056" i="1"/>
  <c r="I283" i="1"/>
  <c r="I756" i="1"/>
  <c r="I1688" i="1"/>
  <c r="I1411" i="1"/>
  <c r="I655" i="1"/>
  <c r="I878" i="1"/>
  <c r="I1859" i="1"/>
  <c r="I957" i="1"/>
  <c r="I1257" i="1"/>
  <c r="I95" i="1"/>
  <c r="I492" i="1"/>
  <c r="I1625" i="1"/>
  <c r="I161" i="1"/>
  <c r="I1323" i="1"/>
  <c r="I1876" i="1"/>
  <c r="I1360" i="1"/>
  <c r="I629" i="1"/>
  <c r="I1709" i="1"/>
  <c r="I419" i="1"/>
  <c r="I1013" i="1"/>
  <c r="I669" i="1"/>
  <c r="I1264" i="1"/>
  <c r="I1860" i="1"/>
  <c r="I962" i="1"/>
  <c r="I113" i="1"/>
  <c r="I248" i="1"/>
  <c r="I841" i="1"/>
  <c r="I1279" i="1"/>
  <c r="I611" i="1"/>
  <c r="I914" i="1"/>
  <c r="I1410" i="1"/>
  <c r="I1567" i="1"/>
  <c r="I765" i="1"/>
  <c r="I1129" i="1"/>
  <c r="I583" i="1"/>
  <c r="I1873" i="1"/>
  <c r="I1185" i="1"/>
  <c r="I1358" i="1"/>
  <c r="I1623" i="1"/>
  <c r="I412" i="1"/>
  <c r="I1753" i="1"/>
  <c r="I834" i="1"/>
  <c r="I542" i="1"/>
  <c r="I852" i="1"/>
  <c r="I1022" i="1"/>
  <c r="I204" i="1"/>
  <c r="I1796" i="1"/>
  <c r="I1730" i="1"/>
  <c r="I1351" i="1"/>
  <c r="I575" i="1"/>
  <c r="I884" i="1"/>
  <c r="I1608" i="1"/>
  <c r="I275" i="1"/>
  <c r="I1271" i="1"/>
  <c r="I1108" i="1"/>
  <c r="I355" i="1"/>
  <c r="I954" i="1"/>
  <c r="I293" i="1"/>
  <c r="I1582" i="1"/>
  <c r="I1884" i="1"/>
  <c r="I463" i="1"/>
  <c r="I1780" i="1"/>
  <c r="I876" i="1"/>
  <c r="I353" i="1"/>
  <c r="I1607" i="1"/>
  <c r="I763" i="1"/>
  <c r="I1470" i="1"/>
  <c r="I576" i="1"/>
  <c r="I34" i="1"/>
  <c r="I319" i="1"/>
  <c r="I371" i="1"/>
  <c r="I663" i="1"/>
  <c r="I1395" i="1"/>
  <c r="I618" i="1"/>
  <c r="I1537" i="1"/>
  <c r="I164" i="1"/>
  <c r="I825" i="1"/>
  <c r="I457" i="1"/>
  <c r="I1196" i="1"/>
  <c r="I656" i="1"/>
  <c r="I1273" i="1"/>
  <c r="I971" i="1"/>
  <c r="I1599" i="1"/>
  <c r="I999" i="1"/>
  <c r="I334" i="1"/>
  <c r="I1781" i="1"/>
  <c r="I1041" i="1"/>
  <c r="I320" i="1"/>
  <c r="I1359" i="1"/>
  <c r="I757" i="1"/>
  <c r="I1558" i="1"/>
  <c r="I1065" i="1"/>
  <c r="I1798" i="1"/>
  <c r="I1660" i="1"/>
  <c r="I1188" i="1"/>
  <c r="I1236" i="1"/>
  <c r="I850" i="1"/>
  <c r="I1788" i="1"/>
  <c r="I1136" i="1"/>
  <c r="I1322" i="1"/>
  <c r="I1169" i="1"/>
  <c r="I1824" i="1"/>
  <c r="I484" i="1"/>
  <c r="I1644" i="1"/>
  <c r="I712" i="1"/>
  <c r="I548" i="1"/>
  <c r="I1109" i="1"/>
  <c r="I1539" i="1"/>
  <c r="I1387" i="1"/>
  <c r="I1107" i="1"/>
  <c r="I18" i="1"/>
  <c r="I1409" i="1"/>
  <c r="I654" i="1"/>
  <c r="I532" i="1"/>
  <c r="I723" i="1"/>
  <c r="I1365" i="1"/>
  <c r="I1556" i="1"/>
  <c r="I836" i="1"/>
  <c r="I627" i="1"/>
  <c r="I1659" i="1"/>
  <c r="I232" i="1"/>
  <c r="I1342" i="1"/>
  <c r="I1316" i="1"/>
  <c r="I707" i="1"/>
  <c r="I1618" i="1"/>
  <c r="I936" i="1"/>
  <c r="I1479" i="1"/>
  <c r="I1137" i="1"/>
  <c r="I379" i="1"/>
  <c r="I403" i="1"/>
  <c r="I1051" i="1"/>
  <c r="I197" i="1"/>
  <c r="I1581" i="1"/>
  <c r="I912" i="1"/>
  <c r="I1530" i="1"/>
  <c r="I1058" i="1"/>
  <c r="I318" i="1"/>
  <c r="I482" i="1"/>
  <c r="I549" i="1"/>
  <c r="I739" i="1"/>
  <c r="I1875" i="1"/>
  <c r="I784" i="1"/>
  <c r="I1516" i="1"/>
  <c r="I239" i="1"/>
  <c r="I61" i="1"/>
  <c r="I1693" i="1"/>
  <c r="I1215" i="1"/>
  <c r="I543" i="1"/>
  <c r="I1043" i="1"/>
  <c r="I1868" i="1"/>
  <c r="I1454" i="1"/>
  <c r="I1752" i="1"/>
  <c r="I981" i="1"/>
  <c r="I1883" i="1"/>
  <c r="I276" i="1"/>
  <c r="I1135" i="1"/>
  <c r="I1325" i="1"/>
  <c r="I748" i="1"/>
  <c r="I1092" i="1"/>
  <c r="I1774" i="1"/>
  <c r="I1737" i="1"/>
  <c r="I1272" i="1"/>
  <c r="I69" i="1"/>
  <c r="I1814" i="1"/>
  <c r="I1309" i="1"/>
  <c r="I317" i="1"/>
  <c r="I653" i="1"/>
  <c r="I163" i="1"/>
  <c r="I1221" i="1"/>
  <c r="I1838" i="1"/>
  <c r="I1857" i="1"/>
  <c r="I1452" i="1"/>
  <c r="I312" i="1"/>
  <c r="I223" i="1"/>
  <c r="I922" i="1"/>
  <c r="I568" i="1"/>
  <c r="I483" i="1"/>
  <c r="I1229" i="1"/>
  <c r="I1023" i="1"/>
  <c r="I224" i="1"/>
  <c r="I24" i="1"/>
  <c r="I1091" i="1"/>
  <c r="I791" i="1"/>
  <c r="I266" i="1"/>
  <c r="I1179" i="1"/>
  <c r="I1831" i="1"/>
  <c r="I928" i="1"/>
  <c r="I920" i="1"/>
  <c r="I191" i="1"/>
  <c r="I1144" i="1"/>
  <c r="I1213" i="1"/>
  <c r="I439" i="1"/>
  <c r="I1564" i="1"/>
  <c r="I1177" i="1"/>
  <c r="I1668" i="1"/>
  <c r="I1610" i="1"/>
  <c r="I851" i="1"/>
  <c r="I96" i="1"/>
  <c r="I1352" i="1"/>
  <c r="I637" i="1"/>
  <c r="I1180" i="1"/>
  <c r="I1609" i="1"/>
  <c r="I792" i="1"/>
  <c r="I1823" i="1"/>
  <c r="I94" i="1"/>
  <c r="I800" i="1"/>
  <c r="I1214" i="1"/>
  <c r="I119" i="1"/>
  <c r="I1822" i="1"/>
  <c r="I570" i="1"/>
  <c r="I1817" i="1"/>
  <c r="I662" i="1"/>
  <c r="I1093" i="1"/>
  <c r="I1486" i="1"/>
  <c r="I1841" i="1"/>
  <c r="I1349" i="1"/>
  <c r="I1298" i="1"/>
  <c r="I378" i="1"/>
  <c r="I526" i="1"/>
  <c r="I1357" i="1"/>
  <c r="I782" i="1"/>
  <c r="I335" i="1"/>
  <c r="I1480" i="1"/>
  <c r="I938" i="1"/>
  <c r="I188" i="1"/>
  <c r="I1489" i="1"/>
  <c r="I569" i="1"/>
  <c r="I377" i="1"/>
  <c r="I207" i="1"/>
  <c r="I462" i="1"/>
  <c r="I1602" i="1"/>
  <c r="I196" i="1"/>
  <c r="I1865" i="1"/>
  <c r="I1615" i="1"/>
  <c r="I697" i="1"/>
  <c r="I284" i="1"/>
  <c r="I249" i="1"/>
  <c r="I1306" i="1"/>
  <c r="I16" i="1"/>
  <c r="I282" i="1"/>
  <c r="I826" i="1"/>
  <c r="I1522" i="1"/>
  <c r="I369" i="1"/>
  <c r="I1667" i="1"/>
  <c r="I234" i="1"/>
  <c r="I1266" i="1"/>
  <c r="I269" i="1"/>
  <c r="I1661" i="1"/>
  <c r="I868" i="1"/>
  <c r="I1127" i="1"/>
  <c r="I1142" i="1"/>
  <c r="I1016" i="1"/>
  <c r="I1443" i="1"/>
  <c r="I1172" i="1"/>
  <c r="I1694" i="1"/>
  <c r="I1746" i="1"/>
  <c r="I395" i="1"/>
  <c r="I1126" i="1"/>
  <c r="I154" i="1"/>
  <c r="I1695" i="1"/>
  <c r="I1540" i="1"/>
  <c r="I1101" i="1"/>
  <c r="I309" i="1"/>
  <c r="I1021" i="1"/>
  <c r="I592" i="1"/>
  <c r="I808" i="1"/>
  <c r="I1301" i="1"/>
  <c r="I1384" i="1"/>
  <c r="I972" i="1"/>
  <c r="I1745" i="1"/>
  <c r="I360" i="1"/>
  <c r="I1099" i="1"/>
  <c r="I585" i="1"/>
  <c r="I785" i="1"/>
  <c r="I1736" i="1"/>
  <c r="I1300" i="1"/>
  <c r="I250" i="1"/>
  <c r="I1797" i="1"/>
  <c r="I397" i="1"/>
  <c r="I1832" i="1"/>
  <c r="I671" i="1"/>
  <c r="I1616" i="1"/>
  <c r="I1772" i="1"/>
  <c r="I68" i="1"/>
  <c r="I1882" i="1"/>
  <c r="I182" i="1"/>
  <c r="I1624" i="1"/>
  <c r="I1238" i="1"/>
  <c r="I1366" i="1"/>
  <c r="I1194" i="1"/>
  <c r="I1787" i="1"/>
  <c r="I1042" i="1"/>
  <c r="I1193" i="1"/>
  <c r="I1573" i="1"/>
  <c r="I620" i="1"/>
  <c r="I1231" i="1"/>
  <c r="I311" i="1"/>
  <c r="I715" i="1"/>
  <c r="I535" i="1"/>
  <c r="I1747" i="1"/>
  <c r="I1782" i="1"/>
  <c r="I447" i="1"/>
  <c r="I1744" i="1"/>
  <c r="I404" i="1"/>
  <c r="I326" i="1"/>
  <c r="I1178" i="1"/>
  <c r="I199" i="1"/>
  <c r="I1771" i="1"/>
  <c r="I225" i="1"/>
  <c r="I1066" i="1"/>
  <c r="I997" i="1"/>
  <c r="I498" i="1"/>
  <c r="I438" i="1"/>
  <c r="I1529" i="1"/>
  <c r="I1084" i="1"/>
  <c r="I1617" i="1"/>
  <c r="I1263" i="1"/>
  <c r="I930" i="1"/>
  <c r="I1265" i="1"/>
  <c r="I849" i="1"/>
  <c r="I267" i="1"/>
  <c r="I327" i="1"/>
  <c r="I1446" i="1"/>
  <c r="I742" i="1"/>
  <c r="I1686" i="1"/>
  <c r="I1222" i="1"/>
  <c r="I1143" i="1"/>
  <c r="I1728" i="1"/>
  <c r="I1307" i="1"/>
  <c r="I929" i="1"/>
  <c r="I1711" i="1"/>
  <c r="I680" i="1"/>
  <c r="I1833" i="1"/>
  <c r="I619" i="1"/>
  <c r="I835" i="1"/>
  <c r="I156" i="1"/>
  <c r="I1344" i="1"/>
  <c r="I1685" i="1"/>
  <c r="I1451" i="1"/>
  <c r="I793" i="1"/>
  <c r="I806" i="1"/>
  <c r="I741" i="1"/>
  <c r="I292" i="1"/>
  <c r="I577" i="1"/>
  <c r="I893" i="1"/>
  <c r="I705" i="1"/>
  <c r="I1100" i="1"/>
  <c r="I481" i="1"/>
  <c r="I1170" i="1"/>
  <c r="I1014" i="1"/>
  <c r="I1538" i="1"/>
  <c r="I1704" i="1"/>
  <c r="I1437" i="1"/>
  <c r="I740" i="1"/>
  <c r="I277" i="1"/>
  <c r="I1712" i="1"/>
  <c r="I139" i="1"/>
  <c r="I613" i="1"/>
  <c r="I1343" i="1"/>
  <c r="I1085" i="1"/>
  <c r="I1015" i="1"/>
  <c r="I1315" i="1"/>
  <c r="I1049" i="1"/>
  <c r="I919" i="1"/>
  <c r="I1171" i="1"/>
  <c r="I1565" i="1"/>
  <c r="I1040" i="1"/>
  <c r="I76" i="1"/>
  <c r="I1666" i="1"/>
  <c r="I1187" i="1"/>
  <c r="I491" i="1"/>
  <c r="I713" i="1"/>
  <c r="I398" i="1"/>
  <c r="I1600" i="1"/>
  <c r="I1430" i="1"/>
  <c r="I441" i="1"/>
  <c r="I1645" i="1"/>
  <c r="I1523" i="1"/>
  <c r="I1710" i="1"/>
  <c r="I540" i="1"/>
  <c r="I1386" i="1"/>
  <c r="I578" i="1"/>
  <c r="I505" i="1"/>
  <c r="I146" i="1"/>
  <c r="I198" i="1"/>
  <c r="I490" i="1"/>
  <c r="I750" i="1"/>
  <c r="I870" i="1"/>
  <c r="I1626" i="1"/>
  <c r="I1755" i="1"/>
  <c r="I527" i="1"/>
  <c r="I1453" i="1"/>
  <c r="I1050" i="1"/>
  <c r="I1643" i="1"/>
  <c r="I1830" i="1"/>
  <c r="I895" i="1"/>
  <c r="I1669" i="1"/>
  <c r="I1494" i="1"/>
  <c r="I747" i="1"/>
  <c r="I927" i="1"/>
  <c r="I183" i="1"/>
  <c r="I35" i="1"/>
  <c r="I755" i="1"/>
  <c r="I1566" i="1"/>
  <c r="I455" i="1"/>
  <c r="I111" i="1"/>
  <c r="I1086" i="1"/>
  <c r="I440" i="1"/>
  <c r="I979" i="1"/>
  <c r="I626" i="1"/>
  <c r="I1350" i="1"/>
  <c r="I1134" i="1"/>
  <c r="I937" i="1"/>
  <c r="I1444" i="1"/>
  <c r="I105" i="1"/>
  <c r="I1773" i="1"/>
  <c r="I956" i="1"/>
  <c r="I411" i="1"/>
  <c r="I1402" i="1"/>
  <c r="I670" i="1"/>
  <c r="I1790" i="1"/>
  <c r="I268" i="1"/>
  <c r="I586" i="1"/>
  <c r="I828" i="1"/>
  <c r="I97" i="1"/>
  <c r="I506" i="1"/>
  <c r="I871" i="1"/>
  <c r="I363" i="1"/>
  <c r="I52" i="1"/>
  <c r="I1687" i="1"/>
  <c r="I541" i="1"/>
  <c r="I1341" i="1"/>
  <c r="I19" i="1"/>
  <c r="I1274" i="1"/>
  <c r="I206" i="1"/>
  <c r="I421" i="1"/>
  <c r="I333" i="1"/>
  <c r="I1367" i="1"/>
  <c r="I1652" i="1"/>
  <c r="I33" i="1"/>
  <c r="I843" i="1"/>
  <c r="I1789" i="1"/>
  <c r="I1696" i="1"/>
  <c r="I1473" i="1"/>
  <c r="I1403" i="1"/>
  <c r="I1008" i="1"/>
  <c r="I1230" i="1"/>
  <c r="I1651" i="1"/>
  <c r="I1497" i="1"/>
  <c r="I1481" i="1"/>
  <c r="I696" i="1"/>
  <c r="I405" i="1"/>
  <c r="I1488" i="1"/>
  <c r="I1145" i="1"/>
  <c r="I1642" i="1"/>
  <c r="I721" i="1"/>
  <c r="I1220" i="1"/>
  <c r="I678" i="1"/>
  <c r="I1524" i="1"/>
  <c r="I354" i="1"/>
  <c r="I1575" i="1"/>
  <c r="I147" i="1"/>
  <c r="I1513" i="1"/>
  <c r="I1557" i="1"/>
  <c r="I1152" i="1"/>
  <c r="I1228" i="1"/>
  <c r="I1110" i="1"/>
  <c r="I422" i="1"/>
  <c r="I1495" i="1"/>
  <c r="I1583" i="1"/>
  <c r="I636" i="1"/>
  <c r="I887" i="1"/>
  <c r="I1048" i="1"/>
  <c r="I1572" i="1"/>
  <c r="I1521" i="1"/>
  <c r="I336" i="1"/>
  <c r="I807" i="1"/>
  <c r="I844" i="1"/>
  <c r="I454" i="1"/>
  <c r="I75" i="1"/>
  <c r="I525" i="1"/>
  <c r="I10" i="1"/>
  <c r="I102" i="1"/>
  <c r="I698" i="1"/>
  <c r="I1128" i="1"/>
  <c r="I1385" i="1"/>
  <c r="I869" i="1"/>
  <c r="I1702" i="1"/>
  <c r="I103" i="1"/>
  <c r="I1317" i="1"/>
  <c r="I886" i="1"/>
  <c r="I1324" i="1"/>
  <c r="I26" i="1"/>
  <c r="I1816" i="1"/>
  <c r="I1150" i="1"/>
  <c r="I162" i="1"/>
  <c r="I1083" i="1"/>
  <c r="I1658" i="1"/>
  <c r="I965" i="1"/>
  <c r="I593" i="1"/>
  <c r="I17" i="1"/>
  <c r="I799" i="1"/>
  <c r="I550" i="1"/>
  <c r="I801" i="1"/>
  <c r="I406" i="1"/>
  <c r="I1866" i="1"/>
  <c r="I241" i="1"/>
  <c r="I963" i="1"/>
  <c r="I291" i="1"/>
  <c r="I1223" i="1"/>
  <c r="I78" i="1"/>
  <c r="I1825" i="1"/>
  <c r="I980" i="1"/>
  <c r="I879" i="1"/>
  <c r="I1754" i="1"/>
  <c r="I1574" i="1"/>
  <c r="I231" i="1"/>
  <c r="I242" i="1"/>
  <c r="I1151" i="1"/>
  <c r="I1839" i="1"/>
  <c r="I1779" i="1"/>
  <c r="I118" i="1"/>
  <c r="I714" i="1"/>
  <c r="I524" i="1"/>
  <c r="I635" i="1"/>
  <c r="I233" i="1"/>
  <c r="I1559" i="1"/>
  <c r="I551" i="1"/>
  <c r="I376" i="1"/>
  <c r="I833" i="1"/>
  <c r="I704" i="1"/>
  <c r="I1280" i="1"/>
  <c r="I790" i="1"/>
  <c r="I27" i="1"/>
  <c r="I247" i="1"/>
  <c r="I1795" i="1"/>
  <c r="I190" i="1"/>
  <c r="I1429" i="1"/>
  <c r="I1006" i="1"/>
  <c r="I877" i="1"/>
  <c r="I180" i="1"/>
  <c r="I508" i="1"/>
  <c r="I449" i="1"/>
  <c r="I1487" i="1"/>
  <c r="I1212" i="1"/>
  <c r="I1436" i="1"/>
  <c r="I62" i="1"/>
  <c r="I1858" i="1"/>
  <c r="I594" i="1"/>
  <c r="I1729" i="1"/>
  <c r="I935" i="1"/>
  <c r="I1394" i="1"/>
  <c r="I1282" i="1"/>
  <c r="I489" i="1"/>
  <c r="I1703" i="1"/>
  <c r="I720" i="1"/>
  <c r="I1059" i="1"/>
  <c r="I610" i="1"/>
  <c r="I1255" i="1"/>
  <c r="I446" i="1"/>
  <c r="I148" i="1"/>
  <c r="I677" i="1"/>
  <c r="I1195" i="1"/>
  <c r="I1186" i="1"/>
  <c r="I534" i="1"/>
  <c r="I998" i="1"/>
  <c r="I370" i="1"/>
  <c r="I842" i="1"/>
  <c r="I1067" i="1"/>
  <c r="I1496" i="1"/>
  <c r="I679" i="1"/>
  <c r="I145" i="1"/>
  <c r="I1308" i="1"/>
  <c r="I53" i="1"/>
  <c r="I325" i="1"/>
  <c r="I456" i="1"/>
  <c r="I67" i="1"/>
  <c r="I465" i="1"/>
  <c r="I362" i="1"/>
  <c r="I205" i="1"/>
  <c r="I1701" i="1"/>
  <c r="I420" i="1"/>
  <c r="I1478" i="1"/>
  <c r="I328" i="1"/>
  <c r="I153" i="1"/>
  <c r="I1392" i="1"/>
  <c r="I973" i="1"/>
  <c r="I1428" i="1"/>
  <c r="I189" i="1"/>
  <c r="I634" i="1"/>
  <c r="I448" i="1"/>
  <c r="I964" i="1"/>
  <c r="I1239" i="1"/>
  <c r="I499" i="1"/>
  <c r="I664" i="1"/>
  <c r="I1314" i="1"/>
  <c r="I507" i="1"/>
  <c r="I1258" i="1"/>
  <c r="I1427" i="1"/>
  <c r="I361" i="1"/>
  <c r="I978" i="1"/>
  <c r="I706" i="1"/>
  <c r="I464" i="1"/>
  <c r="I497" i="1"/>
  <c r="I533" i="1"/>
  <c r="I783" i="1"/>
  <c r="I1739" i="1"/>
  <c r="I11" i="1"/>
  <c r="I1650" i="1"/>
  <c r="I1281" i="1"/>
  <c r="I54" i="1"/>
  <c r="I1057" i="1"/>
  <c r="I1531" i="1"/>
  <c r="I621" i="1"/>
  <c r="I970" i="1"/>
  <c r="I827" i="1"/>
  <c r="I1515" i="1"/>
  <c r="I1102" i="1"/>
  <c r="I1874" i="1"/>
  <c r="I913" i="1"/>
  <c r="I274" i="1"/>
  <c r="I1471" i="1"/>
  <c r="I70" i="1"/>
  <c r="I1024" i="1"/>
  <c r="I77" i="1"/>
  <c r="I285" i="1"/>
  <c r="I1653" i="1"/>
  <c r="I1881" i="1"/>
  <c r="I1368" i="1"/>
  <c r="I722" i="1"/>
  <c r="I921" i="1"/>
  <c r="I414" i="1"/>
  <c r="I1815" i="1"/>
  <c r="I1840" i="1"/>
  <c r="I672" i="1"/>
  <c r="I413" i="1"/>
  <c r="I749" i="1"/>
  <c r="I104" i="1"/>
  <c r="I137" i="1"/>
  <c r="I1005" i="1"/>
  <c r="I612" i="1"/>
  <c r="I59" i="1"/>
  <c r="I290" i="1"/>
  <c r="I1393" i="1"/>
  <c r="I310" i="1"/>
  <c r="I591" i="1"/>
  <c r="I51" i="1"/>
  <c r="I1299" i="1"/>
  <c r="I352" i="1"/>
  <c r="I500" i="1"/>
  <c r="I120" i="1"/>
  <c r="I110" i="1"/>
  <c r="I1601" i="1"/>
  <c r="I892" i="1"/>
  <c r="I584" i="1"/>
  <c r="I121" i="1"/>
  <c r="I1400" i="1"/>
  <c r="I766" i="1"/>
  <c r="I1064" i="1"/>
  <c r="I699" i="1"/>
  <c r="I396" i="1"/>
  <c r="I911" i="1"/>
  <c r="I1438" i="1"/>
  <c r="I567" i="1"/>
  <c r="I226" i="1"/>
  <c r="I1256" i="1"/>
  <c r="I894" i="1"/>
  <c r="I955" i="1"/>
  <c r="I181" i="1"/>
  <c r="I9" i="1"/>
  <c r="I60" i="1"/>
  <c r="I1237" i="1"/>
  <c r="I32" i="1"/>
  <c r="I809" i="1"/>
  <c r="I1435" i="1"/>
  <c r="I140" i="1"/>
  <c r="I628" i="1"/>
  <c r="I1738" i="1"/>
  <c r="I1532" i="1"/>
  <c r="I661" i="1"/>
  <c r="I1401" i="1"/>
  <c r="I1580" i="1"/>
  <c r="I1408" i="1"/>
  <c r="I1153" i="1"/>
  <c r="I368" i="1"/>
  <c r="I112" i="1"/>
  <c r="I1094" i="1"/>
  <c r="I885" i="1"/>
  <c r="I1000" i="1"/>
  <c r="I155" i="1"/>
  <c r="I138" i="1"/>
  <c r="I25" i="1"/>
  <c r="I798" i="1"/>
  <c r="I758" i="1"/>
  <c r="I764" i="1"/>
  <c r="I1731" i="1"/>
  <c r="I1445" i="1"/>
  <c r="I240" i="1"/>
  <c r="I1514" i="1"/>
  <c r="I1472" i="1"/>
  <c r="I1007" i="1"/>
</calcChain>
</file>

<file path=xl/sharedStrings.xml><?xml version="1.0" encoding="utf-8"?>
<sst xmlns="http://schemas.openxmlformats.org/spreadsheetml/2006/main" count="12923" uniqueCount="134">
  <si>
    <t>{</t>
  </si>
  <si>
    <t>},</t>
  </si>
  <si>
    <t>}</t>
  </si>
  <si>
    <t>]</t>
  </si>
  <si>
    <t>],</t>
  </si>
  <si>
    <t>"fee_data":[</t>
  </si>
  <si>
    <t>"fee_detail":[</t>
  </si>
  <si>
    <t>"class_title":"second_class",</t>
  </si>
  <si>
    <t>"class_type":4</t>
  </si>
  <si>
    <t>"class_title":"first_class",</t>
  </si>
  <si>
    <t>"class_type":3</t>
  </si>
  <si>
    <t>"class_title":"premium_class",</t>
  </si>
  <si>
    <t>"class_type":2</t>
  </si>
  <si>
    <t>"class_title":"business_class",</t>
  </si>
  <si>
    <t>"class_type":1</t>
  </si>
  <si>
    <t>"adult_cny":</t>
  </si>
  <si>
    <t>"adult_hkd":</t>
  </si>
  <si>
    <t>"child_cny":</t>
  </si>
  <si>
    <t>"child_hkd":</t>
  </si>
  <si>
    <t>"fee_id":</t>
  </si>
  <si>
    <t>福田</t>
  </si>
  <si>
    <t>FUT</t>
  </si>
  <si>
    <t>深圳北</t>
  </si>
  <si>
    <t>SZB</t>
  </si>
  <si>
    <t>光明城</t>
  </si>
  <si>
    <t>GMC</t>
  </si>
  <si>
    <t>虎門</t>
  </si>
  <si>
    <t>HUM</t>
  </si>
  <si>
    <t>慶盛</t>
  </si>
  <si>
    <t>QIS</t>
  </si>
  <si>
    <t>廣州南</t>
  </si>
  <si>
    <t>GZN</t>
  </si>
  <si>
    <t>北京西</t>
  </si>
  <si>
    <t>BEX</t>
  </si>
  <si>
    <t>長沙南</t>
  </si>
  <si>
    <t>CSN</t>
  </si>
  <si>
    <t>潮汕</t>
  </si>
  <si>
    <t>CHS</t>
  </si>
  <si>
    <t>潮陽</t>
  </si>
  <si>
    <t>CHY</t>
  </si>
  <si>
    <t>郴州西</t>
  </si>
  <si>
    <t>CZX</t>
  </si>
  <si>
    <t>福州</t>
  </si>
  <si>
    <t>FUZ</t>
  </si>
  <si>
    <t>桂林西</t>
  </si>
  <si>
    <t>GLX</t>
  </si>
  <si>
    <t>貴陽北</t>
  </si>
  <si>
    <t>GYB</t>
  </si>
  <si>
    <t>杭州東</t>
  </si>
  <si>
    <t>HZD</t>
  </si>
  <si>
    <t>衡陽東</t>
  </si>
  <si>
    <t>HYD</t>
  </si>
  <si>
    <t>鮜門</t>
  </si>
  <si>
    <t>HOM</t>
  </si>
  <si>
    <t>惠東</t>
  </si>
  <si>
    <t>HUD</t>
  </si>
  <si>
    <t>惠州南</t>
  </si>
  <si>
    <t>HZN</t>
  </si>
  <si>
    <t>金華</t>
  </si>
  <si>
    <t>JIH</t>
  </si>
  <si>
    <t>角美</t>
  </si>
  <si>
    <t>JIM</t>
  </si>
  <si>
    <t>葵潭</t>
  </si>
  <si>
    <t>KUT</t>
  </si>
  <si>
    <t>昆明南</t>
  </si>
  <si>
    <t>KMN</t>
  </si>
  <si>
    <t>陸豐</t>
  </si>
  <si>
    <t>LUF</t>
  </si>
  <si>
    <t>南昌西</t>
  </si>
  <si>
    <t>NCX</t>
  </si>
  <si>
    <t>普寧</t>
  </si>
  <si>
    <t>PUN</t>
  </si>
  <si>
    <t>莆田</t>
  </si>
  <si>
    <t>PUT</t>
  </si>
  <si>
    <t>泉州</t>
  </si>
  <si>
    <t>QUZ</t>
  </si>
  <si>
    <t>饒平</t>
  </si>
  <si>
    <t>RAP</t>
  </si>
  <si>
    <t>上海虹橋</t>
  </si>
  <si>
    <t>SHH</t>
  </si>
  <si>
    <t>上饒</t>
  </si>
  <si>
    <t>SHR</t>
  </si>
  <si>
    <t>汕尾</t>
  </si>
  <si>
    <t>SHW</t>
  </si>
  <si>
    <t>韶關</t>
  </si>
  <si>
    <t>SHG</t>
  </si>
  <si>
    <t>深圳坪山</t>
  </si>
  <si>
    <t>SHP</t>
  </si>
  <si>
    <t>石家莊</t>
  </si>
  <si>
    <t>SJZ</t>
  </si>
  <si>
    <t>武漢</t>
  </si>
  <si>
    <t>WUH</t>
  </si>
  <si>
    <t>廈門</t>
  </si>
  <si>
    <t>XIM</t>
  </si>
  <si>
    <t>廈門北</t>
  </si>
  <si>
    <t>XMB</t>
  </si>
  <si>
    <t>雲霄</t>
  </si>
  <si>
    <t>YUX</t>
  </si>
  <si>
    <t>漳浦</t>
  </si>
  <si>
    <t>ZHP</t>
  </si>
  <si>
    <t>漳州</t>
  </si>
  <si>
    <t>ZHZ</t>
  </si>
  <si>
    <t>詔安</t>
  </si>
  <si>
    <t>ZHA</t>
  </si>
  <si>
    <t>鄭州東</t>
  </si>
  <si>
    <t>ZZD</t>
  </si>
  <si>
    <t>株洲西</t>
  </si>
  <si>
    <t>ZZX</t>
  </si>
  <si>
    <t>二等座</t>
  </si>
  <si>
    <t>一等座</t>
  </si>
  <si>
    <t>特等座</t>
  </si>
  <si>
    <t>商務座</t>
  </si>
  <si>
    <t>成人票執行票價 (人民幣)</t>
  </si>
  <si>
    <t>小童票執行票價 (人民幣)</t>
  </si>
  <si>
    <t>成人票執行票價 (港幣)</t>
  </si>
  <si>
    <t>小童票執行票價 (港幣)</t>
  </si>
  <si>
    <t>WEK</t>
  </si>
  <si>
    <t>Second Class</t>
  </si>
  <si>
    <t>First Class</t>
  </si>
  <si>
    <t>Premium Class</t>
  </si>
  <si>
    <t>Business Class</t>
  </si>
  <si>
    <t>ID</t>
  </si>
  <si>
    <t>Start</t>
  </si>
  <si>
    <t>End</t>
  </si>
  <si>
    <t>Class</t>
  </si>
  <si>
    <t>Fare</t>
  </si>
  <si>
    <t>Formula</t>
  </si>
  <si>
    <t>Copy and paste</t>
  </si>
  <si>
    <t>Contain Fare?</t>
  </si>
  <si>
    <t>"route_id": "</t>
  </si>
  <si>
    <t>Row</t>
  </si>
  <si>
    <t>Today</t>
  </si>
  <si>
    <t>Month in JSON</t>
  </si>
  <si>
    <t>"fee_date":"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</si>
</sst>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2" fillId="0" borderId="0" xfId="0" applyFont="1" applyAlignment="1">
      <alignment vertic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0" xfId="0" applyFill="1"/>
    <xf numFmtId="0" fontId="2" fillId="2" borderId="0" xfId="0" applyFont="1" applyFill="1" applyAlignment="1">
      <alignment vertical="center"/>
    </xf>
    <xf numFmtId="0" fontId="0" fillId="3" borderId="0" xfId="0" applyFill="1"/>
    <xf numFmtId="0" fontId="2" fillId="3" borderId="0" xfId="0" applyFont="1" applyFill="1" applyAlignment="1">
      <alignment vertical="center"/>
    </xf>
    <xf numFmtId="0" fontId="0" fillId="4" borderId="0" xfId="0" applyFill="1"/>
    <xf numFmtId="0" fontId="2" fillId="4" borderId="0" xfId="0" applyFont="1" applyFill="1" applyAlignment="1">
      <alignment vertical="center"/>
    </xf>
    <xf numFmtId="0" fontId="0" fillId="5" borderId="0" xfId="0" applyFill="1"/>
    <xf numFmtId="0" fontId="2" fillId="5" borderId="0" xfId="0" applyFont="1" applyFill="1" applyAlignment="1">
      <alignment vertical="center"/>
    </xf>
    <xf numFmtId="0" fontId="0" fillId="0" borderId="0" xfId="0" applyFill="1"/>
    <xf numFmtId="0" fontId="0" fillId="6" borderId="0" xfId="0" applyFill="1"/>
    <xf numFmtId="0" fontId="1" fillId="0" borderId="0" xfId="0" applyFont="1" applyAlignment="1">
      <alignment vertical="center"/>
    </xf>
  </cellXfs>
  <cellStyles count="2">
    <cellStyle name="Normal" xfId="0" builtinId="0"/>
    <cellStyle name="Normal 2" xfId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85"/>
  <sheetViews>
    <sheetView workbookViewId="0">
      <pane ySplit="1" topLeftCell="A3759" activePane="bottomLeft" state="frozen"/>
      <selection pane="bottomLeft" activeCell="D2" sqref="D2:D3785"/>
    </sheetView>
  </sheetViews>
  <sheetFormatPr defaultRowHeight="15"/>
  <cols>
    <col min="1" max="1" width="5.140625" bestFit="1" customWidth="1"/>
    <col min="2" max="2" width="7.140625" bestFit="1" customWidth="1"/>
    <col min="3" max="4" width="28.28515625" bestFit="1" customWidth="1"/>
    <col min="7" max="7" width="14.140625" bestFit="1" customWidth="1"/>
    <col min="8" max="8" width="7.140625" bestFit="1" customWidth="1"/>
    <col min="9" max="9" width="14.5703125" bestFit="1" customWidth="1"/>
    <col min="10" max="10" width="15.5703125" bestFit="1" customWidth="1"/>
    <col min="12" max="12" width="14.140625" bestFit="1" customWidth="1"/>
  </cols>
  <sheetData>
    <row r="1" spans="1:14">
      <c r="A1" t="s">
        <v>121</v>
      </c>
      <c r="B1" t="s">
        <v>130</v>
      </c>
      <c r="C1" s="24" t="s">
        <v>133</v>
      </c>
      <c r="D1" t="str">
        <f>CONCATENATE(C1,$M$1,",",$N$1,""",")</f>
        <v>"fee_date":"2019,2",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128</v>
      </c>
      <c r="K1" t="b">
        <f ca="1">IF(EXACT($N$1,$N$2),"",FALSE)</f>
        <v>0</v>
      </c>
      <c r="L1" s="23" t="s">
        <v>132</v>
      </c>
      <c r="M1" s="23">
        <v>2019</v>
      </c>
      <c r="N1" s="23">
        <v>2</v>
      </c>
    </row>
    <row r="2" spans="1:14">
      <c r="A2">
        <f>ROUNDUP((ROW(C2)-1)/43,0)</f>
        <v>1</v>
      </c>
      <c r="B2">
        <f>MOD((ROW(C2)-2),43)+1</f>
        <v>1</v>
      </c>
      <c r="C2" s="1" t="s">
        <v>0</v>
      </c>
      <c r="D2" t="str">
        <f>C2</f>
        <v>{</v>
      </c>
      <c r="E2" t="s">
        <v>116</v>
      </c>
      <c r="F2" t="str">
        <f>VLOOKUP(A2,Sheet2!A:U,5,FALSE)</f>
        <v>FUT</v>
      </c>
      <c r="K2" t="b">
        <f t="shared" ref="K2:K65" ca="1" si="0">IF(EXACT($N$1,$N$2),"",FALSE)</f>
        <v>0</v>
      </c>
      <c r="L2" s="23" t="s">
        <v>131</v>
      </c>
      <c r="M2" s="23">
        <f ca="1">YEAR(TODAY())</f>
        <v>2019</v>
      </c>
      <c r="N2" s="23">
        <f ca="1">MONTH(TODAY())</f>
        <v>1</v>
      </c>
    </row>
    <row r="3" spans="1:14">
      <c r="A3">
        <f t="shared" ref="A3:A66" si="1">ROUNDUP((ROW(C3)-1)/43,0)</f>
        <v>1</v>
      </c>
      <c r="B3">
        <f t="shared" ref="B3:B66" si="2">MOD((ROW(C3)-2),43)+1</f>
        <v>2</v>
      </c>
      <c r="C3" s="1" t="s">
        <v>5</v>
      </c>
      <c r="D3" t="str">
        <f t="shared" ref="D3:D6" si="3">C3</f>
        <v>"fee_data":[</v>
      </c>
      <c r="E3" t="s">
        <v>116</v>
      </c>
      <c r="F3" t="str">
        <f>VLOOKUP(A3,Sheet2!A:U,5,FALSE)</f>
        <v>FUT</v>
      </c>
      <c r="K3" t="b">
        <f t="shared" ca="1" si="0"/>
        <v>0</v>
      </c>
    </row>
    <row r="4" spans="1:14">
      <c r="A4">
        <f t="shared" si="1"/>
        <v>1</v>
      </c>
      <c r="B4">
        <f t="shared" si="2"/>
        <v>3</v>
      </c>
      <c r="C4" s="1" t="s">
        <v>0</v>
      </c>
      <c r="D4" t="str">
        <f t="shared" si="3"/>
        <v>{</v>
      </c>
      <c r="E4" t="s">
        <v>116</v>
      </c>
      <c r="F4" t="str">
        <f>VLOOKUP(A4,Sheet2!A:U,5,FALSE)</f>
        <v>FUT</v>
      </c>
      <c r="K4" t="b">
        <f t="shared" ca="1" si="0"/>
        <v>0</v>
      </c>
    </row>
    <row r="5" spans="1:14">
      <c r="A5">
        <f t="shared" si="1"/>
        <v>1</v>
      </c>
      <c r="B5">
        <f t="shared" si="2"/>
        <v>4</v>
      </c>
      <c r="C5" s="24" t="s">
        <v>133</v>
      </c>
      <c r="D5" t="str">
        <f>CONCATENATE(C5,$M$1,",",$N$1,""",")</f>
        <v>"fee_date":"2019,2",</v>
      </c>
      <c r="E5" t="s">
        <v>116</v>
      </c>
      <c r="F5" t="str">
        <f>VLOOKUP(A5,Sheet2!A:U,5,FALSE)</f>
        <v>FUT</v>
      </c>
      <c r="K5" t="b">
        <f t="shared" ca="1" si="0"/>
        <v>0</v>
      </c>
    </row>
    <row r="6" spans="1:14">
      <c r="A6">
        <f t="shared" si="1"/>
        <v>1</v>
      </c>
      <c r="B6">
        <f t="shared" si="2"/>
        <v>5</v>
      </c>
      <c r="C6" s="1" t="s">
        <v>6</v>
      </c>
      <c r="D6" t="str">
        <f t="shared" si="3"/>
        <v>"fee_detail":[</v>
      </c>
      <c r="E6" t="s">
        <v>116</v>
      </c>
      <c r="F6" t="str">
        <f>VLOOKUP(A6,Sheet2!A:U,5,FALSE)</f>
        <v>FUT</v>
      </c>
      <c r="K6" t="b">
        <f t="shared" ca="1" si="0"/>
        <v>0</v>
      </c>
    </row>
    <row r="7" spans="1:14">
      <c r="A7">
        <f t="shared" si="1"/>
        <v>1</v>
      </c>
      <c r="B7">
        <f t="shared" si="2"/>
        <v>6</v>
      </c>
      <c r="C7" s="1" t="s">
        <v>0</v>
      </c>
      <c r="D7" t="str">
        <f>IF(J8=0,"",C7)</f>
        <v>{</v>
      </c>
      <c r="E7" t="s">
        <v>116</v>
      </c>
      <c r="F7" t="str">
        <f>VLOOKUP(A7,Sheet2!A:U,5,FALSE)</f>
        <v>FUT</v>
      </c>
      <c r="K7" t="b">
        <f t="shared" ca="1" si="0"/>
        <v>0</v>
      </c>
    </row>
    <row r="8" spans="1:14">
      <c r="A8" s="14">
        <f t="shared" si="1"/>
        <v>1</v>
      </c>
      <c r="B8" s="14">
        <f t="shared" si="2"/>
        <v>7</v>
      </c>
      <c r="C8" s="15" t="s">
        <v>15</v>
      </c>
      <c r="D8" s="14" t="str">
        <f>IF(ISNUMBER(SEARCH("n/a",H8)),"",CONCATENATE(C8," ",H8,","))</f>
        <v>"adult_cny": 68,</v>
      </c>
      <c r="E8" s="14" t="s">
        <v>116</v>
      </c>
      <c r="F8" s="14" t="str">
        <f>VLOOKUP(A8,Sheet2!A:U,5,FALSE)</f>
        <v>FUT</v>
      </c>
      <c r="G8" s="14" t="s">
        <v>117</v>
      </c>
      <c r="H8" s="14">
        <f>VLOOKUP(A8,Sheet2!A:U,6,FALSE)</f>
        <v>68</v>
      </c>
      <c r="I8" s="14" t="e">
        <f ca="1">_xlfn.FORMULATEXT(H8)</f>
        <v>#NAME?</v>
      </c>
      <c r="J8">
        <f>COUNT(H8:H11)</f>
        <v>4</v>
      </c>
      <c r="K8" t="b">
        <f t="shared" ca="1" si="0"/>
        <v>0</v>
      </c>
    </row>
    <row r="9" spans="1:14">
      <c r="A9" s="14">
        <f t="shared" si="1"/>
        <v>1</v>
      </c>
      <c r="B9" s="14">
        <f t="shared" si="2"/>
        <v>8</v>
      </c>
      <c r="C9" s="15" t="s">
        <v>16</v>
      </c>
      <c r="D9" s="14" t="str">
        <f t="shared" ref="D9:D11" si="4">IF(ISNUMBER(SEARCH("n/a",H9)),"",CONCATENATE(C9," ",H9,","))</f>
        <v>"adult_hkd": 79,</v>
      </c>
      <c r="E9" s="14" t="s">
        <v>116</v>
      </c>
      <c r="F9" s="14" t="str">
        <f>VLOOKUP(A9,Sheet2!A:U,5,FALSE)</f>
        <v>FUT</v>
      </c>
      <c r="G9" s="14" t="s">
        <v>117</v>
      </c>
      <c r="H9" s="14">
        <f>VLOOKUP(A9,Sheet2!A:U,14,FALSE)</f>
        <v>79</v>
      </c>
      <c r="I9" s="14" t="e">
        <f t="shared" ref="I9:I11" ca="1" si="5">_xlfn.FORMULATEXT(H9)</f>
        <v>#NAME?</v>
      </c>
      <c r="K9" t="b">
        <f t="shared" ca="1" si="0"/>
        <v>0</v>
      </c>
    </row>
    <row r="10" spans="1:14">
      <c r="A10" s="14">
        <f t="shared" si="1"/>
        <v>1</v>
      </c>
      <c r="B10" s="14">
        <f t="shared" si="2"/>
        <v>9</v>
      </c>
      <c r="C10" s="15" t="s">
        <v>17</v>
      </c>
      <c r="D10" s="14" t="str">
        <f t="shared" si="4"/>
        <v>"child_cny": 34,</v>
      </c>
      <c r="E10" s="14" t="s">
        <v>116</v>
      </c>
      <c r="F10" s="14" t="str">
        <f>VLOOKUP(A10,Sheet2!A:U,5,FALSE)</f>
        <v>FUT</v>
      </c>
      <c r="G10" s="14" t="s">
        <v>117</v>
      </c>
      <c r="H10" s="14">
        <f>VLOOKUP(A10,Sheet2!A:U,10,FALSE)</f>
        <v>34</v>
      </c>
      <c r="I10" s="14" t="e">
        <f t="shared" ca="1" si="5"/>
        <v>#NAME?</v>
      </c>
      <c r="K10" t="b">
        <f t="shared" ca="1" si="0"/>
        <v>0</v>
      </c>
    </row>
    <row r="11" spans="1:14">
      <c r="A11" s="14">
        <f t="shared" si="1"/>
        <v>1</v>
      </c>
      <c r="B11" s="14">
        <f t="shared" si="2"/>
        <v>10</v>
      </c>
      <c r="C11" s="15" t="s">
        <v>18</v>
      </c>
      <c r="D11" s="14" t="str">
        <f t="shared" si="4"/>
        <v>"child_hkd": 39,</v>
      </c>
      <c r="E11" s="14" t="s">
        <v>116</v>
      </c>
      <c r="F11" s="14" t="str">
        <f>VLOOKUP(A11,Sheet2!A:U,5,FALSE)</f>
        <v>FUT</v>
      </c>
      <c r="G11" s="14" t="s">
        <v>117</v>
      </c>
      <c r="H11" s="14">
        <f>VLOOKUP(A11,Sheet2!A:U,18,FALSE)</f>
        <v>39</v>
      </c>
      <c r="I11" s="14" t="e">
        <f t="shared" ca="1" si="5"/>
        <v>#NAME?</v>
      </c>
      <c r="K11" t="b">
        <f t="shared" ca="1" si="0"/>
        <v>0</v>
      </c>
    </row>
    <row r="12" spans="1:14">
      <c r="A12">
        <f t="shared" si="1"/>
        <v>1</v>
      </c>
      <c r="B12">
        <f t="shared" si="2"/>
        <v>11</v>
      </c>
      <c r="C12" s="1" t="s">
        <v>7</v>
      </c>
      <c r="D12" t="str">
        <f>IF(J8=0,"",C12)</f>
        <v>"class_title":"second_class",</v>
      </c>
      <c r="E12" t="s">
        <v>116</v>
      </c>
      <c r="F12" t="str">
        <f>VLOOKUP(A12,Sheet2!A:U,5,FALSE)</f>
        <v>FUT</v>
      </c>
      <c r="K12" t="b">
        <f t="shared" ca="1" si="0"/>
        <v>0</v>
      </c>
    </row>
    <row r="13" spans="1:14">
      <c r="A13">
        <f t="shared" si="1"/>
        <v>1</v>
      </c>
      <c r="B13">
        <f t="shared" si="2"/>
        <v>12</v>
      </c>
      <c r="C13" s="1" t="s">
        <v>8</v>
      </c>
      <c r="D13" t="str">
        <f>IF(J8=0,"",C13)</f>
        <v>"class_type":4</v>
      </c>
      <c r="E13" t="s">
        <v>116</v>
      </c>
      <c r="F13" t="str">
        <f>VLOOKUP(A13,Sheet2!A:U,5,FALSE)</f>
        <v>FUT</v>
      </c>
      <c r="K13" t="b">
        <f t="shared" ca="1" si="0"/>
        <v>0</v>
      </c>
    </row>
    <row r="14" spans="1:14">
      <c r="A14">
        <f t="shared" si="1"/>
        <v>1</v>
      </c>
      <c r="B14">
        <f t="shared" si="2"/>
        <v>13</v>
      </c>
      <c r="C14" s="1" t="s">
        <v>1</v>
      </c>
      <c r="D14" t="str">
        <f>IF(J8=0,"",IF(SUM(J16:J32)&gt;0,C14,"}"))</f>
        <v>},</v>
      </c>
      <c r="E14" t="s">
        <v>116</v>
      </c>
      <c r="F14" t="str">
        <f>VLOOKUP(A14,Sheet2!A:U,5,FALSE)</f>
        <v>FUT</v>
      </c>
      <c r="K14" t="b">
        <f t="shared" ca="1" si="0"/>
        <v>0</v>
      </c>
    </row>
    <row r="15" spans="1:14">
      <c r="A15">
        <f t="shared" si="1"/>
        <v>1</v>
      </c>
      <c r="B15">
        <f t="shared" si="2"/>
        <v>14</v>
      </c>
      <c r="C15" s="1" t="s">
        <v>0</v>
      </c>
      <c r="D15" t="str">
        <f>IF(J16=0,"",C15)</f>
        <v>{</v>
      </c>
      <c r="E15" t="s">
        <v>116</v>
      </c>
      <c r="F15" t="str">
        <f>VLOOKUP(A15,Sheet2!A:U,5,FALSE)</f>
        <v>FUT</v>
      </c>
      <c r="K15" t="b">
        <f t="shared" ca="1" si="0"/>
        <v>0</v>
      </c>
    </row>
    <row r="16" spans="1:14">
      <c r="A16" s="16">
        <f t="shared" si="1"/>
        <v>1</v>
      </c>
      <c r="B16" s="16">
        <f t="shared" si="2"/>
        <v>15</v>
      </c>
      <c r="C16" s="17" t="s">
        <v>15</v>
      </c>
      <c r="D16" s="16" t="str">
        <f>IF(ISNUMBER(SEARCH("n/a",H16)),"",CONCATENATE(C16," ",H16,","))</f>
        <v>"adult_cny": 109,</v>
      </c>
      <c r="E16" s="16" t="s">
        <v>116</v>
      </c>
      <c r="F16" s="16" t="str">
        <f>VLOOKUP(A16,Sheet2!A:U,5,FALSE)</f>
        <v>FUT</v>
      </c>
      <c r="G16" s="16" t="s">
        <v>118</v>
      </c>
      <c r="H16" s="16">
        <f>VLOOKUP(A16,Sheet2!A:U,7,FALSE)</f>
        <v>109</v>
      </c>
      <c r="I16" s="16" t="e">
        <f ca="1">_xlfn.FORMULATEXT(H16)</f>
        <v>#NAME?</v>
      </c>
      <c r="J16">
        <f>COUNT(H16:H19)</f>
        <v>4</v>
      </c>
      <c r="K16" t="b">
        <f t="shared" ca="1" si="0"/>
        <v>0</v>
      </c>
    </row>
    <row r="17" spans="1:11">
      <c r="A17" s="16">
        <f t="shared" si="1"/>
        <v>1</v>
      </c>
      <c r="B17" s="16">
        <f t="shared" si="2"/>
        <v>16</v>
      </c>
      <c r="C17" s="17" t="s">
        <v>16</v>
      </c>
      <c r="D17" s="16" t="str">
        <f t="shared" ref="D17:D19" si="6">IF(ISNUMBER(SEARCH("n/a",H17)),"",CONCATENATE(C17," ",H17,","))</f>
        <v>"adult_hkd": 126,</v>
      </c>
      <c r="E17" s="16" t="s">
        <v>116</v>
      </c>
      <c r="F17" s="16" t="str">
        <f>VLOOKUP(A17,Sheet2!A:U,5,FALSE)</f>
        <v>FUT</v>
      </c>
      <c r="G17" s="16" t="s">
        <v>118</v>
      </c>
      <c r="H17" s="16">
        <f>VLOOKUP(A17,Sheet2!A:U,15,FALSE)</f>
        <v>126</v>
      </c>
      <c r="I17" s="16" t="e">
        <f t="shared" ref="I17:I19" ca="1" si="7">_xlfn.FORMULATEXT(H17)</f>
        <v>#NAME?</v>
      </c>
      <c r="K17" t="b">
        <f t="shared" ca="1" si="0"/>
        <v>0</v>
      </c>
    </row>
    <row r="18" spans="1:11">
      <c r="A18" s="16">
        <f t="shared" si="1"/>
        <v>1</v>
      </c>
      <c r="B18" s="16">
        <f t="shared" si="2"/>
        <v>17</v>
      </c>
      <c r="C18" s="17" t="s">
        <v>17</v>
      </c>
      <c r="D18" s="16" t="str">
        <f t="shared" si="6"/>
        <v>"child_cny": 55,</v>
      </c>
      <c r="E18" s="16" t="s">
        <v>116</v>
      </c>
      <c r="F18" s="16" t="str">
        <f>VLOOKUP(A18,Sheet2!A:U,5,FALSE)</f>
        <v>FUT</v>
      </c>
      <c r="G18" s="16" t="s">
        <v>118</v>
      </c>
      <c r="H18" s="16">
        <f>VLOOKUP(A18,Sheet2!A:U,11,FALSE)</f>
        <v>55</v>
      </c>
      <c r="I18" s="16" t="e">
        <f t="shared" ca="1" si="7"/>
        <v>#NAME?</v>
      </c>
      <c r="K18" t="b">
        <f t="shared" ca="1" si="0"/>
        <v>0</v>
      </c>
    </row>
    <row r="19" spans="1:11">
      <c r="A19" s="16">
        <f t="shared" si="1"/>
        <v>1</v>
      </c>
      <c r="B19" s="16">
        <f t="shared" si="2"/>
        <v>18</v>
      </c>
      <c r="C19" s="17" t="s">
        <v>18</v>
      </c>
      <c r="D19" s="16" t="str">
        <f t="shared" si="6"/>
        <v>"child_hkd": 64,</v>
      </c>
      <c r="E19" s="16" t="s">
        <v>116</v>
      </c>
      <c r="F19" s="16" t="str">
        <f>VLOOKUP(A19,Sheet2!A:U,5,FALSE)</f>
        <v>FUT</v>
      </c>
      <c r="G19" s="16" t="s">
        <v>118</v>
      </c>
      <c r="H19" s="16">
        <f>VLOOKUP(A19,Sheet2!A:U,19,FALSE)</f>
        <v>64</v>
      </c>
      <c r="I19" s="16" t="e">
        <f t="shared" ca="1" si="7"/>
        <v>#NAME?</v>
      </c>
      <c r="K19" t="b">
        <f t="shared" ca="1" si="0"/>
        <v>0</v>
      </c>
    </row>
    <row r="20" spans="1:11">
      <c r="A20">
        <f t="shared" si="1"/>
        <v>1</v>
      </c>
      <c r="B20">
        <f t="shared" si="2"/>
        <v>19</v>
      </c>
      <c r="C20" s="1" t="s">
        <v>9</v>
      </c>
      <c r="D20" t="str">
        <f>IF(J16=0,"",C20)</f>
        <v>"class_title":"first_class",</v>
      </c>
      <c r="E20" t="s">
        <v>116</v>
      </c>
      <c r="F20" t="str">
        <f>VLOOKUP(A20,Sheet2!A:U,5,FALSE)</f>
        <v>FUT</v>
      </c>
      <c r="K20" t="b">
        <f t="shared" ca="1" si="0"/>
        <v>0</v>
      </c>
    </row>
    <row r="21" spans="1:11">
      <c r="A21">
        <f t="shared" si="1"/>
        <v>1</v>
      </c>
      <c r="B21">
        <f t="shared" si="2"/>
        <v>20</v>
      </c>
      <c r="C21" s="1" t="s">
        <v>10</v>
      </c>
      <c r="D21" t="str">
        <f>IF(J16=0,"",C21)</f>
        <v>"class_type":3</v>
      </c>
      <c r="E21" t="s">
        <v>116</v>
      </c>
      <c r="F21" t="str">
        <f>VLOOKUP(A21,Sheet2!A:U,5,FALSE)</f>
        <v>FUT</v>
      </c>
      <c r="K21" t="b">
        <f t="shared" ca="1" si="0"/>
        <v>0</v>
      </c>
    </row>
    <row r="22" spans="1:11">
      <c r="A22">
        <f t="shared" si="1"/>
        <v>1</v>
      </c>
      <c r="B22">
        <f t="shared" si="2"/>
        <v>21</v>
      </c>
      <c r="C22" s="1" t="s">
        <v>1</v>
      </c>
      <c r="D22" t="str">
        <f>IF(J16=0,"",IF(SUM(J24:J40)&gt;0,C22,"}"))</f>
        <v>},</v>
      </c>
      <c r="E22" t="s">
        <v>116</v>
      </c>
      <c r="F22" t="str">
        <f>VLOOKUP(A22,Sheet2!A:U,5,FALSE)</f>
        <v>FUT</v>
      </c>
      <c r="K22" t="b">
        <f t="shared" ca="1" si="0"/>
        <v>0</v>
      </c>
    </row>
    <row r="23" spans="1:11">
      <c r="A23">
        <f t="shared" si="1"/>
        <v>1</v>
      </c>
      <c r="B23">
        <f t="shared" si="2"/>
        <v>22</v>
      </c>
      <c r="C23" s="1" t="s">
        <v>0</v>
      </c>
      <c r="D23" t="str">
        <f>IF(J24=0,"",C23)</f>
        <v>{</v>
      </c>
      <c r="E23" t="s">
        <v>116</v>
      </c>
      <c r="F23" t="str">
        <f>VLOOKUP(A23,Sheet2!A:U,5,FALSE)</f>
        <v>FUT</v>
      </c>
      <c r="K23" t="b">
        <f t="shared" ca="1" si="0"/>
        <v>0</v>
      </c>
    </row>
    <row r="24" spans="1:11">
      <c r="A24" s="18">
        <f t="shared" si="1"/>
        <v>1</v>
      </c>
      <c r="B24" s="18">
        <f t="shared" si="2"/>
        <v>23</v>
      </c>
      <c r="C24" s="19" t="s">
        <v>15</v>
      </c>
      <c r="D24" s="18" t="str">
        <f>IF(ISNUMBER(SEARCH("n/a",H24)),"",CONCATENATE(C24," ",H24,","))</f>
        <v>"adult_cny": 122,</v>
      </c>
      <c r="E24" s="18" t="s">
        <v>116</v>
      </c>
      <c r="F24" s="18" t="str">
        <f>VLOOKUP(A24,Sheet2!A:U,5,FALSE)</f>
        <v>FUT</v>
      </c>
      <c r="G24" s="18" t="s">
        <v>119</v>
      </c>
      <c r="H24" s="18">
        <f>VLOOKUP(A24,Sheet2!A:U,8,FALSE)</f>
        <v>122</v>
      </c>
      <c r="I24" s="18" t="e">
        <f ca="1">_xlfn.FORMULATEXT(H24)</f>
        <v>#NAME?</v>
      </c>
      <c r="J24">
        <f>COUNT(H24:H27)</f>
        <v>4</v>
      </c>
      <c r="K24" t="b">
        <f t="shared" ca="1" si="0"/>
        <v>0</v>
      </c>
    </row>
    <row r="25" spans="1:11">
      <c r="A25" s="18">
        <f t="shared" si="1"/>
        <v>1</v>
      </c>
      <c r="B25" s="18">
        <f t="shared" si="2"/>
        <v>24</v>
      </c>
      <c r="C25" s="19" t="s">
        <v>16</v>
      </c>
      <c r="D25" s="18" t="str">
        <f t="shared" ref="D25:D27" si="8">IF(ISNUMBER(SEARCH("n/a",H25)),"",CONCATENATE(C25," ",H25,","))</f>
        <v>"adult_hkd": 141,</v>
      </c>
      <c r="E25" s="18" t="s">
        <v>116</v>
      </c>
      <c r="F25" s="18" t="str">
        <f>VLOOKUP(A25,Sheet2!A:U,5,FALSE)</f>
        <v>FUT</v>
      </c>
      <c r="G25" s="18" t="s">
        <v>119</v>
      </c>
      <c r="H25" s="18">
        <f>VLOOKUP(A25,Sheet2!A:U,16,FALSE)</f>
        <v>141</v>
      </c>
      <c r="I25" s="18" t="e">
        <f t="shared" ref="I25:I27" ca="1" si="9">_xlfn.FORMULATEXT(H25)</f>
        <v>#NAME?</v>
      </c>
      <c r="K25" t="b">
        <f t="shared" ca="1" si="0"/>
        <v>0</v>
      </c>
    </row>
    <row r="26" spans="1:11">
      <c r="A26" s="18">
        <f t="shared" si="1"/>
        <v>1</v>
      </c>
      <c r="B26" s="18">
        <f t="shared" si="2"/>
        <v>25</v>
      </c>
      <c r="C26" s="19" t="s">
        <v>17</v>
      </c>
      <c r="D26" s="18" t="str">
        <f t="shared" si="8"/>
        <v>"child_cny": 61,</v>
      </c>
      <c r="E26" s="18" t="s">
        <v>116</v>
      </c>
      <c r="F26" s="18" t="str">
        <f>VLOOKUP(A26,Sheet2!A:U,5,FALSE)</f>
        <v>FUT</v>
      </c>
      <c r="G26" s="18" t="s">
        <v>119</v>
      </c>
      <c r="H26" s="18">
        <f>VLOOKUP(A26,Sheet2!A:U,12,FALSE)</f>
        <v>61</v>
      </c>
      <c r="I26" s="18" t="e">
        <f t="shared" ca="1" si="9"/>
        <v>#NAME?</v>
      </c>
      <c r="K26" t="b">
        <f t="shared" ca="1" si="0"/>
        <v>0</v>
      </c>
    </row>
    <row r="27" spans="1:11">
      <c r="A27" s="18">
        <f t="shared" si="1"/>
        <v>1</v>
      </c>
      <c r="B27" s="18">
        <f t="shared" si="2"/>
        <v>26</v>
      </c>
      <c r="C27" s="19" t="s">
        <v>18</v>
      </c>
      <c r="D27" s="18" t="str">
        <f t="shared" si="8"/>
        <v>"child_hkd": 71,</v>
      </c>
      <c r="E27" s="18" t="s">
        <v>116</v>
      </c>
      <c r="F27" s="18" t="str">
        <f>VLOOKUP(A27,Sheet2!A:U,5,FALSE)</f>
        <v>FUT</v>
      </c>
      <c r="G27" s="18" t="s">
        <v>119</v>
      </c>
      <c r="H27" s="18">
        <f>VLOOKUP(A27,Sheet2!A:U,20,FALSE)</f>
        <v>71</v>
      </c>
      <c r="I27" s="18" t="e">
        <f t="shared" ca="1" si="9"/>
        <v>#NAME?</v>
      </c>
      <c r="K27" t="b">
        <f t="shared" ca="1" si="0"/>
        <v>0</v>
      </c>
    </row>
    <row r="28" spans="1:11">
      <c r="A28">
        <f t="shared" si="1"/>
        <v>1</v>
      </c>
      <c r="B28">
        <f t="shared" si="2"/>
        <v>27</v>
      </c>
      <c r="C28" s="1" t="s">
        <v>11</v>
      </c>
      <c r="D28" t="str">
        <f>IF(J24=0,"",C28)</f>
        <v>"class_title":"premium_class",</v>
      </c>
      <c r="E28" t="s">
        <v>116</v>
      </c>
      <c r="F28" t="str">
        <f>VLOOKUP(A28,Sheet2!A:U,5,FALSE)</f>
        <v>FUT</v>
      </c>
      <c r="K28" t="b">
        <f t="shared" ca="1" si="0"/>
        <v>0</v>
      </c>
    </row>
    <row r="29" spans="1:11">
      <c r="A29">
        <f t="shared" si="1"/>
        <v>1</v>
      </c>
      <c r="B29">
        <f t="shared" si="2"/>
        <v>28</v>
      </c>
      <c r="C29" s="1" t="s">
        <v>12</v>
      </c>
      <c r="D29" t="str">
        <f>IF(J24=0,"",C29)</f>
        <v>"class_type":2</v>
      </c>
      <c r="E29" t="s">
        <v>116</v>
      </c>
      <c r="F29" t="str">
        <f>VLOOKUP(A29,Sheet2!A:U,5,FALSE)</f>
        <v>FUT</v>
      </c>
      <c r="K29" t="b">
        <f t="shared" ca="1" si="0"/>
        <v>0</v>
      </c>
    </row>
    <row r="30" spans="1:11">
      <c r="A30">
        <f t="shared" si="1"/>
        <v>1</v>
      </c>
      <c r="B30">
        <f t="shared" si="2"/>
        <v>29</v>
      </c>
      <c r="C30" s="1" t="s">
        <v>1</v>
      </c>
      <c r="D30" t="str">
        <f>IF(J24=0,"",IF(SUM(J32:J48)&gt;0,C30,"}"))</f>
        <v>},</v>
      </c>
      <c r="E30" t="s">
        <v>116</v>
      </c>
      <c r="F30" t="str">
        <f>VLOOKUP(A30,Sheet2!A:U,5,FALSE)</f>
        <v>FUT</v>
      </c>
      <c r="K30" t="b">
        <f t="shared" ca="1" si="0"/>
        <v>0</v>
      </c>
    </row>
    <row r="31" spans="1:11">
      <c r="A31">
        <f t="shared" si="1"/>
        <v>1</v>
      </c>
      <c r="B31">
        <f t="shared" si="2"/>
        <v>30</v>
      </c>
      <c r="C31" s="1" t="s">
        <v>0</v>
      </c>
      <c r="D31" t="str">
        <f>IF(J32=0,"",C31)</f>
        <v>{</v>
      </c>
      <c r="E31" t="s">
        <v>116</v>
      </c>
      <c r="F31" t="str">
        <f>VLOOKUP(A31,Sheet2!A:U,5,FALSE)</f>
        <v>FUT</v>
      </c>
      <c r="K31" t="b">
        <f t="shared" ca="1" si="0"/>
        <v>0</v>
      </c>
    </row>
    <row r="32" spans="1:11">
      <c r="A32" s="20">
        <f t="shared" si="1"/>
        <v>1</v>
      </c>
      <c r="B32" s="20">
        <f t="shared" si="2"/>
        <v>31</v>
      </c>
      <c r="C32" s="21" t="s">
        <v>15</v>
      </c>
      <c r="D32" s="20" t="str">
        <f>IF(ISNUMBER(SEARCH("n/a",H32)),"",CONCATENATE(C32," ",H32,","))</f>
        <v>"adult_cny": 204,</v>
      </c>
      <c r="E32" s="20" t="s">
        <v>116</v>
      </c>
      <c r="F32" s="20" t="str">
        <f>VLOOKUP(A32,Sheet2!A:U,5,FALSE)</f>
        <v>FUT</v>
      </c>
      <c r="G32" s="20" t="s">
        <v>120</v>
      </c>
      <c r="H32" s="20">
        <f>VLOOKUP(A32,Sheet2!A:U,9,FALSE)</f>
        <v>204</v>
      </c>
      <c r="I32" s="20" t="e">
        <f ca="1">_xlfn.FORMULATEXT(H32)</f>
        <v>#NAME?</v>
      </c>
      <c r="J32">
        <f>COUNT(H32:H35)</f>
        <v>4</v>
      </c>
      <c r="K32" t="b">
        <f t="shared" ca="1" si="0"/>
        <v>0</v>
      </c>
    </row>
    <row r="33" spans="1:11">
      <c r="A33" s="20">
        <f t="shared" si="1"/>
        <v>1</v>
      </c>
      <c r="B33" s="20">
        <f t="shared" si="2"/>
        <v>32</v>
      </c>
      <c r="C33" s="21" t="s">
        <v>16</v>
      </c>
      <c r="D33" s="20" t="str">
        <f t="shared" ref="D33:D35" si="10">IF(ISNUMBER(SEARCH("n/a",H33)),"",CONCATENATE(C33," ",H33,","))</f>
        <v>"adult_hkd": 236,</v>
      </c>
      <c r="E33" s="20" t="s">
        <v>116</v>
      </c>
      <c r="F33" s="20" t="str">
        <f>VLOOKUP(A33,Sheet2!A:U,5,FALSE)</f>
        <v>FUT</v>
      </c>
      <c r="G33" s="20" t="s">
        <v>120</v>
      </c>
      <c r="H33" s="20">
        <f>VLOOKUP(A33,Sheet2!A:U,17,FALSE)</f>
        <v>236</v>
      </c>
      <c r="I33" s="20" t="e">
        <f t="shared" ref="I33:I35" ca="1" si="11">_xlfn.FORMULATEXT(H33)</f>
        <v>#NAME?</v>
      </c>
      <c r="K33" t="b">
        <f t="shared" ca="1" si="0"/>
        <v>0</v>
      </c>
    </row>
    <row r="34" spans="1:11">
      <c r="A34" s="20">
        <f t="shared" si="1"/>
        <v>1</v>
      </c>
      <c r="B34" s="20">
        <f t="shared" si="2"/>
        <v>33</v>
      </c>
      <c r="C34" s="21" t="s">
        <v>17</v>
      </c>
      <c r="D34" s="20" t="str">
        <f t="shared" si="10"/>
        <v>"child_cny": 102,</v>
      </c>
      <c r="E34" s="20" t="s">
        <v>116</v>
      </c>
      <c r="F34" s="20" t="str">
        <f>VLOOKUP(A34,Sheet2!A:U,5,FALSE)</f>
        <v>FUT</v>
      </c>
      <c r="G34" s="20" t="s">
        <v>120</v>
      </c>
      <c r="H34" s="20">
        <f>VLOOKUP(A34,Sheet2!A:U,13,FALSE)</f>
        <v>102</v>
      </c>
      <c r="I34" s="20" t="e">
        <f t="shared" ca="1" si="11"/>
        <v>#NAME?</v>
      </c>
      <c r="K34" t="b">
        <f t="shared" ca="1" si="0"/>
        <v>0</v>
      </c>
    </row>
    <row r="35" spans="1:11">
      <c r="A35" s="20">
        <f t="shared" si="1"/>
        <v>1</v>
      </c>
      <c r="B35" s="20">
        <f t="shared" si="2"/>
        <v>34</v>
      </c>
      <c r="C35" s="21" t="s">
        <v>18</v>
      </c>
      <c r="D35" s="20" t="str">
        <f t="shared" si="10"/>
        <v>"child_hkd": 118,</v>
      </c>
      <c r="E35" s="20" t="s">
        <v>116</v>
      </c>
      <c r="F35" s="20" t="str">
        <f>VLOOKUP(A35,Sheet2!A:U,5,FALSE)</f>
        <v>FUT</v>
      </c>
      <c r="G35" s="20" t="s">
        <v>120</v>
      </c>
      <c r="H35" s="20">
        <f>VLOOKUP(A35,Sheet2!A:U,21,FALSE)</f>
        <v>118</v>
      </c>
      <c r="I35" s="20" t="e">
        <f t="shared" ca="1" si="11"/>
        <v>#NAME?</v>
      </c>
      <c r="K35" t="b">
        <f t="shared" ca="1" si="0"/>
        <v>0</v>
      </c>
    </row>
    <row r="36" spans="1:11">
      <c r="A36">
        <f t="shared" si="1"/>
        <v>1</v>
      </c>
      <c r="B36">
        <f t="shared" si="2"/>
        <v>35</v>
      </c>
      <c r="C36" s="1" t="s">
        <v>13</v>
      </c>
      <c r="D36" t="str">
        <f>IF(J32=0,"",C36)</f>
        <v>"class_title":"business_class",</v>
      </c>
      <c r="E36" t="s">
        <v>116</v>
      </c>
      <c r="F36" t="str">
        <f>VLOOKUP(A36,Sheet2!A:U,5,FALSE)</f>
        <v>FUT</v>
      </c>
      <c r="K36" t="b">
        <f t="shared" ca="1" si="0"/>
        <v>0</v>
      </c>
    </row>
    <row r="37" spans="1:11">
      <c r="A37">
        <f t="shared" si="1"/>
        <v>1</v>
      </c>
      <c r="B37">
        <f t="shared" si="2"/>
        <v>36</v>
      </c>
      <c r="C37" s="1" t="s">
        <v>14</v>
      </c>
      <c r="D37" t="str">
        <f>IF(J32=0,"",C37)</f>
        <v>"class_type":1</v>
      </c>
      <c r="E37" t="s">
        <v>116</v>
      </c>
      <c r="F37" t="str">
        <f>VLOOKUP(A37,Sheet2!A:U,5,FALSE)</f>
        <v>FUT</v>
      </c>
      <c r="K37" t="b">
        <f t="shared" ca="1" si="0"/>
        <v>0</v>
      </c>
    </row>
    <row r="38" spans="1:11">
      <c r="A38">
        <f t="shared" si="1"/>
        <v>1</v>
      </c>
      <c r="B38">
        <f t="shared" si="2"/>
        <v>37</v>
      </c>
      <c r="C38" s="1" t="s">
        <v>2</v>
      </c>
      <c r="D38" t="str">
        <f>IF(J32=0,"",C38)</f>
        <v>}</v>
      </c>
      <c r="E38" t="s">
        <v>116</v>
      </c>
      <c r="F38" t="str">
        <f>VLOOKUP(A38,Sheet2!A:U,5,FALSE)</f>
        <v>FUT</v>
      </c>
      <c r="K38" t="b">
        <f t="shared" ca="1" si="0"/>
        <v>0</v>
      </c>
    </row>
    <row r="39" spans="1:11">
      <c r="A39">
        <f t="shared" si="1"/>
        <v>1</v>
      </c>
      <c r="B39">
        <f t="shared" si="2"/>
        <v>38</v>
      </c>
      <c r="C39" s="1" t="s">
        <v>3</v>
      </c>
      <c r="D39" t="str">
        <f t="shared" ref="D39:D41" si="12">C39</f>
        <v>]</v>
      </c>
      <c r="E39" t="s">
        <v>116</v>
      </c>
      <c r="F39" t="str">
        <f>VLOOKUP(A39,Sheet2!A:U,5,FALSE)</f>
        <v>FUT</v>
      </c>
      <c r="K39" t="b">
        <f t="shared" ca="1" si="0"/>
        <v>0</v>
      </c>
    </row>
    <row r="40" spans="1:11">
      <c r="A40">
        <f t="shared" si="1"/>
        <v>1</v>
      </c>
      <c r="B40">
        <f t="shared" si="2"/>
        <v>39</v>
      </c>
      <c r="C40" s="1" t="s">
        <v>2</v>
      </c>
      <c r="D40" t="str">
        <f t="shared" si="12"/>
        <v>}</v>
      </c>
      <c r="E40" t="s">
        <v>116</v>
      </c>
      <c r="F40" t="str">
        <f>VLOOKUP(A40,Sheet2!A:U,5,FALSE)</f>
        <v>FUT</v>
      </c>
      <c r="K40" t="b">
        <f t="shared" ca="1" si="0"/>
        <v>0</v>
      </c>
    </row>
    <row r="41" spans="1:11">
      <c r="A41">
        <f t="shared" si="1"/>
        <v>1</v>
      </c>
      <c r="B41">
        <f t="shared" si="2"/>
        <v>40</v>
      </c>
      <c r="C41" s="1" t="s">
        <v>4</v>
      </c>
      <c r="D41" t="str">
        <f t="shared" si="12"/>
        <v>],</v>
      </c>
      <c r="E41" t="s">
        <v>116</v>
      </c>
      <c r="F41" t="str">
        <f>VLOOKUP(A41,Sheet2!A:U,5,FALSE)</f>
        <v>FUT</v>
      </c>
      <c r="K41" t="b">
        <f t="shared" ca="1" si="0"/>
        <v>0</v>
      </c>
    </row>
    <row r="42" spans="1:11">
      <c r="A42">
        <f t="shared" si="1"/>
        <v>1</v>
      </c>
      <c r="B42">
        <f t="shared" si="2"/>
        <v>41</v>
      </c>
      <c r="C42" s="1" t="s">
        <v>19</v>
      </c>
      <c r="D42" t="str">
        <f>CONCATENATE(C42," ",A42,",")</f>
        <v>"fee_id": 1,</v>
      </c>
      <c r="E42" t="s">
        <v>116</v>
      </c>
      <c r="F42" t="str">
        <f>VLOOKUP(A42,Sheet2!A:U,5,FALSE)</f>
        <v>FUT</v>
      </c>
      <c r="K42" t="b">
        <f t="shared" ca="1" si="0"/>
        <v>0</v>
      </c>
    </row>
    <row r="43" spans="1:11">
      <c r="A43">
        <f t="shared" si="1"/>
        <v>1</v>
      </c>
      <c r="B43">
        <f t="shared" si="2"/>
        <v>42</v>
      </c>
      <c r="C43" s="1" t="s">
        <v>129</v>
      </c>
      <c r="D43" t="str">
        <f>CONCATENATE(C43,E43,"2",F43,"""")</f>
        <v>"route_id": "WEK2FUT"</v>
      </c>
      <c r="E43" t="s">
        <v>116</v>
      </c>
      <c r="F43" t="str">
        <f>VLOOKUP(A43,Sheet2!A:U,5,FALSE)</f>
        <v>FUT</v>
      </c>
      <c r="K43" t="b">
        <f t="shared" ca="1" si="0"/>
        <v>0</v>
      </c>
    </row>
    <row r="44" spans="1:11">
      <c r="A44">
        <f t="shared" si="1"/>
        <v>1</v>
      </c>
      <c r="B44">
        <f t="shared" si="2"/>
        <v>43</v>
      </c>
      <c r="C44" s="1" t="s">
        <v>1</v>
      </c>
      <c r="D44" t="str">
        <f>IF(D45="","}",C44)</f>
        <v>},</v>
      </c>
      <c r="E44" t="s">
        <v>116</v>
      </c>
      <c r="F44" t="str">
        <f>VLOOKUP(A44,Sheet2!A:U,5,FALSE)</f>
        <v>FUT</v>
      </c>
      <c r="K44" t="b">
        <f t="shared" ca="1" si="0"/>
        <v>0</v>
      </c>
    </row>
    <row r="45" spans="1:11">
      <c r="A45">
        <f t="shared" si="1"/>
        <v>2</v>
      </c>
      <c r="B45">
        <f t="shared" si="2"/>
        <v>1</v>
      </c>
      <c r="C45" s="1" t="s">
        <v>0</v>
      </c>
      <c r="D45" t="str">
        <f>C45</f>
        <v>{</v>
      </c>
      <c r="E45" t="s">
        <v>116</v>
      </c>
      <c r="F45" t="str">
        <f>VLOOKUP(A45,Sheet2!A:U,5,FALSE)</f>
        <v>SZB</v>
      </c>
      <c r="K45" t="b">
        <f t="shared" ca="1" si="0"/>
        <v>0</v>
      </c>
    </row>
    <row r="46" spans="1:11">
      <c r="A46">
        <f t="shared" si="1"/>
        <v>2</v>
      </c>
      <c r="B46">
        <f t="shared" si="2"/>
        <v>2</v>
      </c>
      <c r="C46" s="1" t="s">
        <v>5</v>
      </c>
      <c r="D46" t="str">
        <f t="shared" ref="D46:D49" si="13">C46</f>
        <v>"fee_data":[</v>
      </c>
      <c r="E46" t="s">
        <v>116</v>
      </c>
      <c r="F46" t="str">
        <f>VLOOKUP(A46,Sheet2!A:U,5,FALSE)</f>
        <v>SZB</v>
      </c>
      <c r="K46" t="b">
        <f t="shared" ca="1" si="0"/>
        <v>0</v>
      </c>
    </row>
    <row r="47" spans="1:11">
      <c r="A47">
        <f t="shared" si="1"/>
        <v>2</v>
      </c>
      <c r="B47">
        <f t="shared" si="2"/>
        <v>3</v>
      </c>
      <c r="C47" s="1" t="s">
        <v>0</v>
      </c>
      <c r="D47" t="str">
        <f t="shared" si="13"/>
        <v>{</v>
      </c>
      <c r="E47" t="s">
        <v>116</v>
      </c>
      <c r="F47" t="str">
        <f>VLOOKUP(A47,Sheet2!A:U,5,FALSE)</f>
        <v>SZB</v>
      </c>
      <c r="K47" t="b">
        <f t="shared" ca="1" si="0"/>
        <v>0</v>
      </c>
    </row>
    <row r="48" spans="1:11">
      <c r="A48">
        <f t="shared" si="1"/>
        <v>2</v>
      </c>
      <c r="B48">
        <f t="shared" si="2"/>
        <v>4</v>
      </c>
      <c r="C48" s="24" t="s">
        <v>133</v>
      </c>
      <c r="D48" t="str">
        <f>CONCATENATE(C48,$M$1,",",$N$1,""",")</f>
        <v>"fee_date":"2019,2",</v>
      </c>
      <c r="E48" t="s">
        <v>116</v>
      </c>
      <c r="F48" t="str">
        <f>VLOOKUP(A48,Sheet2!A:U,5,FALSE)</f>
        <v>SZB</v>
      </c>
      <c r="K48" t="b">
        <f t="shared" ca="1" si="0"/>
        <v>0</v>
      </c>
    </row>
    <row r="49" spans="1:11">
      <c r="A49">
        <f t="shared" si="1"/>
        <v>2</v>
      </c>
      <c r="B49">
        <f t="shared" si="2"/>
        <v>5</v>
      </c>
      <c r="C49" s="1" t="s">
        <v>6</v>
      </c>
      <c r="D49" t="str">
        <f t="shared" si="13"/>
        <v>"fee_detail":[</v>
      </c>
      <c r="E49" t="s">
        <v>116</v>
      </c>
      <c r="F49" t="str">
        <f>VLOOKUP(A49,Sheet2!A:U,5,FALSE)</f>
        <v>SZB</v>
      </c>
      <c r="K49" t="b">
        <f t="shared" ca="1" si="0"/>
        <v>0</v>
      </c>
    </row>
    <row r="50" spans="1:11">
      <c r="A50">
        <f t="shared" si="1"/>
        <v>2</v>
      </c>
      <c r="B50">
        <f t="shared" si="2"/>
        <v>6</v>
      </c>
      <c r="C50" s="1" t="s">
        <v>0</v>
      </c>
      <c r="D50" t="str">
        <f>IF(J51=0,"",C50)</f>
        <v>{</v>
      </c>
      <c r="E50" t="s">
        <v>116</v>
      </c>
      <c r="F50" t="str">
        <f>VLOOKUP(A50,Sheet2!A:U,5,FALSE)</f>
        <v>SZB</v>
      </c>
      <c r="K50" t="b">
        <f t="shared" ca="1" si="0"/>
        <v>0</v>
      </c>
    </row>
    <row r="51" spans="1:11">
      <c r="A51" s="14">
        <f t="shared" si="1"/>
        <v>2</v>
      </c>
      <c r="B51" s="14">
        <f t="shared" si="2"/>
        <v>7</v>
      </c>
      <c r="C51" s="15" t="s">
        <v>15</v>
      </c>
      <c r="D51" s="14" t="str">
        <f>IF(ISNUMBER(SEARCH("n/a",H51)),"",CONCATENATE(C51," ",H51,","))</f>
        <v>"adult_cny": 75,</v>
      </c>
      <c r="E51" s="14" t="s">
        <v>116</v>
      </c>
      <c r="F51" s="14" t="str">
        <f>VLOOKUP(A51,Sheet2!A:U,5,FALSE)</f>
        <v>SZB</v>
      </c>
      <c r="G51" s="14" t="s">
        <v>117</v>
      </c>
      <c r="H51" s="14">
        <f>VLOOKUP(A51,Sheet2!A:U,6,FALSE)</f>
        <v>75</v>
      </c>
      <c r="I51" s="14" t="e">
        <f ca="1">_xlfn.FORMULATEXT(H51)</f>
        <v>#NAME?</v>
      </c>
      <c r="J51">
        <f>COUNT(H51:H54)</f>
        <v>4</v>
      </c>
      <c r="K51" t="b">
        <f t="shared" ca="1" si="0"/>
        <v>0</v>
      </c>
    </row>
    <row r="52" spans="1:11">
      <c r="A52" s="14">
        <f t="shared" si="1"/>
        <v>2</v>
      </c>
      <c r="B52" s="14">
        <f t="shared" si="2"/>
        <v>8</v>
      </c>
      <c r="C52" s="15" t="s">
        <v>16</v>
      </c>
      <c r="D52" s="14" t="str">
        <f t="shared" ref="D52:D54" si="14">IF(ISNUMBER(SEARCH("n/a",H52)),"",CONCATENATE(C52," ",H52,","))</f>
        <v>"adult_hkd": 87,</v>
      </c>
      <c r="E52" s="14" t="s">
        <v>116</v>
      </c>
      <c r="F52" s="14" t="str">
        <f>VLOOKUP(A52,Sheet2!A:U,5,FALSE)</f>
        <v>SZB</v>
      </c>
      <c r="G52" s="14" t="s">
        <v>117</v>
      </c>
      <c r="H52" s="14">
        <f>VLOOKUP(A52,Sheet2!A:U,14,FALSE)</f>
        <v>87</v>
      </c>
      <c r="I52" s="14" t="e">
        <f t="shared" ref="I52:I54" ca="1" si="15">_xlfn.FORMULATEXT(H52)</f>
        <v>#NAME?</v>
      </c>
      <c r="K52" t="b">
        <f t="shared" ca="1" si="0"/>
        <v>0</v>
      </c>
    </row>
    <row r="53" spans="1:11">
      <c r="A53" s="14">
        <f t="shared" si="1"/>
        <v>2</v>
      </c>
      <c r="B53" s="14">
        <f t="shared" si="2"/>
        <v>9</v>
      </c>
      <c r="C53" s="15" t="s">
        <v>17</v>
      </c>
      <c r="D53" s="14" t="str">
        <f t="shared" si="14"/>
        <v>"child_cny": 38,</v>
      </c>
      <c r="E53" s="14" t="s">
        <v>116</v>
      </c>
      <c r="F53" s="14" t="str">
        <f>VLOOKUP(A53,Sheet2!A:U,5,FALSE)</f>
        <v>SZB</v>
      </c>
      <c r="G53" s="14" t="s">
        <v>117</v>
      </c>
      <c r="H53" s="14">
        <f>VLOOKUP(A53,Sheet2!A:U,10,FALSE)</f>
        <v>38</v>
      </c>
      <c r="I53" s="14" t="e">
        <f t="shared" ca="1" si="15"/>
        <v>#NAME?</v>
      </c>
      <c r="K53" t="b">
        <f t="shared" ca="1" si="0"/>
        <v>0</v>
      </c>
    </row>
    <row r="54" spans="1:11">
      <c r="A54" s="14">
        <f t="shared" si="1"/>
        <v>2</v>
      </c>
      <c r="B54" s="14">
        <f t="shared" si="2"/>
        <v>10</v>
      </c>
      <c r="C54" s="15" t="s">
        <v>18</v>
      </c>
      <c r="D54" s="14" t="str">
        <f t="shared" si="14"/>
        <v>"child_hkd": 44,</v>
      </c>
      <c r="E54" s="14" t="s">
        <v>116</v>
      </c>
      <c r="F54" s="14" t="str">
        <f>VLOOKUP(A54,Sheet2!A:U,5,FALSE)</f>
        <v>SZB</v>
      </c>
      <c r="G54" s="14" t="s">
        <v>117</v>
      </c>
      <c r="H54" s="14">
        <f>VLOOKUP(A54,Sheet2!A:U,18,FALSE)</f>
        <v>44</v>
      </c>
      <c r="I54" s="14" t="e">
        <f t="shared" ca="1" si="15"/>
        <v>#NAME?</v>
      </c>
      <c r="K54" t="b">
        <f t="shared" ca="1" si="0"/>
        <v>0</v>
      </c>
    </row>
    <row r="55" spans="1:11">
      <c r="A55">
        <f t="shared" si="1"/>
        <v>2</v>
      </c>
      <c r="B55">
        <f t="shared" si="2"/>
        <v>11</v>
      </c>
      <c r="C55" s="1" t="s">
        <v>7</v>
      </c>
      <c r="D55" t="str">
        <f>IF(J51=0,"",C55)</f>
        <v>"class_title":"second_class",</v>
      </c>
      <c r="E55" t="s">
        <v>116</v>
      </c>
      <c r="F55" t="str">
        <f>VLOOKUP(A55,Sheet2!A:U,5,FALSE)</f>
        <v>SZB</v>
      </c>
      <c r="K55" t="b">
        <f t="shared" ca="1" si="0"/>
        <v>0</v>
      </c>
    </row>
    <row r="56" spans="1:11">
      <c r="A56">
        <f t="shared" si="1"/>
        <v>2</v>
      </c>
      <c r="B56">
        <f t="shared" si="2"/>
        <v>12</v>
      </c>
      <c r="C56" s="1" t="s">
        <v>8</v>
      </c>
      <c r="D56" t="str">
        <f>IF(J51=0,"",C56)</f>
        <v>"class_type":4</v>
      </c>
      <c r="E56" t="s">
        <v>116</v>
      </c>
      <c r="F56" t="str">
        <f>VLOOKUP(A56,Sheet2!A:U,5,FALSE)</f>
        <v>SZB</v>
      </c>
      <c r="K56" t="b">
        <f t="shared" ca="1" si="0"/>
        <v>0</v>
      </c>
    </row>
    <row r="57" spans="1:11">
      <c r="A57">
        <f t="shared" si="1"/>
        <v>2</v>
      </c>
      <c r="B57">
        <f t="shared" si="2"/>
        <v>13</v>
      </c>
      <c r="C57" s="1" t="s">
        <v>1</v>
      </c>
      <c r="D57" t="str">
        <f>IF(J51=0,"",IF(SUM(J59:J75)&gt;0,C57,"}"))</f>
        <v>},</v>
      </c>
      <c r="E57" t="s">
        <v>116</v>
      </c>
      <c r="F57" t="str">
        <f>VLOOKUP(A57,Sheet2!A:U,5,FALSE)</f>
        <v>SZB</v>
      </c>
      <c r="K57" t="b">
        <f t="shared" ca="1" si="0"/>
        <v>0</v>
      </c>
    </row>
    <row r="58" spans="1:11">
      <c r="A58">
        <f t="shared" si="1"/>
        <v>2</v>
      </c>
      <c r="B58">
        <f t="shared" si="2"/>
        <v>14</v>
      </c>
      <c r="C58" s="1" t="s">
        <v>0</v>
      </c>
      <c r="D58" t="str">
        <f>IF(J59=0,"",C58)</f>
        <v>{</v>
      </c>
      <c r="E58" t="s">
        <v>116</v>
      </c>
      <c r="F58" t="str">
        <f>VLOOKUP(A58,Sheet2!A:U,5,FALSE)</f>
        <v>SZB</v>
      </c>
      <c r="K58" t="b">
        <f t="shared" ca="1" si="0"/>
        <v>0</v>
      </c>
    </row>
    <row r="59" spans="1:11">
      <c r="A59" s="16">
        <f t="shared" si="1"/>
        <v>2</v>
      </c>
      <c r="B59" s="16">
        <f t="shared" si="2"/>
        <v>15</v>
      </c>
      <c r="C59" s="17" t="s">
        <v>15</v>
      </c>
      <c r="D59" s="16" t="str">
        <f>IF(ISNUMBER(SEARCH("n/a",H59)),"",CONCATENATE(C59," ",H59,","))</f>
        <v>"adult_cny": 120,</v>
      </c>
      <c r="E59" s="16" t="s">
        <v>116</v>
      </c>
      <c r="F59" s="16" t="str">
        <f>VLOOKUP(A59,Sheet2!A:U,5,FALSE)</f>
        <v>SZB</v>
      </c>
      <c r="G59" s="16" t="s">
        <v>118</v>
      </c>
      <c r="H59" s="16">
        <f>VLOOKUP(A59,Sheet2!A:U,7,FALSE)</f>
        <v>120</v>
      </c>
      <c r="I59" s="16" t="e">
        <f ca="1">_xlfn.FORMULATEXT(H59)</f>
        <v>#NAME?</v>
      </c>
      <c r="J59">
        <f>COUNT(H59:H62)</f>
        <v>4</v>
      </c>
      <c r="K59" t="b">
        <f t="shared" ca="1" si="0"/>
        <v>0</v>
      </c>
    </row>
    <row r="60" spans="1:11">
      <c r="A60" s="16">
        <f t="shared" si="1"/>
        <v>2</v>
      </c>
      <c r="B60" s="16">
        <f t="shared" si="2"/>
        <v>16</v>
      </c>
      <c r="C60" s="17" t="s">
        <v>16</v>
      </c>
      <c r="D60" s="16" t="str">
        <f t="shared" ref="D60:D62" si="16">IF(ISNUMBER(SEARCH("n/a",H60)),"",CONCATENATE(C60," ",H60,","))</f>
        <v>"adult_hkd": 139,</v>
      </c>
      <c r="E60" s="16" t="s">
        <v>116</v>
      </c>
      <c r="F60" s="16" t="str">
        <f>VLOOKUP(A60,Sheet2!A:U,5,FALSE)</f>
        <v>SZB</v>
      </c>
      <c r="G60" s="16" t="s">
        <v>118</v>
      </c>
      <c r="H60" s="16">
        <f>VLOOKUP(A60,Sheet2!A:U,15,FALSE)</f>
        <v>139</v>
      </c>
      <c r="I60" s="16" t="e">
        <f t="shared" ref="I60:I62" ca="1" si="17">_xlfn.FORMULATEXT(H60)</f>
        <v>#NAME?</v>
      </c>
      <c r="K60" t="b">
        <f t="shared" ca="1" si="0"/>
        <v>0</v>
      </c>
    </row>
    <row r="61" spans="1:11">
      <c r="A61" s="16">
        <f t="shared" si="1"/>
        <v>2</v>
      </c>
      <c r="B61" s="16">
        <f t="shared" si="2"/>
        <v>17</v>
      </c>
      <c r="C61" s="17" t="s">
        <v>17</v>
      </c>
      <c r="D61" s="16" t="str">
        <f t="shared" si="16"/>
        <v>"child_cny": 60,</v>
      </c>
      <c r="E61" s="16" t="s">
        <v>116</v>
      </c>
      <c r="F61" s="16" t="str">
        <f>VLOOKUP(A61,Sheet2!A:U,5,FALSE)</f>
        <v>SZB</v>
      </c>
      <c r="G61" s="16" t="s">
        <v>118</v>
      </c>
      <c r="H61" s="16">
        <f>VLOOKUP(A61,Sheet2!A:U,11,FALSE)</f>
        <v>60</v>
      </c>
      <c r="I61" s="16" t="e">
        <f t="shared" ca="1" si="17"/>
        <v>#NAME?</v>
      </c>
      <c r="K61" t="b">
        <f t="shared" ca="1" si="0"/>
        <v>0</v>
      </c>
    </row>
    <row r="62" spans="1:11">
      <c r="A62" s="16">
        <f t="shared" si="1"/>
        <v>2</v>
      </c>
      <c r="B62" s="16">
        <f t="shared" si="2"/>
        <v>18</v>
      </c>
      <c r="C62" s="17" t="s">
        <v>18</v>
      </c>
      <c r="D62" s="16" t="str">
        <f t="shared" si="16"/>
        <v>"child_hkd": 69,</v>
      </c>
      <c r="E62" s="16" t="s">
        <v>116</v>
      </c>
      <c r="F62" s="16" t="str">
        <f>VLOOKUP(A62,Sheet2!A:U,5,FALSE)</f>
        <v>SZB</v>
      </c>
      <c r="G62" s="16" t="s">
        <v>118</v>
      </c>
      <c r="H62" s="16">
        <f>VLOOKUP(A62,Sheet2!A:U,19,FALSE)</f>
        <v>69</v>
      </c>
      <c r="I62" s="16" t="e">
        <f t="shared" ca="1" si="17"/>
        <v>#NAME?</v>
      </c>
      <c r="K62" t="b">
        <f t="shared" ca="1" si="0"/>
        <v>0</v>
      </c>
    </row>
    <row r="63" spans="1:11">
      <c r="A63">
        <f t="shared" si="1"/>
        <v>2</v>
      </c>
      <c r="B63">
        <f t="shared" si="2"/>
        <v>19</v>
      </c>
      <c r="C63" s="1" t="s">
        <v>9</v>
      </c>
      <c r="D63" t="str">
        <f>IF(J59=0,"",C63)</f>
        <v>"class_title":"first_class",</v>
      </c>
      <c r="E63" t="s">
        <v>116</v>
      </c>
      <c r="F63" t="str">
        <f>VLOOKUP(A63,Sheet2!A:U,5,FALSE)</f>
        <v>SZB</v>
      </c>
      <c r="K63" t="b">
        <f t="shared" ca="1" si="0"/>
        <v>0</v>
      </c>
    </row>
    <row r="64" spans="1:11">
      <c r="A64">
        <f t="shared" si="1"/>
        <v>2</v>
      </c>
      <c r="B64">
        <f t="shared" si="2"/>
        <v>20</v>
      </c>
      <c r="C64" s="1" t="s">
        <v>10</v>
      </c>
      <c r="D64" t="str">
        <f>IF(J59=0,"",C64)</f>
        <v>"class_type":3</v>
      </c>
      <c r="E64" t="s">
        <v>116</v>
      </c>
      <c r="F64" t="str">
        <f>VLOOKUP(A64,Sheet2!A:U,5,FALSE)</f>
        <v>SZB</v>
      </c>
      <c r="K64" t="b">
        <f t="shared" ca="1" si="0"/>
        <v>0</v>
      </c>
    </row>
    <row r="65" spans="1:11">
      <c r="A65">
        <f t="shared" si="1"/>
        <v>2</v>
      </c>
      <c r="B65">
        <f t="shared" si="2"/>
        <v>21</v>
      </c>
      <c r="C65" s="1" t="s">
        <v>1</v>
      </c>
      <c r="D65" t="str">
        <f>IF(J59=0,"",IF(SUM(J67:J83)&gt;0,C65,"}"))</f>
        <v>},</v>
      </c>
      <c r="E65" t="s">
        <v>116</v>
      </c>
      <c r="F65" t="str">
        <f>VLOOKUP(A65,Sheet2!A:U,5,FALSE)</f>
        <v>SZB</v>
      </c>
      <c r="K65" t="b">
        <f t="shared" ca="1" si="0"/>
        <v>0</v>
      </c>
    </row>
    <row r="66" spans="1:11">
      <c r="A66">
        <f t="shared" si="1"/>
        <v>2</v>
      </c>
      <c r="B66">
        <f t="shared" si="2"/>
        <v>22</v>
      </c>
      <c r="C66" s="1" t="s">
        <v>0</v>
      </c>
      <c r="D66" t="str">
        <f>IF(J67=0,"",C66)</f>
        <v>{</v>
      </c>
      <c r="E66" t="s">
        <v>116</v>
      </c>
      <c r="F66" t="str">
        <f>VLOOKUP(A66,Sheet2!A:U,5,FALSE)</f>
        <v>SZB</v>
      </c>
      <c r="K66" t="b">
        <f t="shared" ref="K66:K129" ca="1" si="18">IF(EXACT($N$1,$N$2),"",FALSE)</f>
        <v>0</v>
      </c>
    </row>
    <row r="67" spans="1:11">
      <c r="A67" s="18">
        <f t="shared" ref="A67:A87" si="19">ROUNDUP((ROW(C67)-1)/43,0)</f>
        <v>2</v>
      </c>
      <c r="B67" s="18">
        <f t="shared" ref="B67:B130" si="20">MOD((ROW(C67)-2),43)+1</f>
        <v>23</v>
      </c>
      <c r="C67" s="19" t="s">
        <v>15</v>
      </c>
      <c r="D67" s="18" t="str">
        <f>IF(ISNUMBER(SEARCH("n/a",H67)),"",CONCATENATE(C67," ",H67,","))</f>
        <v>"adult_cny": 136,</v>
      </c>
      <c r="E67" s="18" t="s">
        <v>116</v>
      </c>
      <c r="F67" s="18" t="str">
        <f>VLOOKUP(A67,Sheet2!A:U,5,FALSE)</f>
        <v>SZB</v>
      </c>
      <c r="G67" s="18" t="s">
        <v>119</v>
      </c>
      <c r="H67" s="18">
        <f>VLOOKUP(A67,Sheet2!A:U,8,FALSE)</f>
        <v>136</v>
      </c>
      <c r="I67" s="18" t="e">
        <f ca="1">_xlfn.FORMULATEXT(H67)</f>
        <v>#NAME?</v>
      </c>
      <c r="J67">
        <f>COUNT(H67:H70)</f>
        <v>4</v>
      </c>
      <c r="K67" t="b">
        <f t="shared" ca="1" si="18"/>
        <v>0</v>
      </c>
    </row>
    <row r="68" spans="1:11">
      <c r="A68" s="18">
        <f t="shared" si="19"/>
        <v>2</v>
      </c>
      <c r="B68" s="18">
        <f t="shared" si="20"/>
        <v>24</v>
      </c>
      <c r="C68" s="19" t="s">
        <v>16</v>
      </c>
      <c r="D68" s="18" t="str">
        <f t="shared" ref="D68:D70" si="21">IF(ISNUMBER(SEARCH("n/a",H68)),"",CONCATENATE(C68," ",H68,","))</f>
        <v>"adult_hkd": 157,</v>
      </c>
      <c r="E68" s="18" t="s">
        <v>116</v>
      </c>
      <c r="F68" s="18" t="str">
        <f>VLOOKUP(A68,Sheet2!A:U,5,FALSE)</f>
        <v>SZB</v>
      </c>
      <c r="G68" s="18" t="s">
        <v>119</v>
      </c>
      <c r="H68" s="18">
        <f>VLOOKUP(A68,Sheet2!A:U,16,FALSE)</f>
        <v>157</v>
      </c>
      <c r="I68" s="18" t="e">
        <f t="shared" ref="I68:I70" ca="1" si="22">_xlfn.FORMULATEXT(H68)</f>
        <v>#NAME?</v>
      </c>
      <c r="K68" t="b">
        <f t="shared" ca="1" si="18"/>
        <v>0</v>
      </c>
    </row>
    <row r="69" spans="1:11">
      <c r="A69" s="18">
        <f t="shared" si="19"/>
        <v>2</v>
      </c>
      <c r="B69" s="18">
        <f t="shared" si="20"/>
        <v>25</v>
      </c>
      <c r="C69" s="19" t="s">
        <v>17</v>
      </c>
      <c r="D69" s="18" t="str">
        <f t="shared" si="21"/>
        <v>"child_cny": 68,</v>
      </c>
      <c r="E69" s="18" t="s">
        <v>116</v>
      </c>
      <c r="F69" s="18" t="str">
        <f>VLOOKUP(A69,Sheet2!A:U,5,FALSE)</f>
        <v>SZB</v>
      </c>
      <c r="G69" s="18" t="s">
        <v>119</v>
      </c>
      <c r="H69" s="18">
        <f>VLOOKUP(A69,Sheet2!A:U,12,FALSE)</f>
        <v>68</v>
      </c>
      <c r="I69" s="18" t="e">
        <f t="shared" ca="1" si="22"/>
        <v>#NAME?</v>
      </c>
      <c r="K69" t="b">
        <f t="shared" ca="1" si="18"/>
        <v>0</v>
      </c>
    </row>
    <row r="70" spans="1:11">
      <c r="A70" s="18">
        <f t="shared" si="19"/>
        <v>2</v>
      </c>
      <c r="B70" s="18">
        <f t="shared" si="20"/>
        <v>26</v>
      </c>
      <c r="C70" s="19" t="s">
        <v>18</v>
      </c>
      <c r="D70" s="18" t="str">
        <f t="shared" si="21"/>
        <v>"child_hkd": 79,</v>
      </c>
      <c r="E70" s="18" t="s">
        <v>116</v>
      </c>
      <c r="F70" s="18" t="str">
        <f>VLOOKUP(A70,Sheet2!A:U,5,FALSE)</f>
        <v>SZB</v>
      </c>
      <c r="G70" s="18" t="s">
        <v>119</v>
      </c>
      <c r="H70" s="18">
        <f>VLOOKUP(A70,Sheet2!A:U,20,FALSE)</f>
        <v>79</v>
      </c>
      <c r="I70" s="18" t="e">
        <f t="shared" ca="1" si="22"/>
        <v>#NAME?</v>
      </c>
      <c r="K70" t="b">
        <f t="shared" ca="1" si="18"/>
        <v>0</v>
      </c>
    </row>
    <row r="71" spans="1:11">
      <c r="A71">
        <f t="shared" si="19"/>
        <v>2</v>
      </c>
      <c r="B71">
        <f t="shared" si="20"/>
        <v>27</v>
      </c>
      <c r="C71" s="1" t="s">
        <v>11</v>
      </c>
      <c r="D71" t="str">
        <f>IF(J67=0,"",C71)</f>
        <v>"class_title":"premium_class",</v>
      </c>
      <c r="E71" t="s">
        <v>116</v>
      </c>
      <c r="F71" t="str">
        <f>VLOOKUP(A71,Sheet2!A:U,5,FALSE)</f>
        <v>SZB</v>
      </c>
      <c r="K71" t="b">
        <f t="shared" ca="1" si="18"/>
        <v>0</v>
      </c>
    </row>
    <row r="72" spans="1:11">
      <c r="A72">
        <f t="shared" si="19"/>
        <v>2</v>
      </c>
      <c r="B72">
        <f t="shared" si="20"/>
        <v>28</v>
      </c>
      <c r="C72" s="1" t="s">
        <v>12</v>
      </c>
      <c r="D72" t="str">
        <f>IF(J67=0,"",C72)</f>
        <v>"class_type":2</v>
      </c>
      <c r="E72" t="s">
        <v>116</v>
      </c>
      <c r="F72" t="str">
        <f>VLOOKUP(A72,Sheet2!A:U,5,FALSE)</f>
        <v>SZB</v>
      </c>
      <c r="K72" t="b">
        <f t="shared" ca="1" si="18"/>
        <v>0</v>
      </c>
    </row>
    <row r="73" spans="1:11">
      <c r="A73">
        <f t="shared" si="19"/>
        <v>2</v>
      </c>
      <c r="B73">
        <f t="shared" si="20"/>
        <v>29</v>
      </c>
      <c r="C73" s="1" t="s">
        <v>1</v>
      </c>
      <c r="D73" t="str">
        <f>IF(J67=0,"",IF(SUM(J75:J91)&gt;0,C73,"}"))</f>
        <v>},</v>
      </c>
      <c r="E73" t="s">
        <v>116</v>
      </c>
      <c r="F73" t="str">
        <f>VLOOKUP(A73,Sheet2!A:U,5,FALSE)</f>
        <v>SZB</v>
      </c>
      <c r="K73" t="b">
        <f t="shared" ca="1" si="18"/>
        <v>0</v>
      </c>
    </row>
    <row r="74" spans="1:11">
      <c r="A74">
        <f t="shared" si="19"/>
        <v>2</v>
      </c>
      <c r="B74">
        <f t="shared" si="20"/>
        <v>30</v>
      </c>
      <c r="C74" s="1" t="s">
        <v>0</v>
      </c>
      <c r="D74" t="str">
        <f>IF(J75=0,"",C74)</f>
        <v>{</v>
      </c>
      <c r="E74" t="s">
        <v>116</v>
      </c>
      <c r="F74" t="str">
        <f>VLOOKUP(A74,Sheet2!A:U,5,FALSE)</f>
        <v>SZB</v>
      </c>
      <c r="K74" t="b">
        <f t="shared" ca="1" si="18"/>
        <v>0</v>
      </c>
    </row>
    <row r="75" spans="1:11">
      <c r="A75" s="20">
        <f t="shared" si="19"/>
        <v>2</v>
      </c>
      <c r="B75" s="20">
        <f t="shared" si="20"/>
        <v>31</v>
      </c>
      <c r="C75" s="21" t="s">
        <v>15</v>
      </c>
      <c r="D75" s="20" t="str">
        <f>IF(ISNUMBER(SEARCH("n/a",H75)),"",CONCATENATE(C75," ",H75,","))</f>
        <v>"adult_cny": 226,</v>
      </c>
      <c r="E75" s="20" t="s">
        <v>116</v>
      </c>
      <c r="F75" s="20" t="str">
        <f>VLOOKUP(A75,Sheet2!A:U,5,FALSE)</f>
        <v>SZB</v>
      </c>
      <c r="G75" s="20" t="s">
        <v>120</v>
      </c>
      <c r="H75" s="20">
        <f>VLOOKUP(A75,Sheet2!A:U,9,FALSE)</f>
        <v>226</v>
      </c>
      <c r="I75" s="20" t="e">
        <f ca="1">_xlfn.FORMULATEXT(H75)</f>
        <v>#NAME?</v>
      </c>
      <c r="J75">
        <f>COUNT(H75:H78)</f>
        <v>4</v>
      </c>
      <c r="K75" t="b">
        <f t="shared" ca="1" si="18"/>
        <v>0</v>
      </c>
    </row>
    <row r="76" spans="1:11">
      <c r="A76" s="20">
        <f t="shared" si="19"/>
        <v>2</v>
      </c>
      <c r="B76" s="20">
        <f t="shared" si="20"/>
        <v>32</v>
      </c>
      <c r="C76" s="21" t="s">
        <v>16</v>
      </c>
      <c r="D76" s="20" t="str">
        <f t="shared" ref="D76:D78" si="23">IF(ISNUMBER(SEARCH("n/a",H76)),"",CONCATENATE(C76," ",H76,","))</f>
        <v>"adult_hkd": 262,</v>
      </c>
      <c r="E76" s="20" t="s">
        <v>116</v>
      </c>
      <c r="F76" s="20" t="str">
        <f>VLOOKUP(A76,Sheet2!A:U,5,FALSE)</f>
        <v>SZB</v>
      </c>
      <c r="G76" s="20" t="s">
        <v>120</v>
      </c>
      <c r="H76" s="20">
        <f>VLOOKUP(A76,Sheet2!A:U,17,FALSE)</f>
        <v>262</v>
      </c>
      <c r="I76" s="20" t="e">
        <f t="shared" ref="I76:I78" ca="1" si="24">_xlfn.FORMULATEXT(H76)</f>
        <v>#NAME?</v>
      </c>
      <c r="K76" t="b">
        <f t="shared" ca="1" si="18"/>
        <v>0</v>
      </c>
    </row>
    <row r="77" spans="1:11">
      <c r="A77" s="20">
        <f t="shared" si="19"/>
        <v>2</v>
      </c>
      <c r="B77" s="20">
        <f t="shared" si="20"/>
        <v>33</v>
      </c>
      <c r="C77" s="21" t="s">
        <v>17</v>
      </c>
      <c r="D77" s="20" t="str">
        <f t="shared" si="23"/>
        <v>"child_cny": 113,</v>
      </c>
      <c r="E77" s="20" t="s">
        <v>116</v>
      </c>
      <c r="F77" s="20" t="str">
        <f>VLOOKUP(A77,Sheet2!A:U,5,FALSE)</f>
        <v>SZB</v>
      </c>
      <c r="G77" s="20" t="s">
        <v>120</v>
      </c>
      <c r="H77" s="20">
        <f>VLOOKUP(A77,Sheet2!A:U,13,FALSE)</f>
        <v>113</v>
      </c>
      <c r="I77" s="20" t="e">
        <f t="shared" ca="1" si="24"/>
        <v>#NAME?</v>
      </c>
      <c r="K77" t="b">
        <f t="shared" ca="1" si="18"/>
        <v>0</v>
      </c>
    </row>
    <row r="78" spans="1:11">
      <c r="A78" s="20">
        <f t="shared" si="19"/>
        <v>2</v>
      </c>
      <c r="B78" s="20">
        <f t="shared" si="20"/>
        <v>34</v>
      </c>
      <c r="C78" s="21" t="s">
        <v>18</v>
      </c>
      <c r="D78" s="20" t="str">
        <f t="shared" si="23"/>
        <v>"child_hkd": 131,</v>
      </c>
      <c r="E78" s="20" t="s">
        <v>116</v>
      </c>
      <c r="F78" s="20" t="str">
        <f>VLOOKUP(A78,Sheet2!A:U,5,FALSE)</f>
        <v>SZB</v>
      </c>
      <c r="G78" s="20" t="s">
        <v>120</v>
      </c>
      <c r="H78" s="20">
        <f>VLOOKUP(A78,Sheet2!A:U,21,FALSE)</f>
        <v>131</v>
      </c>
      <c r="I78" s="20" t="e">
        <f t="shared" ca="1" si="24"/>
        <v>#NAME?</v>
      </c>
      <c r="K78" t="b">
        <f t="shared" ca="1" si="18"/>
        <v>0</v>
      </c>
    </row>
    <row r="79" spans="1:11">
      <c r="A79">
        <f t="shared" si="19"/>
        <v>2</v>
      </c>
      <c r="B79">
        <f t="shared" si="20"/>
        <v>35</v>
      </c>
      <c r="C79" s="1" t="s">
        <v>13</v>
      </c>
      <c r="D79" t="str">
        <f>IF(J75=0,"",C79)</f>
        <v>"class_title":"business_class",</v>
      </c>
      <c r="E79" t="s">
        <v>116</v>
      </c>
      <c r="F79" t="str">
        <f>VLOOKUP(A79,Sheet2!A:U,5,FALSE)</f>
        <v>SZB</v>
      </c>
      <c r="K79" t="b">
        <f t="shared" ca="1" si="18"/>
        <v>0</v>
      </c>
    </row>
    <row r="80" spans="1:11">
      <c r="A80">
        <f t="shared" si="19"/>
        <v>2</v>
      </c>
      <c r="B80">
        <f t="shared" si="20"/>
        <v>36</v>
      </c>
      <c r="C80" s="1" t="s">
        <v>14</v>
      </c>
      <c r="D80" t="str">
        <f>IF(J75=0,"",C80)</f>
        <v>"class_type":1</v>
      </c>
      <c r="E80" t="s">
        <v>116</v>
      </c>
      <c r="F80" t="str">
        <f>VLOOKUP(A80,Sheet2!A:U,5,FALSE)</f>
        <v>SZB</v>
      </c>
      <c r="K80" t="b">
        <f t="shared" ca="1" si="18"/>
        <v>0</v>
      </c>
    </row>
    <row r="81" spans="1:11">
      <c r="A81">
        <f t="shared" si="19"/>
        <v>2</v>
      </c>
      <c r="B81">
        <f t="shared" si="20"/>
        <v>37</v>
      </c>
      <c r="C81" s="1" t="s">
        <v>2</v>
      </c>
      <c r="D81" t="str">
        <f>IF(J75=0,"",C81)</f>
        <v>}</v>
      </c>
      <c r="E81" t="s">
        <v>116</v>
      </c>
      <c r="F81" t="str">
        <f>VLOOKUP(A81,Sheet2!A:U,5,FALSE)</f>
        <v>SZB</v>
      </c>
      <c r="K81" t="b">
        <f t="shared" ca="1" si="18"/>
        <v>0</v>
      </c>
    </row>
    <row r="82" spans="1:11">
      <c r="A82">
        <f t="shared" si="19"/>
        <v>2</v>
      </c>
      <c r="B82">
        <f t="shared" si="20"/>
        <v>38</v>
      </c>
      <c r="C82" s="1" t="s">
        <v>3</v>
      </c>
      <c r="D82" t="str">
        <f t="shared" ref="D82:D84" si="25">C82</f>
        <v>]</v>
      </c>
      <c r="E82" t="s">
        <v>116</v>
      </c>
      <c r="F82" t="str">
        <f>VLOOKUP(A82,Sheet2!A:U,5,FALSE)</f>
        <v>SZB</v>
      </c>
      <c r="K82" t="b">
        <f t="shared" ca="1" si="18"/>
        <v>0</v>
      </c>
    </row>
    <row r="83" spans="1:11">
      <c r="A83">
        <f t="shared" si="19"/>
        <v>2</v>
      </c>
      <c r="B83">
        <f t="shared" si="20"/>
        <v>39</v>
      </c>
      <c r="C83" s="1" t="s">
        <v>2</v>
      </c>
      <c r="D83" t="str">
        <f t="shared" si="25"/>
        <v>}</v>
      </c>
      <c r="E83" t="s">
        <v>116</v>
      </c>
      <c r="F83" t="str">
        <f>VLOOKUP(A83,Sheet2!A:U,5,FALSE)</f>
        <v>SZB</v>
      </c>
      <c r="K83" t="b">
        <f t="shared" ca="1" si="18"/>
        <v>0</v>
      </c>
    </row>
    <row r="84" spans="1:11">
      <c r="A84">
        <f t="shared" si="19"/>
        <v>2</v>
      </c>
      <c r="B84">
        <f t="shared" si="20"/>
        <v>40</v>
      </c>
      <c r="C84" s="1" t="s">
        <v>4</v>
      </c>
      <c r="D84" t="str">
        <f t="shared" si="25"/>
        <v>],</v>
      </c>
      <c r="E84" t="s">
        <v>116</v>
      </c>
      <c r="F84" t="str">
        <f>VLOOKUP(A84,Sheet2!A:U,5,FALSE)</f>
        <v>SZB</v>
      </c>
      <c r="K84" t="b">
        <f t="shared" ca="1" si="18"/>
        <v>0</v>
      </c>
    </row>
    <row r="85" spans="1:11">
      <c r="A85">
        <f t="shared" si="19"/>
        <v>2</v>
      </c>
      <c r="B85">
        <f t="shared" si="20"/>
        <v>41</v>
      </c>
      <c r="C85" s="1" t="s">
        <v>19</v>
      </c>
      <c r="D85" t="str">
        <f>CONCATENATE(C85," ",A85,",")</f>
        <v>"fee_id": 2,</v>
      </c>
      <c r="E85" t="s">
        <v>116</v>
      </c>
      <c r="F85" t="str">
        <f>VLOOKUP(A85,Sheet2!A:U,5,FALSE)</f>
        <v>SZB</v>
      </c>
      <c r="K85" t="b">
        <f t="shared" ca="1" si="18"/>
        <v>0</v>
      </c>
    </row>
    <row r="86" spans="1:11">
      <c r="A86">
        <f t="shared" si="19"/>
        <v>2</v>
      </c>
      <c r="B86">
        <f t="shared" si="20"/>
        <v>42</v>
      </c>
      <c r="C86" s="1" t="s">
        <v>129</v>
      </c>
      <c r="D86" t="str">
        <f>CONCATENATE(C86,E86,"2",F86,"""")</f>
        <v>"route_id": "WEK2SZB"</v>
      </c>
      <c r="E86" t="s">
        <v>116</v>
      </c>
      <c r="F86" t="str">
        <f>VLOOKUP(A86,Sheet2!A:U,5,FALSE)</f>
        <v>SZB</v>
      </c>
      <c r="K86" t="b">
        <f t="shared" ca="1" si="18"/>
        <v>0</v>
      </c>
    </row>
    <row r="87" spans="1:11">
      <c r="A87">
        <f t="shared" si="19"/>
        <v>2</v>
      </c>
      <c r="B87">
        <f t="shared" si="20"/>
        <v>43</v>
      </c>
      <c r="C87" s="1" t="s">
        <v>1</v>
      </c>
      <c r="D87" t="str">
        <f>IF(D88="","}",C87)</f>
        <v>},</v>
      </c>
      <c r="E87" t="s">
        <v>116</v>
      </c>
      <c r="F87" t="str">
        <f>VLOOKUP(A87,Sheet2!A:U,5,FALSE)</f>
        <v>SZB</v>
      </c>
      <c r="K87" t="b">
        <f t="shared" ca="1" si="18"/>
        <v>0</v>
      </c>
    </row>
    <row r="88" spans="1:11">
      <c r="A88">
        <f>ROUNDUP((ROW(C88)-1)/43,0)</f>
        <v>3</v>
      </c>
      <c r="B88">
        <f t="shared" si="20"/>
        <v>1</v>
      </c>
      <c r="C88" s="1" t="s">
        <v>0</v>
      </c>
      <c r="D88" t="str">
        <f>C88</f>
        <v>{</v>
      </c>
      <c r="E88" t="s">
        <v>116</v>
      </c>
      <c r="F88" t="str">
        <f>VLOOKUP(A88,Sheet2!A:U,5,FALSE)</f>
        <v>GMC</v>
      </c>
      <c r="K88" t="b">
        <f t="shared" ca="1" si="18"/>
        <v>0</v>
      </c>
    </row>
    <row r="89" spans="1:11">
      <c r="A89">
        <f t="shared" ref="A89:A152" si="26">ROUNDUP((ROW(C89)-1)/43,0)</f>
        <v>3</v>
      </c>
      <c r="B89">
        <f t="shared" si="20"/>
        <v>2</v>
      </c>
      <c r="C89" s="1" t="s">
        <v>5</v>
      </c>
      <c r="D89" t="str">
        <f t="shared" ref="D89:D92" si="27">C89</f>
        <v>"fee_data":[</v>
      </c>
      <c r="E89" t="s">
        <v>116</v>
      </c>
      <c r="F89" t="str">
        <f>VLOOKUP(A89,Sheet2!A:U,5,FALSE)</f>
        <v>GMC</v>
      </c>
      <c r="K89" t="b">
        <f t="shared" ca="1" si="18"/>
        <v>0</v>
      </c>
    </row>
    <row r="90" spans="1:11">
      <c r="A90">
        <f t="shared" si="26"/>
        <v>3</v>
      </c>
      <c r="B90">
        <f t="shared" si="20"/>
        <v>3</v>
      </c>
      <c r="C90" s="1" t="s">
        <v>0</v>
      </c>
      <c r="D90" t="str">
        <f t="shared" si="27"/>
        <v>{</v>
      </c>
      <c r="E90" t="s">
        <v>116</v>
      </c>
      <c r="F90" t="str">
        <f>VLOOKUP(A90,Sheet2!A:U,5,FALSE)</f>
        <v>GMC</v>
      </c>
      <c r="K90" t="b">
        <f t="shared" ca="1" si="18"/>
        <v>0</v>
      </c>
    </row>
    <row r="91" spans="1:11">
      <c r="A91">
        <f t="shared" si="26"/>
        <v>3</v>
      </c>
      <c r="B91">
        <f t="shared" si="20"/>
        <v>4</v>
      </c>
      <c r="C91" s="24" t="s">
        <v>133</v>
      </c>
      <c r="D91" t="str">
        <f>CONCATENATE(C91,$M$1,",",$N$1,""",")</f>
        <v>"fee_date":"2019,2",</v>
      </c>
      <c r="E91" t="s">
        <v>116</v>
      </c>
      <c r="F91" t="str">
        <f>VLOOKUP(A91,Sheet2!A:U,5,FALSE)</f>
        <v>GMC</v>
      </c>
      <c r="K91" t="b">
        <f t="shared" ca="1" si="18"/>
        <v>0</v>
      </c>
    </row>
    <row r="92" spans="1:11">
      <c r="A92">
        <f t="shared" si="26"/>
        <v>3</v>
      </c>
      <c r="B92">
        <f t="shared" si="20"/>
        <v>5</v>
      </c>
      <c r="C92" s="1" t="s">
        <v>6</v>
      </c>
      <c r="D92" t="str">
        <f t="shared" si="27"/>
        <v>"fee_detail":[</v>
      </c>
      <c r="E92" t="s">
        <v>116</v>
      </c>
      <c r="F92" t="str">
        <f>VLOOKUP(A92,Sheet2!A:U,5,FALSE)</f>
        <v>GMC</v>
      </c>
      <c r="K92" t="b">
        <f t="shared" ca="1" si="18"/>
        <v>0</v>
      </c>
    </row>
    <row r="93" spans="1:11">
      <c r="A93">
        <f t="shared" si="26"/>
        <v>3</v>
      </c>
      <c r="B93">
        <f t="shared" si="20"/>
        <v>6</v>
      </c>
      <c r="C93" s="1" t="s">
        <v>0</v>
      </c>
      <c r="D93" t="str">
        <f>IF(J94=0,"",C93)</f>
        <v>{</v>
      </c>
      <c r="E93" t="s">
        <v>116</v>
      </c>
      <c r="F93" t="str">
        <f>VLOOKUP(A93,Sheet2!A:U,5,FALSE)</f>
        <v>GMC</v>
      </c>
      <c r="K93" t="b">
        <f t="shared" ca="1" si="18"/>
        <v>0</v>
      </c>
    </row>
    <row r="94" spans="1:11">
      <c r="A94" s="14">
        <f t="shared" si="26"/>
        <v>3</v>
      </c>
      <c r="B94" s="14">
        <f t="shared" si="20"/>
        <v>7</v>
      </c>
      <c r="C94" s="15" t="s">
        <v>15</v>
      </c>
      <c r="D94" s="14" t="str">
        <f>IF(ISNUMBER(SEARCH("n/a",H94)),"",CONCATENATE(C94," ",H94,","))</f>
        <v>"adult_cny": 95,</v>
      </c>
      <c r="E94" s="14" t="s">
        <v>116</v>
      </c>
      <c r="F94" s="14" t="str">
        <f>VLOOKUP(A94,Sheet2!A:U,5,FALSE)</f>
        <v>GMC</v>
      </c>
      <c r="G94" s="14" t="s">
        <v>117</v>
      </c>
      <c r="H94" s="14">
        <f>VLOOKUP(A94,Sheet2!A:U,6,FALSE)</f>
        <v>95</v>
      </c>
      <c r="I94" s="14" t="e">
        <f ca="1">_xlfn.FORMULATEXT(H94)</f>
        <v>#NAME?</v>
      </c>
      <c r="J94">
        <f>COUNT(H94:H97)</f>
        <v>4</v>
      </c>
      <c r="K94" t="b">
        <f t="shared" ca="1" si="18"/>
        <v>0</v>
      </c>
    </row>
    <row r="95" spans="1:11">
      <c r="A95" s="14">
        <f t="shared" si="26"/>
        <v>3</v>
      </c>
      <c r="B95" s="14">
        <f t="shared" si="20"/>
        <v>8</v>
      </c>
      <c r="C95" s="15" t="s">
        <v>16</v>
      </c>
      <c r="D95" s="14" t="str">
        <f t="shared" ref="D95:D97" si="28">IF(ISNUMBER(SEARCH("n/a",H95)),"",CONCATENATE(C95," ",H95,","))</f>
        <v>"adult_hkd": 110,</v>
      </c>
      <c r="E95" s="14" t="s">
        <v>116</v>
      </c>
      <c r="F95" s="14" t="str">
        <f>VLOOKUP(A95,Sheet2!A:U,5,FALSE)</f>
        <v>GMC</v>
      </c>
      <c r="G95" s="14" t="s">
        <v>117</v>
      </c>
      <c r="H95" s="14">
        <f>VLOOKUP(A95,Sheet2!A:U,14,FALSE)</f>
        <v>110</v>
      </c>
      <c r="I95" s="14" t="e">
        <f t="shared" ref="I95:I97" ca="1" si="29">_xlfn.FORMULATEXT(H95)</f>
        <v>#NAME?</v>
      </c>
      <c r="K95" t="b">
        <f t="shared" ca="1" si="18"/>
        <v>0</v>
      </c>
    </row>
    <row r="96" spans="1:11">
      <c r="A96" s="14">
        <f t="shared" si="26"/>
        <v>3</v>
      </c>
      <c r="B96" s="14">
        <f t="shared" si="20"/>
        <v>9</v>
      </c>
      <c r="C96" s="15" t="s">
        <v>17</v>
      </c>
      <c r="D96" s="14" t="str">
        <f t="shared" si="28"/>
        <v>"child_cny": 48,</v>
      </c>
      <c r="E96" s="14" t="s">
        <v>116</v>
      </c>
      <c r="F96" s="14" t="str">
        <f>VLOOKUP(A96,Sheet2!A:U,5,FALSE)</f>
        <v>GMC</v>
      </c>
      <c r="G96" s="14" t="s">
        <v>117</v>
      </c>
      <c r="H96" s="14">
        <f>VLOOKUP(A96,Sheet2!A:U,10,FALSE)</f>
        <v>48</v>
      </c>
      <c r="I96" s="14" t="e">
        <f t="shared" ca="1" si="29"/>
        <v>#NAME?</v>
      </c>
      <c r="K96" t="b">
        <f t="shared" ca="1" si="18"/>
        <v>0</v>
      </c>
    </row>
    <row r="97" spans="1:11">
      <c r="A97" s="14">
        <f t="shared" si="26"/>
        <v>3</v>
      </c>
      <c r="B97" s="14">
        <f t="shared" si="20"/>
        <v>10</v>
      </c>
      <c r="C97" s="15" t="s">
        <v>18</v>
      </c>
      <c r="D97" s="14" t="str">
        <f t="shared" si="28"/>
        <v>"child_hkd": 56,</v>
      </c>
      <c r="E97" s="14" t="s">
        <v>116</v>
      </c>
      <c r="F97" s="14" t="str">
        <f>VLOOKUP(A97,Sheet2!A:U,5,FALSE)</f>
        <v>GMC</v>
      </c>
      <c r="G97" s="14" t="s">
        <v>117</v>
      </c>
      <c r="H97" s="14">
        <f>VLOOKUP(A97,Sheet2!A:U,18,FALSE)</f>
        <v>56</v>
      </c>
      <c r="I97" s="14" t="e">
        <f t="shared" ca="1" si="29"/>
        <v>#NAME?</v>
      </c>
      <c r="K97" t="b">
        <f t="shared" ca="1" si="18"/>
        <v>0</v>
      </c>
    </row>
    <row r="98" spans="1:11">
      <c r="A98">
        <f t="shared" si="26"/>
        <v>3</v>
      </c>
      <c r="B98">
        <f t="shared" si="20"/>
        <v>11</v>
      </c>
      <c r="C98" s="1" t="s">
        <v>7</v>
      </c>
      <c r="D98" t="str">
        <f>IF(J94=0,"",C98)</f>
        <v>"class_title":"second_class",</v>
      </c>
      <c r="E98" t="s">
        <v>116</v>
      </c>
      <c r="F98" t="str">
        <f>VLOOKUP(A98,Sheet2!A:U,5,FALSE)</f>
        <v>GMC</v>
      </c>
      <c r="K98" t="b">
        <f t="shared" ca="1" si="18"/>
        <v>0</v>
      </c>
    </row>
    <row r="99" spans="1:11">
      <c r="A99">
        <f t="shared" si="26"/>
        <v>3</v>
      </c>
      <c r="B99">
        <f t="shared" si="20"/>
        <v>12</v>
      </c>
      <c r="C99" s="1" t="s">
        <v>8</v>
      </c>
      <c r="D99" t="str">
        <f>IF(J94=0,"",C99)</f>
        <v>"class_type":4</v>
      </c>
      <c r="E99" t="s">
        <v>116</v>
      </c>
      <c r="F99" t="str">
        <f>VLOOKUP(A99,Sheet2!A:U,5,FALSE)</f>
        <v>GMC</v>
      </c>
      <c r="K99" t="b">
        <f t="shared" ca="1" si="18"/>
        <v>0</v>
      </c>
    </row>
    <row r="100" spans="1:11">
      <c r="A100">
        <f t="shared" si="26"/>
        <v>3</v>
      </c>
      <c r="B100">
        <f t="shared" si="20"/>
        <v>13</v>
      </c>
      <c r="C100" s="1" t="s">
        <v>1</v>
      </c>
      <c r="D100" t="str">
        <f>IF(J94=0,"",IF(SUM(J102:J118)&gt;0,C100,"}"))</f>
        <v>},</v>
      </c>
      <c r="E100" t="s">
        <v>116</v>
      </c>
      <c r="F100" t="str">
        <f>VLOOKUP(A100,Sheet2!A:U,5,FALSE)</f>
        <v>GMC</v>
      </c>
      <c r="K100" t="b">
        <f t="shared" ca="1" si="18"/>
        <v>0</v>
      </c>
    </row>
    <row r="101" spans="1:11">
      <c r="A101">
        <f t="shared" si="26"/>
        <v>3</v>
      </c>
      <c r="B101">
        <f t="shared" si="20"/>
        <v>14</v>
      </c>
      <c r="C101" s="1" t="s">
        <v>0</v>
      </c>
      <c r="D101" t="str">
        <f>IF(J102=0,"",C101)</f>
        <v>{</v>
      </c>
      <c r="E101" t="s">
        <v>116</v>
      </c>
      <c r="F101" t="str">
        <f>VLOOKUP(A101,Sheet2!A:U,5,FALSE)</f>
        <v>GMC</v>
      </c>
      <c r="K101" t="b">
        <f t="shared" ca="1" si="18"/>
        <v>0</v>
      </c>
    </row>
    <row r="102" spans="1:11">
      <c r="A102" s="16">
        <f t="shared" si="26"/>
        <v>3</v>
      </c>
      <c r="B102" s="16">
        <f t="shared" si="20"/>
        <v>15</v>
      </c>
      <c r="C102" s="17" t="s">
        <v>15</v>
      </c>
      <c r="D102" s="16" t="str">
        <f>IF(ISNUMBER(SEARCH("n/a",H102)),"",CONCATENATE(C102," ",H102,","))</f>
        <v>"adult_cny": 152,</v>
      </c>
      <c r="E102" s="16" t="s">
        <v>116</v>
      </c>
      <c r="F102" s="16" t="str">
        <f>VLOOKUP(A102,Sheet2!A:U,5,FALSE)</f>
        <v>GMC</v>
      </c>
      <c r="G102" s="16" t="s">
        <v>118</v>
      </c>
      <c r="H102" s="16">
        <f>VLOOKUP(A102,Sheet2!A:U,7,FALSE)</f>
        <v>152</v>
      </c>
      <c r="I102" s="16" t="e">
        <f ca="1">_xlfn.FORMULATEXT(H102)</f>
        <v>#NAME?</v>
      </c>
      <c r="J102">
        <f>COUNT(H102:H105)</f>
        <v>4</v>
      </c>
      <c r="K102" t="b">
        <f t="shared" ca="1" si="18"/>
        <v>0</v>
      </c>
    </row>
    <row r="103" spans="1:11">
      <c r="A103" s="16">
        <f t="shared" si="26"/>
        <v>3</v>
      </c>
      <c r="B103" s="16">
        <f t="shared" si="20"/>
        <v>16</v>
      </c>
      <c r="C103" s="17" t="s">
        <v>16</v>
      </c>
      <c r="D103" s="16" t="str">
        <f t="shared" ref="D103:D105" si="30">IF(ISNUMBER(SEARCH("n/a",H103)),"",CONCATENATE(C103," ",H103,","))</f>
        <v>"adult_hkd": 176,</v>
      </c>
      <c r="E103" s="16" t="s">
        <v>116</v>
      </c>
      <c r="F103" s="16" t="str">
        <f>VLOOKUP(A103,Sheet2!A:U,5,FALSE)</f>
        <v>GMC</v>
      </c>
      <c r="G103" s="16" t="s">
        <v>118</v>
      </c>
      <c r="H103" s="16">
        <f>VLOOKUP(A103,Sheet2!A:U,15,FALSE)</f>
        <v>176</v>
      </c>
      <c r="I103" s="16" t="e">
        <f t="shared" ref="I103:I105" ca="1" si="31">_xlfn.FORMULATEXT(H103)</f>
        <v>#NAME?</v>
      </c>
      <c r="K103" t="b">
        <f t="shared" ca="1" si="18"/>
        <v>0</v>
      </c>
    </row>
    <row r="104" spans="1:11">
      <c r="A104" s="16">
        <f t="shared" si="26"/>
        <v>3</v>
      </c>
      <c r="B104" s="16">
        <f t="shared" si="20"/>
        <v>17</v>
      </c>
      <c r="C104" s="17" t="s">
        <v>17</v>
      </c>
      <c r="D104" s="16" t="str">
        <f t="shared" si="30"/>
        <v>"child_cny": 76,</v>
      </c>
      <c r="E104" s="16" t="s">
        <v>116</v>
      </c>
      <c r="F104" s="16" t="str">
        <f>VLOOKUP(A104,Sheet2!A:U,5,FALSE)</f>
        <v>GMC</v>
      </c>
      <c r="G104" s="16" t="s">
        <v>118</v>
      </c>
      <c r="H104" s="16">
        <f>VLOOKUP(A104,Sheet2!A:U,11,FALSE)</f>
        <v>76</v>
      </c>
      <c r="I104" s="16" t="e">
        <f t="shared" ca="1" si="31"/>
        <v>#NAME?</v>
      </c>
      <c r="K104" t="b">
        <f t="shared" ca="1" si="18"/>
        <v>0</v>
      </c>
    </row>
    <row r="105" spans="1:11">
      <c r="A105" s="16">
        <f t="shared" si="26"/>
        <v>3</v>
      </c>
      <c r="B105" s="16">
        <f t="shared" si="20"/>
        <v>18</v>
      </c>
      <c r="C105" s="17" t="s">
        <v>18</v>
      </c>
      <c r="D105" s="16" t="str">
        <f t="shared" si="30"/>
        <v>"child_hkd": 88,</v>
      </c>
      <c r="E105" s="16" t="s">
        <v>116</v>
      </c>
      <c r="F105" s="16" t="str">
        <f>VLOOKUP(A105,Sheet2!A:U,5,FALSE)</f>
        <v>GMC</v>
      </c>
      <c r="G105" s="16" t="s">
        <v>118</v>
      </c>
      <c r="H105" s="16">
        <f>VLOOKUP(A105,Sheet2!A:U,19,FALSE)</f>
        <v>88</v>
      </c>
      <c r="I105" s="16" t="e">
        <f t="shared" ca="1" si="31"/>
        <v>#NAME?</v>
      </c>
      <c r="K105" t="b">
        <f t="shared" ca="1" si="18"/>
        <v>0</v>
      </c>
    </row>
    <row r="106" spans="1:11">
      <c r="A106">
        <f t="shared" si="26"/>
        <v>3</v>
      </c>
      <c r="B106">
        <f t="shared" si="20"/>
        <v>19</v>
      </c>
      <c r="C106" s="1" t="s">
        <v>9</v>
      </c>
      <c r="D106" t="str">
        <f>IF(J102=0,"",C106)</f>
        <v>"class_title":"first_class",</v>
      </c>
      <c r="E106" t="s">
        <v>116</v>
      </c>
      <c r="F106" t="str">
        <f>VLOOKUP(A106,Sheet2!A:U,5,FALSE)</f>
        <v>GMC</v>
      </c>
      <c r="K106" t="b">
        <f t="shared" ca="1" si="18"/>
        <v>0</v>
      </c>
    </row>
    <row r="107" spans="1:11">
      <c r="A107">
        <f t="shared" si="26"/>
        <v>3</v>
      </c>
      <c r="B107">
        <f t="shared" si="20"/>
        <v>20</v>
      </c>
      <c r="C107" s="1" t="s">
        <v>10</v>
      </c>
      <c r="D107" t="str">
        <f>IF(J102=0,"",C107)</f>
        <v>"class_type":3</v>
      </c>
      <c r="E107" t="s">
        <v>116</v>
      </c>
      <c r="F107" t="str">
        <f>VLOOKUP(A107,Sheet2!A:U,5,FALSE)</f>
        <v>GMC</v>
      </c>
      <c r="K107" t="b">
        <f t="shared" ca="1" si="18"/>
        <v>0</v>
      </c>
    </row>
    <row r="108" spans="1:11">
      <c r="A108">
        <f t="shared" si="26"/>
        <v>3</v>
      </c>
      <c r="B108">
        <f t="shared" si="20"/>
        <v>21</v>
      </c>
      <c r="C108" s="1" t="s">
        <v>1</v>
      </c>
      <c r="D108" t="str">
        <f>IF(J102=0,"",IF(SUM(J110:J126)&gt;0,C108,"}"))</f>
        <v>},</v>
      </c>
      <c r="E108" t="s">
        <v>116</v>
      </c>
      <c r="F108" t="str">
        <f>VLOOKUP(A108,Sheet2!A:U,5,FALSE)</f>
        <v>GMC</v>
      </c>
      <c r="K108" t="b">
        <f t="shared" ca="1" si="18"/>
        <v>0</v>
      </c>
    </row>
    <row r="109" spans="1:11">
      <c r="A109">
        <f t="shared" si="26"/>
        <v>3</v>
      </c>
      <c r="B109">
        <f t="shared" si="20"/>
        <v>22</v>
      </c>
      <c r="C109" s="1" t="s">
        <v>0</v>
      </c>
      <c r="D109" t="str">
        <f>IF(J110=0,"",C109)</f>
        <v>{</v>
      </c>
      <c r="E109" t="s">
        <v>116</v>
      </c>
      <c r="F109" t="str">
        <f>VLOOKUP(A109,Sheet2!A:U,5,FALSE)</f>
        <v>GMC</v>
      </c>
      <c r="K109" t="b">
        <f t="shared" ca="1" si="18"/>
        <v>0</v>
      </c>
    </row>
    <row r="110" spans="1:11">
      <c r="A110" s="18">
        <f t="shared" si="26"/>
        <v>3</v>
      </c>
      <c r="B110" s="18">
        <f t="shared" si="20"/>
        <v>23</v>
      </c>
      <c r="C110" s="19" t="s">
        <v>15</v>
      </c>
      <c r="D110" s="18" t="str">
        <f>IF(ISNUMBER(SEARCH("n/a",H110)),"",CONCATENATE(C110," ",H110,","))</f>
        <v>"adult_cny": 171,</v>
      </c>
      <c r="E110" s="18" t="s">
        <v>116</v>
      </c>
      <c r="F110" s="18" t="str">
        <f>VLOOKUP(A110,Sheet2!A:U,5,FALSE)</f>
        <v>GMC</v>
      </c>
      <c r="G110" s="18" t="s">
        <v>119</v>
      </c>
      <c r="H110" s="18">
        <f>VLOOKUP(A110,Sheet2!A:U,8,FALSE)</f>
        <v>171</v>
      </c>
      <c r="I110" s="18" t="e">
        <f ca="1">_xlfn.FORMULATEXT(H110)</f>
        <v>#NAME?</v>
      </c>
      <c r="J110">
        <f>COUNT(H110:H113)</f>
        <v>4</v>
      </c>
      <c r="K110" t="b">
        <f t="shared" ca="1" si="18"/>
        <v>0</v>
      </c>
    </row>
    <row r="111" spans="1:11">
      <c r="A111" s="18">
        <f t="shared" si="26"/>
        <v>3</v>
      </c>
      <c r="B111" s="18">
        <f t="shared" si="20"/>
        <v>24</v>
      </c>
      <c r="C111" s="19" t="s">
        <v>16</v>
      </c>
      <c r="D111" s="18" t="str">
        <f t="shared" ref="D111:D113" si="32">IF(ISNUMBER(SEARCH("n/a",H111)),"",CONCATENATE(C111," ",H111,","))</f>
        <v>"adult_hkd": 198,</v>
      </c>
      <c r="E111" s="18" t="s">
        <v>116</v>
      </c>
      <c r="F111" s="18" t="str">
        <f>VLOOKUP(A111,Sheet2!A:U,5,FALSE)</f>
        <v>GMC</v>
      </c>
      <c r="G111" s="18" t="s">
        <v>119</v>
      </c>
      <c r="H111" s="18">
        <f>VLOOKUP(A111,Sheet2!A:U,16,FALSE)</f>
        <v>198</v>
      </c>
      <c r="I111" s="18" t="e">
        <f t="shared" ref="I111:I113" ca="1" si="33">_xlfn.FORMULATEXT(H111)</f>
        <v>#NAME?</v>
      </c>
      <c r="K111" t="b">
        <f t="shared" ca="1" si="18"/>
        <v>0</v>
      </c>
    </row>
    <row r="112" spans="1:11">
      <c r="A112" s="18">
        <f t="shared" si="26"/>
        <v>3</v>
      </c>
      <c r="B112" s="18">
        <f t="shared" si="20"/>
        <v>25</v>
      </c>
      <c r="C112" s="19" t="s">
        <v>17</v>
      </c>
      <c r="D112" s="18" t="str">
        <f t="shared" si="32"/>
        <v>"child_cny": 86,</v>
      </c>
      <c r="E112" s="18" t="s">
        <v>116</v>
      </c>
      <c r="F112" s="18" t="str">
        <f>VLOOKUP(A112,Sheet2!A:U,5,FALSE)</f>
        <v>GMC</v>
      </c>
      <c r="G112" s="18" t="s">
        <v>119</v>
      </c>
      <c r="H112" s="18">
        <f>VLOOKUP(A112,Sheet2!A:U,12,FALSE)</f>
        <v>86</v>
      </c>
      <c r="I112" s="18" t="e">
        <f t="shared" ca="1" si="33"/>
        <v>#NAME?</v>
      </c>
      <c r="K112" t="b">
        <f t="shared" ca="1" si="18"/>
        <v>0</v>
      </c>
    </row>
    <row r="113" spans="1:11">
      <c r="A113" s="18">
        <f t="shared" si="26"/>
        <v>3</v>
      </c>
      <c r="B113" s="18">
        <f t="shared" si="20"/>
        <v>26</v>
      </c>
      <c r="C113" s="19" t="s">
        <v>18</v>
      </c>
      <c r="D113" s="18" t="str">
        <f t="shared" si="32"/>
        <v>"child_hkd": 100,</v>
      </c>
      <c r="E113" s="18" t="s">
        <v>116</v>
      </c>
      <c r="F113" s="18" t="str">
        <f>VLOOKUP(A113,Sheet2!A:U,5,FALSE)</f>
        <v>GMC</v>
      </c>
      <c r="G113" s="18" t="s">
        <v>119</v>
      </c>
      <c r="H113" s="18">
        <f>VLOOKUP(A113,Sheet2!A:U,20,FALSE)</f>
        <v>100</v>
      </c>
      <c r="I113" s="18" t="e">
        <f t="shared" ca="1" si="33"/>
        <v>#NAME?</v>
      </c>
      <c r="K113" t="b">
        <f t="shared" ca="1" si="18"/>
        <v>0</v>
      </c>
    </row>
    <row r="114" spans="1:11">
      <c r="A114">
        <f t="shared" si="26"/>
        <v>3</v>
      </c>
      <c r="B114">
        <f t="shared" si="20"/>
        <v>27</v>
      </c>
      <c r="C114" s="1" t="s">
        <v>11</v>
      </c>
      <c r="D114" t="str">
        <f>IF(J110=0,"",C114)</f>
        <v>"class_title":"premium_class",</v>
      </c>
      <c r="E114" t="s">
        <v>116</v>
      </c>
      <c r="F114" t="str">
        <f>VLOOKUP(A114,Sheet2!A:U,5,FALSE)</f>
        <v>GMC</v>
      </c>
      <c r="K114" t="b">
        <f t="shared" ca="1" si="18"/>
        <v>0</v>
      </c>
    </row>
    <row r="115" spans="1:11">
      <c r="A115">
        <f t="shared" si="26"/>
        <v>3</v>
      </c>
      <c r="B115">
        <f t="shared" si="20"/>
        <v>28</v>
      </c>
      <c r="C115" s="1" t="s">
        <v>12</v>
      </c>
      <c r="D115" t="str">
        <f>IF(J110=0,"",C115)</f>
        <v>"class_type":2</v>
      </c>
      <c r="E115" t="s">
        <v>116</v>
      </c>
      <c r="F115" t="str">
        <f>VLOOKUP(A115,Sheet2!A:U,5,FALSE)</f>
        <v>GMC</v>
      </c>
      <c r="K115" t="b">
        <f t="shared" ca="1" si="18"/>
        <v>0</v>
      </c>
    </row>
    <row r="116" spans="1:11">
      <c r="A116">
        <f t="shared" si="26"/>
        <v>3</v>
      </c>
      <c r="B116">
        <f t="shared" si="20"/>
        <v>29</v>
      </c>
      <c r="C116" s="1" t="s">
        <v>1</v>
      </c>
      <c r="D116" t="str">
        <f>IF(J110=0,"",IF(SUM(J118:J134)&gt;0,C116,"}"))</f>
        <v>},</v>
      </c>
      <c r="E116" t="s">
        <v>116</v>
      </c>
      <c r="F116" t="str">
        <f>VLOOKUP(A116,Sheet2!A:U,5,FALSE)</f>
        <v>GMC</v>
      </c>
      <c r="K116" t="b">
        <f t="shared" ca="1" si="18"/>
        <v>0</v>
      </c>
    </row>
    <row r="117" spans="1:11">
      <c r="A117">
        <f t="shared" si="26"/>
        <v>3</v>
      </c>
      <c r="B117">
        <f t="shared" si="20"/>
        <v>30</v>
      </c>
      <c r="C117" s="1" t="s">
        <v>0</v>
      </c>
      <c r="D117" t="str">
        <f>IF(J118=0,"",C117)</f>
        <v>{</v>
      </c>
      <c r="E117" t="s">
        <v>116</v>
      </c>
      <c r="F117" t="str">
        <f>VLOOKUP(A117,Sheet2!A:U,5,FALSE)</f>
        <v>GMC</v>
      </c>
      <c r="K117" t="b">
        <f t="shared" ca="1" si="18"/>
        <v>0</v>
      </c>
    </row>
    <row r="118" spans="1:11">
      <c r="A118" s="20">
        <f t="shared" si="26"/>
        <v>3</v>
      </c>
      <c r="B118" s="20">
        <f t="shared" si="20"/>
        <v>31</v>
      </c>
      <c r="C118" s="21" t="s">
        <v>15</v>
      </c>
      <c r="D118" s="20" t="str">
        <f>IF(ISNUMBER(SEARCH("n/a",H118)),"",CONCATENATE(C118," ",H118,","))</f>
        <v>"adult_cny": 284,</v>
      </c>
      <c r="E118" s="20" t="s">
        <v>116</v>
      </c>
      <c r="F118" s="20" t="str">
        <f>VLOOKUP(A118,Sheet2!A:U,5,FALSE)</f>
        <v>GMC</v>
      </c>
      <c r="G118" s="20" t="s">
        <v>120</v>
      </c>
      <c r="H118" s="20">
        <f>VLOOKUP(A118,Sheet2!A:U,9,FALSE)</f>
        <v>284</v>
      </c>
      <c r="I118" s="20" t="e">
        <f ca="1">_xlfn.FORMULATEXT(H118)</f>
        <v>#NAME?</v>
      </c>
      <c r="J118">
        <f>COUNT(H118:H121)</f>
        <v>4</v>
      </c>
      <c r="K118" t="b">
        <f t="shared" ca="1" si="18"/>
        <v>0</v>
      </c>
    </row>
    <row r="119" spans="1:11">
      <c r="A119" s="20">
        <f t="shared" si="26"/>
        <v>3</v>
      </c>
      <c r="B119" s="20">
        <f t="shared" si="20"/>
        <v>32</v>
      </c>
      <c r="C119" s="21" t="s">
        <v>16</v>
      </c>
      <c r="D119" s="20" t="str">
        <f t="shared" ref="D119:D121" si="34">IF(ISNUMBER(SEARCH("n/a",H119)),"",CONCATENATE(C119," ",H119,","))</f>
        <v>"adult_hkd": 329,</v>
      </c>
      <c r="E119" s="20" t="s">
        <v>116</v>
      </c>
      <c r="F119" s="20" t="str">
        <f>VLOOKUP(A119,Sheet2!A:U,5,FALSE)</f>
        <v>GMC</v>
      </c>
      <c r="G119" s="20" t="s">
        <v>120</v>
      </c>
      <c r="H119" s="20">
        <f>VLOOKUP(A119,Sheet2!A:U,17,FALSE)</f>
        <v>329</v>
      </c>
      <c r="I119" s="20" t="e">
        <f t="shared" ref="I119:I121" ca="1" si="35">_xlfn.FORMULATEXT(H119)</f>
        <v>#NAME?</v>
      </c>
      <c r="K119" t="b">
        <f t="shared" ca="1" si="18"/>
        <v>0</v>
      </c>
    </row>
    <row r="120" spans="1:11">
      <c r="A120" s="20">
        <f t="shared" si="26"/>
        <v>3</v>
      </c>
      <c r="B120" s="20">
        <f t="shared" si="20"/>
        <v>33</v>
      </c>
      <c r="C120" s="21" t="s">
        <v>17</v>
      </c>
      <c r="D120" s="20" t="str">
        <f t="shared" si="34"/>
        <v>"child_cny": 142,</v>
      </c>
      <c r="E120" s="20" t="s">
        <v>116</v>
      </c>
      <c r="F120" s="20" t="str">
        <f>VLOOKUP(A120,Sheet2!A:U,5,FALSE)</f>
        <v>GMC</v>
      </c>
      <c r="G120" s="20" t="s">
        <v>120</v>
      </c>
      <c r="H120" s="20">
        <f>VLOOKUP(A120,Sheet2!A:U,13,FALSE)</f>
        <v>142</v>
      </c>
      <c r="I120" s="20" t="e">
        <f t="shared" ca="1" si="35"/>
        <v>#NAME?</v>
      </c>
      <c r="K120" t="b">
        <f t="shared" ca="1" si="18"/>
        <v>0</v>
      </c>
    </row>
    <row r="121" spans="1:11">
      <c r="A121" s="20">
        <f t="shared" si="26"/>
        <v>3</v>
      </c>
      <c r="B121" s="20">
        <f t="shared" si="20"/>
        <v>34</v>
      </c>
      <c r="C121" s="21" t="s">
        <v>18</v>
      </c>
      <c r="D121" s="20" t="str">
        <f t="shared" si="34"/>
        <v>"child_hkd": 164,</v>
      </c>
      <c r="E121" s="20" t="s">
        <v>116</v>
      </c>
      <c r="F121" s="20" t="str">
        <f>VLOOKUP(A121,Sheet2!A:U,5,FALSE)</f>
        <v>GMC</v>
      </c>
      <c r="G121" s="20" t="s">
        <v>120</v>
      </c>
      <c r="H121" s="20">
        <f>VLOOKUP(A121,Sheet2!A:U,21,FALSE)</f>
        <v>164</v>
      </c>
      <c r="I121" s="20" t="e">
        <f t="shared" ca="1" si="35"/>
        <v>#NAME?</v>
      </c>
      <c r="K121" t="b">
        <f t="shared" ca="1" si="18"/>
        <v>0</v>
      </c>
    </row>
    <row r="122" spans="1:11">
      <c r="A122">
        <f t="shared" si="26"/>
        <v>3</v>
      </c>
      <c r="B122">
        <f t="shared" si="20"/>
        <v>35</v>
      </c>
      <c r="C122" s="1" t="s">
        <v>13</v>
      </c>
      <c r="D122" t="str">
        <f>IF(J118=0,"",C122)</f>
        <v>"class_title":"business_class",</v>
      </c>
      <c r="E122" t="s">
        <v>116</v>
      </c>
      <c r="F122" t="str">
        <f>VLOOKUP(A122,Sheet2!A:U,5,FALSE)</f>
        <v>GMC</v>
      </c>
      <c r="K122" t="b">
        <f t="shared" ca="1" si="18"/>
        <v>0</v>
      </c>
    </row>
    <row r="123" spans="1:11">
      <c r="A123">
        <f t="shared" si="26"/>
        <v>3</v>
      </c>
      <c r="B123">
        <f t="shared" si="20"/>
        <v>36</v>
      </c>
      <c r="C123" s="1" t="s">
        <v>14</v>
      </c>
      <c r="D123" t="str">
        <f>IF(J118=0,"",C123)</f>
        <v>"class_type":1</v>
      </c>
      <c r="E123" t="s">
        <v>116</v>
      </c>
      <c r="F123" t="str">
        <f>VLOOKUP(A123,Sheet2!A:U,5,FALSE)</f>
        <v>GMC</v>
      </c>
      <c r="K123" t="b">
        <f t="shared" ca="1" si="18"/>
        <v>0</v>
      </c>
    </row>
    <row r="124" spans="1:11">
      <c r="A124">
        <f t="shared" si="26"/>
        <v>3</v>
      </c>
      <c r="B124">
        <f t="shared" si="20"/>
        <v>37</v>
      </c>
      <c r="C124" s="1" t="s">
        <v>2</v>
      </c>
      <c r="D124" t="str">
        <f>IF(J118=0,"",C124)</f>
        <v>}</v>
      </c>
      <c r="E124" t="s">
        <v>116</v>
      </c>
      <c r="F124" t="str">
        <f>VLOOKUP(A124,Sheet2!A:U,5,FALSE)</f>
        <v>GMC</v>
      </c>
      <c r="K124" t="b">
        <f t="shared" ca="1" si="18"/>
        <v>0</v>
      </c>
    </row>
    <row r="125" spans="1:11">
      <c r="A125">
        <f t="shared" si="26"/>
        <v>3</v>
      </c>
      <c r="B125">
        <f t="shared" si="20"/>
        <v>38</v>
      </c>
      <c r="C125" s="1" t="s">
        <v>3</v>
      </c>
      <c r="D125" t="str">
        <f t="shared" ref="D125:D127" si="36">C125</f>
        <v>]</v>
      </c>
      <c r="E125" t="s">
        <v>116</v>
      </c>
      <c r="F125" t="str">
        <f>VLOOKUP(A125,Sheet2!A:U,5,FALSE)</f>
        <v>GMC</v>
      </c>
      <c r="K125" t="b">
        <f t="shared" ca="1" si="18"/>
        <v>0</v>
      </c>
    </row>
    <row r="126" spans="1:11">
      <c r="A126">
        <f t="shared" si="26"/>
        <v>3</v>
      </c>
      <c r="B126">
        <f t="shared" si="20"/>
        <v>39</v>
      </c>
      <c r="C126" s="1" t="s">
        <v>2</v>
      </c>
      <c r="D126" t="str">
        <f t="shared" si="36"/>
        <v>}</v>
      </c>
      <c r="E126" t="s">
        <v>116</v>
      </c>
      <c r="F126" t="str">
        <f>VLOOKUP(A126,Sheet2!A:U,5,FALSE)</f>
        <v>GMC</v>
      </c>
      <c r="K126" t="b">
        <f t="shared" ca="1" si="18"/>
        <v>0</v>
      </c>
    </row>
    <row r="127" spans="1:11">
      <c r="A127">
        <f t="shared" si="26"/>
        <v>3</v>
      </c>
      <c r="B127">
        <f t="shared" si="20"/>
        <v>40</v>
      </c>
      <c r="C127" s="1" t="s">
        <v>4</v>
      </c>
      <c r="D127" t="str">
        <f t="shared" si="36"/>
        <v>],</v>
      </c>
      <c r="E127" t="s">
        <v>116</v>
      </c>
      <c r="F127" t="str">
        <f>VLOOKUP(A127,Sheet2!A:U,5,FALSE)</f>
        <v>GMC</v>
      </c>
      <c r="K127" t="b">
        <f t="shared" ca="1" si="18"/>
        <v>0</v>
      </c>
    </row>
    <row r="128" spans="1:11">
      <c r="A128">
        <f t="shared" si="26"/>
        <v>3</v>
      </c>
      <c r="B128">
        <f t="shared" si="20"/>
        <v>41</v>
      </c>
      <c r="C128" s="1" t="s">
        <v>19</v>
      </c>
      <c r="D128" t="str">
        <f>CONCATENATE(C128," ",A128,",")</f>
        <v>"fee_id": 3,</v>
      </c>
      <c r="E128" t="s">
        <v>116</v>
      </c>
      <c r="F128" t="str">
        <f>VLOOKUP(A128,Sheet2!A:U,5,FALSE)</f>
        <v>GMC</v>
      </c>
      <c r="K128" t="b">
        <f t="shared" ca="1" si="18"/>
        <v>0</v>
      </c>
    </row>
    <row r="129" spans="1:11">
      <c r="A129">
        <f t="shared" si="26"/>
        <v>3</v>
      </c>
      <c r="B129">
        <f t="shared" si="20"/>
        <v>42</v>
      </c>
      <c r="C129" s="1" t="s">
        <v>129</v>
      </c>
      <c r="D129" t="str">
        <f>CONCATENATE(C129,E129,"2",F129,"""")</f>
        <v>"route_id": "WEK2GMC"</v>
      </c>
      <c r="E129" t="s">
        <v>116</v>
      </c>
      <c r="F129" t="str">
        <f>VLOOKUP(A129,Sheet2!A:U,5,FALSE)</f>
        <v>GMC</v>
      </c>
      <c r="K129" t="b">
        <f t="shared" ca="1" si="18"/>
        <v>0</v>
      </c>
    </row>
    <row r="130" spans="1:11">
      <c r="A130">
        <f t="shared" si="26"/>
        <v>3</v>
      </c>
      <c r="B130">
        <f t="shared" si="20"/>
        <v>43</v>
      </c>
      <c r="C130" s="1" t="s">
        <v>1</v>
      </c>
      <c r="D130" t="str">
        <f>IF(D131="","}",C130)</f>
        <v>},</v>
      </c>
      <c r="E130" t="s">
        <v>116</v>
      </c>
      <c r="F130" t="str">
        <f>VLOOKUP(A130,Sheet2!A:U,5,FALSE)</f>
        <v>GMC</v>
      </c>
      <c r="K130" t="b">
        <f t="shared" ref="K130:K193" ca="1" si="37">IF(EXACT($N$1,$N$2),"",FALSE)</f>
        <v>0</v>
      </c>
    </row>
    <row r="131" spans="1:11">
      <c r="A131">
        <f t="shared" si="26"/>
        <v>4</v>
      </c>
      <c r="B131">
        <f t="shared" ref="B131:B194" si="38">MOD((ROW(C131)-2),43)+1</f>
        <v>1</v>
      </c>
      <c r="C131" s="1" t="s">
        <v>0</v>
      </c>
      <c r="D131" t="str">
        <f>C131</f>
        <v>{</v>
      </c>
      <c r="E131" t="s">
        <v>116</v>
      </c>
      <c r="F131" t="str">
        <f>VLOOKUP(A131,Sheet2!A:U,5,FALSE)</f>
        <v>HUM</v>
      </c>
      <c r="K131" t="b">
        <f t="shared" ca="1" si="37"/>
        <v>0</v>
      </c>
    </row>
    <row r="132" spans="1:11">
      <c r="A132">
        <f t="shared" si="26"/>
        <v>4</v>
      </c>
      <c r="B132">
        <f t="shared" si="38"/>
        <v>2</v>
      </c>
      <c r="C132" s="1" t="s">
        <v>5</v>
      </c>
      <c r="D132" t="str">
        <f t="shared" ref="D132:D135" si="39">C132</f>
        <v>"fee_data":[</v>
      </c>
      <c r="E132" t="s">
        <v>116</v>
      </c>
      <c r="F132" t="str">
        <f>VLOOKUP(A132,Sheet2!A:U,5,FALSE)</f>
        <v>HUM</v>
      </c>
      <c r="K132" t="b">
        <f t="shared" ca="1" si="37"/>
        <v>0</v>
      </c>
    </row>
    <row r="133" spans="1:11">
      <c r="A133">
        <f t="shared" si="26"/>
        <v>4</v>
      </c>
      <c r="B133">
        <f t="shared" si="38"/>
        <v>3</v>
      </c>
      <c r="C133" s="1" t="s">
        <v>0</v>
      </c>
      <c r="D133" t="str">
        <f t="shared" si="39"/>
        <v>{</v>
      </c>
      <c r="E133" t="s">
        <v>116</v>
      </c>
      <c r="F133" t="str">
        <f>VLOOKUP(A133,Sheet2!A:U,5,FALSE)</f>
        <v>HUM</v>
      </c>
      <c r="K133" t="b">
        <f t="shared" ca="1" si="37"/>
        <v>0</v>
      </c>
    </row>
    <row r="134" spans="1:11">
      <c r="A134">
        <f t="shared" si="26"/>
        <v>4</v>
      </c>
      <c r="B134">
        <f t="shared" si="38"/>
        <v>4</v>
      </c>
      <c r="C134" s="24" t="s">
        <v>133</v>
      </c>
      <c r="D134" t="str">
        <f>CONCATENATE(C134,$M$1,",",$N$1,""",")</f>
        <v>"fee_date":"2019,2",</v>
      </c>
      <c r="E134" t="s">
        <v>116</v>
      </c>
      <c r="F134" t="str">
        <f>VLOOKUP(A134,Sheet2!A:U,5,FALSE)</f>
        <v>HUM</v>
      </c>
      <c r="K134" t="b">
        <f t="shared" ca="1" si="37"/>
        <v>0</v>
      </c>
    </row>
    <row r="135" spans="1:11">
      <c r="A135">
        <f t="shared" si="26"/>
        <v>4</v>
      </c>
      <c r="B135">
        <f t="shared" si="38"/>
        <v>5</v>
      </c>
      <c r="C135" s="1" t="s">
        <v>6</v>
      </c>
      <c r="D135" t="str">
        <f t="shared" si="39"/>
        <v>"fee_detail":[</v>
      </c>
      <c r="E135" t="s">
        <v>116</v>
      </c>
      <c r="F135" t="str">
        <f>VLOOKUP(A135,Sheet2!A:U,5,FALSE)</f>
        <v>HUM</v>
      </c>
      <c r="K135" t="b">
        <f t="shared" ca="1" si="37"/>
        <v>0</v>
      </c>
    </row>
    <row r="136" spans="1:11">
      <c r="A136">
        <f t="shared" si="26"/>
        <v>4</v>
      </c>
      <c r="B136">
        <f t="shared" si="38"/>
        <v>6</v>
      </c>
      <c r="C136" s="1" t="s">
        <v>0</v>
      </c>
      <c r="D136" t="str">
        <f>IF(J137=0,"",C136)</f>
        <v>{</v>
      </c>
      <c r="E136" t="s">
        <v>116</v>
      </c>
      <c r="F136" t="str">
        <f>VLOOKUP(A136,Sheet2!A:U,5,FALSE)</f>
        <v>HUM</v>
      </c>
      <c r="K136" t="b">
        <f t="shared" ca="1" si="37"/>
        <v>0</v>
      </c>
    </row>
    <row r="137" spans="1:11">
      <c r="A137" s="14">
        <f t="shared" si="26"/>
        <v>4</v>
      </c>
      <c r="B137" s="14">
        <f t="shared" si="38"/>
        <v>7</v>
      </c>
      <c r="C137" s="15" t="s">
        <v>15</v>
      </c>
      <c r="D137" s="14" t="str">
        <f>IF(ISNUMBER(SEARCH("n/a",H137)),"",CONCATENATE(C137," ",H137,","))</f>
        <v>"adult_cny": 178,</v>
      </c>
      <c r="E137" s="14" t="s">
        <v>116</v>
      </c>
      <c r="F137" s="14" t="str">
        <f>VLOOKUP(A137,Sheet2!A:U,5,FALSE)</f>
        <v>HUM</v>
      </c>
      <c r="G137" s="14" t="s">
        <v>117</v>
      </c>
      <c r="H137" s="14">
        <f>VLOOKUP(A137,Sheet2!A:U,6,FALSE)</f>
        <v>178</v>
      </c>
      <c r="I137" s="14" t="e">
        <f ca="1">_xlfn.FORMULATEXT(H137)</f>
        <v>#NAME?</v>
      </c>
      <c r="J137">
        <f>COUNT(H137:H140)</f>
        <v>4</v>
      </c>
      <c r="K137" t="b">
        <f t="shared" ca="1" si="37"/>
        <v>0</v>
      </c>
    </row>
    <row r="138" spans="1:11">
      <c r="A138" s="14">
        <f t="shared" si="26"/>
        <v>4</v>
      </c>
      <c r="B138" s="14">
        <f t="shared" si="38"/>
        <v>8</v>
      </c>
      <c r="C138" s="15" t="s">
        <v>16</v>
      </c>
      <c r="D138" s="14" t="str">
        <f t="shared" ref="D138:D140" si="40">IF(ISNUMBER(SEARCH("n/a",H138)),"",CONCATENATE(C138," ",H138,","))</f>
        <v>"adult_hkd": 206,</v>
      </c>
      <c r="E138" s="14" t="s">
        <v>116</v>
      </c>
      <c r="F138" s="14" t="str">
        <f>VLOOKUP(A138,Sheet2!A:U,5,FALSE)</f>
        <v>HUM</v>
      </c>
      <c r="G138" s="14" t="s">
        <v>117</v>
      </c>
      <c r="H138" s="14">
        <f>VLOOKUP(A138,Sheet2!A:U,14,FALSE)</f>
        <v>206</v>
      </c>
      <c r="I138" s="14" t="e">
        <f t="shared" ref="I138:I140" ca="1" si="41">_xlfn.FORMULATEXT(H138)</f>
        <v>#NAME?</v>
      </c>
      <c r="K138" t="b">
        <f t="shared" ca="1" si="37"/>
        <v>0</v>
      </c>
    </row>
    <row r="139" spans="1:11">
      <c r="A139" s="14">
        <f t="shared" si="26"/>
        <v>4</v>
      </c>
      <c r="B139" s="14">
        <f t="shared" si="38"/>
        <v>9</v>
      </c>
      <c r="C139" s="15" t="s">
        <v>17</v>
      </c>
      <c r="D139" s="14" t="str">
        <f t="shared" si="40"/>
        <v>"child_cny": 89,</v>
      </c>
      <c r="E139" s="14" t="s">
        <v>116</v>
      </c>
      <c r="F139" s="14" t="str">
        <f>VLOOKUP(A139,Sheet2!A:U,5,FALSE)</f>
        <v>HUM</v>
      </c>
      <c r="G139" s="14" t="s">
        <v>117</v>
      </c>
      <c r="H139" s="14">
        <f>VLOOKUP(A139,Sheet2!A:U,10,FALSE)</f>
        <v>89</v>
      </c>
      <c r="I139" s="14" t="e">
        <f t="shared" ca="1" si="41"/>
        <v>#NAME?</v>
      </c>
      <c r="K139" t="b">
        <f t="shared" ca="1" si="37"/>
        <v>0</v>
      </c>
    </row>
    <row r="140" spans="1:11">
      <c r="A140" s="14">
        <f t="shared" si="26"/>
        <v>4</v>
      </c>
      <c r="B140" s="14">
        <f t="shared" si="38"/>
        <v>10</v>
      </c>
      <c r="C140" s="15" t="s">
        <v>18</v>
      </c>
      <c r="D140" s="14" t="str">
        <f t="shared" si="40"/>
        <v>"child_hkd": 103,</v>
      </c>
      <c r="E140" s="14" t="s">
        <v>116</v>
      </c>
      <c r="F140" s="14" t="str">
        <f>VLOOKUP(A140,Sheet2!A:U,5,FALSE)</f>
        <v>HUM</v>
      </c>
      <c r="G140" s="14" t="s">
        <v>117</v>
      </c>
      <c r="H140" s="14">
        <f>VLOOKUP(A140,Sheet2!A:U,18,FALSE)</f>
        <v>103</v>
      </c>
      <c r="I140" s="14" t="e">
        <f t="shared" ca="1" si="41"/>
        <v>#NAME?</v>
      </c>
      <c r="K140" t="b">
        <f t="shared" ca="1" si="37"/>
        <v>0</v>
      </c>
    </row>
    <row r="141" spans="1:11">
      <c r="A141">
        <f t="shared" si="26"/>
        <v>4</v>
      </c>
      <c r="B141">
        <f t="shared" si="38"/>
        <v>11</v>
      </c>
      <c r="C141" s="1" t="s">
        <v>7</v>
      </c>
      <c r="D141" t="str">
        <f>IF(J137=0,"",C141)</f>
        <v>"class_title":"second_class",</v>
      </c>
      <c r="E141" t="s">
        <v>116</v>
      </c>
      <c r="F141" t="str">
        <f>VLOOKUP(A141,Sheet2!A:U,5,FALSE)</f>
        <v>HUM</v>
      </c>
      <c r="K141" t="b">
        <f t="shared" ca="1" si="37"/>
        <v>0</v>
      </c>
    </row>
    <row r="142" spans="1:11">
      <c r="A142">
        <f t="shared" si="26"/>
        <v>4</v>
      </c>
      <c r="B142">
        <f t="shared" si="38"/>
        <v>12</v>
      </c>
      <c r="C142" s="1" t="s">
        <v>8</v>
      </c>
      <c r="D142" t="str">
        <f>IF(J137=0,"",C142)</f>
        <v>"class_type":4</v>
      </c>
      <c r="E142" t="s">
        <v>116</v>
      </c>
      <c r="F142" t="str">
        <f>VLOOKUP(A142,Sheet2!A:U,5,FALSE)</f>
        <v>HUM</v>
      </c>
      <c r="K142" t="b">
        <f t="shared" ca="1" si="37"/>
        <v>0</v>
      </c>
    </row>
    <row r="143" spans="1:11">
      <c r="A143">
        <f t="shared" si="26"/>
        <v>4</v>
      </c>
      <c r="B143">
        <f t="shared" si="38"/>
        <v>13</v>
      </c>
      <c r="C143" s="1" t="s">
        <v>1</v>
      </c>
      <c r="D143" t="str">
        <f>IF(J137=0,"",IF(SUM(J145:J161)&gt;0,C143,"}"))</f>
        <v>},</v>
      </c>
      <c r="E143" t="s">
        <v>116</v>
      </c>
      <c r="F143" t="str">
        <f>VLOOKUP(A143,Sheet2!A:U,5,FALSE)</f>
        <v>HUM</v>
      </c>
      <c r="K143" t="b">
        <f t="shared" ca="1" si="37"/>
        <v>0</v>
      </c>
    </row>
    <row r="144" spans="1:11">
      <c r="A144">
        <f t="shared" si="26"/>
        <v>4</v>
      </c>
      <c r="B144">
        <f t="shared" si="38"/>
        <v>14</v>
      </c>
      <c r="C144" s="1" t="s">
        <v>0</v>
      </c>
      <c r="D144" t="str">
        <f>IF(J145=0,"",C144)</f>
        <v>{</v>
      </c>
      <c r="E144" t="s">
        <v>116</v>
      </c>
      <c r="F144" t="str">
        <f>VLOOKUP(A144,Sheet2!A:U,5,FALSE)</f>
        <v>HUM</v>
      </c>
      <c r="K144" t="b">
        <f t="shared" ca="1" si="37"/>
        <v>0</v>
      </c>
    </row>
    <row r="145" spans="1:11">
      <c r="A145" s="16">
        <f t="shared" si="26"/>
        <v>4</v>
      </c>
      <c r="B145" s="16">
        <f t="shared" si="38"/>
        <v>15</v>
      </c>
      <c r="C145" s="17" t="s">
        <v>15</v>
      </c>
      <c r="D145" s="16" t="str">
        <f>IF(ISNUMBER(SEARCH("n/a",H145)),"",CONCATENATE(C145," ",H145,","))</f>
        <v>"adult_cny": 268,</v>
      </c>
      <c r="E145" s="16" t="s">
        <v>116</v>
      </c>
      <c r="F145" s="16" t="str">
        <f>VLOOKUP(A145,Sheet2!A:U,5,FALSE)</f>
        <v>HUM</v>
      </c>
      <c r="G145" s="16" t="s">
        <v>118</v>
      </c>
      <c r="H145" s="16">
        <f>VLOOKUP(A145,Sheet2!A:U,7,FALSE)</f>
        <v>268</v>
      </c>
      <c r="I145" s="16" t="e">
        <f ca="1">_xlfn.FORMULATEXT(H145)</f>
        <v>#NAME?</v>
      </c>
      <c r="J145">
        <f>COUNT(H145:H148)</f>
        <v>4</v>
      </c>
      <c r="K145" t="b">
        <f t="shared" ca="1" si="37"/>
        <v>0</v>
      </c>
    </row>
    <row r="146" spans="1:11">
      <c r="A146" s="16">
        <f t="shared" si="26"/>
        <v>4</v>
      </c>
      <c r="B146" s="16">
        <f t="shared" si="38"/>
        <v>16</v>
      </c>
      <c r="C146" s="17" t="s">
        <v>16</v>
      </c>
      <c r="D146" s="16" t="str">
        <f t="shared" ref="D146:D148" si="42">IF(ISNUMBER(SEARCH("n/a",H146)),"",CONCATENATE(C146," ",H146,","))</f>
        <v>"adult_hkd": 310,</v>
      </c>
      <c r="E146" s="16" t="s">
        <v>116</v>
      </c>
      <c r="F146" s="16" t="str">
        <f>VLOOKUP(A146,Sheet2!A:U,5,FALSE)</f>
        <v>HUM</v>
      </c>
      <c r="G146" s="16" t="s">
        <v>118</v>
      </c>
      <c r="H146" s="16">
        <f>VLOOKUP(A146,Sheet2!A:U,15,FALSE)</f>
        <v>310</v>
      </c>
      <c r="I146" s="16" t="e">
        <f t="shared" ref="I146:I148" ca="1" si="43">_xlfn.FORMULATEXT(H146)</f>
        <v>#NAME?</v>
      </c>
      <c r="K146" t="b">
        <f t="shared" ca="1" si="37"/>
        <v>0</v>
      </c>
    </row>
    <row r="147" spans="1:11">
      <c r="A147" s="16">
        <f t="shared" si="26"/>
        <v>4</v>
      </c>
      <c r="B147" s="16">
        <f t="shared" si="38"/>
        <v>17</v>
      </c>
      <c r="C147" s="17" t="s">
        <v>17</v>
      </c>
      <c r="D147" s="16" t="str">
        <f t="shared" si="42"/>
        <v>"child_cny": 143,</v>
      </c>
      <c r="E147" s="16" t="s">
        <v>116</v>
      </c>
      <c r="F147" s="16" t="str">
        <f>VLOOKUP(A147,Sheet2!A:U,5,FALSE)</f>
        <v>HUM</v>
      </c>
      <c r="G147" s="16" t="s">
        <v>118</v>
      </c>
      <c r="H147" s="16">
        <f>VLOOKUP(A147,Sheet2!A:U,11,FALSE)</f>
        <v>143</v>
      </c>
      <c r="I147" s="16" t="e">
        <f t="shared" ca="1" si="43"/>
        <v>#NAME?</v>
      </c>
      <c r="K147" t="b">
        <f t="shared" ca="1" si="37"/>
        <v>0</v>
      </c>
    </row>
    <row r="148" spans="1:11">
      <c r="A148" s="16">
        <f t="shared" si="26"/>
        <v>4</v>
      </c>
      <c r="B148" s="16">
        <f t="shared" si="38"/>
        <v>18</v>
      </c>
      <c r="C148" s="17" t="s">
        <v>18</v>
      </c>
      <c r="D148" s="16" t="str">
        <f t="shared" si="42"/>
        <v>"child_hkd": 166,</v>
      </c>
      <c r="E148" s="16" t="s">
        <v>116</v>
      </c>
      <c r="F148" s="16" t="str">
        <f>VLOOKUP(A148,Sheet2!A:U,5,FALSE)</f>
        <v>HUM</v>
      </c>
      <c r="G148" s="16" t="s">
        <v>118</v>
      </c>
      <c r="H148" s="16">
        <f>VLOOKUP(A148,Sheet2!A:U,19,FALSE)</f>
        <v>166</v>
      </c>
      <c r="I148" s="16" t="e">
        <f t="shared" ca="1" si="43"/>
        <v>#NAME?</v>
      </c>
      <c r="K148" t="b">
        <f t="shared" ca="1" si="37"/>
        <v>0</v>
      </c>
    </row>
    <row r="149" spans="1:11">
      <c r="A149">
        <f t="shared" si="26"/>
        <v>4</v>
      </c>
      <c r="B149">
        <f t="shared" si="38"/>
        <v>19</v>
      </c>
      <c r="C149" s="1" t="s">
        <v>9</v>
      </c>
      <c r="D149" t="str">
        <f>IF(J145=0,"",C149)</f>
        <v>"class_title":"first_class",</v>
      </c>
      <c r="E149" t="s">
        <v>116</v>
      </c>
      <c r="F149" t="str">
        <f>VLOOKUP(A149,Sheet2!A:U,5,FALSE)</f>
        <v>HUM</v>
      </c>
      <c r="K149" t="b">
        <f t="shared" ca="1" si="37"/>
        <v>0</v>
      </c>
    </row>
    <row r="150" spans="1:11">
      <c r="A150">
        <f t="shared" si="26"/>
        <v>4</v>
      </c>
      <c r="B150">
        <f t="shared" si="38"/>
        <v>20</v>
      </c>
      <c r="C150" s="1" t="s">
        <v>10</v>
      </c>
      <c r="D150" t="str">
        <f>IF(J145=0,"",C150)</f>
        <v>"class_type":3</v>
      </c>
      <c r="E150" t="s">
        <v>116</v>
      </c>
      <c r="F150" t="str">
        <f>VLOOKUP(A150,Sheet2!A:U,5,FALSE)</f>
        <v>HUM</v>
      </c>
      <c r="K150" t="b">
        <f t="shared" ca="1" si="37"/>
        <v>0</v>
      </c>
    </row>
    <row r="151" spans="1:11">
      <c r="A151">
        <f t="shared" si="26"/>
        <v>4</v>
      </c>
      <c r="B151">
        <f t="shared" si="38"/>
        <v>21</v>
      </c>
      <c r="C151" s="1" t="s">
        <v>1</v>
      </c>
      <c r="D151" t="str">
        <f>IF(J145=0,"",IF(SUM(J153:J169)&gt;0,C151,"}"))</f>
        <v>},</v>
      </c>
      <c r="E151" t="s">
        <v>116</v>
      </c>
      <c r="F151" t="str">
        <f>VLOOKUP(A151,Sheet2!A:U,5,FALSE)</f>
        <v>HUM</v>
      </c>
      <c r="K151" t="b">
        <f t="shared" ca="1" si="37"/>
        <v>0</v>
      </c>
    </row>
    <row r="152" spans="1:11">
      <c r="A152">
        <f t="shared" si="26"/>
        <v>4</v>
      </c>
      <c r="B152">
        <f t="shared" si="38"/>
        <v>22</v>
      </c>
      <c r="C152" s="1" t="s">
        <v>0</v>
      </c>
      <c r="D152" t="str">
        <f>IF(J153=0,"",C152)</f>
        <v>{</v>
      </c>
      <c r="E152" t="s">
        <v>116</v>
      </c>
      <c r="F152" t="str">
        <f>VLOOKUP(A152,Sheet2!A:U,5,FALSE)</f>
        <v>HUM</v>
      </c>
      <c r="K152" t="b">
        <f t="shared" ca="1" si="37"/>
        <v>0</v>
      </c>
    </row>
    <row r="153" spans="1:11">
      <c r="A153" s="18">
        <f t="shared" ref="A153:A173" si="44">ROUNDUP((ROW(C153)-1)/43,0)</f>
        <v>4</v>
      </c>
      <c r="B153" s="18">
        <f t="shared" si="38"/>
        <v>23</v>
      </c>
      <c r="C153" s="19" t="s">
        <v>15</v>
      </c>
      <c r="D153" s="18" t="str">
        <f>IF(ISNUMBER(SEARCH("n/a",H153)),"",CONCATENATE(C153," ",H153,","))</f>
        <v>"adult_cny": 304,</v>
      </c>
      <c r="E153" s="18" t="s">
        <v>116</v>
      </c>
      <c r="F153" s="18" t="str">
        <f>VLOOKUP(A153,Sheet2!A:U,5,FALSE)</f>
        <v>HUM</v>
      </c>
      <c r="G153" s="18" t="s">
        <v>119</v>
      </c>
      <c r="H153" s="18">
        <f>VLOOKUP(A153,Sheet2!A:U,8,FALSE)</f>
        <v>304</v>
      </c>
      <c r="I153" s="18" t="e">
        <f ca="1">_xlfn.FORMULATEXT(H153)</f>
        <v>#NAME?</v>
      </c>
      <c r="J153">
        <f>COUNT(H153:H156)</f>
        <v>4</v>
      </c>
      <c r="K153" t="b">
        <f t="shared" ca="1" si="37"/>
        <v>0</v>
      </c>
    </row>
    <row r="154" spans="1:11">
      <c r="A154" s="18">
        <f t="shared" si="44"/>
        <v>4</v>
      </c>
      <c r="B154" s="18">
        <f t="shared" si="38"/>
        <v>24</v>
      </c>
      <c r="C154" s="19" t="s">
        <v>16</v>
      </c>
      <c r="D154" s="18" t="str">
        <f t="shared" ref="D154:D156" si="45">IF(ISNUMBER(SEARCH("n/a",H154)),"",CONCATENATE(C154," ",H154,","))</f>
        <v>"adult_hkd": 352,</v>
      </c>
      <c r="E154" s="18" t="s">
        <v>116</v>
      </c>
      <c r="F154" s="18" t="str">
        <f>VLOOKUP(A154,Sheet2!A:U,5,FALSE)</f>
        <v>HUM</v>
      </c>
      <c r="G154" s="18" t="s">
        <v>119</v>
      </c>
      <c r="H154" s="18">
        <f>VLOOKUP(A154,Sheet2!A:U,16,FALSE)</f>
        <v>352</v>
      </c>
      <c r="I154" s="18" t="e">
        <f t="shared" ref="I154:I156" ca="1" si="46">_xlfn.FORMULATEXT(H154)</f>
        <v>#NAME?</v>
      </c>
      <c r="K154" t="b">
        <f t="shared" ca="1" si="37"/>
        <v>0</v>
      </c>
    </row>
    <row r="155" spans="1:11">
      <c r="A155" s="18">
        <f t="shared" si="44"/>
        <v>4</v>
      </c>
      <c r="B155" s="18">
        <f t="shared" si="38"/>
        <v>25</v>
      </c>
      <c r="C155" s="19" t="s">
        <v>17</v>
      </c>
      <c r="D155" s="18" t="str">
        <f t="shared" si="45"/>
        <v>"child_cny": 160,</v>
      </c>
      <c r="E155" s="18" t="s">
        <v>116</v>
      </c>
      <c r="F155" s="18" t="str">
        <f>VLOOKUP(A155,Sheet2!A:U,5,FALSE)</f>
        <v>HUM</v>
      </c>
      <c r="G155" s="18" t="s">
        <v>119</v>
      </c>
      <c r="H155" s="18">
        <f>VLOOKUP(A155,Sheet2!A:U,12,FALSE)</f>
        <v>160</v>
      </c>
      <c r="I155" s="18" t="e">
        <f t="shared" ca="1" si="46"/>
        <v>#NAME?</v>
      </c>
      <c r="K155" t="b">
        <f t="shared" ca="1" si="37"/>
        <v>0</v>
      </c>
    </row>
    <row r="156" spans="1:11">
      <c r="A156" s="18">
        <f t="shared" si="44"/>
        <v>4</v>
      </c>
      <c r="B156" s="18">
        <f t="shared" si="38"/>
        <v>26</v>
      </c>
      <c r="C156" s="19" t="s">
        <v>18</v>
      </c>
      <c r="D156" s="18" t="str">
        <f t="shared" si="45"/>
        <v>"child_hkd": 185,</v>
      </c>
      <c r="E156" s="18" t="s">
        <v>116</v>
      </c>
      <c r="F156" s="18" t="str">
        <f>VLOOKUP(A156,Sheet2!A:U,5,FALSE)</f>
        <v>HUM</v>
      </c>
      <c r="G156" s="18" t="s">
        <v>119</v>
      </c>
      <c r="H156" s="18">
        <f>VLOOKUP(A156,Sheet2!A:U,20,FALSE)</f>
        <v>185</v>
      </c>
      <c r="I156" s="18" t="e">
        <f t="shared" ca="1" si="46"/>
        <v>#NAME?</v>
      </c>
      <c r="K156" t="b">
        <f t="shared" ca="1" si="37"/>
        <v>0</v>
      </c>
    </row>
    <row r="157" spans="1:11">
      <c r="A157">
        <f t="shared" si="44"/>
        <v>4</v>
      </c>
      <c r="B157">
        <f t="shared" si="38"/>
        <v>27</v>
      </c>
      <c r="C157" s="1" t="s">
        <v>11</v>
      </c>
      <c r="D157" t="str">
        <f>IF(J153=0,"",C157)</f>
        <v>"class_title":"premium_class",</v>
      </c>
      <c r="E157" t="s">
        <v>116</v>
      </c>
      <c r="F157" t="str">
        <f>VLOOKUP(A157,Sheet2!A:U,5,FALSE)</f>
        <v>HUM</v>
      </c>
      <c r="K157" t="b">
        <f t="shared" ca="1" si="37"/>
        <v>0</v>
      </c>
    </row>
    <row r="158" spans="1:11">
      <c r="A158">
        <f t="shared" si="44"/>
        <v>4</v>
      </c>
      <c r="B158">
        <f t="shared" si="38"/>
        <v>28</v>
      </c>
      <c r="C158" s="1" t="s">
        <v>12</v>
      </c>
      <c r="D158" t="str">
        <f>IF(J153=0,"",C158)</f>
        <v>"class_type":2</v>
      </c>
      <c r="E158" t="s">
        <v>116</v>
      </c>
      <c r="F158" t="str">
        <f>VLOOKUP(A158,Sheet2!A:U,5,FALSE)</f>
        <v>HUM</v>
      </c>
      <c r="K158" t="b">
        <f t="shared" ca="1" si="37"/>
        <v>0</v>
      </c>
    </row>
    <row r="159" spans="1:11">
      <c r="A159">
        <f t="shared" si="44"/>
        <v>4</v>
      </c>
      <c r="B159">
        <f t="shared" si="38"/>
        <v>29</v>
      </c>
      <c r="C159" s="1" t="s">
        <v>1</v>
      </c>
      <c r="D159" t="str">
        <f>IF(J153=0,"",IF(SUM(J161:J177)&gt;0,C159,"}"))</f>
        <v>},</v>
      </c>
      <c r="E159" t="s">
        <v>116</v>
      </c>
      <c r="F159" t="str">
        <f>VLOOKUP(A159,Sheet2!A:U,5,FALSE)</f>
        <v>HUM</v>
      </c>
      <c r="K159" t="b">
        <f t="shared" ca="1" si="37"/>
        <v>0</v>
      </c>
    </row>
    <row r="160" spans="1:11">
      <c r="A160">
        <f t="shared" si="44"/>
        <v>4</v>
      </c>
      <c r="B160">
        <f t="shared" si="38"/>
        <v>30</v>
      </c>
      <c r="C160" s="1" t="s">
        <v>0</v>
      </c>
      <c r="D160" t="str">
        <f>IF(J161=0,"",C160)</f>
        <v>{</v>
      </c>
      <c r="E160" t="s">
        <v>116</v>
      </c>
      <c r="F160" t="str">
        <f>VLOOKUP(A160,Sheet2!A:U,5,FALSE)</f>
        <v>HUM</v>
      </c>
      <c r="K160" t="b">
        <f t="shared" ca="1" si="37"/>
        <v>0</v>
      </c>
    </row>
    <row r="161" spans="1:11">
      <c r="A161" s="20">
        <f t="shared" si="44"/>
        <v>4</v>
      </c>
      <c r="B161" s="20">
        <f t="shared" si="38"/>
        <v>31</v>
      </c>
      <c r="C161" s="21" t="s">
        <v>15</v>
      </c>
      <c r="D161" s="20" t="str">
        <f>IF(ISNUMBER(SEARCH("n/a",H161)),"",CONCATENATE(C161," ",H161,","))</f>
        <v>"adult_cny": 373,</v>
      </c>
      <c r="E161" s="20" t="s">
        <v>116</v>
      </c>
      <c r="F161" s="20" t="str">
        <f>VLOOKUP(A161,Sheet2!A:U,5,FALSE)</f>
        <v>HUM</v>
      </c>
      <c r="G161" s="20" t="s">
        <v>120</v>
      </c>
      <c r="H161" s="20">
        <f>VLOOKUP(A161,Sheet2!A:U,9,FALSE)</f>
        <v>373</v>
      </c>
      <c r="I161" s="20" t="e">
        <f ca="1">_xlfn.FORMULATEXT(H161)</f>
        <v>#NAME?</v>
      </c>
      <c r="J161">
        <f>COUNT(H161:H164)</f>
        <v>4</v>
      </c>
      <c r="K161" t="b">
        <f t="shared" ca="1" si="37"/>
        <v>0</v>
      </c>
    </row>
    <row r="162" spans="1:11">
      <c r="A162" s="20">
        <f t="shared" si="44"/>
        <v>4</v>
      </c>
      <c r="B162" s="20">
        <f t="shared" si="38"/>
        <v>32</v>
      </c>
      <c r="C162" s="21" t="s">
        <v>16</v>
      </c>
      <c r="D162" s="20" t="str">
        <f t="shared" ref="D162:D164" si="47">IF(ISNUMBER(SEARCH("n/a",H162)),"",CONCATENATE(C162," ",H162,","))</f>
        <v>"adult_hkd": 432,</v>
      </c>
      <c r="E162" s="20" t="s">
        <v>116</v>
      </c>
      <c r="F162" s="20" t="str">
        <f>VLOOKUP(A162,Sheet2!A:U,5,FALSE)</f>
        <v>HUM</v>
      </c>
      <c r="G162" s="20" t="s">
        <v>120</v>
      </c>
      <c r="H162" s="20">
        <f>VLOOKUP(A162,Sheet2!A:U,17,FALSE)</f>
        <v>432</v>
      </c>
      <c r="I162" s="20" t="e">
        <f t="shared" ref="I162:I164" ca="1" si="48">_xlfn.FORMULATEXT(H162)</f>
        <v>#NAME?</v>
      </c>
      <c r="K162" t="b">
        <f t="shared" ca="1" si="37"/>
        <v>0</v>
      </c>
    </row>
    <row r="163" spans="1:11">
      <c r="A163" s="20">
        <f t="shared" si="44"/>
        <v>4</v>
      </c>
      <c r="B163" s="20">
        <f t="shared" si="38"/>
        <v>33</v>
      </c>
      <c r="C163" s="21" t="s">
        <v>17</v>
      </c>
      <c r="D163" s="20" t="str">
        <f t="shared" si="47"/>
        <v>"child_cny": 267,</v>
      </c>
      <c r="E163" s="20" t="s">
        <v>116</v>
      </c>
      <c r="F163" s="20" t="str">
        <f>VLOOKUP(A163,Sheet2!A:U,5,FALSE)</f>
        <v>HUM</v>
      </c>
      <c r="G163" s="20" t="s">
        <v>120</v>
      </c>
      <c r="H163" s="20">
        <f>VLOOKUP(A163,Sheet2!A:U,13,FALSE)</f>
        <v>267</v>
      </c>
      <c r="I163" s="20" t="e">
        <f t="shared" ca="1" si="48"/>
        <v>#NAME?</v>
      </c>
      <c r="K163" t="b">
        <f t="shared" ca="1" si="37"/>
        <v>0</v>
      </c>
    </row>
    <row r="164" spans="1:11">
      <c r="A164" s="20">
        <f t="shared" si="44"/>
        <v>4</v>
      </c>
      <c r="B164" s="20">
        <f t="shared" si="38"/>
        <v>34</v>
      </c>
      <c r="C164" s="21" t="s">
        <v>18</v>
      </c>
      <c r="D164" s="20" t="str">
        <f t="shared" si="47"/>
        <v>"child_hkd": 309,</v>
      </c>
      <c r="E164" s="20" t="s">
        <v>116</v>
      </c>
      <c r="F164" s="20" t="str">
        <f>VLOOKUP(A164,Sheet2!A:U,5,FALSE)</f>
        <v>HUM</v>
      </c>
      <c r="G164" s="20" t="s">
        <v>120</v>
      </c>
      <c r="H164" s="20">
        <f>VLOOKUP(A164,Sheet2!A:U,21,FALSE)</f>
        <v>309</v>
      </c>
      <c r="I164" s="20" t="e">
        <f t="shared" ca="1" si="48"/>
        <v>#NAME?</v>
      </c>
      <c r="K164" t="b">
        <f t="shared" ca="1" si="37"/>
        <v>0</v>
      </c>
    </row>
    <row r="165" spans="1:11">
      <c r="A165">
        <f t="shared" si="44"/>
        <v>4</v>
      </c>
      <c r="B165">
        <f t="shared" si="38"/>
        <v>35</v>
      </c>
      <c r="C165" s="1" t="s">
        <v>13</v>
      </c>
      <c r="D165" t="str">
        <f>IF(J161=0,"",C165)</f>
        <v>"class_title":"business_class",</v>
      </c>
      <c r="E165" t="s">
        <v>116</v>
      </c>
      <c r="F165" t="str">
        <f>VLOOKUP(A165,Sheet2!A:U,5,FALSE)</f>
        <v>HUM</v>
      </c>
      <c r="K165" t="b">
        <f t="shared" ca="1" si="37"/>
        <v>0</v>
      </c>
    </row>
    <row r="166" spans="1:11">
      <c r="A166">
        <f t="shared" si="44"/>
        <v>4</v>
      </c>
      <c r="B166">
        <f t="shared" si="38"/>
        <v>36</v>
      </c>
      <c r="C166" s="1" t="s">
        <v>14</v>
      </c>
      <c r="D166" t="str">
        <f>IF(J161=0,"",C166)</f>
        <v>"class_type":1</v>
      </c>
      <c r="E166" t="s">
        <v>116</v>
      </c>
      <c r="F166" t="str">
        <f>VLOOKUP(A166,Sheet2!A:U,5,FALSE)</f>
        <v>HUM</v>
      </c>
      <c r="K166" t="b">
        <f t="shared" ca="1" si="37"/>
        <v>0</v>
      </c>
    </row>
    <row r="167" spans="1:11">
      <c r="A167">
        <f t="shared" si="44"/>
        <v>4</v>
      </c>
      <c r="B167">
        <f t="shared" si="38"/>
        <v>37</v>
      </c>
      <c r="C167" s="1" t="s">
        <v>2</v>
      </c>
      <c r="D167" t="str">
        <f>IF(J161=0,"",C167)</f>
        <v>}</v>
      </c>
      <c r="E167" t="s">
        <v>116</v>
      </c>
      <c r="F167" t="str">
        <f>VLOOKUP(A167,Sheet2!A:U,5,FALSE)</f>
        <v>HUM</v>
      </c>
      <c r="K167" t="b">
        <f t="shared" ca="1" si="37"/>
        <v>0</v>
      </c>
    </row>
    <row r="168" spans="1:11">
      <c r="A168">
        <f t="shared" si="44"/>
        <v>4</v>
      </c>
      <c r="B168">
        <f t="shared" si="38"/>
        <v>38</v>
      </c>
      <c r="C168" s="1" t="s">
        <v>3</v>
      </c>
      <c r="D168" t="str">
        <f t="shared" ref="D168:D170" si="49">C168</f>
        <v>]</v>
      </c>
      <c r="E168" t="s">
        <v>116</v>
      </c>
      <c r="F168" t="str">
        <f>VLOOKUP(A168,Sheet2!A:U,5,FALSE)</f>
        <v>HUM</v>
      </c>
      <c r="K168" t="b">
        <f t="shared" ca="1" si="37"/>
        <v>0</v>
      </c>
    </row>
    <row r="169" spans="1:11">
      <c r="A169">
        <f t="shared" si="44"/>
        <v>4</v>
      </c>
      <c r="B169">
        <f t="shared" si="38"/>
        <v>39</v>
      </c>
      <c r="C169" s="1" t="s">
        <v>2</v>
      </c>
      <c r="D169" t="str">
        <f t="shared" si="49"/>
        <v>}</v>
      </c>
      <c r="E169" t="s">
        <v>116</v>
      </c>
      <c r="F169" t="str">
        <f>VLOOKUP(A169,Sheet2!A:U,5,FALSE)</f>
        <v>HUM</v>
      </c>
      <c r="K169" t="b">
        <f t="shared" ca="1" si="37"/>
        <v>0</v>
      </c>
    </row>
    <row r="170" spans="1:11">
      <c r="A170">
        <f t="shared" si="44"/>
        <v>4</v>
      </c>
      <c r="B170">
        <f t="shared" si="38"/>
        <v>40</v>
      </c>
      <c r="C170" s="1" t="s">
        <v>4</v>
      </c>
      <c r="D170" t="str">
        <f t="shared" si="49"/>
        <v>],</v>
      </c>
      <c r="E170" t="s">
        <v>116</v>
      </c>
      <c r="F170" t="str">
        <f>VLOOKUP(A170,Sheet2!A:U,5,FALSE)</f>
        <v>HUM</v>
      </c>
      <c r="K170" t="b">
        <f t="shared" ca="1" si="37"/>
        <v>0</v>
      </c>
    </row>
    <row r="171" spans="1:11">
      <c r="A171">
        <f t="shared" si="44"/>
        <v>4</v>
      </c>
      <c r="B171">
        <f t="shared" si="38"/>
        <v>41</v>
      </c>
      <c r="C171" s="1" t="s">
        <v>19</v>
      </c>
      <c r="D171" t="str">
        <f>CONCATENATE(C171," ",A171,",")</f>
        <v>"fee_id": 4,</v>
      </c>
      <c r="E171" t="s">
        <v>116</v>
      </c>
      <c r="F171" t="str">
        <f>VLOOKUP(A171,Sheet2!A:U,5,FALSE)</f>
        <v>HUM</v>
      </c>
      <c r="K171" t="b">
        <f t="shared" ca="1" si="37"/>
        <v>0</v>
      </c>
    </row>
    <row r="172" spans="1:11">
      <c r="A172">
        <f t="shared" si="44"/>
        <v>4</v>
      </c>
      <c r="B172">
        <f t="shared" si="38"/>
        <v>42</v>
      </c>
      <c r="C172" s="1" t="s">
        <v>129</v>
      </c>
      <c r="D172" t="str">
        <f>CONCATENATE(C172,E172,"2",F172,"""")</f>
        <v>"route_id": "WEK2HUM"</v>
      </c>
      <c r="E172" t="s">
        <v>116</v>
      </c>
      <c r="F172" t="str">
        <f>VLOOKUP(A172,Sheet2!A:U,5,FALSE)</f>
        <v>HUM</v>
      </c>
      <c r="K172" t="b">
        <f t="shared" ca="1" si="37"/>
        <v>0</v>
      </c>
    </row>
    <row r="173" spans="1:11">
      <c r="A173">
        <f t="shared" si="44"/>
        <v>4</v>
      </c>
      <c r="B173">
        <f t="shared" si="38"/>
        <v>43</v>
      </c>
      <c r="C173" s="1" t="s">
        <v>1</v>
      </c>
      <c r="D173" t="str">
        <f>IF(D174="","}",C173)</f>
        <v>},</v>
      </c>
      <c r="E173" t="s">
        <v>116</v>
      </c>
      <c r="F173" t="str">
        <f>VLOOKUP(A173,Sheet2!A:U,5,FALSE)</f>
        <v>HUM</v>
      </c>
      <c r="K173" t="b">
        <f t="shared" ca="1" si="37"/>
        <v>0</v>
      </c>
    </row>
    <row r="174" spans="1:11">
      <c r="A174">
        <f>ROUNDUP((ROW(C174)-1)/43,0)</f>
        <v>5</v>
      </c>
      <c r="B174">
        <f t="shared" si="38"/>
        <v>1</v>
      </c>
      <c r="C174" s="1" t="s">
        <v>0</v>
      </c>
      <c r="D174" t="str">
        <f>C174</f>
        <v>{</v>
      </c>
      <c r="E174" t="s">
        <v>116</v>
      </c>
      <c r="F174" t="str">
        <f>VLOOKUP(A174,Sheet2!A:U,5,FALSE)</f>
        <v>QIS</v>
      </c>
      <c r="K174" t="b">
        <f t="shared" ca="1" si="37"/>
        <v>0</v>
      </c>
    </row>
    <row r="175" spans="1:11">
      <c r="A175">
        <f t="shared" ref="A175:A238" si="50">ROUNDUP((ROW(C175)-1)/43,0)</f>
        <v>5</v>
      </c>
      <c r="B175">
        <f t="shared" si="38"/>
        <v>2</v>
      </c>
      <c r="C175" s="1" t="s">
        <v>5</v>
      </c>
      <c r="D175" t="str">
        <f t="shared" ref="D175:D178" si="51">C175</f>
        <v>"fee_data":[</v>
      </c>
      <c r="E175" t="s">
        <v>116</v>
      </c>
      <c r="F175" t="str">
        <f>VLOOKUP(A175,Sheet2!A:U,5,FALSE)</f>
        <v>QIS</v>
      </c>
      <c r="K175" t="b">
        <f t="shared" ca="1" si="37"/>
        <v>0</v>
      </c>
    </row>
    <row r="176" spans="1:11">
      <c r="A176">
        <f t="shared" si="50"/>
        <v>5</v>
      </c>
      <c r="B176">
        <f t="shared" si="38"/>
        <v>3</v>
      </c>
      <c r="C176" s="1" t="s">
        <v>0</v>
      </c>
      <c r="D176" t="str">
        <f t="shared" si="51"/>
        <v>{</v>
      </c>
      <c r="E176" t="s">
        <v>116</v>
      </c>
      <c r="F176" t="str">
        <f>VLOOKUP(A176,Sheet2!A:U,5,FALSE)</f>
        <v>QIS</v>
      </c>
      <c r="K176" t="b">
        <f t="shared" ca="1" si="37"/>
        <v>0</v>
      </c>
    </row>
    <row r="177" spans="1:11">
      <c r="A177">
        <f t="shared" si="50"/>
        <v>5</v>
      </c>
      <c r="B177">
        <f t="shared" si="38"/>
        <v>4</v>
      </c>
      <c r="C177" s="24" t="s">
        <v>133</v>
      </c>
      <c r="D177" t="str">
        <f>CONCATENATE(C177,$M$1,",",$N$1,""",")</f>
        <v>"fee_date":"2019,2",</v>
      </c>
      <c r="E177" t="s">
        <v>116</v>
      </c>
      <c r="F177" t="str">
        <f>VLOOKUP(A177,Sheet2!A:U,5,FALSE)</f>
        <v>QIS</v>
      </c>
      <c r="K177" t="b">
        <f t="shared" ca="1" si="37"/>
        <v>0</v>
      </c>
    </row>
    <row r="178" spans="1:11">
      <c r="A178">
        <f t="shared" si="50"/>
        <v>5</v>
      </c>
      <c r="B178">
        <f t="shared" si="38"/>
        <v>5</v>
      </c>
      <c r="C178" s="1" t="s">
        <v>6</v>
      </c>
      <c r="D178" t="str">
        <f t="shared" si="51"/>
        <v>"fee_detail":[</v>
      </c>
      <c r="E178" t="s">
        <v>116</v>
      </c>
      <c r="F178" t="str">
        <f>VLOOKUP(A178,Sheet2!A:U,5,FALSE)</f>
        <v>QIS</v>
      </c>
      <c r="K178" t="b">
        <f t="shared" ca="1" si="37"/>
        <v>0</v>
      </c>
    </row>
    <row r="179" spans="1:11">
      <c r="A179">
        <f t="shared" si="50"/>
        <v>5</v>
      </c>
      <c r="B179">
        <f t="shared" si="38"/>
        <v>6</v>
      </c>
      <c r="C179" s="1" t="s">
        <v>0</v>
      </c>
      <c r="D179" t="str">
        <f>IF(J180=0,"",C179)</f>
        <v>{</v>
      </c>
      <c r="E179" t="s">
        <v>116</v>
      </c>
      <c r="F179" t="str">
        <f>VLOOKUP(A179,Sheet2!A:U,5,FALSE)</f>
        <v>QIS</v>
      </c>
      <c r="K179" t="b">
        <f t="shared" ca="1" si="37"/>
        <v>0</v>
      </c>
    </row>
    <row r="180" spans="1:11">
      <c r="A180" s="14">
        <f t="shared" si="50"/>
        <v>5</v>
      </c>
      <c r="B180" s="14">
        <f t="shared" si="38"/>
        <v>7</v>
      </c>
      <c r="C180" s="15" t="s">
        <v>15</v>
      </c>
      <c r="D180" s="14" t="str">
        <f>IF(ISNUMBER(SEARCH("n/a",H180)),"",CONCATENATE(C180," ",H180,","))</f>
        <v>"adult_cny": 185,</v>
      </c>
      <c r="E180" s="14" t="s">
        <v>116</v>
      </c>
      <c r="F180" s="14" t="str">
        <f>VLOOKUP(A180,Sheet2!A:U,5,FALSE)</f>
        <v>QIS</v>
      </c>
      <c r="G180" s="14" t="s">
        <v>117</v>
      </c>
      <c r="H180" s="14">
        <f>VLOOKUP(A180,Sheet2!A:U,6,FALSE)</f>
        <v>185</v>
      </c>
      <c r="I180" s="14" t="e">
        <f ca="1">_xlfn.FORMULATEXT(H180)</f>
        <v>#NAME?</v>
      </c>
      <c r="J180">
        <f>COUNT(H180:H183)</f>
        <v>4</v>
      </c>
      <c r="K180" t="b">
        <f t="shared" ca="1" si="37"/>
        <v>0</v>
      </c>
    </row>
    <row r="181" spans="1:11">
      <c r="A181" s="14">
        <f t="shared" si="50"/>
        <v>5</v>
      </c>
      <c r="B181" s="14">
        <f t="shared" si="38"/>
        <v>8</v>
      </c>
      <c r="C181" s="15" t="s">
        <v>16</v>
      </c>
      <c r="D181" s="14" t="str">
        <f t="shared" ref="D181:D183" si="52">IF(ISNUMBER(SEARCH("n/a",H181)),"",CONCATENATE(C181," ",H181,","))</f>
        <v>"adult_hkd": 214,</v>
      </c>
      <c r="E181" s="14" t="s">
        <v>116</v>
      </c>
      <c r="F181" s="14" t="str">
        <f>VLOOKUP(A181,Sheet2!A:U,5,FALSE)</f>
        <v>QIS</v>
      </c>
      <c r="G181" s="14" t="s">
        <v>117</v>
      </c>
      <c r="H181" s="14">
        <f>VLOOKUP(A181,Sheet2!A:U,14,FALSE)</f>
        <v>214</v>
      </c>
      <c r="I181" s="14" t="e">
        <f t="shared" ref="I181:I183" ca="1" si="53">_xlfn.FORMULATEXT(H181)</f>
        <v>#NAME?</v>
      </c>
      <c r="K181" t="b">
        <f t="shared" ca="1" si="37"/>
        <v>0</v>
      </c>
    </row>
    <row r="182" spans="1:11">
      <c r="A182" s="14">
        <f t="shared" si="50"/>
        <v>5</v>
      </c>
      <c r="B182" s="14">
        <f t="shared" si="38"/>
        <v>9</v>
      </c>
      <c r="C182" s="15" t="s">
        <v>17</v>
      </c>
      <c r="D182" s="14" t="str">
        <f t="shared" si="52"/>
        <v>"child_cny": 93,</v>
      </c>
      <c r="E182" s="14" t="s">
        <v>116</v>
      </c>
      <c r="F182" s="14" t="str">
        <f>VLOOKUP(A182,Sheet2!A:U,5,FALSE)</f>
        <v>QIS</v>
      </c>
      <c r="G182" s="14" t="s">
        <v>117</v>
      </c>
      <c r="H182" s="14">
        <f>VLOOKUP(A182,Sheet2!A:U,10,FALSE)</f>
        <v>93</v>
      </c>
      <c r="I182" s="14" t="e">
        <f t="shared" ca="1" si="53"/>
        <v>#NAME?</v>
      </c>
      <c r="K182" t="b">
        <f t="shared" ca="1" si="37"/>
        <v>0</v>
      </c>
    </row>
    <row r="183" spans="1:11">
      <c r="A183" s="14">
        <f t="shared" si="50"/>
        <v>5</v>
      </c>
      <c r="B183" s="14">
        <f t="shared" si="38"/>
        <v>10</v>
      </c>
      <c r="C183" s="15" t="s">
        <v>18</v>
      </c>
      <c r="D183" s="14" t="str">
        <f t="shared" si="52"/>
        <v>"child_hkd": 108,</v>
      </c>
      <c r="E183" s="14" t="s">
        <v>116</v>
      </c>
      <c r="F183" s="14" t="str">
        <f>VLOOKUP(A183,Sheet2!A:U,5,FALSE)</f>
        <v>QIS</v>
      </c>
      <c r="G183" s="14" t="s">
        <v>117</v>
      </c>
      <c r="H183" s="14">
        <f>VLOOKUP(A183,Sheet2!A:U,18,FALSE)</f>
        <v>108</v>
      </c>
      <c r="I183" s="14" t="e">
        <f t="shared" ca="1" si="53"/>
        <v>#NAME?</v>
      </c>
      <c r="K183" t="b">
        <f t="shared" ca="1" si="37"/>
        <v>0</v>
      </c>
    </row>
    <row r="184" spans="1:11">
      <c r="A184">
        <f t="shared" si="50"/>
        <v>5</v>
      </c>
      <c r="B184">
        <f t="shared" si="38"/>
        <v>11</v>
      </c>
      <c r="C184" s="1" t="s">
        <v>7</v>
      </c>
      <c r="D184" t="str">
        <f>IF(J180=0,"",C184)</f>
        <v>"class_title":"second_class",</v>
      </c>
      <c r="E184" t="s">
        <v>116</v>
      </c>
      <c r="F184" t="str">
        <f>VLOOKUP(A184,Sheet2!A:U,5,FALSE)</f>
        <v>QIS</v>
      </c>
      <c r="K184" t="b">
        <f t="shared" ca="1" si="37"/>
        <v>0</v>
      </c>
    </row>
    <row r="185" spans="1:11">
      <c r="A185">
        <f t="shared" si="50"/>
        <v>5</v>
      </c>
      <c r="B185">
        <f t="shared" si="38"/>
        <v>12</v>
      </c>
      <c r="C185" s="1" t="s">
        <v>8</v>
      </c>
      <c r="D185" t="str">
        <f>IF(J180=0,"",C185)</f>
        <v>"class_type":4</v>
      </c>
      <c r="E185" t="s">
        <v>116</v>
      </c>
      <c r="F185" t="str">
        <f>VLOOKUP(A185,Sheet2!A:U,5,FALSE)</f>
        <v>QIS</v>
      </c>
      <c r="K185" t="b">
        <f t="shared" ca="1" si="37"/>
        <v>0</v>
      </c>
    </row>
    <row r="186" spans="1:11">
      <c r="A186">
        <f t="shared" si="50"/>
        <v>5</v>
      </c>
      <c r="B186">
        <f t="shared" si="38"/>
        <v>13</v>
      </c>
      <c r="C186" s="1" t="s">
        <v>1</v>
      </c>
      <c r="D186" t="str">
        <f>IF(J180=0,"",IF(SUM(J188:J204)&gt;0,C186,"}"))</f>
        <v>},</v>
      </c>
      <c r="E186" t="s">
        <v>116</v>
      </c>
      <c r="F186" t="str">
        <f>VLOOKUP(A186,Sheet2!A:U,5,FALSE)</f>
        <v>QIS</v>
      </c>
      <c r="K186" t="b">
        <f t="shared" ca="1" si="37"/>
        <v>0</v>
      </c>
    </row>
    <row r="187" spans="1:11">
      <c r="A187">
        <f t="shared" si="50"/>
        <v>5</v>
      </c>
      <c r="B187">
        <f t="shared" si="38"/>
        <v>14</v>
      </c>
      <c r="C187" s="1" t="s">
        <v>0</v>
      </c>
      <c r="D187" t="str">
        <f>IF(J188=0,"",C187)</f>
        <v>{</v>
      </c>
      <c r="E187" t="s">
        <v>116</v>
      </c>
      <c r="F187" t="str">
        <f>VLOOKUP(A187,Sheet2!A:U,5,FALSE)</f>
        <v>QIS</v>
      </c>
      <c r="K187" t="b">
        <f t="shared" ca="1" si="37"/>
        <v>0</v>
      </c>
    </row>
    <row r="188" spans="1:11">
      <c r="A188" s="16">
        <f t="shared" si="50"/>
        <v>5</v>
      </c>
      <c r="B188" s="16">
        <f t="shared" si="38"/>
        <v>15</v>
      </c>
      <c r="C188" s="17" t="s">
        <v>15</v>
      </c>
      <c r="D188" s="16" t="str">
        <f>IF(ISNUMBER(SEARCH("n/a",H188)),"",CONCATENATE(C188," ",H188,","))</f>
        <v>"adult_cny": 278,</v>
      </c>
      <c r="E188" s="16" t="s">
        <v>116</v>
      </c>
      <c r="F188" s="16" t="str">
        <f>VLOOKUP(A188,Sheet2!A:U,5,FALSE)</f>
        <v>QIS</v>
      </c>
      <c r="G188" s="16" t="s">
        <v>118</v>
      </c>
      <c r="H188" s="16">
        <f>VLOOKUP(A188,Sheet2!A:U,7,FALSE)</f>
        <v>278</v>
      </c>
      <c r="I188" s="16" t="e">
        <f ca="1">_xlfn.FORMULATEXT(H188)</f>
        <v>#NAME?</v>
      </c>
      <c r="J188">
        <f>COUNT(H188:H191)</f>
        <v>4</v>
      </c>
      <c r="K188" t="b">
        <f t="shared" ca="1" si="37"/>
        <v>0</v>
      </c>
    </row>
    <row r="189" spans="1:11">
      <c r="A189" s="16">
        <f t="shared" si="50"/>
        <v>5</v>
      </c>
      <c r="B189" s="16">
        <f t="shared" si="38"/>
        <v>16</v>
      </c>
      <c r="C189" s="17" t="s">
        <v>16</v>
      </c>
      <c r="D189" s="16" t="str">
        <f t="shared" ref="D189:D191" si="54">IF(ISNUMBER(SEARCH("n/a",H189)),"",CONCATENATE(C189," ",H189,","))</f>
        <v>"adult_hkd": 322,</v>
      </c>
      <c r="E189" s="16" t="s">
        <v>116</v>
      </c>
      <c r="F189" s="16" t="str">
        <f>VLOOKUP(A189,Sheet2!A:U,5,FALSE)</f>
        <v>QIS</v>
      </c>
      <c r="G189" s="16" t="s">
        <v>118</v>
      </c>
      <c r="H189" s="16">
        <f>VLOOKUP(A189,Sheet2!A:U,15,FALSE)</f>
        <v>322</v>
      </c>
      <c r="I189" s="16" t="e">
        <f t="shared" ref="I189:I191" ca="1" si="55">_xlfn.FORMULATEXT(H189)</f>
        <v>#NAME?</v>
      </c>
      <c r="K189" t="b">
        <f t="shared" ca="1" si="37"/>
        <v>0</v>
      </c>
    </row>
    <row r="190" spans="1:11">
      <c r="A190" s="16">
        <f t="shared" si="50"/>
        <v>5</v>
      </c>
      <c r="B190" s="16">
        <f t="shared" si="38"/>
        <v>17</v>
      </c>
      <c r="C190" s="17" t="s">
        <v>17</v>
      </c>
      <c r="D190" s="16" t="str">
        <f t="shared" si="54"/>
        <v>"child_cny": 148,</v>
      </c>
      <c r="E190" s="16" t="s">
        <v>116</v>
      </c>
      <c r="F190" s="16" t="str">
        <f>VLOOKUP(A190,Sheet2!A:U,5,FALSE)</f>
        <v>QIS</v>
      </c>
      <c r="G190" s="16" t="s">
        <v>118</v>
      </c>
      <c r="H190" s="16">
        <f>VLOOKUP(A190,Sheet2!A:U,11,FALSE)</f>
        <v>148</v>
      </c>
      <c r="I190" s="16" t="e">
        <f t="shared" ca="1" si="55"/>
        <v>#NAME?</v>
      </c>
      <c r="K190" t="b">
        <f t="shared" ca="1" si="37"/>
        <v>0</v>
      </c>
    </row>
    <row r="191" spans="1:11">
      <c r="A191" s="16">
        <f t="shared" si="50"/>
        <v>5</v>
      </c>
      <c r="B191" s="16">
        <f t="shared" si="38"/>
        <v>18</v>
      </c>
      <c r="C191" s="17" t="s">
        <v>18</v>
      </c>
      <c r="D191" s="16" t="str">
        <f t="shared" si="54"/>
        <v>"child_hkd": 171,</v>
      </c>
      <c r="E191" s="16" t="s">
        <v>116</v>
      </c>
      <c r="F191" s="16" t="str">
        <f>VLOOKUP(A191,Sheet2!A:U,5,FALSE)</f>
        <v>QIS</v>
      </c>
      <c r="G191" s="16" t="s">
        <v>118</v>
      </c>
      <c r="H191" s="16">
        <f>VLOOKUP(A191,Sheet2!A:U,19,FALSE)</f>
        <v>171</v>
      </c>
      <c r="I191" s="16" t="e">
        <f t="shared" ca="1" si="55"/>
        <v>#NAME?</v>
      </c>
      <c r="K191" t="b">
        <f t="shared" ca="1" si="37"/>
        <v>0</v>
      </c>
    </row>
    <row r="192" spans="1:11">
      <c r="A192">
        <f t="shared" si="50"/>
        <v>5</v>
      </c>
      <c r="B192">
        <f t="shared" si="38"/>
        <v>19</v>
      </c>
      <c r="C192" s="1" t="s">
        <v>9</v>
      </c>
      <c r="D192" t="str">
        <f>IF(J188=0,"",C192)</f>
        <v>"class_title":"first_class",</v>
      </c>
      <c r="E192" t="s">
        <v>116</v>
      </c>
      <c r="F192" t="str">
        <f>VLOOKUP(A192,Sheet2!A:U,5,FALSE)</f>
        <v>QIS</v>
      </c>
      <c r="K192" t="b">
        <f t="shared" ca="1" si="37"/>
        <v>0</v>
      </c>
    </row>
    <row r="193" spans="1:11">
      <c r="A193">
        <f t="shared" si="50"/>
        <v>5</v>
      </c>
      <c r="B193">
        <f t="shared" si="38"/>
        <v>20</v>
      </c>
      <c r="C193" s="1" t="s">
        <v>10</v>
      </c>
      <c r="D193" t="str">
        <f>IF(J188=0,"",C193)</f>
        <v>"class_type":3</v>
      </c>
      <c r="E193" t="s">
        <v>116</v>
      </c>
      <c r="F193" t="str">
        <f>VLOOKUP(A193,Sheet2!A:U,5,FALSE)</f>
        <v>QIS</v>
      </c>
      <c r="K193" t="b">
        <f t="shared" ca="1" si="37"/>
        <v>0</v>
      </c>
    </row>
    <row r="194" spans="1:11">
      <c r="A194">
        <f t="shared" si="50"/>
        <v>5</v>
      </c>
      <c r="B194">
        <f t="shared" si="38"/>
        <v>21</v>
      </c>
      <c r="C194" s="1" t="s">
        <v>1</v>
      </c>
      <c r="D194" t="str">
        <f>IF(J188=0,"",IF(SUM(J196:J212)&gt;0,C194,"}"))</f>
        <v>},</v>
      </c>
      <c r="E194" t="s">
        <v>116</v>
      </c>
      <c r="F194" t="str">
        <f>VLOOKUP(A194,Sheet2!A:U,5,FALSE)</f>
        <v>QIS</v>
      </c>
      <c r="K194" t="b">
        <f t="shared" ref="K194:K257" ca="1" si="56">IF(EXACT($N$1,$N$2),"",FALSE)</f>
        <v>0</v>
      </c>
    </row>
    <row r="195" spans="1:11">
      <c r="A195">
        <f t="shared" si="50"/>
        <v>5</v>
      </c>
      <c r="B195">
        <f t="shared" ref="B195:B258" si="57">MOD((ROW(C195)-2),43)+1</f>
        <v>22</v>
      </c>
      <c r="C195" s="1" t="s">
        <v>0</v>
      </c>
      <c r="D195" t="str">
        <f>IF(J196=0,"",C195)</f>
        <v>{</v>
      </c>
      <c r="E195" t="s">
        <v>116</v>
      </c>
      <c r="F195" t="str">
        <f>VLOOKUP(A195,Sheet2!A:U,5,FALSE)</f>
        <v>QIS</v>
      </c>
      <c r="K195" t="b">
        <f t="shared" ca="1" si="56"/>
        <v>0</v>
      </c>
    </row>
    <row r="196" spans="1:11">
      <c r="A196" s="18">
        <f t="shared" si="50"/>
        <v>5</v>
      </c>
      <c r="B196" s="18">
        <f t="shared" si="57"/>
        <v>23</v>
      </c>
      <c r="C196" s="19" t="s">
        <v>15</v>
      </c>
      <c r="D196" s="18" t="str">
        <f>IF(ISNUMBER(SEARCH("n/a",H196)),"",CONCATENATE(C196," ",H196,","))</f>
        <v>"adult_cny": 316,</v>
      </c>
      <c r="E196" s="18" t="s">
        <v>116</v>
      </c>
      <c r="F196" s="18" t="str">
        <f>VLOOKUP(A196,Sheet2!A:U,5,FALSE)</f>
        <v>QIS</v>
      </c>
      <c r="G196" s="18" t="s">
        <v>119</v>
      </c>
      <c r="H196" s="18">
        <f>VLOOKUP(A196,Sheet2!A:U,8,FALSE)</f>
        <v>316</v>
      </c>
      <c r="I196" s="18" t="e">
        <f ca="1">_xlfn.FORMULATEXT(H196)</f>
        <v>#NAME?</v>
      </c>
      <c r="J196">
        <f>COUNT(H196:H199)</f>
        <v>4</v>
      </c>
      <c r="K196" t="b">
        <f t="shared" ca="1" si="56"/>
        <v>0</v>
      </c>
    </row>
    <row r="197" spans="1:11">
      <c r="A197" s="18">
        <f t="shared" si="50"/>
        <v>5</v>
      </c>
      <c r="B197" s="18">
        <f t="shared" si="57"/>
        <v>24</v>
      </c>
      <c r="C197" s="19" t="s">
        <v>16</v>
      </c>
      <c r="D197" s="18" t="str">
        <f t="shared" ref="D197:D199" si="58">IF(ISNUMBER(SEARCH("n/a",H197)),"",CONCATENATE(C197," ",H197,","))</f>
        <v>"adult_hkd": 366,</v>
      </c>
      <c r="E197" s="18" t="s">
        <v>116</v>
      </c>
      <c r="F197" s="18" t="str">
        <f>VLOOKUP(A197,Sheet2!A:U,5,FALSE)</f>
        <v>QIS</v>
      </c>
      <c r="G197" s="18" t="s">
        <v>119</v>
      </c>
      <c r="H197" s="18">
        <f>VLOOKUP(A197,Sheet2!A:U,16,FALSE)</f>
        <v>366</v>
      </c>
      <c r="I197" s="18" t="e">
        <f t="shared" ref="I197:I199" ca="1" si="59">_xlfn.FORMULATEXT(H197)</f>
        <v>#NAME?</v>
      </c>
      <c r="K197" t="b">
        <f t="shared" ca="1" si="56"/>
        <v>0</v>
      </c>
    </row>
    <row r="198" spans="1:11">
      <c r="A198" s="18">
        <f t="shared" si="50"/>
        <v>5</v>
      </c>
      <c r="B198" s="18">
        <f t="shared" si="57"/>
        <v>25</v>
      </c>
      <c r="C198" s="19" t="s">
        <v>17</v>
      </c>
      <c r="D198" s="18" t="str">
        <f t="shared" si="58"/>
        <v>"child_cny": 167,</v>
      </c>
      <c r="E198" s="18" t="s">
        <v>116</v>
      </c>
      <c r="F198" s="18" t="str">
        <f>VLOOKUP(A198,Sheet2!A:U,5,FALSE)</f>
        <v>QIS</v>
      </c>
      <c r="G198" s="18" t="s">
        <v>119</v>
      </c>
      <c r="H198" s="18">
        <f>VLOOKUP(A198,Sheet2!A:U,12,FALSE)</f>
        <v>167</v>
      </c>
      <c r="I198" s="18" t="e">
        <f t="shared" ca="1" si="59"/>
        <v>#NAME?</v>
      </c>
      <c r="K198" t="b">
        <f t="shared" ca="1" si="56"/>
        <v>0</v>
      </c>
    </row>
    <row r="199" spans="1:11">
      <c r="A199" s="18">
        <f t="shared" si="50"/>
        <v>5</v>
      </c>
      <c r="B199" s="18">
        <f t="shared" si="57"/>
        <v>26</v>
      </c>
      <c r="C199" s="19" t="s">
        <v>18</v>
      </c>
      <c r="D199" s="18" t="str">
        <f t="shared" si="58"/>
        <v>"child_hkd": 193,</v>
      </c>
      <c r="E199" s="18" t="s">
        <v>116</v>
      </c>
      <c r="F199" s="18" t="str">
        <f>VLOOKUP(A199,Sheet2!A:U,5,FALSE)</f>
        <v>QIS</v>
      </c>
      <c r="G199" s="18" t="s">
        <v>119</v>
      </c>
      <c r="H199" s="18">
        <f>VLOOKUP(A199,Sheet2!A:U,20,FALSE)</f>
        <v>193</v>
      </c>
      <c r="I199" s="18" t="e">
        <f t="shared" ca="1" si="59"/>
        <v>#NAME?</v>
      </c>
      <c r="K199" t="b">
        <f t="shared" ca="1" si="56"/>
        <v>0</v>
      </c>
    </row>
    <row r="200" spans="1:11">
      <c r="A200">
        <f t="shared" si="50"/>
        <v>5</v>
      </c>
      <c r="B200">
        <f t="shared" si="57"/>
        <v>27</v>
      </c>
      <c r="C200" s="1" t="s">
        <v>11</v>
      </c>
      <c r="D200" t="str">
        <f>IF(J196=0,"",C200)</f>
        <v>"class_title":"premium_class",</v>
      </c>
      <c r="E200" t="s">
        <v>116</v>
      </c>
      <c r="F200" t="str">
        <f>VLOOKUP(A200,Sheet2!A:U,5,FALSE)</f>
        <v>QIS</v>
      </c>
      <c r="K200" t="b">
        <f t="shared" ca="1" si="56"/>
        <v>0</v>
      </c>
    </row>
    <row r="201" spans="1:11">
      <c r="A201">
        <f t="shared" si="50"/>
        <v>5</v>
      </c>
      <c r="B201">
        <f t="shared" si="57"/>
        <v>28</v>
      </c>
      <c r="C201" s="1" t="s">
        <v>12</v>
      </c>
      <c r="D201" t="str">
        <f>IF(J196=0,"",C201)</f>
        <v>"class_type":2</v>
      </c>
      <c r="E201" t="s">
        <v>116</v>
      </c>
      <c r="F201" t="str">
        <f>VLOOKUP(A201,Sheet2!A:U,5,FALSE)</f>
        <v>QIS</v>
      </c>
      <c r="K201" t="b">
        <f t="shared" ca="1" si="56"/>
        <v>0</v>
      </c>
    </row>
    <row r="202" spans="1:11">
      <c r="A202">
        <f t="shared" si="50"/>
        <v>5</v>
      </c>
      <c r="B202">
        <f t="shared" si="57"/>
        <v>29</v>
      </c>
      <c r="C202" s="1" t="s">
        <v>1</v>
      </c>
      <c r="D202" t="str">
        <f>IF(J196=0,"",IF(SUM(J204:J220)&gt;0,C202,"}"))</f>
        <v>},</v>
      </c>
      <c r="E202" t="s">
        <v>116</v>
      </c>
      <c r="F202" t="str">
        <f>VLOOKUP(A202,Sheet2!A:U,5,FALSE)</f>
        <v>QIS</v>
      </c>
      <c r="K202" t="b">
        <f t="shared" ca="1" si="56"/>
        <v>0</v>
      </c>
    </row>
    <row r="203" spans="1:11">
      <c r="A203">
        <f t="shared" si="50"/>
        <v>5</v>
      </c>
      <c r="B203">
        <f t="shared" si="57"/>
        <v>30</v>
      </c>
      <c r="C203" s="1" t="s">
        <v>0</v>
      </c>
      <c r="D203" t="str">
        <f>IF(J204=0,"",C203)</f>
        <v>{</v>
      </c>
      <c r="E203" t="s">
        <v>116</v>
      </c>
      <c r="F203" t="str">
        <f>VLOOKUP(A203,Sheet2!A:U,5,FALSE)</f>
        <v>QIS</v>
      </c>
      <c r="K203" t="b">
        <f t="shared" ca="1" si="56"/>
        <v>0</v>
      </c>
    </row>
    <row r="204" spans="1:11">
      <c r="A204" s="20">
        <f t="shared" si="50"/>
        <v>5</v>
      </c>
      <c r="B204" s="20">
        <f t="shared" si="57"/>
        <v>31</v>
      </c>
      <c r="C204" s="21" t="s">
        <v>15</v>
      </c>
      <c r="D204" s="20" t="str">
        <f>IF(ISNUMBER(SEARCH("n/a",H204)),"",CONCATENATE(C204," ",H204,","))</f>
        <v>"adult_cny": 389,</v>
      </c>
      <c r="E204" s="20" t="s">
        <v>116</v>
      </c>
      <c r="F204" s="20" t="str">
        <f>VLOOKUP(A204,Sheet2!A:U,5,FALSE)</f>
        <v>QIS</v>
      </c>
      <c r="G204" s="20" t="s">
        <v>120</v>
      </c>
      <c r="H204" s="20">
        <f>VLOOKUP(A204,Sheet2!A:U,9,FALSE)</f>
        <v>389</v>
      </c>
      <c r="I204" s="20" t="e">
        <f ca="1">_xlfn.FORMULATEXT(H204)</f>
        <v>#NAME?</v>
      </c>
      <c r="J204">
        <f>COUNT(H204:H207)</f>
        <v>4</v>
      </c>
      <c r="K204" t="b">
        <f t="shared" ca="1" si="56"/>
        <v>0</v>
      </c>
    </row>
    <row r="205" spans="1:11">
      <c r="A205" s="20">
        <f t="shared" si="50"/>
        <v>5</v>
      </c>
      <c r="B205" s="20">
        <f t="shared" si="57"/>
        <v>32</v>
      </c>
      <c r="C205" s="21" t="s">
        <v>16</v>
      </c>
      <c r="D205" s="20" t="str">
        <f t="shared" ref="D205:D207" si="60">IF(ISNUMBER(SEARCH("n/a",H205)),"",CONCATENATE(C205," ",H205,","))</f>
        <v>"adult_hkd": 450,</v>
      </c>
      <c r="E205" s="20" t="s">
        <v>116</v>
      </c>
      <c r="F205" s="20" t="str">
        <f>VLOOKUP(A205,Sheet2!A:U,5,FALSE)</f>
        <v>QIS</v>
      </c>
      <c r="G205" s="20" t="s">
        <v>120</v>
      </c>
      <c r="H205" s="20">
        <f>VLOOKUP(A205,Sheet2!A:U,17,FALSE)</f>
        <v>450</v>
      </c>
      <c r="I205" s="20" t="e">
        <f t="shared" ref="I205:I207" ca="1" si="61">_xlfn.FORMULATEXT(H205)</f>
        <v>#NAME?</v>
      </c>
      <c r="K205" t="b">
        <f t="shared" ca="1" si="56"/>
        <v>0</v>
      </c>
    </row>
    <row r="206" spans="1:11">
      <c r="A206" s="20">
        <f t="shared" si="50"/>
        <v>5</v>
      </c>
      <c r="B206" s="20">
        <f t="shared" si="57"/>
        <v>33</v>
      </c>
      <c r="C206" s="21" t="s">
        <v>17</v>
      </c>
      <c r="D206" s="20" t="str">
        <f t="shared" si="60"/>
        <v>"child_cny": 278,</v>
      </c>
      <c r="E206" s="20" t="s">
        <v>116</v>
      </c>
      <c r="F206" s="20" t="str">
        <f>VLOOKUP(A206,Sheet2!A:U,5,FALSE)</f>
        <v>QIS</v>
      </c>
      <c r="G206" s="20" t="s">
        <v>120</v>
      </c>
      <c r="H206" s="20">
        <f>VLOOKUP(A206,Sheet2!A:U,13,FALSE)</f>
        <v>278</v>
      </c>
      <c r="I206" s="20" t="e">
        <f t="shared" ca="1" si="61"/>
        <v>#NAME?</v>
      </c>
      <c r="K206" t="b">
        <f t="shared" ca="1" si="56"/>
        <v>0</v>
      </c>
    </row>
    <row r="207" spans="1:11">
      <c r="A207" s="20">
        <f t="shared" si="50"/>
        <v>5</v>
      </c>
      <c r="B207" s="20">
        <f t="shared" si="57"/>
        <v>34</v>
      </c>
      <c r="C207" s="21" t="s">
        <v>18</v>
      </c>
      <c r="D207" s="20" t="str">
        <f t="shared" si="60"/>
        <v>"child_hkd": 322,</v>
      </c>
      <c r="E207" s="20" t="s">
        <v>116</v>
      </c>
      <c r="F207" s="20" t="str">
        <f>VLOOKUP(A207,Sheet2!A:U,5,FALSE)</f>
        <v>QIS</v>
      </c>
      <c r="G207" s="20" t="s">
        <v>120</v>
      </c>
      <c r="H207" s="20">
        <f>VLOOKUP(A207,Sheet2!A:U,21,FALSE)</f>
        <v>322</v>
      </c>
      <c r="I207" s="20" t="e">
        <f t="shared" ca="1" si="61"/>
        <v>#NAME?</v>
      </c>
      <c r="K207" t="b">
        <f t="shared" ca="1" si="56"/>
        <v>0</v>
      </c>
    </row>
    <row r="208" spans="1:11">
      <c r="A208">
        <f t="shared" si="50"/>
        <v>5</v>
      </c>
      <c r="B208">
        <f t="shared" si="57"/>
        <v>35</v>
      </c>
      <c r="C208" s="1" t="s">
        <v>13</v>
      </c>
      <c r="D208" t="str">
        <f>IF(J204=0,"",C208)</f>
        <v>"class_title":"business_class",</v>
      </c>
      <c r="E208" t="s">
        <v>116</v>
      </c>
      <c r="F208" t="str">
        <f>VLOOKUP(A208,Sheet2!A:U,5,FALSE)</f>
        <v>QIS</v>
      </c>
      <c r="K208" t="b">
        <f t="shared" ca="1" si="56"/>
        <v>0</v>
      </c>
    </row>
    <row r="209" spans="1:11">
      <c r="A209">
        <f t="shared" si="50"/>
        <v>5</v>
      </c>
      <c r="B209">
        <f t="shared" si="57"/>
        <v>36</v>
      </c>
      <c r="C209" s="1" t="s">
        <v>14</v>
      </c>
      <c r="D209" t="str">
        <f>IF(J204=0,"",C209)</f>
        <v>"class_type":1</v>
      </c>
      <c r="E209" t="s">
        <v>116</v>
      </c>
      <c r="F209" t="str">
        <f>VLOOKUP(A209,Sheet2!A:U,5,FALSE)</f>
        <v>QIS</v>
      </c>
      <c r="K209" t="b">
        <f t="shared" ca="1" si="56"/>
        <v>0</v>
      </c>
    </row>
    <row r="210" spans="1:11">
      <c r="A210">
        <f t="shared" si="50"/>
        <v>5</v>
      </c>
      <c r="B210">
        <f t="shared" si="57"/>
        <v>37</v>
      </c>
      <c r="C210" s="1" t="s">
        <v>2</v>
      </c>
      <c r="D210" t="str">
        <f>IF(J204=0,"",C210)</f>
        <v>}</v>
      </c>
      <c r="E210" t="s">
        <v>116</v>
      </c>
      <c r="F210" t="str">
        <f>VLOOKUP(A210,Sheet2!A:U,5,FALSE)</f>
        <v>QIS</v>
      </c>
      <c r="K210" t="b">
        <f t="shared" ca="1" si="56"/>
        <v>0</v>
      </c>
    </row>
    <row r="211" spans="1:11">
      <c r="A211">
        <f t="shared" si="50"/>
        <v>5</v>
      </c>
      <c r="B211">
        <f t="shared" si="57"/>
        <v>38</v>
      </c>
      <c r="C211" s="1" t="s">
        <v>3</v>
      </c>
      <c r="D211" t="str">
        <f t="shared" ref="D211:D213" si="62">C211</f>
        <v>]</v>
      </c>
      <c r="E211" t="s">
        <v>116</v>
      </c>
      <c r="F211" t="str">
        <f>VLOOKUP(A211,Sheet2!A:U,5,FALSE)</f>
        <v>QIS</v>
      </c>
      <c r="K211" t="b">
        <f t="shared" ca="1" si="56"/>
        <v>0</v>
      </c>
    </row>
    <row r="212" spans="1:11">
      <c r="A212">
        <f t="shared" si="50"/>
        <v>5</v>
      </c>
      <c r="B212">
        <f t="shared" si="57"/>
        <v>39</v>
      </c>
      <c r="C212" s="1" t="s">
        <v>2</v>
      </c>
      <c r="D212" t="str">
        <f t="shared" si="62"/>
        <v>}</v>
      </c>
      <c r="E212" t="s">
        <v>116</v>
      </c>
      <c r="F212" t="str">
        <f>VLOOKUP(A212,Sheet2!A:U,5,FALSE)</f>
        <v>QIS</v>
      </c>
      <c r="K212" t="b">
        <f t="shared" ca="1" si="56"/>
        <v>0</v>
      </c>
    </row>
    <row r="213" spans="1:11">
      <c r="A213">
        <f t="shared" si="50"/>
        <v>5</v>
      </c>
      <c r="B213">
        <f t="shared" si="57"/>
        <v>40</v>
      </c>
      <c r="C213" s="1" t="s">
        <v>4</v>
      </c>
      <c r="D213" t="str">
        <f t="shared" si="62"/>
        <v>],</v>
      </c>
      <c r="E213" t="s">
        <v>116</v>
      </c>
      <c r="F213" t="str">
        <f>VLOOKUP(A213,Sheet2!A:U,5,FALSE)</f>
        <v>QIS</v>
      </c>
      <c r="K213" t="b">
        <f t="shared" ca="1" si="56"/>
        <v>0</v>
      </c>
    </row>
    <row r="214" spans="1:11">
      <c r="A214">
        <f t="shared" si="50"/>
        <v>5</v>
      </c>
      <c r="B214">
        <f t="shared" si="57"/>
        <v>41</v>
      </c>
      <c r="C214" s="1" t="s">
        <v>19</v>
      </c>
      <c r="D214" t="str">
        <f>CONCATENATE(C214," ",A214,",")</f>
        <v>"fee_id": 5,</v>
      </c>
      <c r="E214" t="s">
        <v>116</v>
      </c>
      <c r="F214" t="str">
        <f>VLOOKUP(A214,Sheet2!A:U,5,FALSE)</f>
        <v>QIS</v>
      </c>
      <c r="K214" t="b">
        <f t="shared" ca="1" si="56"/>
        <v>0</v>
      </c>
    </row>
    <row r="215" spans="1:11">
      <c r="A215">
        <f t="shared" si="50"/>
        <v>5</v>
      </c>
      <c r="B215">
        <f t="shared" si="57"/>
        <v>42</v>
      </c>
      <c r="C215" s="1" t="s">
        <v>129</v>
      </c>
      <c r="D215" t="str">
        <f>CONCATENATE(C215,E215,"2",F215,"""")</f>
        <v>"route_id": "WEK2QIS"</v>
      </c>
      <c r="E215" t="s">
        <v>116</v>
      </c>
      <c r="F215" t="str">
        <f>VLOOKUP(A215,Sheet2!A:U,5,FALSE)</f>
        <v>QIS</v>
      </c>
      <c r="K215" t="b">
        <f t="shared" ca="1" si="56"/>
        <v>0</v>
      </c>
    </row>
    <row r="216" spans="1:11">
      <c r="A216">
        <f t="shared" si="50"/>
        <v>5</v>
      </c>
      <c r="B216">
        <f t="shared" si="57"/>
        <v>43</v>
      </c>
      <c r="C216" s="1" t="s">
        <v>1</v>
      </c>
      <c r="D216" t="str">
        <f>IF(D217="","}",C216)</f>
        <v>},</v>
      </c>
      <c r="E216" t="s">
        <v>116</v>
      </c>
      <c r="F216" t="str">
        <f>VLOOKUP(A216,Sheet2!A:U,5,FALSE)</f>
        <v>QIS</v>
      </c>
      <c r="K216" t="b">
        <f t="shared" ca="1" si="56"/>
        <v>0</v>
      </c>
    </row>
    <row r="217" spans="1:11">
      <c r="A217">
        <f t="shared" si="50"/>
        <v>6</v>
      </c>
      <c r="B217">
        <f t="shared" si="57"/>
        <v>1</v>
      </c>
      <c r="C217" s="1" t="s">
        <v>0</v>
      </c>
      <c r="D217" t="str">
        <f>C217</f>
        <v>{</v>
      </c>
      <c r="E217" t="s">
        <v>116</v>
      </c>
      <c r="F217" t="str">
        <f>VLOOKUP(A217,Sheet2!A:U,5,FALSE)</f>
        <v>GZN</v>
      </c>
      <c r="K217" t="b">
        <f t="shared" ca="1" si="56"/>
        <v>0</v>
      </c>
    </row>
    <row r="218" spans="1:11">
      <c r="A218">
        <f t="shared" si="50"/>
        <v>6</v>
      </c>
      <c r="B218">
        <f t="shared" si="57"/>
        <v>2</v>
      </c>
      <c r="C218" s="1" t="s">
        <v>5</v>
      </c>
      <c r="D218" t="str">
        <f t="shared" ref="D218:D221" si="63">C218</f>
        <v>"fee_data":[</v>
      </c>
      <c r="E218" t="s">
        <v>116</v>
      </c>
      <c r="F218" t="str">
        <f>VLOOKUP(A218,Sheet2!A:U,5,FALSE)</f>
        <v>GZN</v>
      </c>
      <c r="K218" t="b">
        <f t="shared" ca="1" si="56"/>
        <v>0</v>
      </c>
    </row>
    <row r="219" spans="1:11">
      <c r="A219">
        <f t="shared" si="50"/>
        <v>6</v>
      </c>
      <c r="B219">
        <f t="shared" si="57"/>
        <v>3</v>
      </c>
      <c r="C219" s="1" t="s">
        <v>0</v>
      </c>
      <c r="D219" t="str">
        <f t="shared" si="63"/>
        <v>{</v>
      </c>
      <c r="E219" t="s">
        <v>116</v>
      </c>
      <c r="F219" t="str">
        <f>VLOOKUP(A219,Sheet2!A:U,5,FALSE)</f>
        <v>GZN</v>
      </c>
      <c r="K219" t="b">
        <f t="shared" ca="1" si="56"/>
        <v>0</v>
      </c>
    </row>
    <row r="220" spans="1:11">
      <c r="A220">
        <f t="shared" si="50"/>
        <v>6</v>
      </c>
      <c r="B220">
        <f t="shared" si="57"/>
        <v>4</v>
      </c>
      <c r="C220" s="24" t="s">
        <v>133</v>
      </c>
      <c r="D220" t="str">
        <f>CONCATENATE(C220,$M$1,",",$N$1,""",")</f>
        <v>"fee_date":"2019,2",</v>
      </c>
      <c r="E220" t="s">
        <v>116</v>
      </c>
      <c r="F220" t="str">
        <f>VLOOKUP(A220,Sheet2!A:U,5,FALSE)</f>
        <v>GZN</v>
      </c>
      <c r="K220" t="b">
        <f t="shared" ca="1" si="56"/>
        <v>0</v>
      </c>
    </row>
    <row r="221" spans="1:11">
      <c r="A221">
        <f t="shared" si="50"/>
        <v>6</v>
      </c>
      <c r="B221">
        <f t="shared" si="57"/>
        <v>5</v>
      </c>
      <c r="C221" s="1" t="s">
        <v>6</v>
      </c>
      <c r="D221" t="str">
        <f t="shared" si="63"/>
        <v>"fee_detail":[</v>
      </c>
      <c r="E221" t="s">
        <v>116</v>
      </c>
      <c r="F221" t="str">
        <f>VLOOKUP(A221,Sheet2!A:U,5,FALSE)</f>
        <v>GZN</v>
      </c>
      <c r="K221" t="b">
        <f t="shared" ca="1" si="56"/>
        <v>0</v>
      </c>
    </row>
    <row r="222" spans="1:11">
      <c r="A222">
        <f t="shared" si="50"/>
        <v>6</v>
      </c>
      <c r="B222">
        <f t="shared" si="57"/>
        <v>6</v>
      </c>
      <c r="C222" s="1" t="s">
        <v>0</v>
      </c>
      <c r="D222" t="str">
        <f>IF(J223=0,"",C222)</f>
        <v>{</v>
      </c>
      <c r="E222" t="s">
        <v>116</v>
      </c>
      <c r="F222" t="str">
        <f>VLOOKUP(A222,Sheet2!A:U,5,FALSE)</f>
        <v>GZN</v>
      </c>
      <c r="K222" t="b">
        <f t="shared" ca="1" si="56"/>
        <v>0</v>
      </c>
    </row>
    <row r="223" spans="1:11">
      <c r="A223" s="14">
        <f t="shared" si="50"/>
        <v>6</v>
      </c>
      <c r="B223" s="14">
        <f t="shared" si="57"/>
        <v>7</v>
      </c>
      <c r="C223" s="15" t="s">
        <v>15</v>
      </c>
      <c r="D223" s="14" t="str">
        <f>IF(ISNUMBER(SEARCH("n/a",H223)),"",CONCATENATE(C223," ",H223,","))</f>
        <v>"adult_cny": 215,</v>
      </c>
      <c r="E223" s="14" t="s">
        <v>116</v>
      </c>
      <c r="F223" s="14" t="str">
        <f>VLOOKUP(A223,Sheet2!A:U,5,FALSE)</f>
        <v>GZN</v>
      </c>
      <c r="G223" s="14" t="s">
        <v>117</v>
      </c>
      <c r="H223" s="14">
        <f>VLOOKUP(A223,Sheet2!A:U,6,FALSE)</f>
        <v>215</v>
      </c>
      <c r="I223" s="14" t="e">
        <f ca="1">_xlfn.FORMULATEXT(H223)</f>
        <v>#NAME?</v>
      </c>
      <c r="J223">
        <f>COUNT(H223:H226)</f>
        <v>4</v>
      </c>
      <c r="K223" t="b">
        <f t="shared" ca="1" si="56"/>
        <v>0</v>
      </c>
    </row>
    <row r="224" spans="1:11">
      <c r="A224" s="14">
        <f t="shared" si="50"/>
        <v>6</v>
      </c>
      <c r="B224" s="14">
        <f t="shared" si="57"/>
        <v>8</v>
      </c>
      <c r="C224" s="15" t="s">
        <v>16</v>
      </c>
      <c r="D224" s="14" t="str">
        <f t="shared" ref="D224:D226" si="64">IF(ISNUMBER(SEARCH("n/a",H224)),"",CONCATENATE(C224," ",H224,","))</f>
        <v>"adult_hkd": 249,</v>
      </c>
      <c r="E224" s="14" t="s">
        <v>116</v>
      </c>
      <c r="F224" s="14" t="str">
        <f>VLOOKUP(A224,Sheet2!A:U,5,FALSE)</f>
        <v>GZN</v>
      </c>
      <c r="G224" s="14" t="s">
        <v>117</v>
      </c>
      <c r="H224" s="14">
        <f>VLOOKUP(A224,Sheet2!A:U,14,FALSE)</f>
        <v>249</v>
      </c>
      <c r="I224" s="14" t="e">
        <f t="shared" ref="I224:I226" ca="1" si="65">_xlfn.FORMULATEXT(H224)</f>
        <v>#NAME?</v>
      </c>
      <c r="K224" t="b">
        <f t="shared" ca="1" si="56"/>
        <v>0</v>
      </c>
    </row>
    <row r="225" spans="1:11">
      <c r="A225" s="14">
        <f t="shared" si="50"/>
        <v>6</v>
      </c>
      <c r="B225" s="14">
        <f t="shared" si="57"/>
        <v>9</v>
      </c>
      <c r="C225" s="15" t="s">
        <v>17</v>
      </c>
      <c r="D225" s="14" t="str">
        <f t="shared" si="64"/>
        <v>"child_cny": 108,</v>
      </c>
      <c r="E225" s="14" t="s">
        <v>116</v>
      </c>
      <c r="F225" s="14" t="str">
        <f>VLOOKUP(A225,Sheet2!A:U,5,FALSE)</f>
        <v>GZN</v>
      </c>
      <c r="G225" s="14" t="s">
        <v>117</v>
      </c>
      <c r="H225" s="14">
        <f>VLOOKUP(A225,Sheet2!A:U,10,FALSE)</f>
        <v>108</v>
      </c>
      <c r="I225" s="14" t="e">
        <f t="shared" ca="1" si="65"/>
        <v>#NAME?</v>
      </c>
      <c r="K225" t="b">
        <f t="shared" ca="1" si="56"/>
        <v>0</v>
      </c>
    </row>
    <row r="226" spans="1:11">
      <c r="A226" s="14">
        <f t="shared" si="50"/>
        <v>6</v>
      </c>
      <c r="B226" s="14">
        <f t="shared" si="57"/>
        <v>10</v>
      </c>
      <c r="C226" s="15" t="s">
        <v>18</v>
      </c>
      <c r="D226" s="14" t="str">
        <f t="shared" si="64"/>
        <v>"child_hkd": 125,</v>
      </c>
      <c r="E226" s="14" t="s">
        <v>116</v>
      </c>
      <c r="F226" s="14" t="str">
        <f>VLOOKUP(A226,Sheet2!A:U,5,FALSE)</f>
        <v>GZN</v>
      </c>
      <c r="G226" s="14" t="s">
        <v>117</v>
      </c>
      <c r="H226" s="14">
        <f>VLOOKUP(A226,Sheet2!A:U,18,FALSE)</f>
        <v>125</v>
      </c>
      <c r="I226" s="14" t="e">
        <f t="shared" ca="1" si="65"/>
        <v>#NAME?</v>
      </c>
      <c r="K226" t="b">
        <f t="shared" ca="1" si="56"/>
        <v>0</v>
      </c>
    </row>
    <row r="227" spans="1:11">
      <c r="A227">
        <f t="shared" si="50"/>
        <v>6</v>
      </c>
      <c r="B227">
        <f t="shared" si="57"/>
        <v>11</v>
      </c>
      <c r="C227" s="1" t="s">
        <v>7</v>
      </c>
      <c r="D227" t="str">
        <f>IF(J223=0,"",C227)</f>
        <v>"class_title":"second_class",</v>
      </c>
      <c r="E227" t="s">
        <v>116</v>
      </c>
      <c r="F227" t="str">
        <f>VLOOKUP(A227,Sheet2!A:U,5,FALSE)</f>
        <v>GZN</v>
      </c>
      <c r="K227" t="b">
        <f t="shared" ca="1" si="56"/>
        <v>0</v>
      </c>
    </row>
    <row r="228" spans="1:11">
      <c r="A228">
        <f t="shared" si="50"/>
        <v>6</v>
      </c>
      <c r="B228">
        <f t="shared" si="57"/>
        <v>12</v>
      </c>
      <c r="C228" s="1" t="s">
        <v>8</v>
      </c>
      <c r="D228" t="str">
        <f>IF(J223=0,"",C228)</f>
        <v>"class_type":4</v>
      </c>
      <c r="E228" t="s">
        <v>116</v>
      </c>
      <c r="F228" t="str">
        <f>VLOOKUP(A228,Sheet2!A:U,5,FALSE)</f>
        <v>GZN</v>
      </c>
      <c r="K228" t="b">
        <f t="shared" ca="1" si="56"/>
        <v>0</v>
      </c>
    </row>
    <row r="229" spans="1:11">
      <c r="A229">
        <f t="shared" si="50"/>
        <v>6</v>
      </c>
      <c r="B229">
        <f t="shared" si="57"/>
        <v>13</v>
      </c>
      <c r="C229" s="1" t="s">
        <v>1</v>
      </c>
      <c r="D229" t="str">
        <f>IF(J223=0,"",IF(SUM(J231:J247)&gt;0,C229,"}"))</f>
        <v>},</v>
      </c>
      <c r="E229" t="s">
        <v>116</v>
      </c>
      <c r="F229" t="str">
        <f>VLOOKUP(A229,Sheet2!A:U,5,FALSE)</f>
        <v>GZN</v>
      </c>
      <c r="K229" t="b">
        <f t="shared" ca="1" si="56"/>
        <v>0</v>
      </c>
    </row>
    <row r="230" spans="1:11">
      <c r="A230">
        <f t="shared" si="50"/>
        <v>6</v>
      </c>
      <c r="B230">
        <f t="shared" si="57"/>
        <v>14</v>
      </c>
      <c r="C230" s="1" t="s">
        <v>0</v>
      </c>
      <c r="D230" t="str">
        <f>IF(J231=0,"",C230)</f>
        <v>{</v>
      </c>
      <c r="E230" t="s">
        <v>116</v>
      </c>
      <c r="F230" t="str">
        <f>VLOOKUP(A230,Sheet2!A:U,5,FALSE)</f>
        <v>GZN</v>
      </c>
      <c r="K230" t="b">
        <f t="shared" ca="1" si="56"/>
        <v>0</v>
      </c>
    </row>
    <row r="231" spans="1:11">
      <c r="A231" s="16">
        <f t="shared" si="50"/>
        <v>6</v>
      </c>
      <c r="B231" s="16">
        <f t="shared" si="57"/>
        <v>15</v>
      </c>
      <c r="C231" s="17" t="s">
        <v>15</v>
      </c>
      <c r="D231" s="16" t="str">
        <f>IF(ISNUMBER(SEARCH("n/a",H231)),"",CONCATENATE(C231," ",H231,","))</f>
        <v>"adult_cny": 323,</v>
      </c>
      <c r="E231" s="16" t="s">
        <v>116</v>
      </c>
      <c r="F231" s="16" t="str">
        <f>VLOOKUP(A231,Sheet2!A:U,5,FALSE)</f>
        <v>GZN</v>
      </c>
      <c r="G231" s="16" t="s">
        <v>118</v>
      </c>
      <c r="H231" s="16">
        <f>VLOOKUP(A231,Sheet2!A:U,7,FALSE)</f>
        <v>323</v>
      </c>
      <c r="I231" s="16" t="e">
        <f ca="1">_xlfn.FORMULATEXT(H231)</f>
        <v>#NAME?</v>
      </c>
      <c r="J231">
        <f>COUNT(H231:H234)</f>
        <v>4</v>
      </c>
      <c r="K231" t="b">
        <f t="shared" ca="1" si="56"/>
        <v>0</v>
      </c>
    </row>
    <row r="232" spans="1:11">
      <c r="A232" s="16">
        <f t="shared" si="50"/>
        <v>6</v>
      </c>
      <c r="B232" s="16">
        <f t="shared" si="57"/>
        <v>16</v>
      </c>
      <c r="C232" s="17" t="s">
        <v>16</v>
      </c>
      <c r="D232" s="16" t="str">
        <f t="shared" ref="D232:D234" si="66">IF(ISNUMBER(SEARCH("n/a",H232)),"",CONCATENATE(C232," ",H232,","))</f>
        <v>"adult_hkd": 374,</v>
      </c>
      <c r="E232" s="16" t="s">
        <v>116</v>
      </c>
      <c r="F232" s="16" t="str">
        <f>VLOOKUP(A232,Sheet2!A:U,5,FALSE)</f>
        <v>GZN</v>
      </c>
      <c r="G232" s="16" t="s">
        <v>118</v>
      </c>
      <c r="H232" s="16">
        <f>VLOOKUP(A232,Sheet2!A:U,15,FALSE)</f>
        <v>374</v>
      </c>
      <c r="I232" s="16" t="e">
        <f t="shared" ref="I232:I234" ca="1" si="67">_xlfn.FORMULATEXT(H232)</f>
        <v>#NAME?</v>
      </c>
      <c r="K232" t="b">
        <f t="shared" ca="1" si="56"/>
        <v>0</v>
      </c>
    </row>
    <row r="233" spans="1:11">
      <c r="A233" s="16">
        <f t="shared" si="50"/>
        <v>6</v>
      </c>
      <c r="B233" s="16">
        <f t="shared" si="57"/>
        <v>17</v>
      </c>
      <c r="C233" s="17" t="s">
        <v>17</v>
      </c>
      <c r="D233" s="16" t="str">
        <f t="shared" si="66"/>
        <v>"child_cny": 172,</v>
      </c>
      <c r="E233" s="16" t="s">
        <v>116</v>
      </c>
      <c r="F233" s="16" t="str">
        <f>VLOOKUP(A233,Sheet2!A:U,5,FALSE)</f>
        <v>GZN</v>
      </c>
      <c r="G233" s="16" t="s">
        <v>118</v>
      </c>
      <c r="H233" s="16">
        <f>VLOOKUP(A233,Sheet2!A:U,11,FALSE)</f>
        <v>172</v>
      </c>
      <c r="I233" s="16" t="e">
        <f t="shared" ca="1" si="67"/>
        <v>#NAME?</v>
      </c>
      <c r="K233" t="b">
        <f t="shared" ca="1" si="56"/>
        <v>0</v>
      </c>
    </row>
    <row r="234" spans="1:11">
      <c r="A234" s="16">
        <f t="shared" si="50"/>
        <v>6</v>
      </c>
      <c r="B234" s="16">
        <f t="shared" si="57"/>
        <v>18</v>
      </c>
      <c r="C234" s="17" t="s">
        <v>18</v>
      </c>
      <c r="D234" s="16" t="str">
        <f t="shared" si="66"/>
        <v>"child_hkd": 199,</v>
      </c>
      <c r="E234" s="16" t="s">
        <v>116</v>
      </c>
      <c r="F234" s="16" t="str">
        <f>VLOOKUP(A234,Sheet2!A:U,5,FALSE)</f>
        <v>GZN</v>
      </c>
      <c r="G234" s="16" t="s">
        <v>118</v>
      </c>
      <c r="H234" s="16">
        <f>VLOOKUP(A234,Sheet2!A:U,19,FALSE)</f>
        <v>199</v>
      </c>
      <c r="I234" s="16" t="e">
        <f t="shared" ca="1" si="67"/>
        <v>#NAME?</v>
      </c>
      <c r="K234" t="b">
        <f t="shared" ca="1" si="56"/>
        <v>0</v>
      </c>
    </row>
    <row r="235" spans="1:11">
      <c r="A235">
        <f t="shared" si="50"/>
        <v>6</v>
      </c>
      <c r="B235">
        <f t="shared" si="57"/>
        <v>19</v>
      </c>
      <c r="C235" s="1" t="s">
        <v>9</v>
      </c>
      <c r="D235" t="str">
        <f>IF(J231=0,"",C235)</f>
        <v>"class_title":"first_class",</v>
      </c>
      <c r="E235" t="s">
        <v>116</v>
      </c>
      <c r="F235" t="str">
        <f>VLOOKUP(A235,Sheet2!A:U,5,FALSE)</f>
        <v>GZN</v>
      </c>
      <c r="K235" t="b">
        <f t="shared" ca="1" si="56"/>
        <v>0</v>
      </c>
    </row>
    <row r="236" spans="1:11">
      <c r="A236">
        <f t="shared" si="50"/>
        <v>6</v>
      </c>
      <c r="B236">
        <f t="shared" si="57"/>
        <v>20</v>
      </c>
      <c r="C236" s="1" t="s">
        <v>10</v>
      </c>
      <c r="D236" t="str">
        <f>IF(J231=0,"",C236)</f>
        <v>"class_type":3</v>
      </c>
      <c r="E236" t="s">
        <v>116</v>
      </c>
      <c r="F236" t="str">
        <f>VLOOKUP(A236,Sheet2!A:U,5,FALSE)</f>
        <v>GZN</v>
      </c>
      <c r="K236" t="b">
        <f t="shared" ca="1" si="56"/>
        <v>0</v>
      </c>
    </row>
    <row r="237" spans="1:11">
      <c r="A237">
        <f t="shared" si="50"/>
        <v>6</v>
      </c>
      <c r="B237">
        <f t="shared" si="57"/>
        <v>21</v>
      </c>
      <c r="C237" s="1" t="s">
        <v>1</v>
      </c>
      <c r="D237" t="str">
        <f>IF(J231=0,"",IF(SUM(J239:J255)&gt;0,C237,"}"))</f>
        <v>},</v>
      </c>
      <c r="E237" t="s">
        <v>116</v>
      </c>
      <c r="F237" t="str">
        <f>VLOOKUP(A237,Sheet2!A:U,5,FALSE)</f>
        <v>GZN</v>
      </c>
      <c r="K237" t="b">
        <f t="shared" ca="1" si="56"/>
        <v>0</v>
      </c>
    </row>
    <row r="238" spans="1:11">
      <c r="A238">
        <f t="shared" si="50"/>
        <v>6</v>
      </c>
      <c r="B238">
        <f t="shared" si="57"/>
        <v>22</v>
      </c>
      <c r="C238" s="1" t="s">
        <v>0</v>
      </c>
      <c r="D238" t="str">
        <f>IF(J239=0,"",C238)</f>
        <v>{</v>
      </c>
      <c r="E238" t="s">
        <v>116</v>
      </c>
      <c r="F238" t="str">
        <f>VLOOKUP(A238,Sheet2!A:U,5,FALSE)</f>
        <v>GZN</v>
      </c>
      <c r="K238" t="b">
        <f t="shared" ca="1" si="56"/>
        <v>0</v>
      </c>
    </row>
    <row r="239" spans="1:11">
      <c r="A239" s="18">
        <f t="shared" ref="A239:A259" si="68">ROUNDUP((ROW(C239)-1)/43,0)</f>
        <v>6</v>
      </c>
      <c r="B239" s="18">
        <f t="shared" si="57"/>
        <v>23</v>
      </c>
      <c r="C239" s="19" t="s">
        <v>15</v>
      </c>
      <c r="D239" s="18" t="str">
        <f>IF(ISNUMBER(SEARCH("n/a",H239)),"",CONCATENATE(C239," ",H239,","))</f>
        <v>"adult_cny": 368,</v>
      </c>
      <c r="E239" s="18" t="s">
        <v>116</v>
      </c>
      <c r="F239" s="18" t="str">
        <f>VLOOKUP(A239,Sheet2!A:U,5,FALSE)</f>
        <v>GZN</v>
      </c>
      <c r="G239" s="18" t="s">
        <v>119</v>
      </c>
      <c r="H239" s="18">
        <f>VLOOKUP(A239,Sheet2!A:U,8,FALSE)</f>
        <v>368</v>
      </c>
      <c r="I239" s="18" t="e">
        <f ca="1">_xlfn.FORMULATEXT(H239)</f>
        <v>#NAME?</v>
      </c>
      <c r="J239">
        <f>COUNT(H239:H242)</f>
        <v>4</v>
      </c>
      <c r="K239" t="b">
        <f t="shared" ca="1" si="56"/>
        <v>0</v>
      </c>
    </row>
    <row r="240" spans="1:11">
      <c r="A240" s="18">
        <f t="shared" si="68"/>
        <v>6</v>
      </c>
      <c r="B240" s="18">
        <f t="shared" si="57"/>
        <v>24</v>
      </c>
      <c r="C240" s="19" t="s">
        <v>16</v>
      </c>
      <c r="D240" s="18" t="str">
        <f t="shared" ref="D240:D242" si="69">IF(ISNUMBER(SEARCH("n/a",H240)),"",CONCATENATE(C240," ",H240,","))</f>
        <v>"adult_hkd": 426,</v>
      </c>
      <c r="E240" s="18" t="s">
        <v>116</v>
      </c>
      <c r="F240" s="18" t="str">
        <f>VLOOKUP(A240,Sheet2!A:U,5,FALSE)</f>
        <v>GZN</v>
      </c>
      <c r="G240" s="18" t="s">
        <v>119</v>
      </c>
      <c r="H240" s="18">
        <f>VLOOKUP(A240,Sheet2!A:U,16,FALSE)</f>
        <v>426</v>
      </c>
      <c r="I240" s="18" t="e">
        <f t="shared" ref="I240:I242" ca="1" si="70">_xlfn.FORMULATEXT(H240)</f>
        <v>#NAME?</v>
      </c>
      <c r="K240" t="b">
        <f t="shared" ca="1" si="56"/>
        <v>0</v>
      </c>
    </row>
    <row r="241" spans="1:11">
      <c r="A241" s="18">
        <f t="shared" si="68"/>
        <v>6</v>
      </c>
      <c r="B241" s="18">
        <f t="shared" si="57"/>
        <v>25</v>
      </c>
      <c r="C241" s="19" t="s">
        <v>17</v>
      </c>
      <c r="D241" s="18" t="str">
        <f t="shared" si="69"/>
        <v>"child_cny": 194,</v>
      </c>
      <c r="E241" s="18" t="s">
        <v>116</v>
      </c>
      <c r="F241" s="18" t="str">
        <f>VLOOKUP(A241,Sheet2!A:U,5,FALSE)</f>
        <v>GZN</v>
      </c>
      <c r="G241" s="18" t="s">
        <v>119</v>
      </c>
      <c r="H241" s="18">
        <f>VLOOKUP(A241,Sheet2!A:U,12,FALSE)</f>
        <v>194</v>
      </c>
      <c r="I241" s="18" t="e">
        <f t="shared" ca="1" si="70"/>
        <v>#NAME?</v>
      </c>
      <c r="K241" t="b">
        <f t="shared" ca="1" si="56"/>
        <v>0</v>
      </c>
    </row>
    <row r="242" spans="1:11">
      <c r="A242" s="18">
        <f t="shared" si="68"/>
        <v>6</v>
      </c>
      <c r="B242" s="18">
        <f t="shared" si="57"/>
        <v>26</v>
      </c>
      <c r="C242" s="19" t="s">
        <v>18</v>
      </c>
      <c r="D242" s="18" t="str">
        <f t="shared" si="69"/>
        <v>"child_hkd": 225,</v>
      </c>
      <c r="E242" s="18" t="s">
        <v>116</v>
      </c>
      <c r="F242" s="18" t="str">
        <f>VLOOKUP(A242,Sheet2!A:U,5,FALSE)</f>
        <v>GZN</v>
      </c>
      <c r="G242" s="18" t="s">
        <v>119</v>
      </c>
      <c r="H242" s="18">
        <f>VLOOKUP(A242,Sheet2!A:U,20,FALSE)</f>
        <v>225</v>
      </c>
      <c r="I242" s="18" t="e">
        <f t="shared" ca="1" si="70"/>
        <v>#NAME?</v>
      </c>
      <c r="K242" t="b">
        <f t="shared" ca="1" si="56"/>
        <v>0</v>
      </c>
    </row>
    <row r="243" spans="1:11">
      <c r="A243">
        <f t="shared" si="68"/>
        <v>6</v>
      </c>
      <c r="B243">
        <f t="shared" si="57"/>
        <v>27</v>
      </c>
      <c r="C243" s="1" t="s">
        <v>11</v>
      </c>
      <c r="D243" t="str">
        <f>IF(J239=0,"",C243)</f>
        <v>"class_title":"premium_class",</v>
      </c>
      <c r="E243" t="s">
        <v>116</v>
      </c>
      <c r="F243" t="str">
        <f>VLOOKUP(A243,Sheet2!A:U,5,FALSE)</f>
        <v>GZN</v>
      </c>
      <c r="K243" t="b">
        <f t="shared" ca="1" si="56"/>
        <v>0</v>
      </c>
    </row>
    <row r="244" spans="1:11">
      <c r="A244">
        <f t="shared" si="68"/>
        <v>6</v>
      </c>
      <c r="B244">
        <f t="shared" si="57"/>
        <v>28</v>
      </c>
      <c r="C244" s="1" t="s">
        <v>12</v>
      </c>
      <c r="D244" t="str">
        <f>IF(J239=0,"",C244)</f>
        <v>"class_type":2</v>
      </c>
      <c r="E244" t="s">
        <v>116</v>
      </c>
      <c r="F244" t="str">
        <f>VLOOKUP(A244,Sheet2!A:U,5,FALSE)</f>
        <v>GZN</v>
      </c>
      <c r="K244" t="b">
        <f t="shared" ca="1" si="56"/>
        <v>0</v>
      </c>
    </row>
    <row r="245" spans="1:11">
      <c r="A245">
        <f t="shared" si="68"/>
        <v>6</v>
      </c>
      <c r="B245">
        <f t="shared" si="57"/>
        <v>29</v>
      </c>
      <c r="C245" s="1" t="s">
        <v>1</v>
      </c>
      <c r="D245" t="str">
        <f>IF(J239=0,"",IF(SUM(J247:J263)&gt;0,C245,"}"))</f>
        <v>},</v>
      </c>
      <c r="E245" t="s">
        <v>116</v>
      </c>
      <c r="F245" t="str">
        <f>VLOOKUP(A245,Sheet2!A:U,5,FALSE)</f>
        <v>GZN</v>
      </c>
      <c r="K245" t="b">
        <f t="shared" ca="1" si="56"/>
        <v>0</v>
      </c>
    </row>
    <row r="246" spans="1:11">
      <c r="A246">
        <f t="shared" si="68"/>
        <v>6</v>
      </c>
      <c r="B246">
        <f t="shared" si="57"/>
        <v>30</v>
      </c>
      <c r="C246" s="1" t="s">
        <v>0</v>
      </c>
      <c r="D246" t="str">
        <f>IF(J247=0,"",C246)</f>
        <v>{</v>
      </c>
      <c r="E246" t="s">
        <v>116</v>
      </c>
      <c r="F246" t="str">
        <f>VLOOKUP(A246,Sheet2!A:U,5,FALSE)</f>
        <v>GZN</v>
      </c>
      <c r="K246" t="b">
        <f t="shared" ca="1" si="56"/>
        <v>0</v>
      </c>
    </row>
    <row r="247" spans="1:11">
      <c r="A247" s="20">
        <f t="shared" si="68"/>
        <v>6</v>
      </c>
      <c r="B247" s="20">
        <f t="shared" si="57"/>
        <v>31</v>
      </c>
      <c r="C247" s="21" t="s">
        <v>15</v>
      </c>
      <c r="D247" s="20" t="str">
        <f>IF(ISNUMBER(SEARCH("n/a",H247)),"",CONCATENATE(C247," ",H247,","))</f>
        <v>"adult_cny": 452,</v>
      </c>
      <c r="E247" s="20" t="s">
        <v>116</v>
      </c>
      <c r="F247" s="20" t="str">
        <f>VLOOKUP(A247,Sheet2!A:U,5,FALSE)</f>
        <v>GZN</v>
      </c>
      <c r="G247" s="20" t="s">
        <v>120</v>
      </c>
      <c r="H247" s="20">
        <f>VLOOKUP(A247,Sheet2!A:U,9,FALSE)</f>
        <v>452</v>
      </c>
      <c r="I247" s="20" t="e">
        <f ca="1">_xlfn.FORMULATEXT(H247)</f>
        <v>#NAME?</v>
      </c>
      <c r="J247">
        <f>COUNT(H247:H250)</f>
        <v>4</v>
      </c>
      <c r="K247" t="b">
        <f t="shared" ca="1" si="56"/>
        <v>0</v>
      </c>
    </row>
    <row r="248" spans="1:11">
      <c r="A248" s="20">
        <f t="shared" si="68"/>
        <v>6</v>
      </c>
      <c r="B248" s="20">
        <f t="shared" si="57"/>
        <v>32</v>
      </c>
      <c r="C248" s="21" t="s">
        <v>16</v>
      </c>
      <c r="D248" s="20" t="str">
        <f t="shared" ref="D248:D250" si="71">IF(ISNUMBER(SEARCH("n/a",H248)),"",CONCATENATE(C248," ",H248,","))</f>
        <v>"adult_hkd": 523,</v>
      </c>
      <c r="E248" s="20" t="s">
        <v>116</v>
      </c>
      <c r="F248" s="20" t="str">
        <f>VLOOKUP(A248,Sheet2!A:U,5,FALSE)</f>
        <v>GZN</v>
      </c>
      <c r="G248" s="20" t="s">
        <v>120</v>
      </c>
      <c r="H248" s="20">
        <f>VLOOKUP(A248,Sheet2!A:U,17,FALSE)</f>
        <v>523</v>
      </c>
      <c r="I248" s="20" t="e">
        <f t="shared" ref="I248:I250" ca="1" si="72">_xlfn.FORMULATEXT(H248)</f>
        <v>#NAME?</v>
      </c>
      <c r="K248" t="b">
        <f t="shared" ca="1" si="56"/>
        <v>0</v>
      </c>
    </row>
    <row r="249" spans="1:11">
      <c r="A249" s="20">
        <f t="shared" si="68"/>
        <v>6</v>
      </c>
      <c r="B249" s="20">
        <f t="shared" si="57"/>
        <v>33</v>
      </c>
      <c r="C249" s="21" t="s">
        <v>17</v>
      </c>
      <c r="D249" s="20" t="str">
        <f t="shared" si="71"/>
        <v>"child_cny": 323,</v>
      </c>
      <c r="E249" s="20" t="s">
        <v>116</v>
      </c>
      <c r="F249" s="20" t="str">
        <f>VLOOKUP(A249,Sheet2!A:U,5,FALSE)</f>
        <v>GZN</v>
      </c>
      <c r="G249" s="20" t="s">
        <v>120</v>
      </c>
      <c r="H249" s="20">
        <f>VLOOKUP(A249,Sheet2!A:U,13,FALSE)</f>
        <v>323</v>
      </c>
      <c r="I249" s="20" t="e">
        <f t="shared" ca="1" si="72"/>
        <v>#NAME?</v>
      </c>
      <c r="K249" t="b">
        <f t="shared" ca="1" si="56"/>
        <v>0</v>
      </c>
    </row>
    <row r="250" spans="1:11">
      <c r="A250" s="20">
        <f t="shared" si="68"/>
        <v>6</v>
      </c>
      <c r="B250" s="20">
        <f t="shared" si="57"/>
        <v>34</v>
      </c>
      <c r="C250" s="21" t="s">
        <v>18</v>
      </c>
      <c r="D250" s="20" t="str">
        <f t="shared" si="71"/>
        <v>"child_hkd": 374,</v>
      </c>
      <c r="E250" s="20" t="s">
        <v>116</v>
      </c>
      <c r="F250" s="20" t="str">
        <f>VLOOKUP(A250,Sheet2!A:U,5,FALSE)</f>
        <v>GZN</v>
      </c>
      <c r="G250" s="20" t="s">
        <v>120</v>
      </c>
      <c r="H250" s="20">
        <f>VLOOKUP(A250,Sheet2!A:U,21,FALSE)</f>
        <v>374</v>
      </c>
      <c r="I250" s="20" t="e">
        <f t="shared" ca="1" si="72"/>
        <v>#NAME?</v>
      </c>
      <c r="K250" t="b">
        <f t="shared" ca="1" si="56"/>
        <v>0</v>
      </c>
    </row>
    <row r="251" spans="1:11">
      <c r="A251">
        <f t="shared" si="68"/>
        <v>6</v>
      </c>
      <c r="B251">
        <f t="shared" si="57"/>
        <v>35</v>
      </c>
      <c r="C251" s="1" t="s">
        <v>13</v>
      </c>
      <c r="D251" t="str">
        <f>IF(J247=0,"",C251)</f>
        <v>"class_title":"business_class",</v>
      </c>
      <c r="E251" t="s">
        <v>116</v>
      </c>
      <c r="F251" t="str">
        <f>VLOOKUP(A251,Sheet2!A:U,5,FALSE)</f>
        <v>GZN</v>
      </c>
      <c r="K251" t="b">
        <f t="shared" ca="1" si="56"/>
        <v>0</v>
      </c>
    </row>
    <row r="252" spans="1:11">
      <c r="A252">
        <f t="shared" si="68"/>
        <v>6</v>
      </c>
      <c r="B252">
        <f t="shared" si="57"/>
        <v>36</v>
      </c>
      <c r="C252" s="1" t="s">
        <v>14</v>
      </c>
      <c r="D252" t="str">
        <f>IF(J247=0,"",C252)</f>
        <v>"class_type":1</v>
      </c>
      <c r="E252" t="s">
        <v>116</v>
      </c>
      <c r="F252" t="str">
        <f>VLOOKUP(A252,Sheet2!A:U,5,FALSE)</f>
        <v>GZN</v>
      </c>
      <c r="K252" t="b">
        <f t="shared" ca="1" si="56"/>
        <v>0</v>
      </c>
    </row>
    <row r="253" spans="1:11">
      <c r="A253">
        <f t="shared" si="68"/>
        <v>6</v>
      </c>
      <c r="B253">
        <f t="shared" si="57"/>
        <v>37</v>
      </c>
      <c r="C253" s="1" t="s">
        <v>2</v>
      </c>
      <c r="D253" t="str">
        <f>IF(J247=0,"",C253)</f>
        <v>}</v>
      </c>
      <c r="E253" t="s">
        <v>116</v>
      </c>
      <c r="F253" t="str">
        <f>VLOOKUP(A253,Sheet2!A:U,5,FALSE)</f>
        <v>GZN</v>
      </c>
      <c r="K253" t="b">
        <f t="shared" ca="1" si="56"/>
        <v>0</v>
      </c>
    </row>
    <row r="254" spans="1:11">
      <c r="A254">
        <f t="shared" si="68"/>
        <v>6</v>
      </c>
      <c r="B254">
        <f t="shared" si="57"/>
        <v>38</v>
      </c>
      <c r="C254" s="1" t="s">
        <v>3</v>
      </c>
      <c r="D254" t="str">
        <f t="shared" ref="D254:D256" si="73">C254</f>
        <v>]</v>
      </c>
      <c r="E254" t="s">
        <v>116</v>
      </c>
      <c r="F254" t="str">
        <f>VLOOKUP(A254,Sheet2!A:U,5,FALSE)</f>
        <v>GZN</v>
      </c>
      <c r="K254" t="b">
        <f t="shared" ca="1" si="56"/>
        <v>0</v>
      </c>
    </row>
    <row r="255" spans="1:11">
      <c r="A255">
        <f t="shared" si="68"/>
        <v>6</v>
      </c>
      <c r="B255">
        <f t="shared" si="57"/>
        <v>39</v>
      </c>
      <c r="C255" s="1" t="s">
        <v>2</v>
      </c>
      <c r="D255" t="str">
        <f t="shared" si="73"/>
        <v>}</v>
      </c>
      <c r="E255" t="s">
        <v>116</v>
      </c>
      <c r="F255" t="str">
        <f>VLOOKUP(A255,Sheet2!A:U,5,FALSE)</f>
        <v>GZN</v>
      </c>
      <c r="K255" t="b">
        <f t="shared" ca="1" si="56"/>
        <v>0</v>
      </c>
    </row>
    <row r="256" spans="1:11">
      <c r="A256">
        <f t="shared" si="68"/>
        <v>6</v>
      </c>
      <c r="B256">
        <f t="shared" si="57"/>
        <v>40</v>
      </c>
      <c r="C256" s="1" t="s">
        <v>4</v>
      </c>
      <c r="D256" t="str">
        <f t="shared" si="73"/>
        <v>],</v>
      </c>
      <c r="E256" t="s">
        <v>116</v>
      </c>
      <c r="F256" t="str">
        <f>VLOOKUP(A256,Sheet2!A:U,5,FALSE)</f>
        <v>GZN</v>
      </c>
      <c r="K256" t="b">
        <f t="shared" ca="1" si="56"/>
        <v>0</v>
      </c>
    </row>
    <row r="257" spans="1:11">
      <c r="A257">
        <f t="shared" si="68"/>
        <v>6</v>
      </c>
      <c r="B257">
        <f t="shared" si="57"/>
        <v>41</v>
      </c>
      <c r="C257" s="1" t="s">
        <v>19</v>
      </c>
      <c r="D257" t="str">
        <f>CONCATENATE(C257," ",A257,",")</f>
        <v>"fee_id": 6,</v>
      </c>
      <c r="E257" t="s">
        <v>116</v>
      </c>
      <c r="F257" t="str">
        <f>VLOOKUP(A257,Sheet2!A:U,5,FALSE)</f>
        <v>GZN</v>
      </c>
      <c r="K257" t="b">
        <f t="shared" ca="1" si="56"/>
        <v>0</v>
      </c>
    </row>
    <row r="258" spans="1:11">
      <c r="A258">
        <f t="shared" si="68"/>
        <v>6</v>
      </c>
      <c r="B258">
        <f t="shared" si="57"/>
        <v>42</v>
      </c>
      <c r="C258" s="1" t="s">
        <v>129</v>
      </c>
      <c r="D258" t="str">
        <f>CONCATENATE(C258,E258,"2",F258,"""")</f>
        <v>"route_id": "WEK2GZN"</v>
      </c>
      <c r="E258" t="s">
        <v>116</v>
      </c>
      <c r="F258" t="str">
        <f>VLOOKUP(A258,Sheet2!A:U,5,FALSE)</f>
        <v>GZN</v>
      </c>
      <c r="K258" t="b">
        <f t="shared" ref="K258:K321" ca="1" si="74">IF(EXACT($N$1,$N$2),"",FALSE)</f>
        <v>0</v>
      </c>
    </row>
    <row r="259" spans="1:11">
      <c r="A259">
        <f t="shared" si="68"/>
        <v>6</v>
      </c>
      <c r="B259">
        <f t="shared" ref="B259:B322" si="75">MOD((ROW(C259)-2),43)+1</f>
        <v>43</v>
      </c>
      <c r="C259" s="1" t="s">
        <v>1</v>
      </c>
      <c r="D259" t="str">
        <f>IF(D260="","}",C259)</f>
        <v>},</v>
      </c>
      <c r="E259" t="s">
        <v>116</v>
      </c>
      <c r="F259" t="str">
        <f>VLOOKUP(A259,Sheet2!A:U,5,FALSE)</f>
        <v>GZN</v>
      </c>
      <c r="K259" t="b">
        <f t="shared" ca="1" si="74"/>
        <v>0</v>
      </c>
    </row>
    <row r="260" spans="1:11">
      <c r="A260">
        <f>ROUNDUP((ROW(C260)-1)/43,0)</f>
        <v>7</v>
      </c>
      <c r="B260">
        <f t="shared" si="75"/>
        <v>1</v>
      </c>
      <c r="C260" s="1" t="s">
        <v>0</v>
      </c>
      <c r="D260" t="str">
        <f>C260</f>
        <v>{</v>
      </c>
      <c r="E260" t="s">
        <v>116</v>
      </c>
      <c r="F260" t="str">
        <f>VLOOKUP(A260,Sheet2!A:U,5,FALSE)</f>
        <v>BEX</v>
      </c>
      <c r="K260" t="b">
        <f t="shared" ca="1" si="74"/>
        <v>0</v>
      </c>
    </row>
    <row r="261" spans="1:11">
      <c r="A261">
        <f t="shared" ref="A261:A324" si="76">ROUNDUP((ROW(C261)-1)/43,0)</f>
        <v>7</v>
      </c>
      <c r="B261">
        <f t="shared" si="75"/>
        <v>2</v>
      </c>
      <c r="C261" s="1" t="s">
        <v>5</v>
      </c>
      <c r="D261" t="str">
        <f t="shared" ref="D261:D264" si="77">C261</f>
        <v>"fee_data":[</v>
      </c>
      <c r="E261" t="s">
        <v>116</v>
      </c>
      <c r="F261" t="str">
        <f>VLOOKUP(A261,Sheet2!A:U,5,FALSE)</f>
        <v>BEX</v>
      </c>
      <c r="K261" t="b">
        <f t="shared" ca="1" si="74"/>
        <v>0</v>
      </c>
    </row>
    <row r="262" spans="1:11">
      <c r="A262">
        <f t="shared" si="76"/>
        <v>7</v>
      </c>
      <c r="B262">
        <f t="shared" si="75"/>
        <v>3</v>
      </c>
      <c r="C262" s="1" t="s">
        <v>0</v>
      </c>
      <c r="D262" t="str">
        <f t="shared" si="77"/>
        <v>{</v>
      </c>
      <c r="E262" t="s">
        <v>116</v>
      </c>
      <c r="F262" t="str">
        <f>VLOOKUP(A262,Sheet2!A:U,5,FALSE)</f>
        <v>BEX</v>
      </c>
      <c r="K262" t="b">
        <f t="shared" ca="1" si="74"/>
        <v>0</v>
      </c>
    </row>
    <row r="263" spans="1:11">
      <c r="A263">
        <f t="shared" si="76"/>
        <v>7</v>
      </c>
      <c r="B263">
        <f t="shared" si="75"/>
        <v>4</v>
      </c>
      <c r="C263" s="24" t="s">
        <v>133</v>
      </c>
      <c r="D263" t="str">
        <f>CONCATENATE(C263,$M$1,",",$N$1,""",")</f>
        <v>"fee_date":"2019,2",</v>
      </c>
      <c r="E263" t="s">
        <v>116</v>
      </c>
      <c r="F263" t="str">
        <f>VLOOKUP(A263,Sheet2!A:U,5,FALSE)</f>
        <v>BEX</v>
      </c>
      <c r="K263" t="b">
        <f t="shared" ca="1" si="74"/>
        <v>0</v>
      </c>
    </row>
    <row r="264" spans="1:11">
      <c r="A264">
        <f t="shared" si="76"/>
        <v>7</v>
      </c>
      <c r="B264">
        <f t="shared" si="75"/>
        <v>5</v>
      </c>
      <c r="C264" s="1" t="s">
        <v>6</v>
      </c>
      <c r="D264" t="str">
        <f t="shared" si="77"/>
        <v>"fee_detail":[</v>
      </c>
      <c r="E264" t="s">
        <v>116</v>
      </c>
      <c r="F264" t="str">
        <f>VLOOKUP(A264,Sheet2!A:U,5,FALSE)</f>
        <v>BEX</v>
      </c>
      <c r="K264" t="b">
        <f t="shared" ca="1" si="74"/>
        <v>0</v>
      </c>
    </row>
    <row r="265" spans="1:11">
      <c r="A265">
        <f t="shared" si="76"/>
        <v>7</v>
      </c>
      <c r="B265">
        <f t="shared" si="75"/>
        <v>6</v>
      </c>
      <c r="C265" s="1" t="s">
        <v>0</v>
      </c>
      <c r="D265" t="str">
        <f>IF(J266=0,"",C265)</f>
        <v>{</v>
      </c>
      <c r="E265" t="s">
        <v>116</v>
      </c>
      <c r="F265" t="str">
        <f>VLOOKUP(A265,Sheet2!A:U,5,FALSE)</f>
        <v>BEX</v>
      </c>
      <c r="K265" t="b">
        <f t="shared" ca="1" si="74"/>
        <v>0</v>
      </c>
    </row>
    <row r="266" spans="1:11">
      <c r="A266" s="14">
        <f t="shared" si="76"/>
        <v>7</v>
      </c>
      <c r="B266" s="14">
        <f t="shared" si="75"/>
        <v>7</v>
      </c>
      <c r="C266" s="15" t="s">
        <v>15</v>
      </c>
      <c r="D266" s="14" t="str">
        <f>IF(ISNUMBER(SEARCH("n/a",H266)),"",CONCATENATE(C266," ",H266,","))</f>
        <v>"adult_cny": 1077,</v>
      </c>
      <c r="E266" s="14" t="s">
        <v>116</v>
      </c>
      <c r="F266" s="14" t="str">
        <f>VLOOKUP(A266,Sheet2!A:U,5,FALSE)</f>
        <v>BEX</v>
      </c>
      <c r="G266" s="14" t="s">
        <v>117</v>
      </c>
      <c r="H266" s="14">
        <f>VLOOKUP(A266,Sheet2!A:U,6,FALSE)</f>
        <v>1077</v>
      </c>
      <c r="I266" s="14" t="e">
        <f ca="1">_xlfn.FORMULATEXT(H266)</f>
        <v>#NAME?</v>
      </c>
      <c r="J266">
        <f>COUNT(H266:H269)</f>
        <v>4</v>
      </c>
      <c r="K266" t="b">
        <f t="shared" ca="1" si="74"/>
        <v>0</v>
      </c>
    </row>
    <row r="267" spans="1:11">
      <c r="A267" s="14">
        <f t="shared" si="76"/>
        <v>7</v>
      </c>
      <c r="B267" s="14">
        <f t="shared" si="75"/>
        <v>8</v>
      </c>
      <c r="C267" s="15" t="s">
        <v>16</v>
      </c>
      <c r="D267" s="14" t="str">
        <f t="shared" ref="D267:D269" si="78">IF(ISNUMBER(SEARCH("n/a",H267)),"",CONCATENATE(C267," ",H267,","))</f>
        <v>"adult_hkd": 1247,</v>
      </c>
      <c r="E267" s="14" t="s">
        <v>116</v>
      </c>
      <c r="F267" s="14" t="str">
        <f>VLOOKUP(A267,Sheet2!A:U,5,FALSE)</f>
        <v>BEX</v>
      </c>
      <c r="G267" s="14" t="s">
        <v>117</v>
      </c>
      <c r="H267" s="14">
        <f>VLOOKUP(A267,Sheet2!A:U,14,FALSE)</f>
        <v>1247</v>
      </c>
      <c r="I267" s="14" t="e">
        <f t="shared" ref="I267:I269" ca="1" si="79">_xlfn.FORMULATEXT(H267)</f>
        <v>#NAME?</v>
      </c>
      <c r="K267" t="b">
        <f t="shared" ca="1" si="74"/>
        <v>0</v>
      </c>
    </row>
    <row r="268" spans="1:11">
      <c r="A268" s="14">
        <f t="shared" si="76"/>
        <v>7</v>
      </c>
      <c r="B268" s="14">
        <f t="shared" si="75"/>
        <v>9</v>
      </c>
      <c r="C268" s="15" t="s">
        <v>17</v>
      </c>
      <c r="D268" s="14" t="str">
        <f t="shared" si="78"/>
        <v>"child_cny": 538.5,</v>
      </c>
      <c r="E268" s="14" t="s">
        <v>116</v>
      </c>
      <c r="F268" s="14" t="str">
        <f>VLOOKUP(A268,Sheet2!A:U,5,FALSE)</f>
        <v>BEX</v>
      </c>
      <c r="G268" s="14" t="s">
        <v>117</v>
      </c>
      <c r="H268" s="14">
        <f>VLOOKUP(A268,Sheet2!A:U,10,FALSE)</f>
        <v>538.5</v>
      </c>
      <c r="I268" s="14" t="e">
        <f t="shared" ca="1" si="79"/>
        <v>#NAME?</v>
      </c>
      <c r="K268" t="b">
        <f t="shared" ca="1" si="74"/>
        <v>0</v>
      </c>
    </row>
    <row r="269" spans="1:11">
      <c r="A269" s="14">
        <f t="shared" si="76"/>
        <v>7</v>
      </c>
      <c r="B269" s="14">
        <f t="shared" si="75"/>
        <v>10</v>
      </c>
      <c r="C269" s="15" t="s">
        <v>18</v>
      </c>
      <c r="D269" s="14" t="str">
        <f t="shared" si="78"/>
        <v>"child_hkd": 623,</v>
      </c>
      <c r="E269" s="14" t="s">
        <v>116</v>
      </c>
      <c r="F269" s="14" t="str">
        <f>VLOOKUP(A269,Sheet2!A:U,5,FALSE)</f>
        <v>BEX</v>
      </c>
      <c r="G269" s="14" t="s">
        <v>117</v>
      </c>
      <c r="H269" s="14">
        <f>VLOOKUP(A269,Sheet2!A:U,18,FALSE)</f>
        <v>623</v>
      </c>
      <c r="I269" s="14" t="e">
        <f t="shared" ca="1" si="79"/>
        <v>#NAME?</v>
      </c>
      <c r="K269" t="b">
        <f t="shared" ca="1" si="74"/>
        <v>0</v>
      </c>
    </row>
    <row r="270" spans="1:11">
      <c r="A270">
        <f t="shared" si="76"/>
        <v>7</v>
      </c>
      <c r="B270">
        <f t="shared" si="75"/>
        <v>11</v>
      </c>
      <c r="C270" s="1" t="s">
        <v>7</v>
      </c>
      <c r="D270" t="str">
        <f>IF(J266=0,"",C270)</f>
        <v>"class_title":"second_class",</v>
      </c>
      <c r="E270" t="s">
        <v>116</v>
      </c>
      <c r="F270" t="str">
        <f>VLOOKUP(A270,Sheet2!A:U,5,FALSE)</f>
        <v>BEX</v>
      </c>
      <c r="K270" t="b">
        <f t="shared" ca="1" si="74"/>
        <v>0</v>
      </c>
    </row>
    <row r="271" spans="1:11">
      <c r="A271">
        <f t="shared" si="76"/>
        <v>7</v>
      </c>
      <c r="B271">
        <f t="shared" si="75"/>
        <v>12</v>
      </c>
      <c r="C271" s="1" t="s">
        <v>8</v>
      </c>
      <c r="D271" t="str">
        <f>IF(J266=0,"",C271)</f>
        <v>"class_type":4</v>
      </c>
      <c r="E271" t="s">
        <v>116</v>
      </c>
      <c r="F271" t="str">
        <f>VLOOKUP(A271,Sheet2!A:U,5,FALSE)</f>
        <v>BEX</v>
      </c>
      <c r="K271" t="b">
        <f t="shared" ca="1" si="74"/>
        <v>0</v>
      </c>
    </row>
    <row r="272" spans="1:11">
      <c r="A272">
        <f t="shared" si="76"/>
        <v>7</v>
      </c>
      <c r="B272">
        <f t="shared" si="75"/>
        <v>13</v>
      </c>
      <c r="C272" s="1" t="s">
        <v>1</v>
      </c>
      <c r="D272" t="str">
        <f>IF(J266=0,"",IF(SUM(J274:J290)&gt;0,C272,"}"))</f>
        <v>},</v>
      </c>
      <c r="E272" t="s">
        <v>116</v>
      </c>
      <c r="F272" t="str">
        <f>VLOOKUP(A272,Sheet2!A:U,5,FALSE)</f>
        <v>BEX</v>
      </c>
      <c r="K272" t="b">
        <f t="shared" ca="1" si="74"/>
        <v>0</v>
      </c>
    </row>
    <row r="273" spans="1:11">
      <c r="A273">
        <f t="shared" si="76"/>
        <v>7</v>
      </c>
      <c r="B273">
        <f t="shared" si="75"/>
        <v>14</v>
      </c>
      <c r="C273" s="1" t="s">
        <v>0</v>
      </c>
      <c r="D273" t="str">
        <f>IF(J274=0,"",C273)</f>
        <v>{</v>
      </c>
      <c r="E273" t="s">
        <v>116</v>
      </c>
      <c r="F273" t="str">
        <f>VLOOKUP(A273,Sheet2!A:U,5,FALSE)</f>
        <v>BEX</v>
      </c>
      <c r="K273" t="b">
        <f t="shared" ca="1" si="74"/>
        <v>0</v>
      </c>
    </row>
    <row r="274" spans="1:11">
      <c r="A274" s="16">
        <f t="shared" si="76"/>
        <v>7</v>
      </c>
      <c r="B274" s="16">
        <f t="shared" si="75"/>
        <v>15</v>
      </c>
      <c r="C274" s="17" t="s">
        <v>15</v>
      </c>
      <c r="D274" s="16" t="str">
        <f>IF(ISNUMBER(SEARCH("n/a",H274)),"",CONCATENATE(C274," ",H274,","))</f>
        <v>"adult_cny": 1724,</v>
      </c>
      <c r="E274" s="16" t="s">
        <v>116</v>
      </c>
      <c r="F274" s="16" t="str">
        <f>VLOOKUP(A274,Sheet2!A:U,5,FALSE)</f>
        <v>BEX</v>
      </c>
      <c r="G274" s="16" t="s">
        <v>118</v>
      </c>
      <c r="H274" s="16">
        <f>VLOOKUP(A274,Sheet2!A:U,7,FALSE)</f>
        <v>1724</v>
      </c>
      <c r="I274" s="16" t="e">
        <f ca="1">_xlfn.FORMULATEXT(H274)</f>
        <v>#NAME?</v>
      </c>
      <c r="J274">
        <f>COUNT(H274:H277)</f>
        <v>4</v>
      </c>
      <c r="K274" t="b">
        <f t="shared" ca="1" si="74"/>
        <v>0</v>
      </c>
    </row>
    <row r="275" spans="1:11">
      <c r="A275" s="16">
        <f t="shared" si="76"/>
        <v>7</v>
      </c>
      <c r="B275" s="16">
        <f t="shared" si="75"/>
        <v>16</v>
      </c>
      <c r="C275" s="17" t="s">
        <v>16</v>
      </c>
      <c r="D275" s="16" t="str">
        <f t="shared" ref="D275:D277" si="80">IF(ISNUMBER(SEARCH("n/a",H275)),"",CONCATENATE(C275," ",H275,","))</f>
        <v>"adult_hkd": 1995,</v>
      </c>
      <c r="E275" s="16" t="s">
        <v>116</v>
      </c>
      <c r="F275" s="16" t="str">
        <f>VLOOKUP(A275,Sheet2!A:U,5,FALSE)</f>
        <v>BEX</v>
      </c>
      <c r="G275" s="16" t="s">
        <v>118</v>
      </c>
      <c r="H275" s="16">
        <f>VLOOKUP(A275,Sheet2!A:U,15,FALSE)</f>
        <v>1995</v>
      </c>
      <c r="I275" s="16" t="e">
        <f t="shared" ref="I275:I277" ca="1" si="81">_xlfn.FORMULATEXT(H275)</f>
        <v>#NAME?</v>
      </c>
      <c r="K275" t="b">
        <f t="shared" ca="1" si="74"/>
        <v>0</v>
      </c>
    </row>
    <row r="276" spans="1:11">
      <c r="A276" s="16">
        <f t="shared" si="76"/>
        <v>7</v>
      </c>
      <c r="B276" s="16">
        <f t="shared" si="75"/>
        <v>17</v>
      </c>
      <c r="C276" s="17" t="s">
        <v>17</v>
      </c>
      <c r="D276" s="16" t="str">
        <f t="shared" si="80"/>
        <v>"child_cny": 862,</v>
      </c>
      <c r="E276" s="16" t="s">
        <v>116</v>
      </c>
      <c r="F276" s="16" t="str">
        <f>VLOOKUP(A276,Sheet2!A:U,5,FALSE)</f>
        <v>BEX</v>
      </c>
      <c r="G276" s="16" t="s">
        <v>118</v>
      </c>
      <c r="H276" s="16">
        <f>VLOOKUP(A276,Sheet2!A:U,11,FALSE)</f>
        <v>862</v>
      </c>
      <c r="I276" s="16" t="e">
        <f t="shared" ca="1" si="81"/>
        <v>#NAME?</v>
      </c>
      <c r="K276" t="b">
        <f t="shared" ca="1" si="74"/>
        <v>0</v>
      </c>
    </row>
    <row r="277" spans="1:11">
      <c r="A277" s="16">
        <f t="shared" si="76"/>
        <v>7</v>
      </c>
      <c r="B277" s="16">
        <f t="shared" si="75"/>
        <v>18</v>
      </c>
      <c r="C277" s="17" t="s">
        <v>18</v>
      </c>
      <c r="D277" s="16" t="str">
        <f t="shared" si="80"/>
        <v>"child_hkd": 998,</v>
      </c>
      <c r="E277" s="16" t="s">
        <v>116</v>
      </c>
      <c r="F277" s="16" t="str">
        <f>VLOOKUP(A277,Sheet2!A:U,5,FALSE)</f>
        <v>BEX</v>
      </c>
      <c r="G277" s="16" t="s">
        <v>118</v>
      </c>
      <c r="H277" s="16">
        <f>VLOOKUP(A277,Sheet2!A:U,19,FALSE)</f>
        <v>998</v>
      </c>
      <c r="I277" s="16" t="e">
        <f t="shared" ca="1" si="81"/>
        <v>#NAME?</v>
      </c>
      <c r="K277" t="b">
        <f t="shared" ca="1" si="74"/>
        <v>0</v>
      </c>
    </row>
    <row r="278" spans="1:11">
      <c r="A278">
        <f t="shared" si="76"/>
        <v>7</v>
      </c>
      <c r="B278">
        <f t="shared" si="75"/>
        <v>19</v>
      </c>
      <c r="C278" s="1" t="s">
        <v>9</v>
      </c>
      <c r="D278" t="str">
        <f>IF(J274=0,"",C278)</f>
        <v>"class_title":"first_class",</v>
      </c>
      <c r="E278" t="s">
        <v>116</v>
      </c>
      <c r="F278" t="str">
        <f>VLOOKUP(A278,Sheet2!A:U,5,FALSE)</f>
        <v>BEX</v>
      </c>
      <c r="K278" t="b">
        <f t="shared" ca="1" si="74"/>
        <v>0</v>
      </c>
    </row>
    <row r="279" spans="1:11">
      <c r="A279">
        <f t="shared" si="76"/>
        <v>7</v>
      </c>
      <c r="B279">
        <f t="shared" si="75"/>
        <v>20</v>
      </c>
      <c r="C279" s="1" t="s">
        <v>10</v>
      </c>
      <c r="D279" t="str">
        <f>IF(J274=0,"",C279)</f>
        <v>"class_type":3</v>
      </c>
      <c r="E279" t="s">
        <v>116</v>
      </c>
      <c r="F279" t="str">
        <f>VLOOKUP(A279,Sheet2!A:U,5,FALSE)</f>
        <v>BEX</v>
      </c>
      <c r="K279" t="b">
        <f t="shared" ca="1" si="74"/>
        <v>0</v>
      </c>
    </row>
    <row r="280" spans="1:11">
      <c r="A280">
        <f t="shared" si="76"/>
        <v>7</v>
      </c>
      <c r="B280">
        <f t="shared" si="75"/>
        <v>21</v>
      </c>
      <c r="C280" s="1" t="s">
        <v>1</v>
      </c>
      <c r="D280" t="str">
        <f>IF(J274=0,"",IF(SUM(J282:J298)&gt;0,C280,"}"))</f>
        <v>},</v>
      </c>
      <c r="E280" t="s">
        <v>116</v>
      </c>
      <c r="F280" t="str">
        <f>VLOOKUP(A280,Sheet2!A:U,5,FALSE)</f>
        <v>BEX</v>
      </c>
      <c r="K280" t="b">
        <f t="shared" ca="1" si="74"/>
        <v>0</v>
      </c>
    </row>
    <row r="281" spans="1:11">
      <c r="A281">
        <f t="shared" si="76"/>
        <v>7</v>
      </c>
      <c r="B281">
        <f t="shared" si="75"/>
        <v>22</v>
      </c>
      <c r="C281" s="1" t="s">
        <v>0</v>
      </c>
      <c r="D281" t="str">
        <f>IF(J282=0,"",C281)</f>
        <v>{</v>
      </c>
      <c r="E281" t="s">
        <v>116</v>
      </c>
      <c r="F281" t="str">
        <f>VLOOKUP(A281,Sheet2!A:U,5,FALSE)</f>
        <v>BEX</v>
      </c>
      <c r="K281" t="b">
        <f t="shared" ca="1" si="74"/>
        <v>0</v>
      </c>
    </row>
    <row r="282" spans="1:11">
      <c r="A282" s="18">
        <f t="shared" si="76"/>
        <v>7</v>
      </c>
      <c r="B282" s="18">
        <f t="shared" si="75"/>
        <v>23</v>
      </c>
      <c r="C282" s="19" t="s">
        <v>15</v>
      </c>
      <c r="D282" s="18" t="str">
        <f>IF(ISNUMBER(SEARCH("n/a",H282)),"",CONCATENATE(C282," ",H282,","))</f>
        <v>"adult_cny": 2029,</v>
      </c>
      <c r="E282" s="18" t="s">
        <v>116</v>
      </c>
      <c r="F282" s="18" t="str">
        <f>VLOOKUP(A282,Sheet2!A:U,5,FALSE)</f>
        <v>BEX</v>
      </c>
      <c r="G282" s="18" t="s">
        <v>119</v>
      </c>
      <c r="H282" s="18">
        <f>VLOOKUP(A282,Sheet2!A:U,8,FALSE)</f>
        <v>2029</v>
      </c>
      <c r="I282" s="18" t="e">
        <f ca="1">_xlfn.FORMULATEXT(H282)</f>
        <v>#NAME?</v>
      </c>
      <c r="J282">
        <f>COUNT(H282:H285)</f>
        <v>4</v>
      </c>
      <c r="K282" t="b">
        <f t="shared" ca="1" si="74"/>
        <v>0</v>
      </c>
    </row>
    <row r="283" spans="1:11">
      <c r="A283" s="18">
        <f t="shared" si="76"/>
        <v>7</v>
      </c>
      <c r="B283" s="18">
        <f t="shared" si="75"/>
        <v>24</v>
      </c>
      <c r="C283" s="19" t="s">
        <v>16</v>
      </c>
      <c r="D283" s="18" t="str">
        <f t="shared" ref="D283:D285" si="82">IF(ISNUMBER(SEARCH("n/a",H283)),"",CONCATENATE(C283," ",H283,","))</f>
        <v>"adult_hkd": 2348,</v>
      </c>
      <c r="E283" s="18" t="s">
        <v>116</v>
      </c>
      <c r="F283" s="18" t="str">
        <f>VLOOKUP(A283,Sheet2!A:U,5,FALSE)</f>
        <v>BEX</v>
      </c>
      <c r="G283" s="18" t="s">
        <v>119</v>
      </c>
      <c r="H283" s="18">
        <f>VLOOKUP(A283,Sheet2!A:U,16,FALSE)</f>
        <v>2348</v>
      </c>
      <c r="I283" s="18" t="e">
        <f t="shared" ref="I283:I285" ca="1" si="83">_xlfn.FORMULATEXT(H283)</f>
        <v>#NAME?</v>
      </c>
      <c r="K283" t="b">
        <f t="shared" ca="1" si="74"/>
        <v>0</v>
      </c>
    </row>
    <row r="284" spans="1:11">
      <c r="A284" s="18">
        <f t="shared" si="76"/>
        <v>7</v>
      </c>
      <c r="B284" s="18">
        <f t="shared" si="75"/>
        <v>25</v>
      </c>
      <c r="C284" s="19" t="s">
        <v>17</v>
      </c>
      <c r="D284" s="18" t="str">
        <f t="shared" si="82"/>
        <v>"child_cny": 1014.5,</v>
      </c>
      <c r="E284" s="18" t="s">
        <v>116</v>
      </c>
      <c r="F284" s="18" t="str">
        <f>VLOOKUP(A284,Sheet2!A:U,5,FALSE)</f>
        <v>BEX</v>
      </c>
      <c r="G284" s="18" t="s">
        <v>119</v>
      </c>
      <c r="H284" s="18">
        <f>VLOOKUP(A284,Sheet2!A:U,12,FALSE)</f>
        <v>1014.5</v>
      </c>
      <c r="I284" s="18" t="e">
        <f t="shared" ca="1" si="83"/>
        <v>#NAME?</v>
      </c>
      <c r="K284" t="b">
        <f t="shared" ca="1" si="74"/>
        <v>0</v>
      </c>
    </row>
    <row r="285" spans="1:11">
      <c r="A285" s="18">
        <f t="shared" si="76"/>
        <v>7</v>
      </c>
      <c r="B285" s="18">
        <f t="shared" si="75"/>
        <v>26</v>
      </c>
      <c r="C285" s="19" t="s">
        <v>18</v>
      </c>
      <c r="D285" s="18" t="str">
        <f t="shared" si="82"/>
        <v>"child_hkd": 1174,</v>
      </c>
      <c r="E285" s="18" t="s">
        <v>116</v>
      </c>
      <c r="F285" s="18" t="str">
        <f>VLOOKUP(A285,Sheet2!A:U,5,FALSE)</f>
        <v>BEX</v>
      </c>
      <c r="G285" s="18" t="s">
        <v>119</v>
      </c>
      <c r="H285" s="18">
        <f>VLOOKUP(A285,Sheet2!A:U,20,FALSE)</f>
        <v>1174</v>
      </c>
      <c r="I285" s="18" t="e">
        <f t="shared" ca="1" si="83"/>
        <v>#NAME?</v>
      </c>
      <c r="K285" t="b">
        <f t="shared" ca="1" si="74"/>
        <v>0</v>
      </c>
    </row>
    <row r="286" spans="1:11">
      <c r="A286">
        <f t="shared" si="76"/>
        <v>7</v>
      </c>
      <c r="B286">
        <f t="shared" si="75"/>
        <v>27</v>
      </c>
      <c r="C286" s="1" t="s">
        <v>11</v>
      </c>
      <c r="D286" t="str">
        <f>IF(J282=0,"",C286)</f>
        <v>"class_title":"premium_class",</v>
      </c>
      <c r="E286" t="s">
        <v>116</v>
      </c>
      <c r="F286" t="str">
        <f>VLOOKUP(A286,Sheet2!A:U,5,FALSE)</f>
        <v>BEX</v>
      </c>
      <c r="K286" t="b">
        <f t="shared" ca="1" si="74"/>
        <v>0</v>
      </c>
    </row>
    <row r="287" spans="1:11">
      <c r="A287">
        <f t="shared" si="76"/>
        <v>7</v>
      </c>
      <c r="B287">
        <f t="shared" si="75"/>
        <v>28</v>
      </c>
      <c r="C287" s="1" t="s">
        <v>12</v>
      </c>
      <c r="D287" t="str">
        <f>IF(J282=0,"",C287)</f>
        <v>"class_type":2</v>
      </c>
      <c r="E287" t="s">
        <v>116</v>
      </c>
      <c r="F287" t="str">
        <f>VLOOKUP(A287,Sheet2!A:U,5,FALSE)</f>
        <v>BEX</v>
      </c>
      <c r="K287" t="b">
        <f t="shared" ca="1" si="74"/>
        <v>0</v>
      </c>
    </row>
    <row r="288" spans="1:11">
      <c r="A288">
        <f t="shared" si="76"/>
        <v>7</v>
      </c>
      <c r="B288">
        <f t="shared" si="75"/>
        <v>29</v>
      </c>
      <c r="C288" s="1" t="s">
        <v>1</v>
      </c>
      <c r="D288" t="str">
        <f>IF(J282=0,"",IF(SUM(J290:J306)&gt;0,C288,"}"))</f>
        <v>},</v>
      </c>
      <c r="E288" t="s">
        <v>116</v>
      </c>
      <c r="F288" t="str">
        <f>VLOOKUP(A288,Sheet2!A:U,5,FALSE)</f>
        <v>BEX</v>
      </c>
      <c r="K288" t="b">
        <f t="shared" ca="1" si="74"/>
        <v>0</v>
      </c>
    </row>
    <row r="289" spans="1:11">
      <c r="A289">
        <f t="shared" si="76"/>
        <v>7</v>
      </c>
      <c r="B289">
        <f t="shared" si="75"/>
        <v>30</v>
      </c>
      <c r="C289" s="1" t="s">
        <v>0</v>
      </c>
      <c r="D289" t="str">
        <f>IF(J290=0,"",C289)</f>
        <v>{</v>
      </c>
      <c r="E289" t="s">
        <v>116</v>
      </c>
      <c r="F289" t="str">
        <f>VLOOKUP(A289,Sheet2!A:U,5,FALSE)</f>
        <v>BEX</v>
      </c>
      <c r="K289" t="b">
        <f t="shared" ca="1" si="74"/>
        <v>0</v>
      </c>
    </row>
    <row r="290" spans="1:11">
      <c r="A290" s="20">
        <f t="shared" si="76"/>
        <v>7</v>
      </c>
      <c r="B290" s="20">
        <f t="shared" si="75"/>
        <v>31</v>
      </c>
      <c r="C290" s="21" t="s">
        <v>15</v>
      </c>
      <c r="D290" s="20" t="str">
        <f>IF(ISNUMBER(SEARCH("n/a",H290)),"",CONCATENATE(C290," ",H290,","))</f>
        <v>"adult_cny": 3369,</v>
      </c>
      <c r="E290" s="20" t="s">
        <v>116</v>
      </c>
      <c r="F290" s="20" t="str">
        <f>VLOOKUP(A290,Sheet2!A:U,5,FALSE)</f>
        <v>BEX</v>
      </c>
      <c r="G290" s="20" t="s">
        <v>120</v>
      </c>
      <c r="H290" s="20">
        <f>VLOOKUP(A290,Sheet2!A:U,9,FALSE)</f>
        <v>3369</v>
      </c>
      <c r="I290" s="20" t="e">
        <f ca="1">_xlfn.FORMULATEXT(H290)</f>
        <v>#NAME?</v>
      </c>
      <c r="J290">
        <f>COUNT(H290:H293)</f>
        <v>4</v>
      </c>
      <c r="K290" t="b">
        <f t="shared" ca="1" si="74"/>
        <v>0</v>
      </c>
    </row>
    <row r="291" spans="1:11">
      <c r="A291" s="20">
        <f t="shared" si="76"/>
        <v>7</v>
      </c>
      <c r="B291" s="20">
        <f t="shared" si="75"/>
        <v>32</v>
      </c>
      <c r="C291" s="21" t="s">
        <v>16</v>
      </c>
      <c r="D291" s="20" t="str">
        <f t="shared" ref="D291:D293" si="84">IF(ISNUMBER(SEARCH("n/a",H291)),"",CONCATENATE(C291," ",H291,","))</f>
        <v>"adult_hkd": 3899,</v>
      </c>
      <c r="E291" s="20" t="s">
        <v>116</v>
      </c>
      <c r="F291" s="20" t="str">
        <f>VLOOKUP(A291,Sheet2!A:U,5,FALSE)</f>
        <v>BEX</v>
      </c>
      <c r="G291" s="20" t="s">
        <v>120</v>
      </c>
      <c r="H291" s="20">
        <f>VLOOKUP(A291,Sheet2!A:U,17,FALSE)</f>
        <v>3899</v>
      </c>
      <c r="I291" s="20" t="e">
        <f t="shared" ref="I291:I293" ca="1" si="85">_xlfn.FORMULATEXT(H291)</f>
        <v>#NAME?</v>
      </c>
      <c r="K291" t="b">
        <f t="shared" ca="1" si="74"/>
        <v>0</v>
      </c>
    </row>
    <row r="292" spans="1:11">
      <c r="A292" s="20">
        <f t="shared" si="76"/>
        <v>7</v>
      </c>
      <c r="B292" s="20">
        <f t="shared" si="75"/>
        <v>33</v>
      </c>
      <c r="C292" s="21" t="s">
        <v>17</v>
      </c>
      <c r="D292" s="20" t="str">
        <f t="shared" si="84"/>
        <v>"child_cny": 1684.5,</v>
      </c>
      <c r="E292" s="20" t="s">
        <v>116</v>
      </c>
      <c r="F292" s="20" t="str">
        <f>VLOOKUP(A292,Sheet2!A:U,5,FALSE)</f>
        <v>BEX</v>
      </c>
      <c r="G292" s="20" t="s">
        <v>120</v>
      </c>
      <c r="H292" s="20">
        <f>VLOOKUP(A292,Sheet2!A:U,13,FALSE)</f>
        <v>1684.5</v>
      </c>
      <c r="I292" s="20" t="e">
        <f t="shared" ca="1" si="85"/>
        <v>#NAME?</v>
      </c>
      <c r="K292" t="b">
        <f t="shared" ca="1" si="74"/>
        <v>0</v>
      </c>
    </row>
    <row r="293" spans="1:11">
      <c r="A293" s="20">
        <f t="shared" si="76"/>
        <v>7</v>
      </c>
      <c r="B293" s="20">
        <f t="shared" si="75"/>
        <v>34</v>
      </c>
      <c r="C293" s="21" t="s">
        <v>18</v>
      </c>
      <c r="D293" s="20" t="str">
        <f t="shared" si="84"/>
        <v>"child_hkd": 1950,</v>
      </c>
      <c r="E293" s="20" t="s">
        <v>116</v>
      </c>
      <c r="F293" s="20" t="str">
        <f>VLOOKUP(A293,Sheet2!A:U,5,FALSE)</f>
        <v>BEX</v>
      </c>
      <c r="G293" s="20" t="s">
        <v>120</v>
      </c>
      <c r="H293" s="20">
        <f>VLOOKUP(A293,Sheet2!A:U,21,FALSE)</f>
        <v>1950</v>
      </c>
      <c r="I293" s="20" t="e">
        <f t="shared" ca="1" si="85"/>
        <v>#NAME?</v>
      </c>
      <c r="K293" t="b">
        <f t="shared" ca="1" si="74"/>
        <v>0</v>
      </c>
    </row>
    <row r="294" spans="1:11">
      <c r="A294">
        <f t="shared" si="76"/>
        <v>7</v>
      </c>
      <c r="B294">
        <f t="shared" si="75"/>
        <v>35</v>
      </c>
      <c r="C294" s="1" t="s">
        <v>13</v>
      </c>
      <c r="D294" t="str">
        <f>IF(J290=0,"",C294)</f>
        <v>"class_title":"business_class",</v>
      </c>
      <c r="E294" t="s">
        <v>116</v>
      </c>
      <c r="F294" t="str">
        <f>VLOOKUP(A294,Sheet2!A:U,5,FALSE)</f>
        <v>BEX</v>
      </c>
      <c r="K294" t="b">
        <f t="shared" ca="1" si="74"/>
        <v>0</v>
      </c>
    </row>
    <row r="295" spans="1:11">
      <c r="A295">
        <f t="shared" si="76"/>
        <v>7</v>
      </c>
      <c r="B295">
        <f t="shared" si="75"/>
        <v>36</v>
      </c>
      <c r="C295" s="1" t="s">
        <v>14</v>
      </c>
      <c r="D295" t="str">
        <f>IF(J290=0,"",C295)</f>
        <v>"class_type":1</v>
      </c>
      <c r="E295" t="s">
        <v>116</v>
      </c>
      <c r="F295" t="str">
        <f>VLOOKUP(A295,Sheet2!A:U,5,FALSE)</f>
        <v>BEX</v>
      </c>
      <c r="K295" t="b">
        <f t="shared" ca="1" si="74"/>
        <v>0</v>
      </c>
    </row>
    <row r="296" spans="1:11">
      <c r="A296">
        <f t="shared" si="76"/>
        <v>7</v>
      </c>
      <c r="B296">
        <f t="shared" si="75"/>
        <v>37</v>
      </c>
      <c r="C296" s="1" t="s">
        <v>2</v>
      </c>
      <c r="D296" t="str">
        <f>IF(J290=0,"",C296)</f>
        <v>}</v>
      </c>
      <c r="E296" t="s">
        <v>116</v>
      </c>
      <c r="F296" t="str">
        <f>VLOOKUP(A296,Sheet2!A:U,5,FALSE)</f>
        <v>BEX</v>
      </c>
      <c r="K296" t="b">
        <f t="shared" ca="1" si="74"/>
        <v>0</v>
      </c>
    </row>
    <row r="297" spans="1:11">
      <c r="A297">
        <f t="shared" si="76"/>
        <v>7</v>
      </c>
      <c r="B297">
        <f t="shared" si="75"/>
        <v>38</v>
      </c>
      <c r="C297" s="1" t="s">
        <v>3</v>
      </c>
      <c r="D297" t="str">
        <f t="shared" ref="D297:D299" si="86">C297</f>
        <v>]</v>
      </c>
      <c r="E297" t="s">
        <v>116</v>
      </c>
      <c r="F297" t="str">
        <f>VLOOKUP(A297,Sheet2!A:U,5,FALSE)</f>
        <v>BEX</v>
      </c>
      <c r="K297" t="b">
        <f t="shared" ca="1" si="74"/>
        <v>0</v>
      </c>
    </row>
    <row r="298" spans="1:11">
      <c r="A298">
        <f t="shared" si="76"/>
        <v>7</v>
      </c>
      <c r="B298">
        <f t="shared" si="75"/>
        <v>39</v>
      </c>
      <c r="C298" s="1" t="s">
        <v>2</v>
      </c>
      <c r="D298" t="str">
        <f t="shared" si="86"/>
        <v>}</v>
      </c>
      <c r="E298" t="s">
        <v>116</v>
      </c>
      <c r="F298" t="str">
        <f>VLOOKUP(A298,Sheet2!A:U,5,FALSE)</f>
        <v>BEX</v>
      </c>
      <c r="K298" t="b">
        <f t="shared" ca="1" si="74"/>
        <v>0</v>
      </c>
    </row>
    <row r="299" spans="1:11">
      <c r="A299">
        <f t="shared" si="76"/>
        <v>7</v>
      </c>
      <c r="B299">
        <f t="shared" si="75"/>
        <v>40</v>
      </c>
      <c r="C299" s="1" t="s">
        <v>4</v>
      </c>
      <c r="D299" t="str">
        <f t="shared" si="86"/>
        <v>],</v>
      </c>
      <c r="E299" t="s">
        <v>116</v>
      </c>
      <c r="F299" t="str">
        <f>VLOOKUP(A299,Sheet2!A:U,5,FALSE)</f>
        <v>BEX</v>
      </c>
      <c r="K299" t="b">
        <f t="shared" ca="1" si="74"/>
        <v>0</v>
      </c>
    </row>
    <row r="300" spans="1:11">
      <c r="A300">
        <f t="shared" si="76"/>
        <v>7</v>
      </c>
      <c r="B300">
        <f t="shared" si="75"/>
        <v>41</v>
      </c>
      <c r="C300" s="1" t="s">
        <v>19</v>
      </c>
      <c r="D300" t="str">
        <f>CONCATENATE(C300," ",A300,",")</f>
        <v>"fee_id": 7,</v>
      </c>
      <c r="E300" t="s">
        <v>116</v>
      </c>
      <c r="F300" t="str">
        <f>VLOOKUP(A300,Sheet2!A:U,5,FALSE)</f>
        <v>BEX</v>
      </c>
      <c r="K300" t="b">
        <f t="shared" ca="1" si="74"/>
        <v>0</v>
      </c>
    </row>
    <row r="301" spans="1:11">
      <c r="A301">
        <f t="shared" si="76"/>
        <v>7</v>
      </c>
      <c r="B301">
        <f t="shared" si="75"/>
        <v>42</v>
      </c>
      <c r="C301" s="1" t="s">
        <v>129</v>
      </c>
      <c r="D301" t="str">
        <f>CONCATENATE(C301,E301,"2",F301,"""")</f>
        <v>"route_id": "WEK2BEX"</v>
      </c>
      <c r="E301" t="s">
        <v>116</v>
      </c>
      <c r="F301" t="str">
        <f>VLOOKUP(A301,Sheet2!A:U,5,FALSE)</f>
        <v>BEX</v>
      </c>
      <c r="K301" t="b">
        <f t="shared" ca="1" si="74"/>
        <v>0</v>
      </c>
    </row>
    <row r="302" spans="1:11">
      <c r="A302">
        <f t="shared" si="76"/>
        <v>7</v>
      </c>
      <c r="B302">
        <f t="shared" si="75"/>
        <v>43</v>
      </c>
      <c r="C302" s="1" t="s">
        <v>1</v>
      </c>
      <c r="D302" t="str">
        <f>IF(D303="","}",C302)</f>
        <v>},</v>
      </c>
      <c r="E302" t="s">
        <v>116</v>
      </c>
      <c r="F302" t="str">
        <f>VLOOKUP(A302,Sheet2!A:U,5,FALSE)</f>
        <v>BEX</v>
      </c>
      <c r="K302" t="b">
        <f t="shared" ca="1" si="74"/>
        <v>0</v>
      </c>
    </row>
    <row r="303" spans="1:11">
      <c r="A303">
        <f t="shared" si="76"/>
        <v>8</v>
      </c>
      <c r="B303">
        <f t="shared" si="75"/>
        <v>1</v>
      </c>
      <c r="C303" s="1" t="s">
        <v>0</v>
      </c>
      <c r="D303" t="str">
        <f>C303</f>
        <v>{</v>
      </c>
      <c r="E303" t="s">
        <v>116</v>
      </c>
      <c r="F303" t="str">
        <f>VLOOKUP(A303,Sheet2!A:U,5,FALSE)</f>
        <v>CSN</v>
      </c>
      <c r="K303" t="b">
        <f t="shared" ca="1" si="74"/>
        <v>0</v>
      </c>
    </row>
    <row r="304" spans="1:11">
      <c r="A304">
        <f t="shared" si="76"/>
        <v>8</v>
      </c>
      <c r="B304">
        <f t="shared" si="75"/>
        <v>2</v>
      </c>
      <c r="C304" s="1" t="s">
        <v>5</v>
      </c>
      <c r="D304" t="str">
        <f t="shared" ref="D304:D307" si="87">C304</f>
        <v>"fee_data":[</v>
      </c>
      <c r="E304" t="s">
        <v>116</v>
      </c>
      <c r="F304" t="str">
        <f>VLOOKUP(A304,Sheet2!A:U,5,FALSE)</f>
        <v>CSN</v>
      </c>
      <c r="K304" t="b">
        <f t="shared" ca="1" si="74"/>
        <v>0</v>
      </c>
    </row>
    <row r="305" spans="1:11">
      <c r="A305">
        <f t="shared" si="76"/>
        <v>8</v>
      </c>
      <c r="B305">
        <f t="shared" si="75"/>
        <v>3</v>
      </c>
      <c r="C305" s="1" t="s">
        <v>0</v>
      </c>
      <c r="D305" t="str">
        <f t="shared" si="87"/>
        <v>{</v>
      </c>
      <c r="E305" t="s">
        <v>116</v>
      </c>
      <c r="F305" t="str">
        <f>VLOOKUP(A305,Sheet2!A:U,5,FALSE)</f>
        <v>CSN</v>
      </c>
      <c r="K305" t="b">
        <f t="shared" ca="1" si="74"/>
        <v>0</v>
      </c>
    </row>
    <row r="306" spans="1:11">
      <c r="A306">
        <f t="shared" si="76"/>
        <v>8</v>
      </c>
      <c r="B306">
        <f t="shared" si="75"/>
        <v>4</v>
      </c>
      <c r="C306" s="24" t="s">
        <v>133</v>
      </c>
      <c r="D306" t="str">
        <f>CONCATENATE(C306,$M$1,",",$N$1,""",")</f>
        <v>"fee_date":"2019,2",</v>
      </c>
      <c r="E306" t="s">
        <v>116</v>
      </c>
      <c r="F306" t="str">
        <f>VLOOKUP(A306,Sheet2!A:U,5,FALSE)</f>
        <v>CSN</v>
      </c>
      <c r="K306" t="b">
        <f t="shared" ca="1" si="74"/>
        <v>0</v>
      </c>
    </row>
    <row r="307" spans="1:11">
      <c r="A307">
        <f t="shared" si="76"/>
        <v>8</v>
      </c>
      <c r="B307">
        <f t="shared" si="75"/>
        <v>5</v>
      </c>
      <c r="C307" s="1" t="s">
        <v>6</v>
      </c>
      <c r="D307" t="str">
        <f t="shared" si="87"/>
        <v>"fee_detail":[</v>
      </c>
      <c r="E307" t="s">
        <v>116</v>
      </c>
      <c r="F307" t="str">
        <f>VLOOKUP(A307,Sheet2!A:U,5,FALSE)</f>
        <v>CSN</v>
      </c>
      <c r="K307" t="b">
        <f t="shared" ca="1" si="74"/>
        <v>0</v>
      </c>
    </row>
    <row r="308" spans="1:11">
      <c r="A308">
        <f t="shared" si="76"/>
        <v>8</v>
      </c>
      <c r="B308">
        <f t="shared" si="75"/>
        <v>6</v>
      </c>
      <c r="C308" s="1" t="s">
        <v>0</v>
      </c>
      <c r="D308" t="str">
        <f>IF(J309=0,"",C308)</f>
        <v>{</v>
      </c>
      <c r="E308" t="s">
        <v>116</v>
      </c>
      <c r="F308" t="str">
        <f>VLOOKUP(A308,Sheet2!A:U,5,FALSE)</f>
        <v>CSN</v>
      </c>
      <c r="K308" t="b">
        <f t="shared" ca="1" si="74"/>
        <v>0</v>
      </c>
    </row>
    <row r="309" spans="1:11">
      <c r="A309" s="14">
        <f t="shared" si="76"/>
        <v>8</v>
      </c>
      <c r="B309" s="14">
        <f t="shared" si="75"/>
        <v>7</v>
      </c>
      <c r="C309" s="15" t="s">
        <v>15</v>
      </c>
      <c r="D309" s="14" t="str">
        <f>IF(ISNUMBER(SEARCH("n/a",H309)),"",CONCATENATE(C309," ",H309,","))</f>
        <v>"adult_cny": 529,</v>
      </c>
      <c r="E309" s="14" t="s">
        <v>116</v>
      </c>
      <c r="F309" s="14" t="str">
        <f>VLOOKUP(A309,Sheet2!A:U,5,FALSE)</f>
        <v>CSN</v>
      </c>
      <c r="G309" s="14" t="s">
        <v>117</v>
      </c>
      <c r="H309" s="14">
        <f>VLOOKUP(A309,Sheet2!A:U,6,FALSE)</f>
        <v>529</v>
      </c>
      <c r="I309" s="14" t="e">
        <f ca="1">_xlfn.FORMULATEXT(H309)</f>
        <v>#NAME?</v>
      </c>
      <c r="J309">
        <f>COUNT(H309:H312)</f>
        <v>4</v>
      </c>
      <c r="K309" t="b">
        <f t="shared" ca="1" si="74"/>
        <v>0</v>
      </c>
    </row>
    <row r="310" spans="1:11">
      <c r="A310" s="14">
        <f t="shared" si="76"/>
        <v>8</v>
      </c>
      <c r="B310" s="14">
        <f t="shared" si="75"/>
        <v>8</v>
      </c>
      <c r="C310" s="15" t="s">
        <v>16</v>
      </c>
      <c r="D310" s="14" t="str">
        <f t="shared" ref="D310:D312" si="88">IF(ISNUMBER(SEARCH("n/a",H310)),"",CONCATENATE(C310," ",H310,","))</f>
        <v>"adult_hkd": 612,</v>
      </c>
      <c r="E310" s="14" t="s">
        <v>116</v>
      </c>
      <c r="F310" s="14" t="str">
        <f>VLOOKUP(A310,Sheet2!A:U,5,FALSE)</f>
        <v>CSN</v>
      </c>
      <c r="G310" s="14" t="s">
        <v>117</v>
      </c>
      <c r="H310" s="14">
        <f>VLOOKUP(A310,Sheet2!A:U,14,FALSE)</f>
        <v>612</v>
      </c>
      <c r="I310" s="14" t="e">
        <f t="shared" ref="I310:I312" ca="1" si="89">_xlfn.FORMULATEXT(H310)</f>
        <v>#NAME?</v>
      </c>
      <c r="K310" t="b">
        <f t="shared" ca="1" si="74"/>
        <v>0</v>
      </c>
    </row>
    <row r="311" spans="1:11">
      <c r="A311" s="14">
        <f t="shared" si="76"/>
        <v>8</v>
      </c>
      <c r="B311" s="14">
        <f t="shared" si="75"/>
        <v>9</v>
      </c>
      <c r="C311" s="15" t="s">
        <v>17</v>
      </c>
      <c r="D311" s="14" t="str">
        <f t="shared" si="88"/>
        <v>"child_cny": 264.5,</v>
      </c>
      <c r="E311" s="14" t="s">
        <v>116</v>
      </c>
      <c r="F311" s="14" t="str">
        <f>VLOOKUP(A311,Sheet2!A:U,5,FALSE)</f>
        <v>CSN</v>
      </c>
      <c r="G311" s="14" t="s">
        <v>117</v>
      </c>
      <c r="H311" s="14">
        <f>VLOOKUP(A311,Sheet2!A:U,10,FALSE)</f>
        <v>264.5</v>
      </c>
      <c r="I311" s="14" t="e">
        <f t="shared" ca="1" si="89"/>
        <v>#NAME?</v>
      </c>
      <c r="K311" t="b">
        <f t="shared" ca="1" si="74"/>
        <v>0</v>
      </c>
    </row>
    <row r="312" spans="1:11">
      <c r="A312" s="14">
        <f t="shared" si="76"/>
        <v>8</v>
      </c>
      <c r="B312" s="14">
        <f t="shared" si="75"/>
        <v>10</v>
      </c>
      <c r="C312" s="15" t="s">
        <v>18</v>
      </c>
      <c r="D312" s="14" t="str">
        <f t="shared" si="88"/>
        <v>"child_hkd": 306,</v>
      </c>
      <c r="E312" s="14" t="s">
        <v>116</v>
      </c>
      <c r="F312" s="14" t="str">
        <f>VLOOKUP(A312,Sheet2!A:U,5,FALSE)</f>
        <v>CSN</v>
      </c>
      <c r="G312" s="14" t="s">
        <v>117</v>
      </c>
      <c r="H312" s="14">
        <f>VLOOKUP(A312,Sheet2!A:U,18,FALSE)</f>
        <v>306</v>
      </c>
      <c r="I312" s="14" t="e">
        <f t="shared" ca="1" si="89"/>
        <v>#NAME?</v>
      </c>
      <c r="K312" t="b">
        <f t="shared" ca="1" si="74"/>
        <v>0</v>
      </c>
    </row>
    <row r="313" spans="1:11">
      <c r="A313">
        <f t="shared" si="76"/>
        <v>8</v>
      </c>
      <c r="B313">
        <f t="shared" si="75"/>
        <v>11</v>
      </c>
      <c r="C313" s="1" t="s">
        <v>7</v>
      </c>
      <c r="D313" t="str">
        <f>IF(J309=0,"",C313)</f>
        <v>"class_title":"second_class",</v>
      </c>
      <c r="E313" t="s">
        <v>116</v>
      </c>
      <c r="F313" t="str">
        <f>VLOOKUP(A313,Sheet2!A:U,5,FALSE)</f>
        <v>CSN</v>
      </c>
      <c r="K313" t="b">
        <f t="shared" ca="1" si="74"/>
        <v>0</v>
      </c>
    </row>
    <row r="314" spans="1:11">
      <c r="A314">
        <f t="shared" si="76"/>
        <v>8</v>
      </c>
      <c r="B314">
        <f t="shared" si="75"/>
        <v>12</v>
      </c>
      <c r="C314" s="1" t="s">
        <v>8</v>
      </c>
      <c r="D314" t="str">
        <f>IF(J309=0,"",C314)</f>
        <v>"class_type":4</v>
      </c>
      <c r="E314" t="s">
        <v>116</v>
      </c>
      <c r="F314" t="str">
        <f>VLOOKUP(A314,Sheet2!A:U,5,FALSE)</f>
        <v>CSN</v>
      </c>
      <c r="K314" t="b">
        <f t="shared" ca="1" si="74"/>
        <v>0</v>
      </c>
    </row>
    <row r="315" spans="1:11">
      <c r="A315">
        <f t="shared" si="76"/>
        <v>8</v>
      </c>
      <c r="B315">
        <f t="shared" si="75"/>
        <v>13</v>
      </c>
      <c r="C315" s="1" t="s">
        <v>1</v>
      </c>
      <c r="D315" t="str">
        <f>IF(J309=0,"",IF(SUM(J317:J333)&gt;0,C315,"}"))</f>
        <v>},</v>
      </c>
      <c r="E315" t="s">
        <v>116</v>
      </c>
      <c r="F315" t="str">
        <f>VLOOKUP(A315,Sheet2!A:U,5,FALSE)</f>
        <v>CSN</v>
      </c>
      <c r="K315" t="b">
        <f t="shared" ca="1" si="74"/>
        <v>0</v>
      </c>
    </row>
    <row r="316" spans="1:11">
      <c r="A316">
        <f t="shared" si="76"/>
        <v>8</v>
      </c>
      <c r="B316">
        <f t="shared" si="75"/>
        <v>14</v>
      </c>
      <c r="C316" s="1" t="s">
        <v>0</v>
      </c>
      <c r="D316" t="str">
        <f>IF(J317=0,"",C316)</f>
        <v>{</v>
      </c>
      <c r="E316" t="s">
        <v>116</v>
      </c>
      <c r="F316" t="str">
        <f>VLOOKUP(A316,Sheet2!A:U,5,FALSE)</f>
        <v>CSN</v>
      </c>
      <c r="K316" t="b">
        <f t="shared" ca="1" si="74"/>
        <v>0</v>
      </c>
    </row>
    <row r="317" spans="1:11">
      <c r="A317" s="16">
        <f t="shared" si="76"/>
        <v>8</v>
      </c>
      <c r="B317" s="16">
        <f t="shared" si="75"/>
        <v>15</v>
      </c>
      <c r="C317" s="17" t="s">
        <v>15</v>
      </c>
      <c r="D317" s="16" t="str">
        <f>IF(ISNUMBER(SEARCH("n/a",H317)),"",CONCATENATE(C317," ",H317,","))</f>
        <v>"adult_cny": 848,</v>
      </c>
      <c r="E317" s="16" t="s">
        <v>116</v>
      </c>
      <c r="F317" s="16" t="str">
        <f>VLOOKUP(A317,Sheet2!A:U,5,FALSE)</f>
        <v>CSN</v>
      </c>
      <c r="G317" s="16" t="s">
        <v>118</v>
      </c>
      <c r="H317" s="16">
        <f>VLOOKUP(A317,Sheet2!A:U,7,FALSE)</f>
        <v>848</v>
      </c>
      <c r="I317" s="16" t="e">
        <f ca="1">_xlfn.FORMULATEXT(H317)</f>
        <v>#NAME?</v>
      </c>
      <c r="J317">
        <f>COUNT(H317:H320)</f>
        <v>4</v>
      </c>
      <c r="K317" t="b">
        <f t="shared" ca="1" si="74"/>
        <v>0</v>
      </c>
    </row>
    <row r="318" spans="1:11">
      <c r="A318" s="16">
        <f t="shared" si="76"/>
        <v>8</v>
      </c>
      <c r="B318" s="16">
        <f t="shared" si="75"/>
        <v>16</v>
      </c>
      <c r="C318" s="17" t="s">
        <v>16</v>
      </c>
      <c r="D318" s="16" t="str">
        <f t="shared" ref="D318:D320" si="90">IF(ISNUMBER(SEARCH("n/a",H318)),"",CONCATENATE(C318," ",H318,","))</f>
        <v>"adult_hkd": 981,</v>
      </c>
      <c r="E318" s="16" t="s">
        <v>116</v>
      </c>
      <c r="F318" s="16" t="str">
        <f>VLOOKUP(A318,Sheet2!A:U,5,FALSE)</f>
        <v>CSN</v>
      </c>
      <c r="G318" s="16" t="s">
        <v>118</v>
      </c>
      <c r="H318" s="16">
        <f>VLOOKUP(A318,Sheet2!A:U,15,FALSE)</f>
        <v>981</v>
      </c>
      <c r="I318" s="16" t="e">
        <f t="shared" ref="I318:I320" ca="1" si="91">_xlfn.FORMULATEXT(H318)</f>
        <v>#NAME?</v>
      </c>
      <c r="K318" t="b">
        <f t="shared" ca="1" si="74"/>
        <v>0</v>
      </c>
    </row>
    <row r="319" spans="1:11">
      <c r="A319" s="16">
        <f t="shared" si="76"/>
        <v>8</v>
      </c>
      <c r="B319" s="16">
        <f t="shared" si="75"/>
        <v>17</v>
      </c>
      <c r="C319" s="17" t="s">
        <v>17</v>
      </c>
      <c r="D319" s="16" t="str">
        <f t="shared" si="90"/>
        <v>"child_cny": 424,</v>
      </c>
      <c r="E319" s="16" t="s">
        <v>116</v>
      </c>
      <c r="F319" s="16" t="str">
        <f>VLOOKUP(A319,Sheet2!A:U,5,FALSE)</f>
        <v>CSN</v>
      </c>
      <c r="G319" s="16" t="s">
        <v>118</v>
      </c>
      <c r="H319" s="16">
        <f>VLOOKUP(A319,Sheet2!A:U,11,FALSE)</f>
        <v>424</v>
      </c>
      <c r="I319" s="16" t="e">
        <f t="shared" ca="1" si="91"/>
        <v>#NAME?</v>
      </c>
      <c r="K319" t="b">
        <f t="shared" ca="1" si="74"/>
        <v>0</v>
      </c>
    </row>
    <row r="320" spans="1:11">
      <c r="A320" s="16">
        <f t="shared" si="76"/>
        <v>8</v>
      </c>
      <c r="B320" s="16">
        <f t="shared" si="75"/>
        <v>18</v>
      </c>
      <c r="C320" s="17" t="s">
        <v>18</v>
      </c>
      <c r="D320" s="16" t="str">
        <f t="shared" si="90"/>
        <v>"child_hkd": 491,</v>
      </c>
      <c r="E320" s="16" t="s">
        <v>116</v>
      </c>
      <c r="F320" s="16" t="str">
        <f>VLOOKUP(A320,Sheet2!A:U,5,FALSE)</f>
        <v>CSN</v>
      </c>
      <c r="G320" s="16" t="s">
        <v>118</v>
      </c>
      <c r="H320" s="16">
        <f>VLOOKUP(A320,Sheet2!A:U,19,FALSE)</f>
        <v>491</v>
      </c>
      <c r="I320" s="16" t="e">
        <f t="shared" ca="1" si="91"/>
        <v>#NAME?</v>
      </c>
      <c r="K320" t="b">
        <f t="shared" ca="1" si="74"/>
        <v>0</v>
      </c>
    </row>
    <row r="321" spans="1:11">
      <c r="A321">
        <f t="shared" si="76"/>
        <v>8</v>
      </c>
      <c r="B321">
        <f t="shared" si="75"/>
        <v>19</v>
      </c>
      <c r="C321" s="1" t="s">
        <v>9</v>
      </c>
      <c r="D321" t="str">
        <f>IF(J317=0,"",C321)</f>
        <v>"class_title":"first_class",</v>
      </c>
      <c r="E321" t="s">
        <v>116</v>
      </c>
      <c r="F321" t="str">
        <f>VLOOKUP(A321,Sheet2!A:U,5,FALSE)</f>
        <v>CSN</v>
      </c>
      <c r="K321" t="b">
        <f t="shared" ca="1" si="74"/>
        <v>0</v>
      </c>
    </row>
    <row r="322" spans="1:11">
      <c r="A322">
        <f t="shared" si="76"/>
        <v>8</v>
      </c>
      <c r="B322">
        <f t="shared" si="75"/>
        <v>20</v>
      </c>
      <c r="C322" s="1" t="s">
        <v>10</v>
      </c>
      <c r="D322" t="str">
        <f>IF(J317=0,"",C322)</f>
        <v>"class_type":3</v>
      </c>
      <c r="E322" t="s">
        <v>116</v>
      </c>
      <c r="F322" t="str">
        <f>VLOOKUP(A322,Sheet2!A:U,5,FALSE)</f>
        <v>CSN</v>
      </c>
      <c r="K322" t="b">
        <f t="shared" ref="K322:K385" ca="1" si="92">IF(EXACT($N$1,$N$2),"",FALSE)</f>
        <v>0</v>
      </c>
    </row>
    <row r="323" spans="1:11">
      <c r="A323">
        <f t="shared" si="76"/>
        <v>8</v>
      </c>
      <c r="B323">
        <f t="shared" ref="B323:B386" si="93">MOD((ROW(C323)-2),43)+1</f>
        <v>21</v>
      </c>
      <c r="C323" s="1" t="s">
        <v>1</v>
      </c>
      <c r="D323" t="str">
        <f>IF(J317=0,"",IF(SUM(J325:J341)&gt;0,C323,"}"))</f>
        <v>},</v>
      </c>
      <c r="E323" t="s">
        <v>116</v>
      </c>
      <c r="F323" t="str">
        <f>VLOOKUP(A323,Sheet2!A:U,5,FALSE)</f>
        <v>CSN</v>
      </c>
      <c r="K323" t="b">
        <f t="shared" ca="1" si="92"/>
        <v>0</v>
      </c>
    </row>
    <row r="324" spans="1:11">
      <c r="A324">
        <f t="shared" si="76"/>
        <v>8</v>
      </c>
      <c r="B324">
        <f t="shared" si="93"/>
        <v>22</v>
      </c>
      <c r="C324" s="1" t="s">
        <v>0</v>
      </c>
      <c r="D324" t="str">
        <f>IF(J325=0,"",C324)</f>
        <v>{</v>
      </c>
      <c r="E324" t="s">
        <v>116</v>
      </c>
      <c r="F324" t="str">
        <f>VLOOKUP(A324,Sheet2!A:U,5,FALSE)</f>
        <v>CSN</v>
      </c>
      <c r="K324" t="b">
        <f t="shared" ca="1" si="92"/>
        <v>0</v>
      </c>
    </row>
    <row r="325" spans="1:11">
      <c r="A325" s="18">
        <f t="shared" ref="A325:A345" si="94">ROUNDUP((ROW(C325)-1)/43,0)</f>
        <v>8</v>
      </c>
      <c r="B325" s="18">
        <f t="shared" si="93"/>
        <v>23</v>
      </c>
      <c r="C325" s="19" t="s">
        <v>15</v>
      </c>
      <c r="D325" s="18" t="str">
        <f>IF(ISNUMBER(SEARCH("n/a",H325)),"",CONCATENATE(C325," ",H325,","))</f>
        <v>"adult_cny": 987,</v>
      </c>
      <c r="E325" s="18" t="s">
        <v>116</v>
      </c>
      <c r="F325" s="18" t="str">
        <f>VLOOKUP(A325,Sheet2!A:U,5,FALSE)</f>
        <v>CSN</v>
      </c>
      <c r="G325" s="18" t="s">
        <v>119</v>
      </c>
      <c r="H325" s="18">
        <f>VLOOKUP(A325,Sheet2!A:U,8,FALSE)</f>
        <v>987</v>
      </c>
      <c r="I325" s="18" t="e">
        <f ca="1">_xlfn.FORMULATEXT(H325)</f>
        <v>#NAME?</v>
      </c>
      <c r="J325">
        <f>COUNT(H325:H328)</f>
        <v>4</v>
      </c>
      <c r="K325" t="b">
        <f t="shared" ca="1" si="92"/>
        <v>0</v>
      </c>
    </row>
    <row r="326" spans="1:11">
      <c r="A326" s="18">
        <f t="shared" si="94"/>
        <v>8</v>
      </c>
      <c r="B326" s="18">
        <f t="shared" si="93"/>
        <v>24</v>
      </c>
      <c r="C326" s="19" t="s">
        <v>16</v>
      </c>
      <c r="D326" s="18" t="str">
        <f t="shared" ref="D326:D328" si="95">IF(ISNUMBER(SEARCH("n/a",H326)),"",CONCATENATE(C326," ",H326,","))</f>
        <v>"adult_hkd": 1142,</v>
      </c>
      <c r="E326" s="18" t="s">
        <v>116</v>
      </c>
      <c r="F326" s="18" t="str">
        <f>VLOOKUP(A326,Sheet2!A:U,5,FALSE)</f>
        <v>CSN</v>
      </c>
      <c r="G326" s="18" t="s">
        <v>119</v>
      </c>
      <c r="H326" s="18">
        <f>VLOOKUP(A326,Sheet2!A:U,16,FALSE)</f>
        <v>1142</v>
      </c>
      <c r="I326" s="18" t="e">
        <f t="shared" ref="I326:I328" ca="1" si="96">_xlfn.FORMULATEXT(H326)</f>
        <v>#NAME?</v>
      </c>
      <c r="K326" t="b">
        <f t="shared" ca="1" si="92"/>
        <v>0</v>
      </c>
    </row>
    <row r="327" spans="1:11">
      <c r="A327" s="18">
        <f t="shared" si="94"/>
        <v>8</v>
      </c>
      <c r="B327" s="18">
        <f t="shared" si="93"/>
        <v>25</v>
      </c>
      <c r="C327" s="19" t="s">
        <v>17</v>
      </c>
      <c r="D327" s="18" t="str">
        <f t="shared" si="95"/>
        <v>"child_cny": 493.5,</v>
      </c>
      <c r="E327" s="18" t="s">
        <v>116</v>
      </c>
      <c r="F327" s="18" t="str">
        <f>VLOOKUP(A327,Sheet2!A:U,5,FALSE)</f>
        <v>CSN</v>
      </c>
      <c r="G327" s="18" t="s">
        <v>119</v>
      </c>
      <c r="H327" s="18">
        <f>VLOOKUP(A327,Sheet2!A:U,12,FALSE)</f>
        <v>493.5</v>
      </c>
      <c r="I327" s="18" t="e">
        <f t="shared" ca="1" si="96"/>
        <v>#NAME?</v>
      </c>
      <c r="K327" t="b">
        <f t="shared" ca="1" si="92"/>
        <v>0</v>
      </c>
    </row>
    <row r="328" spans="1:11">
      <c r="A328" s="18">
        <f t="shared" si="94"/>
        <v>8</v>
      </c>
      <c r="B328" s="18">
        <f t="shared" si="93"/>
        <v>26</v>
      </c>
      <c r="C328" s="19" t="s">
        <v>18</v>
      </c>
      <c r="D328" s="18" t="str">
        <f t="shared" si="95"/>
        <v>"child_hkd": 571,</v>
      </c>
      <c r="E328" s="18" t="s">
        <v>116</v>
      </c>
      <c r="F328" s="18" t="str">
        <f>VLOOKUP(A328,Sheet2!A:U,5,FALSE)</f>
        <v>CSN</v>
      </c>
      <c r="G328" s="18" t="s">
        <v>119</v>
      </c>
      <c r="H328" s="18">
        <f>VLOOKUP(A328,Sheet2!A:U,20,FALSE)</f>
        <v>571</v>
      </c>
      <c r="I328" s="18" t="e">
        <f t="shared" ca="1" si="96"/>
        <v>#NAME?</v>
      </c>
      <c r="K328" t="b">
        <f t="shared" ca="1" si="92"/>
        <v>0</v>
      </c>
    </row>
    <row r="329" spans="1:11">
      <c r="A329">
        <f t="shared" si="94"/>
        <v>8</v>
      </c>
      <c r="B329">
        <f t="shared" si="93"/>
        <v>27</v>
      </c>
      <c r="C329" s="1" t="s">
        <v>11</v>
      </c>
      <c r="D329" t="str">
        <f>IF(J325=0,"",C329)</f>
        <v>"class_title":"premium_class",</v>
      </c>
      <c r="E329" t="s">
        <v>116</v>
      </c>
      <c r="F329" t="str">
        <f>VLOOKUP(A329,Sheet2!A:U,5,FALSE)</f>
        <v>CSN</v>
      </c>
      <c r="K329" t="b">
        <f t="shared" ca="1" si="92"/>
        <v>0</v>
      </c>
    </row>
    <row r="330" spans="1:11">
      <c r="A330">
        <f t="shared" si="94"/>
        <v>8</v>
      </c>
      <c r="B330">
        <f t="shared" si="93"/>
        <v>28</v>
      </c>
      <c r="C330" s="1" t="s">
        <v>12</v>
      </c>
      <c r="D330" t="str">
        <f>IF(J325=0,"",C330)</f>
        <v>"class_type":2</v>
      </c>
      <c r="E330" t="s">
        <v>116</v>
      </c>
      <c r="F330" t="str">
        <f>VLOOKUP(A330,Sheet2!A:U,5,FALSE)</f>
        <v>CSN</v>
      </c>
      <c r="K330" t="b">
        <f t="shared" ca="1" si="92"/>
        <v>0</v>
      </c>
    </row>
    <row r="331" spans="1:11">
      <c r="A331">
        <f t="shared" si="94"/>
        <v>8</v>
      </c>
      <c r="B331">
        <f t="shared" si="93"/>
        <v>29</v>
      </c>
      <c r="C331" s="1" t="s">
        <v>1</v>
      </c>
      <c r="D331" t="str">
        <f>IF(J325=0,"",IF(SUM(J333:J349)&gt;0,C331,"}"))</f>
        <v>},</v>
      </c>
      <c r="E331" t="s">
        <v>116</v>
      </c>
      <c r="F331" t="str">
        <f>VLOOKUP(A331,Sheet2!A:U,5,FALSE)</f>
        <v>CSN</v>
      </c>
      <c r="K331" t="b">
        <f t="shared" ca="1" si="92"/>
        <v>0</v>
      </c>
    </row>
    <row r="332" spans="1:11">
      <c r="A332">
        <f t="shared" si="94"/>
        <v>8</v>
      </c>
      <c r="B332">
        <f t="shared" si="93"/>
        <v>30</v>
      </c>
      <c r="C332" s="1" t="s">
        <v>0</v>
      </c>
      <c r="D332" t="str">
        <f>IF(J333=0,"",C332)</f>
        <v>{</v>
      </c>
      <c r="E332" t="s">
        <v>116</v>
      </c>
      <c r="F332" t="str">
        <f>VLOOKUP(A332,Sheet2!A:U,5,FALSE)</f>
        <v>CSN</v>
      </c>
      <c r="K332" t="b">
        <f t="shared" ca="1" si="92"/>
        <v>0</v>
      </c>
    </row>
    <row r="333" spans="1:11">
      <c r="A333" s="20">
        <f t="shared" si="94"/>
        <v>8</v>
      </c>
      <c r="B333" s="20">
        <f t="shared" si="93"/>
        <v>31</v>
      </c>
      <c r="C333" s="21" t="s">
        <v>15</v>
      </c>
      <c r="D333" s="20" t="str">
        <f>IF(ISNUMBER(SEARCH("n/a",H333)),"",CONCATENATE(C333," ",H333,","))</f>
        <v>"adult_cny": 1640,</v>
      </c>
      <c r="E333" s="20" t="s">
        <v>116</v>
      </c>
      <c r="F333" s="20" t="str">
        <f>VLOOKUP(A333,Sheet2!A:U,5,FALSE)</f>
        <v>CSN</v>
      </c>
      <c r="G333" s="20" t="s">
        <v>120</v>
      </c>
      <c r="H333" s="20">
        <f>VLOOKUP(A333,Sheet2!A:U,9,FALSE)</f>
        <v>1640</v>
      </c>
      <c r="I333" s="20" t="e">
        <f ca="1">_xlfn.FORMULATEXT(H333)</f>
        <v>#NAME?</v>
      </c>
      <c r="J333">
        <f>COUNT(H333:H336)</f>
        <v>4</v>
      </c>
      <c r="K333" t="b">
        <f t="shared" ca="1" si="92"/>
        <v>0</v>
      </c>
    </row>
    <row r="334" spans="1:11">
      <c r="A334" s="20">
        <f t="shared" si="94"/>
        <v>8</v>
      </c>
      <c r="B334" s="20">
        <f t="shared" si="93"/>
        <v>32</v>
      </c>
      <c r="C334" s="21" t="s">
        <v>16</v>
      </c>
      <c r="D334" s="20" t="str">
        <f t="shared" ref="D334:D336" si="97">IF(ISNUMBER(SEARCH("n/a",H334)),"",CONCATENATE(C334," ",H334,","))</f>
        <v>"adult_hkd": 1898,</v>
      </c>
      <c r="E334" s="20" t="s">
        <v>116</v>
      </c>
      <c r="F334" s="20" t="str">
        <f>VLOOKUP(A334,Sheet2!A:U,5,FALSE)</f>
        <v>CSN</v>
      </c>
      <c r="G334" s="20" t="s">
        <v>120</v>
      </c>
      <c r="H334" s="20">
        <f>VLOOKUP(A334,Sheet2!A:U,17,FALSE)</f>
        <v>1898</v>
      </c>
      <c r="I334" s="20" t="e">
        <f t="shared" ref="I334:I336" ca="1" si="98">_xlfn.FORMULATEXT(H334)</f>
        <v>#NAME?</v>
      </c>
      <c r="K334" t="b">
        <f t="shared" ca="1" si="92"/>
        <v>0</v>
      </c>
    </row>
    <row r="335" spans="1:11">
      <c r="A335" s="20">
        <f t="shared" si="94"/>
        <v>8</v>
      </c>
      <c r="B335" s="20">
        <f t="shared" si="93"/>
        <v>33</v>
      </c>
      <c r="C335" s="21" t="s">
        <v>17</v>
      </c>
      <c r="D335" s="20" t="str">
        <f t="shared" si="97"/>
        <v>"child_cny": 820,</v>
      </c>
      <c r="E335" s="20" t="s">
        <v>116</v>
      </c>
      <c r="F335" s="20" t="str">
        <f>VLOOKUP(A335,Sheet2!A:U,5,FALSE)</f>
        <v>CSN</v>
      </c>
      <c r="G335" s="20" t="s">
        <v>120</v>
      </c>
      <c r="H335" s="20">
        <f>VLOOKUP(A335,Sheet2!A:U,13,FALSE)</f>
        <v>820</v>
      </c>
      <c r="I335" s="20" t="e">
        <f t="shared" ca="1" si="98"/>
        <v>#NAME?</v>
      </c>
      <c r="K335" t="b">
        <f t="shared" ca="1" si="92"/>
        <v>0</v>
      </c>
    </row>
    <row r="336" spans="1:11">
      <c r="A336" s="20">
        <f t="shared" si="94"/>
        <v>8</v>
      </c>
      <c r="B336" s="20">
        <f t="shared" si="93"/>
        <v>34</v>
      </c>
      <c r="C336" s="21" t="s">
        <v>18</v>
      </c>
      <c r="D336" s="20" t="str">
        <f t="shared" si="97"/>
        <v>"child_hkd": 949,</v>
      </c>
      <c r="E336" s="20" t="s">
        <v>116</v>
      </c>
      <c r="F336" s="20" t="str">
        <f>VLOOKUP(A336,Sheet2!A:U,5,FALSE)</f>
        <v>CSN</v>
      </c>
      <c r="G336" s="20" t="s">
        <v>120</v>
      </c>
      <c r="H336" s="20">
        <f>VLOOKUP(A336,Sheet2!A:U,21,FALSE)</f>
        <v>949</v>
      </c>
      <c r="I336" s="20" t="e">
        <f t="shared" ca="1" si="98"/>
        <v>#NAME?</v>
      </c>
      <c r="K336" t="b">
        <f t="shared" ca="1" si="92"/>
        <v>0</v>
      </c>
    </row>
    <row r="337" spans="1:11">
      <c r="A337">
        <f t="shared" si="94"/>
        <v>8</v>
      </c>
      <c r="B337">
        <f t="shared" si="93"/>
        <v>35</v>
      </c>
      <c r="C337" s="1" t="s">
        <v>13</v>
      </c>
      <c r="D337" t="str">
        <f>IF(J333=0,"",C337)</f>
        <v>"class_title":"business_class",</v>
      </c>
      <c r="E337" t="s">
        <v>116</v>
      </c>
      <c r="F337" t="str">
        <f>VLOOKUP(A337,Sheet2!A:U,5,FALSE)</f>
        <v>CSN</v>
      </c>
      <c r="K337" t="b">
        <f t="shared" ca="1" si="92"/>
        <v>0</v>
      </c>
    </row>
    <row r="338" spans="1:11">
      <c r="A338">
        <f t="shared" si="94"/>
        <v>8</v>
      </c>
      <c r="B338">
        <f t="shared" si="93"/>
        <v>36</v>
      </c>
      <c r="C338" s="1" t="s">
        <v>14</v>
      </c>
      <c r="D338" t="str">
        <f>IF(J333=0,"",C338)</f>
        <v>"class_type":1</v>
      </c>
      <c r="E338" t="s">
        <v>116</v>
      </c>
      <c r="F338" t="str">
        <f>VLOOKUP(A338,Sheet2!A:U,5,FALSE)</f>
        <v>CSN</v>
      </c>
      <c r="K338" t="b">
        <f t="shared" ca="1" si="92"/>
        <v>0</v>
      </c>
    </row>
    <row r="339" spans="1:11">
      <c r="A339">
        <f t="shared" si="94"/>
        <v>8</v>
      </c>
      <c r="B339">
        <f t="shared" si="93"/>
        <v>37</v>
      </c>
      <c r="C339" s="1" t="s">
        <v>2</v>
      </c>
      <c r="D339" t="str">
        <f>IF(J333=0,"",C339)</f>
        <v>}</v>
      </c>
      <c r="E339" t="s">
        <v>116</v>
      </c>
      <c r="F339" t="str">
        <f>VLOOKUP(A339,Sheet2!A:U,5,FALSE)</f>
        <v>CSN</v>
      </c>
      <c r="K339" t="b">
        <f t="shared" ca="1" si="92"/>
        <v>0</v>
      </c>
    </row>
    <row r="340" spans="1:11">
      <c r="A340">
        <f t="shared" si="94"/>
        <v>8</v>
      </c>
      <c r="B340">
        <f t="shared" si="93"/>
        <v>38</v>
      </c>
      <c r="C340" s="1" t="s">
        <v>3</v>
      </c>
      <c r="D340" t="str">
        <f t="shared" ref="D340:D342" si="99">C340</f>
        <v>]</v>
      </c>
      <c r="E340" t="s">
        <v>116</v>
      </c>
      <c r="F340" t="str">
        <f>VLOOKUP(A340,Sheet2!A:U,5,FALSE)</f>
        <v>CSN</v>
      </c>
      <c r="K340" t="b">
        <f t="shared" ca="1" si="92"/>
        <v>0</v>
      </c>
    </row>
    <row r="341" spans="1:11">
      <c r="A341">
        <f t="shared" si="94"/>
        <v>8</v>
      </c>
      <c r="B341">
        <f t="shared" si="93"/>
        <v>39</v>
      </c>
      <c r="C341" s="1" t="s">
        <v>2</v>
      </c>
      <c r="D341" t="str">
        <f t="shared" si="99"/>
        <v>}</v>
      </c>
      <c r="E341" t="s">
        <v>116</v>
      </c>
      <c r="F341" t="str">
        <f>VLOOKUP(A341,Sheet2!A:U,5,FALSE)</f>
        <v>CSN</v>
      </c>
      <c r="K341" t="b">
        <f t="shared" ca="1" si="92"/>
        <v>0</v>
      </c>
    </row>
    <row r="342" spans="1:11">
      <c r="A342">
        <f t="shared" si="94"/>
        <v>8</v>
      </c>
      <c r="B342">
        <f t="shared" si="93"/>
        <v>40</v>
      </c>
      <c r="C342" s="1" t="s">
        <v>4</v>
      </c>
      <c r="D342" t="str">
        <f t="shared" si="99"/>
        <v>],</v>
      </c>
      <c r="E342" t="s">
        <v>116</v>
      </c>
      <c r="F342" t="str">
        <f>VLOOKUP(A342,Sheet2!A:U,5,FALSE)</f>
        <v>CSN</v>
      </c>
      <c r="K342" t="b">
        <f t="shared" ca="1" si="92"/>
        <v>0</v>
      </c>
    </row>
    <row r="343" spans="1:11">
      <c r="A343">
        <f t="shared" si="94"/>
        <v>8</v>
      </c>
      <c r="B343">
        <f t="shared" si="93"/>
        <v>41</v>
      </c>
      <c r="C343" s="1" t="s">
        <v>19</v>
      </c>
      <c r="D343" t="str">
        <f>CONCATENATE(C343," ",A343,",")</f>
        <v>"fee_id": 8,</v>
      </c>
      <c r="E343" t="s">
        <v>116</v>
      </c>
      <c r="F343" t="str">
        <f>VLOOKUP(A343,Sheet2!A:U,5,FALSE)</f>
        <v>CSN</v>
      </c>
      <c r="K343" t="b">
        <f t="shared" ca="1" si="92"/>
        <v>0</v>
      </c>
    </row>
    <row r="344" spans="1:11">
      <c r="A344">
        <f t="shared" si="94"/>
        <v>8</v>
      </c>
      <c r="B344">
        <f t="shared" si="93"/>
        <v>42</v>
      </c>
      <c r="C344" s="1" t="s">
        <v>129</v>
      </c>
      <c r="D344" t="str">
        <f>CONCATENATE(C344,E344,"2",F344,"""")</f>
        <v>"route_id": "WEK2CSN"</v>
      </c>
      <c r="E344" t="s">
        <v>116</v>
      </c>
      <c r="F344" t="str">
        <f>VLOOKUP(A344,Sheet2!A:U,5,FALSE)</f>
        <v>CSN</v>
      </c>
      <c r="K344" t="b">
        <f t="shared" ca="1" si="92"/>
        <v>0</v>
      </c>
    </row>
    <row r="345" spans="1:11">
      <c r="A345">
        <f t="shared" si="94"/>
        <v>8</v>
      </c>
      <c r="B345">
        <f t="shared" si="93"/>
        <v>43</v>
      </c>
      <c r="C345" s="1" t="s">
        <v>1</v>
      </c>
      <c r="D345" t="str">
        <f>IF(D346="","}",C345)</f>
        <v>},</v>
      </c>
      <c r="E345" t="s">
        <v>116</v>
      </c>
      <c r="F345" t="str">
        <f>VLOOKUP(A345,Sheet2!A:U,5,FALSE)</f>
        <v>CSN</v>
      </c>
      <c r="K345" t="b">
        <f t="shared" ca="1" si="92"/>
        <v>0</v>
      </c>
    </row>
    <row r="346" spans="1:11">
      <c r="A346">
        <f>ROUNDUP((ROW(C346)-1)/43,0)</f>
        <v>9</v>
      </c>
      <c r="B346">
        <f t="shared" si="93"/>
        <v>1</v>
      </c>
      <c r="C346" s="1" t="s">
        <v>0</v>
      </c>
      <c r="D346" t="str">
        <f>C346</f>
        <v>{</v>
      </c>
      <c r="E346" t="s">
        <v>116</v>
      </c>
      <c r="F346" t="str">
        <f>VLOOKUP(A346,Sheet2!A:U,5,FALSE)</f>
        <v>CHS</v>
      </c>
      <c r="K346" t="b">
        <f t="shared" ca="1" si="92"/>
        <v>0</v>
      </c>
    </row>
    <row r="347" spans="1:11">
      <c r="A347">
        <f t="shared" ref="A347:A410" si="100">ROUNDUP((ROW(C347)-1)/43,0)</f>
        <v>9</v>
      </c>
      <c r="B347">
        <f t="shared" si="93"/>
        <v>2</v>
      </c>
      <c r="C347" s="1" t="s">
        <v>5</v>
      </c>
      <c r="D347" t="str">
        <f t="shared" ref="D347:D350" si="101">C347</f>
        <v>"fee_data":[</v>
      </c>
      <c r="E347" t="s">
        <v>116</v>
      </c>
      <c r="F347" t="str">
        <f>VLOOKUP(A347,Sheet2!A:U,5,FALSE)</f>
        <v>CHS</v>
      </c>
      <c r="K347" t="b">
        <f t="shared" ca="1" si="92"/>
        <v>0</v>
      </c>
    </row>
    <row r="348" spans="1:11">
      <c r="A348">
        <f t="shared" si="100"/>
        <v>9</v>
      </c>
      <c r="B348">
        <f t="shared" si="93"/>
        <v>3</v>
      </c>
      <c r="C348" s="1" t="s">
        <v>0</v>
      </c>
      <c r="D348" t="str">
        <f t="shared" si="101"/>
        <v>{</v>
      </c>
      <c r="E348" t="s">
        <v>116</v>
      </c>
      <c r="F348" t="str">
        <f>VLOOKUP(A348,Sheet2!A:U,5,FALSE)</f>
        <v>CHS</v>
      </c>
      <c r="K348" t="b">
        <f t="shared" ca="1" si="92"/>
        <v>0</v>
      </c>
    </row>
    <row r="349" spans="1:11">
      <c r="A349">
        <f t="shared" si="100"/>
        <v>9</v>
      </c>
      <c r="B349">
        <f t="shared" si="93"/>
        <v>4</v>
      </c>
      <c r="C349" s="24" t="s">
        <v>133</v>
      </c>
      <c r="D349" t="str">
        <f>CONCATENATE(C349,$M$1,",",$N$1,""",")</f>
        <v>"fee_date":"2019,2",</v>
      </c>
      <c r="E349" t="s">
        <v>116</v>
      </c>
      <c r="F349" t="str">
        <f>VLOOKUP(A349,Sheet2!A:U,5,FALSE)</f>
        <v>CHS</v>
      </c>
      <c r="K349" t="b">
        <f t="shared" ca="1" si="92"/>
        <v>0</v>
      </c>
    </row>
    <row r="350" spans="1:11">
      <c r="A350">
        <f t="shared" si="100"/>
        <v>9</v>
      </c>
      <c r="B350">
        <f t="shared" si="93"/>
        <v>5</v>
      </c>
      <c r="C350" s="1" t="s">
        <v>6</v>
      </c>
      <c r="D350" t="str">
        <f t="shared" si="101"/>
        <v>"fee_detail":[</v>
      </c>
      <c r="E350" t="s">
        <v>116</v>
      </c>
      <c r="F350" t="str">
        <f>VLOOKUP(A350,Sheet2!A:U,5,FALSE)</f>
        <v>CHS</v>
      </c>
      <c r="K350" t="b">
        <f t="shared" ca="1" si="92"/>
        <v>0</v>
      </c>
    </row>
    <row r="351" spans="1:11">
      <c r="A351">
        <f t="shared" si="100"/>
        <v>9</v>
      </c>
      <c r="B351">
        <f t="shared" si="93"/>
        <v>6</v>
      </c>
      <c r="C351" s="1" t="s">
        <v>0</v>
      </c>
      <c r="D351" t="str">
        <f>IF(J352=0,"",C351)</f>
        <v>{</v>
      </c>
      <c r="E351" t="s">
        <v>116</v>
      </c>
      <c r="F351" t="str">
        <f>VLOOKUP(A351,Sheet2!A:U,5,FALSE)</f>
        <v>CHS</v>
      </c>
      <c r="K351" t="b">
        <f t="shared" ca="1" si="92"/>
        <v>0</v>
      </c>
    </row>
    <row r="352" spans="1:11">
      <c r="A352" s="14">
        <f t="shared" si="100"/>
        <v>9</v>
      </c>
      <c r="B352" s="14">
        <f t="shared" si="93"/>
        <v>7</v>
      </c>
      <c r="C352" s="15" t="s">
        <v>15</v>
      </c>
      <c r="D352" s="14" t="str">
        <f>IF(ISNUMBER(SEARCH("n/a",H352)),"",CONCATENATE(C352," ",H352,","))</f>
        <v>"adult_cny": 182,</v>
      </c>
      <c r="E352" s="14" t="s">
        <v>116</v>
      </c>
      <c r="F352" s="14" t="str">
        <f>VLOOKUP(A352,Sheet2!A:U,5,FALSE)</f>
        <v>CHS</v>
      </c>
      <c r="G352" s="14" t="s">
        <v>117</v>
      </c>
      <c r="H352" s="14">
        <f>VLOOKUP(A352,Sheet2!A:U,6,FALSE)</f>
        <v>182</v>
      </c>
      <c r="I352" s="14" t="e">
        <f ca="1">_xlfn.FORMULATEXT(H352)</f>
        <v>#NAME?</v>
      </c>
      <c r="J352">
        <f>COUNT(H352:H355)</f>
        <v>4</v>
      </c>
      <c r="K352" t="b">
        <f t="shared" ca="1" si="92"/>
        <v>0</v>
      </c>
    </row>
    <row r="353" spans="1:11">
      <c r="A353" s="14">
        <f t="shared" si="100"/>
        <v>9</v>
      </c>
      <c r="B353" s="14">
        <f t="shared" si="93"/>
        <v>8</v>
      </c>
      <c r="C353" s="15" t="s">
        <v>16</v>
      </c>
      <c r="D353" s="14" t="str">
        <f t="shared" ref="D353:D355" si="102">IF(ISNUMBER(SEARCH("n/a",H353)),"",CONCATENATE(C353," ",H353,","))</f>
        <v>"adult_hkd": 211,</v>
      </c>
      <c r="E353" s="14" t="s">
        <v>116</v>
      </c>
      <c r="F353" s="14" t="str">
        <f>VLOOKUP(A353,Sheet2!A:U,5,FALSE)</f>
        <v>CHS</v>
      </c>
      <c r="G353" s="14" t="s">
        <v>117</v>
      </c>
      <c r="H353" s="14">
        <f>VLOOKUP(A353,Sheet2!A:U,14,FALSE)</f>
        <v>211</v>
      </c>
      <c r="I353" s="14" t="e">
        <f t="shared" ref="I353:I355" ca="1" si="103">_xlfn.FORMULATEXT(H353)</f>
        <v>#NAME?</v>
      </c>
      <c r="K353" t="b">
        <f t="shared" ca="1" si="92"/>
        <v>0</v>
      </c>
    </row>
    <row r="354" spans="1:11">
      <c r="A354" s="14">
        <f t="shared" si="100"/>
        <v>9</v>
      </c>
      <c r="B354" s="14">
        <f t="shared" si="93"/>
        <v>9</v>
      </c>
      <c r="C354" s="15" t="s">
        <v>17</v>
      </c>
      <c r="D354" s="14" t="str">
        <f t="shared" si="102"/>
        <v>"child_cny": 94,</v>
      </c>
      <c r="E354" s="14" t="s">
        <v>116</v>
      </c>
      <c r="F354" s="14" t="str">
        <f>VLOOKUP(A354,Sheet2!A:U,5,FALSE)</f>
        <v>CHS</v>
      </c>
      <c r="G354" s="14" t="s">
        <v>117</v>
      </c>
      <c r="H354" s="14">
        <f>VLOOKUP(A354,Sheet2!A:U,10,FALSE)</f>
        <v>94</v>
      </c>
      <c r="I354" s="14" t="e">
        <f t="shared" ca="1" si="103"/>
        <v>#NAME?</v>
      </c>
      <c r="K354" t="b">
        <f t="shared" ca="1" si="92"/>
        <v>0</v>
      </c>
    </row>
    <row r="355" spans="1:11">
      <c r="A355" s="14">
        <f t="shared" si="100"/>
        <v>9</v>
      </c>
      <c r="B355" s="14">
        <f t="shared" si="93"/>
        <v>10</v>
      </c>
      <c r="C355" s="15" t="s">
        <v>18</v>
      </c>
      <c r="D355" s="14" t="str">
        <f t="shared" si="102"/>
        <v>"child_hkd": 109,</v>
      </c>
      <c r="E355" s="14" t="s">
        <v>116</v>
      </c>
      <c r="F355" s="14" t="str">
        <f>VLOOKUP(A355,Sheet2!A:U,5,FALSE)</f>
        <v>CHS</v>
      </c>
      <c r="G355" s="14" t="s">
        <v>117</v>
      </c>
      <c r="H355" s="14">
        <f>VLOOKUP(A355,Sheet2!A:U,18,FALSE)</f>
        <v>109</v>
      </c>
      <c r="I355" s="14" t="e">
        <f t="shared" ca="1" si="103"/>
        <v>#NAME?</v>
      </c>
      <c r="K355" t="b">
        <f t="shared" ca="1" si="92"/>
        <v>0</v>
      </c>
    </row>
    <row r="356" spans="1:11">
      <c r="A356">
        <f t="shared" si="100"/>
        <v>9</v>
      </c>
      <c r="B356">
        <f t="shared" si="93"/>
        <v>11</v>
      </c>
      <c r="C356" s="1" t="s">
        <v>7</v>
      </c>
      <c r="D356" t="str">
        <f>IF(J352=0,"",C356)</f>
        <v>"class_title":"second_class",</v>
      </c>
      <c r="E356" t="s">
        <v>116</v>
      </c>
      <c r="F356" t="str">
        <f>VLOOKUP(A356,Sheet2!A:U,5,FALSE)</f>
        <v>CHS</v>
      </c>
      <c r="K356" t="b">
        <f t="shared" ca="1" si="92"/>
        <v>0</v>
      </c>
    </row>
    <row r="357" spans="1:11">
      <c r="A357">
        <f t="shared" si="100"/>
        <v>9</v>
      </c>
      <c r="B357">
        <f t="shared" si="93"/>
        <v>12</v>
      </c>
      <c r="C357" s="1" t="s">
        <v>8</v>
      </c>
      <c r="D357" t="str">
        <f>IF(J352=0,"",C357)</f>
        <v>"class_type":4</v>
      </c>
      <c r="E357" t="s">
        <v>116</v>
      </c>
      <c r="F357" t="str">
        <f>VLOOKUP(A357,Sheet2!A:U,5,FALSE)</f>
        <v>CHS</v>
      </c>
      <c r="K357" t="b">
        <f t="shared" ca="1" si="92"/>
        <v>0</v>
      </c>
    </row>
    <row r="358" spans="1:11">
      <c r="A358">
        <f t="shared" si="100"/>
        <v>9</v>
      </c>
      <c r="B358">
        <f t="shared" si="93"/>
        <v>13</v>
      </c>
      <c r="C358" s="1" t="s">
        <v>1</v>
      </c>
      <c r="D358" t="str">
        <f>IF(J352=0,"",IF(SUM(J360:J376)&gt;0,C358,"}"))</f>
        <v>},</v>
      </c>
      <c r="E358" t="s">
        <v>116</v>
      </c>
      <c r="F358" t="str">
        <f>VLOOKUP(A358,Sheet2!A:U,5,FALSE)</f>
        <v>CHS</v>
      </c>
      <c r="K358" t="b">
        <f t="shared" ca="1" si="92"/>
        <v>0</v>
      </c>
    </row>
    <row r="359" spans="1:11">
      <c r="A359">
        <f t="shared" si="100"/>
        <v>9</v>
      </c>
      <c r="B359">
        <f t="shared" si="93"/>
        <v>14</v>
      </c>
      <c r="C359" s="1" t="s">
        <v>0</v>
      </c>
      <c r="D359" t="str">
        <f>IF(J360=0,"",C359)</f>
        <v>{</v>
      </c>
      <c r="E359" t="s">
        <v>116</v>
      </c>
      <c r="F359" t="str">
        <f>VLOOKUP(A359,Sheet2!A:U,5,FALSE)</f>
        <v>CHS</v>
      </c>
      <c r="K359" t="b">
        <f t="shared" ca="1" si="92"/>
        <v>0</v>
      </c>
    </row>
    <row r="360" spans="1:11">
      <c r="A360" s="16">
        <f t="shared" si="100"/>
        <v>9</v>
      </c>
      <c r="B360" s="16">
        <f t="shared" si="93"/>
        <v>15</v>
      </c>
      <c r="C360" s="17" t="s">
        <v>15</v>
      </c>
      <c r="D360" s="16" t="str">
        <f>IF(ISNUMBER(SEARCH("n/a",H360)),"",CONCATENATE(C360," ",H360,","))</f>
        <v>"adult_cny": 291,</v>
      </c>
      <c r="E360" s="16" t="s">
        <v>116</v>
      </c>
      <c r="F360" s="16" t="str">
        <f>VLOOKUP(A360,Sheet2!A:U,5,FALSE)</f>
        <v>CHS</v>
      </c>
      <c r="G360" s="16" t="s">
        <v>118</v>
      </c>
      <c r="H360" s="16">
        <f>VLOOKUP(A360,Sheet2!A:U,7,FALSE)</f>
        <v>291</v>
      </c>
      <c r="I360" s="16" t="e">
        <f ca="1">_xlfn.FORMULATEXT(H360)</f>
        <v>#NAME?</v>
      </c>
      <c r="J360">
        <f>COUNT(H360:H363)</f>
        <v>4</v>
      </c>
      <c r="K360" t="b">
        <f t="shared" ca="1" si="92"/>
        <v>0</v>
      </c>
    </row>
    <row r="361" spans="1:11">
      <c r="A361" s="16">
        <f t="shared" si="100"/>
        <v>9</v>
      </c>
      <c r="B361" s="16">
        <f t="shared" si="93"/>
        <v>16</v>
      </c>
      <c r="C361" s="17" t="s">
        <v>16</v>
      </c>
      <c r="D361" s="16" t="str">
        <f t="shared" ref="D361:D363" si="104">IF(ISNUMBER(SEARCH("n/a",H361)),"",CONCATENATE(C361," ",H361,","))</f>
        <v>"adult_hkd": 337,</v>
      </c>
      <c r="E361" s="16" t="s">
        <v>116</v>
      </c>
      <c r="F361" s="16" t="str">
        <f>VLOOKUP(A361,Sheet2!A:U,5,FALSE)</f>
        <v>CHS</v>
      </c>
      <c r="G361" s="16" t="s">
        <v>118</v>
      </c>
      <c r="H361" s="16">
        <f>VLOOKUP(A361,Sheet2!A:U,15,FALSE)</f>
        <v>337</v>
      </c>
      <c r="I361" s="16" t="e">
        <f t="shared" ref="I361:I363" ca="1" si="105">_xlfn.FORMULATEXT(H361)</f>
        <v>#NAME?</v>
      </c>
      <c r="K361" t="b">
        <f t="shared" ca="1" si="92"/>
        <v>0</v>
      </c>
    </row>
    <row r="362" spans="1:11">
      <c r="A362" s="16">
        <f t="shared" si="100"/>
        <v>9</v>
      </c>
      <c r="B362" s="16">
        <f t="shared" si="93"/>
        <v>17</v>
      </c>
      <c r="C362" s="17" t="s">
        <v>17</v>
      </c>
      <c r="D362" s="16" t="str">
        <f t="shared" si="104"/>
        <v>"child_cny": 151,</v>
      </c>
      <c r="E362" s="16" t="s">
        <v>116</v>
      </c>
      <c r="F362" s="16" t="str">
        <f>VLOOKUP(A362,Sheet2!A:U,5,FALSE)</f>
        <v>CHS</v>
      </c>
      <c r="G362" s="16" t="s">
        <v>118</v>
      </c>
      <c r="H362" s="16">
        <f>VLOOKUP(A362,Sheet2!A:U,11,FALSE)</f>
        <v>151</v>
      </c>
      <c r="I362" s="16" t="e">
        <f t="shared" ca="1" si="105"/>
        <v>#NAME?</v>
      </c>
      <c r="K362" t="b">
        <f t="shared" ca="1" si="92"/>
        <v>0</v>
      </c>
    </row>
    <row r="363" spans="1:11">
      <c r="A363" s="16">
        <f t="shared" si="100"/>
        <v>9</v>
      </c>
      <c r="B363" s="16">
        <f t="shared" si="93"/>
        <v>18</v>
      </c>
      <c r="C363" s="17" t="s">
        <v>18</v>
      </c>
      <c r="D363" s="16" t="str">
        <f t="shared" si="104"/>
        <v>"child_hkd": 175,</v>
      </c>
      <c r="E363" s="16" t="s">
        <v>116</v>
      </c>
      <c r="F363" s="16" t="str">
        <f>VLOOKUP(A363,Sheet2!A:U,5,FALSE)</f>
        <v>CHS</v>
      </c>
      <c r="G363" s="16" t="s">
        <v>118</v>
      </c>
      <c r="H363" s="16">
        <f>VLOOKUP(A363,Sheet2!A:U,19,FALSE)</f>
        <v>175</v>
      </c>
      <c r="I363" s="16" t="e">
        <f t="shared" ca="1" si="105"/>
        <v>#NAME?</v>
      </c>
      <c r="K363" t="b">
        <f t="shared" ca="1" si="92"/>
        <v>0</v>
      </c>
    </row>
    <row r="364" spans="1:11">
      <c r="A364">
        <f t="shared" si="100"/>
        <v>9</v>
      </c>
      <c r="B364">
        <f t="shared" si="93"/>
        <v>19</v>
      </c>
      <c r="C364" s="1" t="s">
        <v>9</v>
      </c>
      <c r="D364" t="str">
        <f>IF(J360=0,"",C364)</f>
        <v>"class_title":"first_class",</v>
      </c>
      <c r="E364" t="s">
        <v>116</v>
      </c>
      <c r="F364" t="str">
        <f>VLOOKUP(A364,Sheet2!A:U,5,FALSE)</f>
        <v>CHS</v>
      </c>
      <c r="K364" t="b">
        <f t="shared" ca="1" si="92"/>
        <v>0</v>
      </c>
    </row>
    <row r="365" spans="1:11">
      <c r="A365">
        <f t="shared" si="100"/>
        <v>9</v>
      </c>
      <c r="B365">
        <f t="shared" si="93"/>
        <v>20</v>
      </c>
      <c r="C365" s="1" t="s">
        <v>10</v>
      </c>
      <c r="D365" t="str">
        <f>IF(J360=0,"",C365)</f>
        <v>"class_type":3</v>
      </c>
      <c r="E365" t="s">
        <v>116</v>
      </c>
      <c r="F365" t="str">
        <f>VLOOKUP(A365,Sheet2!A:U,5,FALSE)</f>
        <v>CHS</v>
      </c>
      <c r="K365" t="b">
        <f t="shared" ca="1" si="92"/>
        <v>0</v>
      </c>
    </row>
    <row r="366" spans="1:11">
      <c r="A366">
        <f t="shared" si="100"/>
        <v>9</v>
      </c>
      <c r="B366">
        <f t="shared" si="93"/>
        <v>21</v>
      </c>
      <c r="C366" s="1" t="s">
        <v>1</v>
      </c>
      <c r="D366" t="str">
        <f>IF(J360=0,"",IF(SUM(J368:J384)&gt;0,C366,"}"))</f>
        <v>},</v>
      </c>
      <c r="E366" t="s">
        <v>116</v>
      </c>
      <c r="F366" t="str">
        <f>VLOOKUP(A366,Sheet2!A:U,5,FALSE)</f>
        <v>CHS</v>
      </c>
      <c r="K366" t="b">
        <f t="shared" ca="1" si="92"/>
        <v>0</v>
      </c>
    </row>
    <row r="367" spans="1:11">
      <c r="A367">
        <f t="shared" si="100"/>
        <v>9</v>
      </c>
      <c r="B367">
        <f t="shared" si="93"/>
        <v>22</v>
      </c>
      <c r="C367" s="1" t="s">
        <v>0</v>
      </c>
      <c r="D367" t="str">
        <f>IF(J368=0,"",C367)</f>
        <v>{</v>
      </c>
      <c r="E367" t="s">
        <v>116</v>
      </c>
      <c r="F367" t="str">
        <f>VLOOKUP(A367,Sheet2!A:U,5,FALSE)</f>
        <v>CHS</v>
      </c>
      <c r="K367" t="b">
        <f t="shared" ca="1" si="92"/>
        <v>0</v>
      </c>
    </row>
    <row r="368" spans="1:11">
      <c r="A368" s="18">
        <f t="shared" si="100"/>
        <v>9</v>
      </c>
      <c r="B368" s="18">
        <f t="shared" si="93"/>
        <v>23</v>
      </c>
      <c r="C368" s="19" t="s">
        <v>15</v>
      </c>
      <c r="D368" s="18" t="str">
        <f>IF(ISNUMBER(SEARCH("n/a",H368)),"",CONCATENATE(C368," ",H368,","))</f>
        <v>"adult_cny": 328,</v>
      </c>
      <c r="E368" s="18" t="s">
        <v>116</v>
      </c>
      <c r="F368" s="18" t="str">
        <f>VLOOKUP(A368,Sheet2!A:U,5,FALSE)</f>
        <v>CHS</v>
      </c>
      <c r="G368" s="18" t="s">
        <v>119</v>
      </c>
      <c r="H368" s="18">
        <f>VLOOKUP(A368,Sheet2!A:U,8,FALSE)</f>
        <v>328</v>
      </c>
      <c r="I368" s="18" t="e">
        <f ca="1">_xlfn.FORMULATEXT(H368)</f>
        <v>#NAME?</v>
      </c>
      <c r="J368">
        <f>COUNT(H368:H371)</f>
        <v>4</v>
      </c>
      <c r="K368" t="b">
        <f t="shared" ca="1" si="92"/>
        <v>0</v>
      </c>
    </row>
    <row r="369" spans="1:11">
      <c r="A369" s="18">
        <f t="shared" si="100"/>
        <v>9</v>
      </c>
      <c r="B369" s="18">
        <f t="shared" si="93"/>
        <v>24</v>
      </c>
      <c r="C369" s="19" t="s">
        <v>16</v>
      </c>
      <c r="D369" s="18" t="str">
        <f t="shared" ref="D369:D371" si="106">IF(ISNUMBER(SEARCH("n/a",H369)),"",CONCATENATE(C369," ",H369,","))</f>
        <v>"adult_hkd": 380,</v>
      </c>
      <c r="E369" s="18" t="s">
        <v>116</v>
      </c>
      <c r="F369" s="18" t="str">
        <f>VLOOKUP(A369,Sheet2!A:U,5,FALSE)</f>
        <v>CHS</v>
      </c>
      <c r="G369" s="18" t="s">
        <v>119</v>
      </c>
      <c r="H369" s="18">
        <f>VLOOKUP(A369,Sheet2!A:U,16,FALSE)</f>
        <v>380</v>
      </c>
      <c r="I369" s="18" t="e">
        <f t="shared" ref="I369:I371" ca="1" si="107">_xlfn.FORMULATEXT(H369)</f>
        <v>#NAME?</v>
      </c>
      <c r="K369" t="b">
        <f t="shared" ca="1" si="92"/>
        <v>0</v>
      </c>
    </row>
    <row r="370" spans="1:11">
      <c r="A370" s="18">
        <f t="shared" si="100"/>
        <v>9</v>
      </c>
      <c r="B370" s="18">
        <f t="shared" si="93"/>
        <v>25</v>
      </c>
      <c r="C370" s="19" t="s">
        <v>17</v>
      </c>
      <c r="D370" s="18" t="str">
        <f t="shared" si="106"/>
        <v>"child_cny": 170,</v>
      </c>
      <c r="E370" s="18" t="s">
        <v>116</v>
      </c>
      <c r="F370" s="18" t="str">
        <f>VLOOKUP(A370,Sheet2!A:U,5,FALSE)</f>
        <v>CHS</v>
      </c>
      <c r="G370" s="18" t="s">
        <v>119</v>
      </c>
      <c r="H370" s="18">
        <f>VLOOKUP(A370,Sheet2!A:U,12,FALSE)</f>
        <v>170</v>
      </c>
      <c r="I370" s="18" t="e">
        <f t="shared" ca="1" si="107"/>
        <v>#NAME?</v>
      </c>
      <c r="K370" t="b">
        <f t="shared" ca="1" si="92"/>
        <v>0</v>
      </c>
    </row>
    <row r="371" spans="1:11">
      <c r="A371" s="18">
        <f t="shared" si="100"/>
        <v>9</v>
      </c>
      <c r="B371" s="18">
        <f t="shared" si="93"/>
        <v>26</v>
      </c>
      <c r="C371" s="19" t="s">
        <v>18</v>
      </c>
      <c r="D371" s="18" t="str">
        <f t="shared" si="106"/>
        <v>"child_hkd": 197,</v>
      </c>
      <c r="E371" s="18" t="s">
        <v>116</v>
      </c>
      <c r="F371" s="18" t="str">
        <f>VLOOKUP(A371,Sheet2!A:U,5,FALSE)</f>
        <v>CHS</v>
      </c>
      <c r="G371" s="18" t="s">
        <v>119</v>
      </c>
      <c r="H371" s="18">
        <f>VLOOKUP(A371,Sheet2!A:U,20,FALSE)</f>
        <v>197</v>
      </c>
      <c r="I371" s="18" t="e">
        <f t="shared" ca="1" si="107"/>
        <v>#NAME?</v>
      </c>
      <c r="K371" t="b">
        <f t="shared" ca="1" si="92"/>
        <v>0</v>
      </c>
    </row>
    <row r="372" spans="1:11">
      <c r="A372">
        <f t="shared" si="100"/>
        <v>9</v>
      </c>
      <c r="B372">
        <f t="shared" si="93"/>
        <v>27</v>
      </c>
      <c r="C372" s="1" t="s">
        <v>11</v>
      </c>
      <c r="D372" t="str">
        <f>IF(J368=0,"",C372)</f>
        <v>"class_title":"premium_class",</v>
      </c>
      <c r="E372" t="s">
        <v>116</v>
      </c>
      <c r="F372" t="str">
        <f>VLOOKUP(A372,Sheet2!A:U,5,FALSE)</f>
        <v>CHS</v>
      </c>
      <c r="K372" t="b">
        <f t="shared" ca="1" si="92"/>
        <v>0</v>
      </c>
    </row>
    <row r="373" spans="1:11">
      <c r="A373">
        <f t="shared" si="100"/>
        <v>9</v>
      </c>
      <c r="B373">
        <f t="shared" si="93"/>
        <v>28</v>
      </c>
      <c r="C373" s="1" t="s">
        <v>12</v>
      </c>
      <c r="D373" t="str">
        <f>IF(J368=0,"",C373)</f>
        <v>"class_type":2</v>
      </c>
      <c r="E373" t="s">
        <v>116</v>
      </c>
      <c r="F373" t="str">
        <f>VLOOKUP(A373,Sheet2!A:U,5,FALSE)</f>
        <v>CHS</v>
      </c>
      <c r="K373" t="b">
        <f t="shared" ca="1" si="92"/>
        <v>0</v>
      </c>
    </row>
    <row r="374" spans="1:11">
      <c r="A374">
        <f t="shared" si="100"/>
        <v>9</v>
      </c>
      <c r="B374">
        <f t="shared" si="93"/>
        <v>29</v>
      </c>
      <c r="C374" s="1" t="s">
        <v>1</v>
      </c>
      <c r="D374" t="str">
        <f>IF(J368=0,"",IF(SUM(J376:J392)&gt;0,C374,"}"))</f>
        <v>},</v>
      </c>
      <c r="E374" t="s">
        <v>116</v>
      </c>
      <c r="F374" t="str">
        <f>VLOOKUP(A374,Sheet2!A:U,5,FALSE)</f>
        <v>CHS</v>
      </c>
      <c r="K374" t="b">
        <f t="shared" ca="1" si="92"/>
        <v>0</v>
      </c>
    </row>
    <row r="375" spans="1:11">
      <c r="A375">
        <f t="shared" si="100"/>
        <v>9</v>
      </c>
      <c r="B375">
        <f t="shared" si="93"/>
        <v>30</v>
      </c>
      <c r="C375" s="1" t="s">
        <v>0</v>
      </c>
      <c r="D375" t="str">
        <f>IF(J376=0,"",C375)</f>
        <v>{</v>
      </c>
      <c r="E375" t="s">
        <v>116</v>
      </c>
      <c r="F375" t="str">
        <f>VLOOKUP(A375,Sheet2!A:U,5,FALSE)</f>
        <v>CHS</v>
      </c>
      <c r="K375" t="b">
        <f t="shared" ca="1" si="92"/>
        <v>0</v>
      </c>
    </row>
    <row r="376" spans="1:11">
      <c r="A376" s="20">
        <f t="shared" si="100"/>
        <v>9</v>
      </c>
      <c r="B376" s="20">
        <f t="shared" si="93"/>
        <v>31</v>
      </c>
      <c r="C376" s="21" t="s">
        <v>15</v>
      </c>
      <c r="D376" s="20" t="str">
        <f>IF(ISNUMBER(SEARCH("n/a",H376)),"",CONCATENATE(C376," ",H376,","))</f>
        <v>"adult_cny": 546,</v>
      </c>
      <c r="E376" s="20" t="s">
        <v>116</v>
      </c>
      <c r="F376" s="20" t="str">
        <f>VLOOKUP(A376,Sheet2!A:U,5,FALSE)</f>
        <v>CHS</v>
      </c>
      <c r="G376" s="20" t="s">
        <v>120</v>
      </c>
      <c r="H376" s="20">
        <f>VLOOKUP(A376,Sheet2!A:U,9,FALSE)</f>
        <v>546</v>
      </c>
      <c r="I376" s="20" t="e">
        <f ca="1">_xlfn.FORMULATEXT(H376)</f>
        <v>#NAME?</v>
      </c>
      <c r="J376">
        <f>COUNT(H376:H379)</f>
        <v>4</v>
      </c>
      <c r="K376" t="b">
        <f t="shared" ca="1" si="92"/>
        <v>0</v>
      </c>
    </row>
    <row r="377" spans="1:11">
      <c r="A377" s="20">
        <f t="shared" si="100"/>
        <v>9</v>
      </c>
      <c r="B377" s="20">
        <f t="shared" si="93"/>
        <v>32</v>
      </c>
      <c r="C377" s="21" t="s">
        <v>16</v>
      </c>
      <c r="D377" s="20" t="str">
        <f t="shared" ref="D377:D379" si="108">IF(ISNUMBER(SEARCH("n/a",H377)),"",CONCATENATE(C377," ",H377,","))</f>
        <v>"adult_hkd": 632,</v>
      </c>
      <c r="E377" s="20" t="s">
        <v>116</v>
      </c>
      <c r="F377" s="20" t="str">
        <f>VLOOKUP(A377,Sheet2!A:U,5,FALSE)</f>
        <v>CHS</v>
      </c>
      <c r="G377" s="20" t="s">
        <v>120</v>
      </c>
      <c r="H377" s="20">
        <f>VLOOKUP(A377,Sheet2!A:U,17,FALSE)</f>
        <v>632</v>
      </c>
      <c r="I377" s="20" t="e">
        <f t="shared" ref="I377:I379" ca="1" si="109">_xlfn.FORMULATEXT(H377)</f>
        <v>#NAME?</v>
      </c>
      <c r="K377" t="b">
        <f t="shared" ca="1" si="92"/>
        <v>0</v>
      </c>
    </row>
    <row r="378" spans="1:11">
      <c r="A378" s="20">
        <f t="shared" si="100"/>
        <v>9</v>
      </c>
      <c r="B378" s="20">
        <f t="shared" si="93"/>
        <v>33</v>
      </c>
      <c r="C378" s="21" t="s">
        <v>17</v>
      </c>
      <c r="D378" s="20" t="str">
        <f t="shared" si="108"/>
        <v>"child_cny": 283,</v>
      </c>
      <c r="E378" s="20" t="s">
        <v>116</v>
      </c>
      <c r="F378" s="20" t="str">
        <f>VLOOKUP(A378,Sheet2!A:U,5,FALSE)</f>
        <v>CHS</v>
      </c>
      <c r="G378" s="20" t="s">
        <v>120</v>
      </c>
      <c r="H378" s="20">
        <f>VLOOKUP(A378,Sheet2!A:U,13,FALSE)</f>
        <v>283</v>
      </c>
      <c r="I378" s="20" t="e">
        <f t="shared" ca="1" si="109"/>
        <v>#NAME?</v>
      </c>
      <c r="K378" t="b">
        <f t="shared" ca="1" si="92"/>
        <v>0</v>
      </c>
    </row>
    <row r="379" spans="1:11">
      <c r="A379" s="20">
        <f t="shared" si="100"/>
        <v>9</v>
      </c>
      <c r="B379" s="20">
        <f t="shared" si="93"/>
        <v>34</v>
      </c>
      <c r="C379" s="21" t="s">
        <v>18</v>
      </c>
      <c r="D379" s="20" t="str">
        <f t="shared" si="108"/>
        <v>"child_hkd": 328,</v>
      </c>
      <c r="E379" s="20" t="s">
        <v>116</v>
      </c>
      <c r="F379" s="20" t="str">
        <f>VLOOKUP(A379,Sheet2!A:U,5,FALSE)</f>
        <v>CHS</v>
      </c>
      <c r="G379" s="20" t="s">
        <v>120</v>
      </c>
      <c r="H379" s="20">
        <f>VLOOKUP(A379,Sheet2!A:U,21,FALSE)</f>
        <v>328</v>
      </c>
      <c r="I379" s="20" t="e">
        <f t="shared" ca="1" si="109"/>
        <v>#NAME?</v>
      </c>
      <c r="K379" t="b">
        <f t="shared" ca="1" si="92"/>
        <v>0</v>
      </c>
    </row>
    <row r="380" spans="1:11">
      <c r="A380">
        <f t="shared" si="100"/>
        <v>9</v>
      </c>
      <c r="B380">
        <f t="shared" si="93"/>
        <v>35</v>
      </c>
      <c r="C380" s="1" t="s">
        <v>13</v>
      </c>
      <c r="D380" t="str">
        <f>IF(J376=0,"",C380)</f>
        <v>"class_title":"business_class",</v>
      </c>
      <c r="E380" t="s">
        <v>116</v>
      </c>
      <c r="F380" t="str">
        <f>VLOOKUP(A380,Sheet2!A:U,5,FALSE)</f>
        <v>CHS</v>
      </c>
      <c r="K380" t="b">
        <f t="shared" ca="1" si="92"/>
        <v>0</v>
      </c>
    </row>
    <row r="381" spans="1:11">
      <c r="A381">
        <f t="shared" si="100"/>
        <v>9</v>
      </c>
      <c r="B381">
        <f t="shared" si="93"/>
        <v>36</v>
      </c>
      <c r="C381" s="1" t="s">
        <v>14</v>
      </c>
      <c r="D381" t="str">
        <f>IF(J376=0,"",C381)</f>
        <v>"class_type":1</v>
      </c>
      <c r="E381" t="s">
        <v>116</v>
      </c>
      <c r="F381" t="str">
        <f>VLOOKUP(A381,Sheet2!A:U,5,FALSE)</f>
        <v>CHS</v>
      </c>
      <c r="K381" t="b">
        <f t="shared" ca="1" si="92"/>
        <v>0</v>
      </c>
    </row>
    <row r="382" spans="1:11">
      <c r="A382">
        <f t="shared" si="100"/>
        <v>9</v>
      </c>
      <c r="B382">
        <f t="shared" si="93"/>
        <v>37</v>
      </c>
      <c r="C382" s="1" t="s">
        <v>2</v>
      </c>
      <c r="D382" t="str">
        <f>IF(J376=0,"",C382)</f>
        <v>}</v>
      </c>
      <c r="E382" t="s">
        <v>116</v>
      </c>
      <c r="F382" t="str">
        <f>VLOOKUP(A382,Sheet2!A:U,5,FALSE)</f>
        <v>CHS</v>
      </c>
      <c r="K382" t="b">
        <f t="shared" ca="1" si="92"/>
        <v>0</v>
      </c>
    </row>
    <row r="383" spans="1:11">
      <c r="A383">
        <f t="shared" si="100"/>
        <v>9</v>
      </c>
      <c r="B383">
        <f t="shared" si="93"/>
        <v>38</v>
      </c>
      <c r="C383" s="1" t="s">
        <v>3</v>
      </c>
      <c r="D383" t="str">
        <f t="shared" ref="D383:D385" si="110">C383</f>
        <v>]</v>
      </c>
      <c r="E383" t="s">
        <v>116</v>
      </c>
      <c r="F383" t="str">
        <f>VLOOKUP(A383,Sheet2!A:U,5,FALSE)</f>
        <v>CHS</v>
      </c>
      <c r="K383" t="b">
        <f t="shared" ca="1" si="92"/>
        <v>0</v>
      </c>
    </row>
    <row r="384" spans="1:11">
      <c r="A384">
        <f t="shared" si="100"/>
        <v>9</v>
      </c>
      <c r="B384">
        <f t="shared" si="93"/>
        <v>39</v>
      </c>
      <c r="C384" s="1" t="s">
        <v>2</v>
      </c>
      <c r="D384" t="str">
        <f t="shared" si="110"/>
        <v>}</v>
      </c>
      <c r="E384" t="s">
        <v>116</v>
      </c>
      <c r="F384" t="str">
        <f>VLOOKUP(A384,Sheet2!A:U,5,FALSE)</f>
        <v>CHS</v>
      </c>
      <c r="K384" t="b">
        <f t="shared" ca="1" si="92"/>
        <v>0</v>
      </c>
    </row>
    <row r="385" spans="1:11">
      <c r="A385">
        <f t="shared" si="100"/>
        <v>9</v>
      </c>
      <c r="B385">
        <f t="shared" si="93"/>
        <v>40</v>
      </c>
      <c r="C385" s="1" t="s">
        <v>4</v>
      </c>
      <c r="D385" t="str">
        <f t="shared" si="110"/>
        <v>],</v>
      </c>
      <c r="E385" t="s">
        <v>116</v>
      </c>
      <c r="F385" t="str">
        <f>VLOOKUP(A385,Sheet2!A:U,5,FALSE)</f>
        <v>CHS</v>
      </c>
      <c r="K385" t="b">
        <f t="shared" ca="1" si="92"/>
        <v>0</v>
      </c>
    </row>
    <row r="386" spans="1:11">
      <c r="A386">
        <f t="shared" si="100"/>
        <v>9</v>
      </c>
      <c r="B386">
        <f t="shared" si="93"/>
        <v>41</v>
      </c>
      <c r="C386" s="1" t="s">
        <v>19</v>
      </c>
      <c r="D386" t="str">
        <f>CONCATENATE(C386," ",A386,",")</f>
        <v>"fee_id": 9,</v>
      </c>
      <c r="E386" t="s">
        <v>116</v>
      </c>
      <c r="F386" t="str">
        <f>VLOOKUP(A386,Sheet2!A:U,5,FALSE)</f>
        <v>CHS</v>
      </c>
      <c r="K386" t="b">
        <f t="shared" ref="K386:K449" ca="1" si="111">IF(EXACT($N$1,$N$2),"",FALSE)</f>
        <v>0</v>
      </c>
    </row>
    <row r="387" spans="1:11">
      <c r="A387">
        <f t="shared" si="100"/>
        <v>9</v>
      </c>
      <c r="B387">
        <f t="shared" ref="B387:B450" si="112">MOD((ROW(C387)-2),43)+1</f>
        <v>42</v>
      </c>
      <c r="C387" s="1" t="s">
        <v>129</v>
      </c>
      <c r="D387" t="str">
        <f>CONCATENATE(C387,E387,"2",F387,"""")</f>
        <v>"route_id": "WEK2CHS"</v>
      </c>
      <c r="E387" t="s">
        <v>116</v>
      </c>
      <c r="F387" t="str">
        <f>VLOOKUP(A387,Sheet2!A:U,5,FALSE)</f>
        <v>CHS</v>
      </c>
      <c r="K387" t="b">
        <f t="shared" ca="1" si="111"/>
        <v>0</v>
      </c>
    </row>
    <row r="388" spans="1:11">
      <c r="A388">
        <f t="shared" si="100"/>
        <v>9</v>
      </c>
      <c r="B388">
        <f t="shared" si="112"/>
        <v>43</v>
      </c>
      <c r="C388" s="1" t="s">
        <v>1</v>
      </c>
      <c r="D388" t="str">
        <f>IF(D389="","}",C388)</f>
        <v>},</v>
      </c>
      <c r="E388" t="s">
        <v>116</v>
      </c>
      <c r="F388" t="str">
        <f>VLOOKUP(A388,Sheet2!A:U,5,FALSE)</f>
        <v>CHS</v>
      </c>
      <c r="K388" t="b">
        <f t="shared" ca="1" si="111"/>
        <v>0</v>
      </c>
    </row>
    <row r="389" spans="1:11">
      <c r="A389">
        <f t="shared" si="100"/>
        <v>10</v>
      </c>
      <c r="B389">
        <f t="shared" si="112"/>
        <v>1</v>
      </c>
      <c r="C389" s="1" t="s">
        <v>0</v>
      </c>
      <c r="D389" t="str">
        <f>C389</f>
        <v>{</v>
      </c>
      <c r="E389" t="s">
        <v>116</v>
      </c>
      <c r="F389" t="str">
        <f>VLOOKUP(A389,Sheet2!A:U,5,FALSE)</f>
        <v>CHY</v>
      </c>
      <c r="K389" t="b">
        <f t="shared" ca="1" si="111"/>
        <v>0</v>
      </c>
    </row>
    <row r="390" spans="1:11">
      <c r="A390">
        <f t="shared" si="100"/>
        <v>10</v>
      </c>
      <c r="B390">
        <f t="shared" si="112"/>
        <v>2</v>
      </c>
      <c r="C390" s="1" t="s">
        <v>5</v>
      </c>
      <c r="D390" t="str">
        <f t="shared" ref="D390:D393" si="113">C390</f>
        <v>"fee_data":[</v>
      </c>
      <c r="E390" t="s">
        <v>116</v>
      </c>
      <c r="F390" t="str">
        <f>VLOOKUP(A390,Sheet2!A:U,5,FALSE)</f>
        <v>CHY</v>
      </c>
      <c r="K390" t="b">
        <f t="shared" ca="1" si="111"/>
        <v>0</v>
      </c>
    </row>
    <row r="391" spans="1:11">
      <c r="A391">
        <f t="shared" si="100"/>
        <v>10</v>
      </c>
      <c r="B391">
        <f t="shared" si="112"/>
        <v>3</v>
      </c>
      <c r="C391" s="1" t="s">
        <v>0</v>
      </c>
      <c r="D391" t="str">
        <f t="shared" si="113"/>
        <v>{</v>
      </c>
      <c r="E391" t="s">
        <v>116</v>
      </c>
      <c r="F391" t="str">
        <f>VLOOKUP(A391,Sheet2!A:U,5,FALSE)</f>
        <v>CHY</v>
      </c>
      <c r="K391" t="b">
        <f t="shared" ca="1" si="111"/>
        <v>0</v>
      </c>
    </row>
    <row r="392" spans="1:11">
      <c r="A392">
        <f t="shared" si="100"/>
        <v>10</v>
      </c>
      <c r="B392">
        <f t="shared" si="112"/>
        <v>4</v>
      </c>
      <c r="C392" s="24" t="s">
        <v>133</v>
      </c>
      <c r="D392" t="str">
        <f>CONCATENATE(C392,$M$1,",",$N$1,""",")</f>
        <v>"fee_date":"2019,2",</v>
      </c>
      <c r="E392" t="s">
        <v>116</v>
      </c>
      <c r="F392" t="str">
        <f>VLOOKUP(A392,Sheet2!A:U,5,FALSE)</f>
        <v>CHY</v>
      </c>
      <c r="K392" t="b">
        <f t="shared" ca="1" si="111"/>
        <v>0</v>
      </c>
    </row>
    <row r="393" spans="1:11">
      <c r="A393">
        <f t="shared" si="100"/>
        <v>10</v>
      </c>
      <c r="B393">
        <f t="shared" si="112"/>
        <v>5</v>
      </c>
      <c r="C393" s="1" t="s">
        <v>6</v>
      </c>
      <c r="D393" t="str">
        <f t="shared" si="113"/>
        <v>"fee_detail":[</v>
      </c>
      <c r="E393" t="s">
        <v>116</v>
      </c>
      <c r="F393" t="str">
        <f>VLOOKUP(A393,Sheet2!A:U,5,FALSE)</f>
        <v>CHY</v>
      </c>
      <c r="K393" t="b">
        <f t="shared" ca="1" si="111"/>
        <v>0</v>
      </c>
    </row>
    <row r="394" spans="1:11">
      <c r="A394">
        <f t="shared" si="100"/>
        <v>10</v>
      </c>
      <c r="B394">
        <f t="shared" si="112"/>
        <v>6</v>
      </c>
      <c r="C394" s="1" t="s">
        <v>0</v>
      </c>
      <c r="D394" t="str">
        <f>IF(J395=0,"",C394)</f>
        <v>{</v>
      </c>
      <c r="E394" t="s">
        <v>116</v>
      </c>
      <c r="F394" t="str">
        <f>VLOOKUP(A394,Sheet2!A:U,5,FALSE)</f>
        <v>CHY</v>
      </c>
      <c r="K394" t="b">
        <f t="shared" ca="1" si="111"/>
        <v>0</v>
      </c>
    </row>
    <row r="395" spans="1:11">
      <c r="A395" s="14">
        <f t="shared" si="100"/>
        <v>10</v>
      </c>
      <c r="B395" s="14">
        <f t="shared" si="112"/>
        <v>7</v>
      </c>
      <c r="C395" s="15" t="s">
        <v>15</v>
      </c>
      <c r="D395" s="14" t="str">
        <f>IF(ISNUMBER(SEARCH("n/a",H395)),"",CONCATENATE(C395," ",H395,","))</f>
        <v>"adult_cny": 172,</v>
      </c>
      <c r="E395" s="14" t="s">
        <v>116</v>
      </c>
      <c r="F395" s="14" t="str">
        <f>VLOOKUP(A395,Sheet2!A:U,5,FALSE)</f>
        <v>CHY</v>
      </c>
      <c r="G395" s="14" t="s">
        <v>117</v>
      </c>
      <c r="H395" s="14">
        <f>VLOOKUP(A395,Sheet2!A:U,6,FALSE)</f>
        <v>172</v>
      </c>
      <c r="I395" s="14" t="e">
        <f ca="1">_xlfn.FORMULATEXT(H395)</f>
        <v>#NAME?</v>
      </c>
      <c r="J395">
        <f>COUNT(H395:H398)</f>
        <v>4</v>
      </c>
      <c r="K395" t="b">
        <f t="shared" ca="1" si="111"/>
        <v>0</v>
      </c>
    </row>
    <row r="396" spans="1:11">
      <c r="A396" s="14">
        <f t="shared" si="100"/>
        <v>10</v>
      </c>
      <c r="B396" s="14">
        <f t="shared" si="112"/>
        <v>8</v>
      </c>
      <c r="C396" s="15" t="s">
        <v>16</v>
      </c>
      <c r="D396" s="14" t="str">
        <f t="shared" ref="D396:D398" si="114">IF(ISNUMBER(SEARCH("n/a",H396)),"",CONCATENATE(C396," ",H396,","))</f>
        <v>"adult_hkd": 199,</v>
      </c>
      <c r="E396" s="14" t="s">
        <v>116</v>
      </c>
      <c r="F396" s="14" t="str">
        <f>VLOOKUP(A396,Sheet2!A:U,5,FALSE)</f>
        <v>CHY</v>
      </c>
      <c r="G396" s="14" t="s">
        <v>117</v>
      </c>
      <c r="H396" s="14">
        <f>VLOOKUP(A396,Sheet2!A:U,14,FALSE)</f>
        <v>199</v>
      </c>
      <c r="I396" s="14" t="e">
        <f t="shared" ref="I396:I398" ca="1" si="115">_xlfn.FORMULATEXT(H396)</f>
        <v>#NAME?</v>
      </c>
      <c r="K396" t="b">
        <f t="shared" ca="1" si="111"/>
        <v>0</v>
      </c>
    </row>
    <row r="397" spans="1:11">
      <c r="A397" s="14">
        <f t="shared" si="100"/>
        <v>10</v>
      </c>
      <c r="B397" s="14">
        <f t="shared" si="112"/>
        <v>9</v>
      </c>
      <c r="C397" s="15" t="s">
        <v>17</v>
      </c>
      <c r="D397" s="14" t="str">
        <f t="shared" si="114"/>
        <v>"child_cny": 89,</v>
      </c>
      <c r="E397" s="14" t="s">
        <v>116</v>
      </c>
      <c r="F397" s="14" t="str">
        <f>VLOOKUP(A397,Sheet2!A:U,5,FALSE)</f>
        <v>CHY</v>
      </c>
      <c r="G397" s="14" t="s">
        <v>117</v>
      </c>
      <c r="H397" s="14">
        <f>VLOOKUP(A397,Sheet2!A:U,10,FALSE)</f>
        <v>89</v>
      </c>
      <c r="I397" s="14" t="e">
        <f t="shared" ca="1" si="115"/>
        <v>#NAME?</v>
      </c>
      <c r="K397" t="b">
        <f t="shared" ca="1" si="111"/>
        <v>0</v>
      </c>
    </row>
    <row r="398" spans="1:11">
      <c r="A398" s="14">
        <f t="shared" si="100"/>
        <v>10</v>
      </c>
      <c r="B398" s="14">
        <f t="shared" si="112"/>
        <v>10</v>
      </c>
      <c r="C398" s="15" t="s">
        <v>18</v>
      </c>
      <c r="D398" s="14" t="str">
        <f t="shared" si="114"/>
        <v>"child_hkd": 103,</v>
      </c>
      <c r="E398" s="14" t="s">
        <v>116</v>
      </c>
      <c r="F398" s="14" t="str">
        <f>VLOOKUP(A398,Sheet2!A:U,5,FALSE)</f>
        <v>CHY</v>
      </c>
      <c r="G398" s="14" t="s">
        <v>117</v>
      </c>
      <c r="H398" s="14">
        <f>VLOOKUP(A398,Sheet2!A:U,18,FALSE)</f>
        <v>103</v>
      </c>
      <c r="I398" s="14" t="e">
        <f t="shared" ca="1" si="115"/>
        <v>#NAME?</v>
      </c>
      <c r="K398" t="b">
        <f t="shared" ca="1" si="111"/>
        <v>0</v>
      </c>
    </row>
    <row r="399" spans="1:11">
      <c r="A399">
        <f t="shared" si="100"/>
        <v>10</v>
      </c>
      <c r="B399">
        <f t="shared" si="112"/>
        <v>11</v>
      </c>
      <c r="C399" s="1" t="s">
        <v>7</v>
      </c>
      <c r="D399" t="str">
        <f>IF(J395=0,"",C399)</f>
        <v>"class_title":"second_class",</v>
      </c>
      <c r="E399" t="s">
        <v>116</v>
      </c>
      <c r="F399" t="str">
        <f>VLOOKUP(A399,Sheet2!A:U,5,FALSE)</f>
        <v>CHY</v>
      </c>
      <c r="K399" t="b">
        <f t="shared" ca="1" si="111"/>
        <v>0</v>
      </c>
    </row>
    <row r="400" spans="1:11">
      <c r="A400">
        <f t="shared" si="100"/>
        <v>10</v>
      </c>
      <c r="B400">
        <f t="shared" si="112"/>
        <v>12</v>
      </c>
      <c r="C400" s="1" t="s">
        <v>8</v>
      </c>
      <c r="D400" t="str">
        <f>IF(J395=0,"",C400)</f>
        <v>"class_type":4</v>
      </c>
      <c r="E400" t="s">
        <v>116</v>
      </c>
      <c r="F400" t="str">
        <f>VLOOKUP(A400,Sheet2!A:U,5,FALSE)</f>
        <v>CHY</v>
      </c>
      <c r="K400" t="b">
        <f t="shared" ca="1" si="111"/>
        <v>0</v>
      </c>
    </row>
    <row r="401" spans="1:11">
      <c r="A401">
        <f t="shared" si="100"/>
        <v>10</v>
      </c>
      <c r="B401">
        <f t="shared" si="112"/>
        <v>13</v>
      </c>
      <c r="C401" s="1" t="s">
        <v>1</v>
      </c>
      <c r="D401" t="str">
        <f>IF(J395=0,"",IF(SUM(J403:J419)&gt;0,C401,"}"))</f>
        <v>},</v>
      </c>
      <c r="E401" t="s">
        <v>116</v>
      </c>
      <c r="F401" t="str">
        <f>VLOOKUP(A401,Sheet2!A:U,5,FALSE)</f>
        <v>CHY</v>
      </c>
      <c r="K401" t="b">
        <f t="shared" ca="1" si="111"/>
        <v>0</v>
      </c>
    </row>
    <row r="402" spans="1:11">
      <c r="A402">
        <f t="shared" si="100"/>
        <v>10</v>
      </c>
      <c r="B402">
        <f t="shared" si="112"/>
        <v>14</v>
      </c>
      <c r="C402" s="1" t="s">
        <v>0</v>
      </c>
      <c r="D402" t="str">
        <f>IF(J403=0,"",C402)</f>
        <v>{</v>
      </c>
      <c r="E402" t="s">
        <v>116</v>
      </c>
      <c r="F402" t="str">
        <f>VLOOKUP(A402,Sheet2!A:U,5,FALSE)</f>
        <v>CHY</v>
      </c>
      <c r="K402" t="b">
        <f t="shared" ca="1" si="111"/>
        <v>0</v>
      </c>
    </row>
    <row r="403" spans="1:11">
      <c r="A403" s="16">
        <f t="shared" si="100"/>
        <v>10</v>
      </c>
      <c r="B403" s="16">
        <f t="shared" si="112"/>
        <v>15</v>
      </c>
      <c r="C403" s="17" t="s">
        <v>15</v>
      </c>
      <c r="D403" s="16" t="str">
        <f>IF(ISNUMBER(SEARCH("n/a",H403)),"",CONCATENATE(C403," ",H403,","))</f>
        <v>"adult_cny": 276,</v>
      </c>
      <c r="E403" s="16" t="s">
        <v>116</v>
      </c>
      <c r="F403" s="16" t="str">
        <f>VLOOKUP(A403,Sheet2!A:U,5,FALSE)</f>
        <v>CHY</v>
      </c>
      <c r="G403" s="16" t="s">
        <v>118</v>
      </c>
      <c r="H403" s="16">
        <f>VLOOKUP(A403,Sheet2!A:U,7,FALSE)</f>
        <v>276</v>
      </c>
      <c r="I403" s="16" t="e">
        <f ca="1">_xlfn.FORMULATEXT(H403)</f>
        <v>#NAME?</v>
      </c>
      <c r="J403">
        <f>COUNT(H403:H406)</f>
        <v>4</v>
      </c>
      <c r="K403" t="b">
        <f t="shared" ca="1" si="111"/>
        <v>0</v>
      </c>
    </row>
    <row r="404" spans="1:11">
      <c r="A404" s="16">
        <f t="shared" si="100"/>
        <v>10</v>
      </c>
      <c r="B404" s="16">
        <f t="shared" si="112"/>
        <v>16</v>
      </c>
      <c r="C404" s="17" t="s">
        <v>16</v>
      </c>
      <c r="D404" s="16" t="str">
        <f t="shared" ref="D404:D406" si="116">IF(ISNUMBER(SEARCH("n/a",H404)),"",CONCATENATE(C404," ",H404,","))</f>
        <v>"adult_hkd": 319,</v>
      </c>
      <c r="E404" s="16" t="s">
        <v>116</v>
      </c>
      <c r="F404" s="16" t="str">
        <f>VLOOKUP(A404,Sheet2!A:U,5,FALSE)</f>
        <v>CHY</v>
      </c>
      <c r="G404" s="16" t="s">
        <v>118</v>
      </c>
      <c r="H404" s="16">
        <f>VLOOKUP(A404,Sheet2!A:U,15,FALSE)</f>
        <v>319</v>
      </c>
      <c r="I404" s="16" t="e">
        <f t="shared" ref="I404:I406" ca="1" si="117">_xlfn.FORMULATEXT(H404)</f>
        <v>#NAME?</v>
      </c>
      <c r="K404" t="b">
        <f t="shared" ca="1" si="111"/>
        <v>0</v>
      </c>
    </row>
    <row r="405" spans="1:11">
      <c r="A405" s="16">
        <f t="shared" si="100"/>
        <v>10</v>
      </c>
      <c r="B405" s="16">
        <f t="shared" si="112"/>
        <v>17</v>
      </c>
      <c r="C405" s="17" t="s">
        <v>17</v>
      </c>
      <c r="D405" s="16" t="str">
        <f t="shared" si="116"/>
        <v>"child_cny": 143,</v>
      </c>
      <c r="E405" s="16" t="s">
        <v>116</v>
      </c>
      <c r="F405" s="16" t="str">
        <f>VLOOKUP(A405,Sheet2!A:U,5,FALSE)</f>
        <v>CHY</v>
      </c>
      <c r="G405" s="16" t="s">
        <v>118</v>
      </c>
      <c r="H405" s="16">
        <f>VLOOKUP(A405,Sheet2!A:U,11,FALSE)</f>
        <v>143</v>
      </c>
      <c r="I405" s="16" t="e">
        <f t="shared" ca="1" si="117"/>
        <v>#NAME?</v>
      </c>
      <c r="K405" t="b">
        <f t="shared" ca="1" si="111"/>
        <v>0</v>
      </c>
    </row>
    <row r="406" spans="1:11">
      <c r="A406" s="16">
        <f t="shared" si="100"/>
        <v>10</v>
      </c>
      <c r="B406" s="16">
        <f t="shared" si="112"/>
        <v>18</v>
      </c>
      <c r="C406" s="17" t="s">
        <v>18</v>
      </c>
      <c r="D406" s="16" t="str">
        <f t="shared" si="116"/>
        <v>"child_hkd": 166,</v>
      </c>
      <c r="E406" s="16" t="s">
        <v>116</v>
      </c>
      <c r="F406" s="16" t="str">
        <f>VLOOKUP(A406,Sheet2!A:U,5,FALSE)</f>
        <v>CHY</v>
      </c>
      <c r="G406" s="16" t="s">
        <v>118</v>
      </c>
      <c r="H406" s="16">
        <f>VLOOKUP(A406,Sheet2!A:U,19,FALSE)</f>
        <v>166</v>
      </c>
      <c r="I406" s="16" t="e">
        <f t="shared" ca="1" si="117"/>
        <v>#NAME?</v>
      </c>
      <c r="K406" t="b">
        <f t="shared" ca="1" si="111"/>
        <v>0</v>
      </c>
    </row>
    <row r="407" spans="1:11">
      <c r="A407">
        <f t="shared" si="100"/>
        <v>10</v>
      </c>
      <c r="B407">
        <f t="shared" si="112"/>
        <v>19</v>
      </c>
      <c r="C407" s="1" t="s">
        <v>9</v>
      </c>
      <c r="D407" t="str">
        <f>IF(J403=0,"",C407)</f>
        <v>"class_title":"first_class",</v>
      </c>
      <c r="E407" t="s">
        <v>116</v>
      </c>
      <c r="F407" t="str">
        <f>VLOOKUP(A407,Sheet2!A:U,5,FALSE)</f>
        <v>CHY</v>
      </c>
      <c r="K407" t="b">
        <f t="shared" ca="1" si="111"/>
        <v>0</v>
      </c>
    </row>
    <row r="408" spans="1:11">
      <c r="A408">
        <f t="shared" si="100"/>
        <v>10</v>
      </c>
      <c r="B408">
        <f t="shared" si="112"/>
        <v>20</v>
      </c>
      <c r="C408" s="1" t="s">
        <v>10</v>
      </c>
      <c r="D408" t="str">
        <f>IF(J403=0,"",C408)</f>
        <v>"class_type":3</v>
      </c>
      <c r="E408" t="s">
        <v>116</v>
      </c>
      <c r="F408" t="str">
        <f>VLOOKUP(A408,Sheet2!A:U,5,FALSE)</f>
        <v>CHY</v>
      </c>
      <c r="K408" t="b">
        <f t="shared" ca="1" si="111"/>
        <v>0</v>
      </c>
    </row>
    <row r="409" spans="1:11">
      <c r="A409">
        <f t="shared" si="100"/>
        <v>10</v>
      </c>
      <c r="B409">
        <f t="shared" si="112"/>
        <v>21</v>
      </c>
      <c r="C409" s="1" t="s">
        <v>1</v>
      </c>
      <c r="D409" t="str">
        <f>IF(J403=0,"",IF(SUM(J411:J427)&gt;0,C409,"}"))</f>
        <v>},</v>
      </c>
      <c r="E409" t="s">
        <v>116</v>
      </c>
      <c r="F409" t="str">
        <f>VLOOKUP(A409,Sheet2!A:U,5,FALSE)</f>
        <v>CHY</v>
      </c>
      <c r="K409" t="b">
        <f t="shared" ca="1" si="111"/>
        <v>0</v>
      </c>
    </row>
    <row r="410" spans="1:11">
      <c r="A410">
        <f t="shared" si="100"/>
        <v>10</v>
      </c>
      <c r="B410">
        <f t="shared" si="112"/>
        <v>22</v>
      </c>
      <c r="C410" s="1" t="s">
        <v>0</v>
      </c>
      <c r="D410" t="str">
        <f>IF(J411=0,"",C410)</f>
        <v>{</v>
      </c>
      <c r="E410" t="s">
        <v>116</v>
      </c>
      <c r="F410" t="str">
        <f>VLOOKUP(A410,Sheet2!A:U,5,FALSE)</f>
        <v>CHY</v>
      </c>
      <c r="K410" t="b">
        <f t="shared" ca="1" si="111"/>
        <v>0</v>
      </c>
    </row>
    <row r="411" spans="1:11">
      <c r="A411" s="18">
        <f t="shared" ref="A411:A431" si="118">ROUNDUP((ROW(C411)-1)/43,0)</f>
        <v>10</v>
      </c>
      <c r="B411" s="18">
        <f t="shared" si="112"/>
        <v>23</v>
      </c>
      <c r="C411" s="19" t="s">
        <v>15</v>
      </c>
      <c r="D411" s="18" t="str">
        <f>IF(ISNUMBER(SEARCH("n/a",H411)),"",CONCATENATE(C411," ",H411,","))</f>
        <v>"adult_cny": 312,</v>
      </c>
      <c r="E411" s="18" t="s">
        <v>116</v>
      </c>
      <c r="F411" s="18" t="str">
        <f>VLOOKUP(A411,Sheet2!A:U,5,FALSE)</f>
        <v>CHY</v>
      </c>
      <c r="G411" s="18" t="s">
        <v>119</v>
      </c>
      <c r="H411" s="18">
        <f>VLOOKUP(A411,Sheet2!A:U,8,FALSE)</f>
        <v>312</v>
      </c>
      <c r="I411" s="18" t="e">
        <f ca="1">_xlfn.FORMULATEXT(H411)</f>
        <v>#NAME?</v>
      </c>
      <c r="J411">
        <f>COUNT(H411:H414)</f>
        <v>4</v>
      </c>
      <c r="K411" t="b">
        <f t="shared" ca="1" si="111"/>
        <v>0</v>
      </c>
    </row>
    <row r="412" spans="1:11">
      <c r="A412" s="18">
        <f t="shared" si="118"/>
        <v>10</v>
      </c>
      <c r="B412" s="18">
        <f t="shared" si="112"/>
        <v>24</v>
      </c>
      <c r="C412" s="19" t="s">
        <v>16</v>
      </c>
      <c r="D412" s="18" t="str">
        <f t="shared" ref="D412:D414" si="119">IF(ISNUMBER(SEARCH("n/a",H412)),"",CONCATENATE(C412," ",H412,","))</f>
        <v>"adult_hkd": 361,</v>
      </c>
      <c r="E412" s="18" t="s">
        <v>116</v>
      </c>
      <c r="F412" s="18" t="str">
        <f>VLOOKUP(A412,Sheet2!A:U,5,FALSE)</f>
        <v>CHY</v>
      </c>
      <c r="G412" s="18" t="s">
        <v>119</v>
      </c>
      <c r="H412" s="18">
        <f>VLOOKUP(A412,Sheet2!A:U,16,FALSE)</f>
        <v>361</v>
      </c>
      <c r="I412" s="18" t="e">
        <f t="shared" ref="I412:I414" ca="1" si="120">_xlfn.FORMULATEXT(H412)</f>
        <v>#NAME?</v>
      </c>
      <c r="K412" t="b">
        <f t="shared" ca="1" si="111"/>
        <v>0</v>
      </c>
    </row>
    <row r="413" spans="1:11">
      <c r="A413" s="18">
        <f t="shared" si="118"/>
        <v>10</v>
      </c>
      <c r="B413" s="18">
        <f t="shared" si="112"/>
        <v>25</v>
      </c>
      <c r="C413" s="19" t="s">
        <v>17</v>
      </c>
      <c r="D413" s="18" t="str">
        <f t="shared" si="119"/>
        <v>"child_cny": 161,</v>
      </c>
      <c r="E413" s="18" t="s">
        <v>116</v>
      </c>
      <c r="F413" s="18" t="str">
        <f>VLOOKUP(A413,Sheet2!A:U,5,FALSE)</f>
        <v>CHY</v>
      </c>
      <c r="G413" s="18" t="s">
        <v>119</v>
      </c>
      <c r="H413" s="18">
        <f>VLOOKUP(A413,Sheet2!A:U,12,FALSE)</f>
        <v>161</v>
      </c>
      <c r="I413" s="18" t="e">
        <f t="shared" ca="1" si="120"/>
        <v>#NAME?</v>
      </c>
      <c r="K413" t="b">
        <f t="shared" ca="1" si="111"/>
        <v>0</v>
      </c>
    </row>
    <row r="414" spans="1:11">
      <c r="A414" s="18">
        <f t="shared" si="118"/>
        <v>10</v>
      </c>
      <c r="B414" s="18">
        <f t="shared" si="112"/>
        <v>26</v>
      </c>
      <c r="C414" s="19" t="s">
        <v>18</v>
      </c>
      <c r="D414" s="18" t="str">
        <f t="shared" si="119"/>
        <v>"child_hkd": 186,</v>
      </c>
      <c r="E414" s="18" t="s">
        <v>116</v>
      </c>
      <c r="F414" s="18" t="str">
        <f>VLOOKUP(A414,Sheet2!A:U,5,FALSE)</f>
        <v>CHY</v>
      </c>
      <c r="G414" s="18" t="s">
        <v>119</v>
      </c>
      <c r="H414" s="18">
        <f>VLOOKUP(A414,Sheet2!A:U,20,FALSE)</f>
        <v>186</v>
      </c>
      <c r="I414" s="18" t="e">
        <f t="shared" ca="1" si="120"/>
        <v>#NAME?</v>
      </c>
      <c r="K414" t="b">
        <f t="shared" ca="1" si="111"/>
        <v>0</v>
      </c>
    </row>
    <row r="415" spans="1:11">
      <c r="A415">
        <f t="shared" si="118"/>
        <v>10</v>
      </c>
      <c r="B415">
        <f t="shared" si="112"/>
        <v>27</v>
      </c>
      <c r="C415" s="1" t="s">
        <v>11</v>
      </c>
      <c r="D415" t="str">
        <f>IF(J411=0,"",C415)</f>
        <v>"class_title":"premium_class",</v>
      </c>
      <c r="E415" t="s">
        <v>116</v>
      </c>
      <c r="F415" t="str">
        <f>VLOOKUP(A415,Sheet2!A:U,5,FALSE)</f>
        <v>CHY</v>
      </c>
      <c r="K415" t="b">
        <f t="shared" ca="1" si="111"/>
        <v>0</v>
      </c>
    </row>
    <row r="416" spans="1:11">
      <c r="A416">
        <f t="shared" si="118"/>
        <v>10</v>
      </c>
      <c r="B416">
        <f t="shared" si="112"/>
        <v>28</v>
      </c>
      <c r="C416" s="1" t="s">
        <v>12</v>
      </c>
      <c r="D416" t="str">
        <f>IF(J411=0,"",C416)</f>
        <v>"class_type":2</v>
      </c>
      <c r="E416" t="s">
        <v>116</v>
      </c>
      <c r="F416" t="str">
        <f>VLOOKUP(A416,Sheet2!A:U,5,FALSE)</f>
        <v>CHY</v>
      </c>
      <c r="K416" t="b">
        <f t="shared" ca="1" si="111"/>
        <v>0</v>
      </c>
    </row>
    <row r="417" spans="1:11">
      <c r="A417">
        <f t="shared" si="118"/>
        <v>10</v>
      </c>
      <c r="B417">
        <f t="shared" si="112"/>
        <v>29</v>
      </c>
      <c r="C417" s="1" t="s">
        <v>1</v>
      </c>
      <c r="D417" t="str">
        <f>IF(J411=0,"",IF(SUM(J419:J435)&gt;0,C417,"}"))</f>
        <v>},</v>
      </c>
      <c r="E417" t="s">
        <v>116</v>
      </c>
      <c r="F417" t="str">
        <f>VLOOKUP(A417,Sheet2!A:U,5,FALSE)</f>
        <v>CHY</v>
      </c>
      <c r="K417" t="b">
        <f t="shared" ca="1" si="111"/>
        <v>0</v>
      </c>
    </row>
    <row r="418" spans="1:11">
      <c r="A418">
        <f t="shared" si="118"/>
        <v>10</v>
      </c>
      <c r="B418">
        <f t="shared" si="112"/>
        <v>30</v>
      </c>
      <c r="C418" s="1" t="s">
        <v>0</v>
      </c>
      <c r="D418" t="str">
        <f>IF(J419=0,"",C418)</f>
        <v>{</v>
      </c>
      <c r="E418" t="s">
        <v>116</v>
      </c>
      <c r="F418" t="str">
        <f>VLOOKUP(A418,Sheet2!A:U,5,FALSE)</f>
        <v>CHY</v>
      </c>
      <c r="K418" t="b">
        <f t="shared" ca="1" si="111"/>
        <v>0</v>
      </c>
    </row>
    <row r="419" spans="1:11">
      <c r="A419" s="20">
        <f t="shared" si="118"/>
        <v>10</v>
      </c>
      <c r="B419" s="20">
        <f t="shared" si="112"/>
        <v>31</v>
      </c>
      <c r="C419" s="21" t="s">
        <v>15</v>
      </c>
      <c r="D419" s="20" t="str">
        <f>IF(ISNUMBER(SEARCH("n/a",H419)),"",CONCATENATE(C419," ",H419,","))</f>
        <v>"adult_cny": 519,</v>
      </c>
      <c r="E419" s="20" t="s">
        <v>116</v>
      </c>
      <c r="F419" s="20" t="str">
        <f>VLOOKUP(A419,Sheet2!A:U,5,FALSE)</f>
        <v>CHY</v>
      </c>
      <c r="G419" s="20" t="s">
        <v>120</v>
      </c>
      <c r="H419" s="20">
        <f>VLOOKUP(A419,Sheet2!A:U,9,FALSE)</f>
        <v>519</v>
      </c>
      <c r="I419" s="20" t="e">
        <f ca="1">_xlfn.FORMULATEXT(H419)</f>
        <v>#NAME?</v>
      </c>
      <c r="J419">
        <f>COUNT(H419:H422)</f>
        <v>4</v>
      </c>
      <c r="K419" t="b">
        <f t="shared" ca="1" si="111"/>
        <v>0</v>
      </c>
    </row>
    <row r="420" spans="1:11">
      <c r="A420" s="20">
        <f t="shared" si="118"/>
        <v>10</v>
      </c>
      <c r="B420" s="20">
        <f t="shared" si="112"/>
        <v>32</v>
      </c>
      <c r="C420" s="21" t="s">
        <v>16</v>
      </c>
      <c r="D420" s="20" t="str">
        <f t="shared" ref="D420:D422" si="121">IF(ISNUMBER(SEARCH("n/a",H420)),"",CONCATENATE(C420," ",H420,","))</f>
        <v>"adult_hkd": 601,</v>
      </c>
      <c r="E420" s="20" t="s">
        <v>116</v>
      </c>
      <c r="F420" s="20" t="str">
        <f>VLOOKUP(A420,Sheet2!A:U,5,FALSE)</f>
        <v>CHY</v>
      </c>
      <c r="G420" s="20" t="s">
        <v>120</v>
      </c>
      <c r="H420" s="20">
        <f>VLOOKUP(A420,Sheet2!A:U,17,FALSE)</f>
        <v>601</v>
      </c>
      <c r="I420" s="20" t="e">
        <f t="shared" ref="I420:I422" ca="1" si="122">_xlfn.FORMULATEXT(H420)</f>
        <v>#NAME?</v>
      </c>
      <c r="K420" t="b">
        <f t="shared" ca="1" si="111"/>
        <v>0</v>
      </c>
    </row>
    <row r="421" spans="1:11">
      <c r="A421" s="20">
        <f t="shared" si="118"/>
        <v>10</v>
      </c>
      <c r="B421" s="20">
        <f t="shared" si="112"/>
        <v>33</v>
      </c>
      <c r="C421" s="21" t="s">
        <v>17</v>
      </c>
      <c r="D421" s="20" t="str">
        <f t="shared" si="121"/>
        <v>"child_cny": 268,</v>
      </c>
      <c r="E421" s="20" t="s">
        <v>116</v>
      </c>
      <c r="F421" s="20" t="str">
        <f>VLOOKUP(A421,Sheet2!A:U,5,FALSE)</f>
        <v>CHY</v>
      </c>
      <c r="G421" s="20" t="s">
        <v>120</v>
      </c>
      <c r="H421" s="20">
        <f>VLOOKUP(A421,Sheet2!A:U,13,FALSE)</f>
        <v>268</v>
      </c>
      <c r="I421" s="20" t="e">
        <f t="shared" ca="1" si="122"/>
        <v>#NAME?</v>
      </c>
      <c r="K421" t="b">
        <f t="shared" ca="1" si="111"/>
        <v>0</v>
      </c>
    </row>
    <row r="422" spans="1:11">
      <c r="A422" s="20">
        <f t="shared" si="118"/>
        <v>10</v>
      </c>
      <c r="B422" s="20">
        <f t="shared" si="112"/>
        <v>34</v>
      </c>
      <c r="C422" s="21" t="s">
        <v>18</v>
      </c>
      <c r="D422" s="20" t="str">
        <f t="shared" si="121"/>
        <v>"child_hkd": 310,</v>
      </c>
      <c r="E422" s="20" t="s">
        <v>116</v>
      </c>
      <c r="F422" s="20" t="str">
        <f>VLOOKUP(A422,Sheet2!A:U,5,FALSE)</f>
        <v>CHY</v>
      </c>
      <c r="G422" s="20" t="s">
        <v>120</v>
      </c>
      <c r="H422" s="20">
        <f>VLOOKUP(A422,Sheet2!A:U,21,FALSE)</f>
        <v>310</v>
      </c>
      <c r="I422" s="20" t="e">
        <f t="shared" ca="1" si="122"/>
        <v>#NAME?</v>
      </c>
      <c r="K422" t="b">
        <f t="shared" ca="1" si="111"/>
        <v>0</v>
      </c>
    </row>
    <row r="423" spans="1:11">
      <c r="A423">
        <f t="shared" si="118"/>
        <v>10</v>
      </c>
      <c r="B423">
        <f t="shared" si="112"/>
        <v>35</v>
      </c>
      <c r="C423" s="1" t="s">
        <v>13</v>
      </c>
      <c r="D423" t="str">
        <f>IF(J419=0,"",C423)</f>
        <v>"class_title":"business_class",</v>
      </c>
      <c r="E423" t="s">
        <v>116</v>
      </c>
      <c r="F423" t="str">
        <f>VLOOKUP(A423,Sheet2!A:U,5,FALSE)</f>
        <v>CHY</v>
      </c>
      <c r="K423" t="b">
        <f t="shared" ca="1" si="111"/>
        <v>0</v>
      </c>
    </row>
    <row r="424" spans="1:11">
      <c r="A424">
        <f t="shared" si="118"/>
        <v>10</v>
      </c>
      <c r="B424">
        <f t="shared" si="112"/>
        <v>36</v>
      </c>
      <c r="C424" s="1" t="s">
        <v>14</v>
      </c>
      <c r="D424" t="str">
        <f>IF(J419=0,"",C424)</f>
        <v>"class_type":1</v>
      </c>
      <c r="E424" t="s">
        <v>116</v>
      </c>
      <c r="F424" t="str">
        <f>VLOOKUP(A424,Sheet2!A:U,5,FALSE)</f>
        <v>CHY</v>
      </c>
      <c r="K424" t="b">
        <f t="shared" ca="1" si="111"/>
        <v>0</v>
      </c>
    </row>
    <row r="425" spans="1:11">
      <c r="A425">
        <f t="shared" si="118"/>
        <v>10</v>
      </c>
      <c r="B425">
        <f t="shared" si="112"/>
        <v>37</v>
      </c>
      <c r="C425" s="1" t="s">
        <v>2</v>
      </c>
      <c r="D425" t="str">
        <f>IF(J419=0,"",C425)</f>
        <v>}</v>
      </c>
      <c r="E425" t="s">
        <v>116</v>
      </c>
      <c r="F425" t="str">
        <f>VLOOKUP(A425,Sheet2!A:U,5,FALSE)</f>
        <v>CHY</v>
      </c>
      <c r="K425" t="b">
        <f t="shared" ca="1" si="111"/>
        <v>0</v>
      </c>
    </row>
    <row r="426" spans="1:11">
      <c r="A426">
        <f t="shared" si="118"/>
        <v>10</v>
      </c>
      <c r="B426">
        <f t="shared" si="112"/>
        <v>38</v>
      </c>
      <c r="C426" s="1" t="s">
        <v>3</v>
      </c>
      <c r="D426" t="str">
        <f t="shared" ref="D426:D428" si="123">C426</f>
        <v>]</v>
      </c>
      <c r="E426" t="s">
        <v>116</v>
      </c>
      <c r="F426" t="str">
        <f>VLOOKUP(A426,Sheet2!A:U,5,FALSE)</f>
        <v>CHY</v>
      </c>
      <c r="K426" t="b">
        <f t="shared" ca="1" si="111"/>
        <v>0</v>
      </c>
    </row>
    <row r="427" spans="1:11">
      <c r="A427">
        <f t="shared" si="118"/>
        <v>10</v>
      </c>
      <c r="B427">
        <f t="shared" si="112"/>
        <v>39</v>
      </c>
      <c r="C427" s="1" t="s">
        <v>2</v>
      </c>
      <c r="D427" t="str">
        <f t="shared" si="123"/>
        <v>}</v>
      </c>
      <c r="E427" t="s">
        <v>116</v>
      </c>
      <c r="F427" t="str">
        <f>VLOOKUP(A427,Sheet2!A:U,5,FALSE)</f>
        <v>CHY</v>
      </c>
      <c r="K427" t="b">
        <f t="shared" ca="1" si="111"/>
        <v>0</v>
      </c>
    </row>
    <row r="428" spans="1:11">
      <c r="A428">
        <f t="shared" si="118"/>
        <v>10</v>
      </c>
      <c r="B428">
        <f t="shared" si="112"/>
        <v>40</v>
      </c>
      <c r="C428" s="1" t="s">
        <v>4</v>
      </c>
      <c r="D428" t="str">
        <f t="shared" si="123"/>
        <v>],</v>
      </c>
      <c r="E428" t="s">
        <v>116</v>
      </c>
      <c r="F428" t="str">
        <f>VLOOKUP(A428,Sheet2!A:U,5,FALSE)</f>
        <v>CHY</v>
      </c>
      <c r="K428" t="b">
        <f t="shared" ca="1" si="111"/>
        <v>0</v>
      </c>
    </row>
    <row r="429" spans="1:11">
      <c r="A429">
        <f t="shared" si="118"/>
        <v>10</v>
      </c>
      <c r="B429">
        <f t="shared" si="112"/>
        <v>41</v>
      </c>
      <c r="C429" s="1" t="s">
        <v>19</v>
      </c>
      <c r="D429" t="str">
        <f>CONCATENATE(C429," ",A429,",")</f>
        <v>"fee_id": 10,</v>
      </c>
      <c r="E429" t="s">
        <v>116</v>
      </c>
      <c r="F429" t="str">
        <f>VLOOKUP(A429,Sheet2!A:U,5,FALSE)</f>
        <v>CHY</v>
      </c>
      <c r="K429" t="b">
        <f t="shared" ca="1" si="111"/>
        <v>0</v>
      </c>
    </row>
    <row r="430" spans="1:11">
      <c r="A430">
        <f t="shared" si="118"/>
        <v>10</v>
      </c>
      <c r="B430">
        <f t="shared" si="112"/>
        <v>42</v>
      </c>
      <c r="C430" s="1" t="s">
        <v>129</v>
      </c>
      <c r="D430" t="str">
        <f>CONCATENATE(C430,E430,"2",F430,"""")</f>
        <v>"route_id": "WEK2CHY"</v>
      </c>
      <c r="E430" t="s">
        <v>116</v>
      </c>
      <c r="F430" t="str">
        <f>VLOOKUP(A430,Sheet2!A:U,5,FALSE)</f>
        <v>CHY</v>
      </c>
      <c r="K430" t="b">
        <f t="shared" ca="1" si="111"/>
        <v>0</v>
      </c>
    </row>
    <row r="431" spans="1:11">
      <c r="A431">
        <f t="shared" si="118"/>
        <v>10</v>
      </c>
      <c r="B431">
        <f t="shared" si="112"/>
        <v>43</v>
      </c>
      <c r="C431" s="1" t="s">
        <v>1</v>
      </c>
      <c r="D431" t="str">
        <f>IF(D432="","}",C431)</f>
        <v>},</v>
      </c>
      <c r="E431" t="s">
        <v>116</v>
      </c>
      <c r="F431" t="str">
        <f>VLOOKUP(A431,Sheet2!A:U,5,FALSE)</f>
        <v>CHY</v>
      </c>
      <c r="K431" t="b">
        <f t="shared" ca="1" si="111"/>
        <v>0</v>
      </c>
    </row>
    <row r="432" spans="1:11">
      <c r="A432">
        <f>ROUNDUP((ROW(C432)-1)/43,0)</f>
        <v>11</v>
      </c>
      <c r="B432">
        <f t="shared" si="112"/>
        <v>1</v>
      </c>
      <c r="C432" s="1" t="s">
        <v>0</v>
      </c>
      <c r="D432" t="str">
        <f>C432</f>
        <v>{</v>
      </c>
      <c r="E432" t="s">
        <v>116</v>
      </c>
      <c r="F432" t="str">
        <f>VLOOKUP(A432,Sheet2!A:U,5,FALSE)</f>
        <v>CZX</v>
      </c>
      <c r="K432" t="b">
        <f t="shared" ca="1" si="111"/>
        <v>0</v>
      </c>
    </row>
    <row r="433" spans="1:11">
      <c r="A433">
        <f t="shared" ref="A433:A496" si="124">ROUNDUP((ROW(C433)-1)/43,0)</f>
        <v>11</v>
      </c>
      <c r="B433">
        <f t="shared" si="112"/>
        <v>2</v>
      </c>
      <c r="C433" s="1" t="s">
        <v>5</v>
      </c>
      <c r="D433" t="str">
        <f t="shared" ref="D433:D436" si="125">C433</f>
        <v>"fee_data":[</v>
      </c>
      <c r="E433" t="s">
        <v>116</v>
      </c>
      <c r="F433" t="str">
        <f>VLOOKUP(A433,Sheet2!A:U,5,FALSE)</f>
        <v>CZX</v>
      </c>
      <c r="K433" t="b">
        <f t="shared" ca="1" si="111"/>
        <v>0</v>
      </c>
    </row>
    <row r="434" spans="1:11">
      <c r="A434">
        <f t="shared" si="124"/>
        <v>11</v>
      </c>
      <c r="B434">
        <f t="shared" si="112"/>
        <v>3</v>
      </c>
      <c r="C434" s="1" t="s">
        <v>0</v>
      </c>
      <c r="D434" t="str">
        <f t="shared" si="125"/>
        <v>{</v>
      </c>
      <c r="E434" t="s">
        <v>116</v>
      </c>
      <c r="F434" t="str">
        <f>VLOOKUP(A434,Sheet2!A:U,5,FALSE)</f>
        <v>CZX</v>
      </c>
      <c r="K434" t="b">
        <f t="shared" ca="1" si="111"/>
        <v>0</v>
      </c>
    </row>
    <row r="435" spans="1:11">
      <c r="A435">
        <f t="shared" si="124"/>
        <v>11</v>
      </c>
      <c r="B435">
        <f t="shared" si="112"/>
        <v>4</v>
      </c>
      <c r="C435" s="24" t="s">
        <v>133</v>
      </c>
      <c r="D435" t="str">
        <f>CONCATENATE(C435,$M$1,",",$N$1,""",")</f>
        <v>"fee_date":"2019,2",</v>
      </c>
      <c r="E435" t="s">
        <v>116</v>
      </c>
      <c r="F435" t="str">
        <f>VLOOKUP(A435,Sheet2!A:U,5,FALSE)</f>
        <v>CZX</v>
      </c>
      <c r="K435" t="b">
        <f t="shared" ca="1" si="111"/>
        <v>0</v>
      </c>
    </row>
    <row r="436" spans="1:11">
      <c r="A436">
        <f t="shared" si="124"/>
        <v>11</v>
      </c>
      <c r="B436">
        <f t="shared" si="112"/>
        <v>5</v>
      </c>
      <c r="C436" s="1" t="s">
        <v>6</v>
      </c>
      <c r="D436" t="str">
        <f t="shared" si="125"/>
        <v>"fee_detail":[</v>
      </c>
      <c r="E436" t="s">
        <v>116</v>
      </c>
      <c r="F436" t="str">
        <f>VLOOKUP(A436,Sheet2!A:U,5,FALSE)</f>
        <v>CZX</v>
      </c>
      <c r="K436" t="b">
        <f t="shared" ca="1" si="111"/>
        <v>0</v>
      </c>
    </row>
    <row r="437" spans="1:11">
      <c r="A437">
        <f t="shared" si="124"/>
        <v>11</v>
      </c>
      <c r="B437">
        <f t="shared" si="112"/>
        <v>6</v>
      </c>
      <c r="C437" s="1" t="s">
        <v>0</v>
      </c>
      <c r="D437" t="str">
        <f>IF(J438=0,"",C437)</f>
        <v>{</v>
      </c>
      <c r="E437" t="s">
        <v>116</v>
      </c>
      <c r="F437" t="str">
        <f>VLOOKUP(A437,Sheet2!A:U,5,FALSE)</f>
        <v>CZX</v>
      </c>
      <c r="K437" t="b">
        <f t="shared" ca="1" si="111"/>
        <v>0</v>
      </c>
    </row>
    <row r="438" spans="1:11">
      <c r="A438" s="14">
        <f t="shared" si="124"/>
        <v>11</v>
      </c>
      <c r="B438" s="14">
        <f t="shared" si="112"/>
        <v>7</v>
      </c>
      <c r="C438" s="15" t="s">
        <v>15</v>
      </c>
      <c r="D438" s="14" t="str">
        <f>IF(ISNUMBER(SEARCH("n/a",H438)),"",CONCATENATE(C438," ",H438,","))</f>
        <v>"adult_cny": 389.5,</v>
      </c>
      <c r="E438" s="14" t="s">
        <v>116</v>
      </c>
      <c r="F438" s="14" t="str">
        <f>VLOOKUP(A438,Sheet2!A:U,5,FALSE)</f>
        <v>CZX</v>
      </c>
      <c r="G438" s="14" t="s">
        <v>117</v>
      </c>
      <c r="H438" s="14">
        <f>VLOOKUP(A438,Sheet2!A:U,6,FALSE)</f>
        <v>389.5</v>
      </c>
      <c r="I438" s="14" t="e">
        <f ca="1">_xlfn.FORMULATEXT(H438)</f>
        <v>#NAME?</v>
      </c>
      <c r="J438">
        <f>COUNT(H438:H441)</f>
        <v>4</v>
      </c>
      <c r="K438" t="b">
        <f t="shared" ca="1" si="111"/>
        <v>0</v>
      </c>
    </row>
    <row r="439" spans="1:11">
      <c r="A439" s="14">
        <f t="shared" si="124"/>
        <v>11</v>
      </c>
      <c r="B439" s="14">
        <f t="shared" si="112"/>
        <v>8</v>
      </c>
      <c r="C439" s="15" t="s">
        <v>16</v>
      </c>
      <c r="D439" s="14" t="str">
        <f t="shared" ref="D439:D441" si="126">IF(ISNUMBER(SEARCH("n/a",H439)),"",CONCATENATE(C439," ",H439,","))</f>
        <v>"adult_hkd": 451,</v>
      </c>
      <c r="E439" s="14" t="s">
        <v>116</v>
      </c>
      <c r="F439" s="14" t="str">
        <f>VLOOKUP(A439,Sheet2!A:U,5,FALSE)</f>
        <v>CZX</v>
      </c>
      <c r="G439" s="14" t="s">
        <v>117</v>
      </c>
      <c r="H439" s="14">
        <f>VLOOKUP(A439,Sheet2!A:U,14,FALSE)</f>
        <v>451</v>
      </c>
      <c r="I439" s="14" t="e">
        <f t="shared" ref="I439:I441" ca="1" si="127">_xlfn.FORMULATEXT(H439)</f>
        <v>#NAME?</v>
      </c>
      <c r="K439" t="b">
        <f t="shared" ca="1" si="111"/>
        <v>0</v>
      </c>
    </row>
    <row r="440" spans="1:11">
      <c r="A440" s="14">
        <f t="shared" si="124"/>
        <v>11</v>
      </c>
      <c r="B440" s="14">
        <f t="shared" si="112"/>
        <v>9</v>
      </c>
      <c r="C440" s="15" t="s">
        <v>17</v>
      </c>
      <c r="D440" s="14" t="str">
        <f t="shared" si="126"/>
        <v>"child_cny": 195,</v>
      </c>
      <c r="E440" s="14" t="s">
        <v>116</v>
      </c>
      <c r="F440" s="14" t="str">
        <f>VLOOKUP(A440,Sheet2!A:U,5,FALSE)</f>
        <v>CZX</v>
      </c>
      <c r="G440" s="14" t="s">
        <v>117</v>
      </c>
      <c r="H440" s="14">
        <f>VLOOKUP(A440,Sheet2!A:U,10,FALSE)</f>
        <v>195</v>
      </c>
      <c r="I440" s="14" t="e">
        <f t="shared" ca="1" si="127"/>
        <v>#NAME?</v>
      </c>
      <c r="K440" t="b">
        <f t="shared" ca="1" si="111"/>
        <v>0</v>
      </c>
    </row>
    <row r="441" spans="1:11">
      <c r="A441" s="14">
        <f t="shared" si="124"/>
        <v>11</v>
      </c>
      <c r="B441" s="14">
        <f t="shared" si="112"/>
        <v>10</v>
      </c>
      <c r="C441" s="15" t="s">
        <v>18</v>
      </c>
      <c r="D441" s="14" t="str">
        <f t="shared" si="126"/>
        <v>"child_hkd": 226,</v>
      </c>
      <c r="E441" s="14" t="s">
        <v>116</v>
      </c>
      <c r="F441" s="14" t="str">
        <f>VLOOKUP(A441,Sheet2!A:U,5,FALSE)</f>
        <v>CZX</v>
      </c>
      <c r="G441" s="14" t="s">
        <v>117</v>
      </c>
      <c r="H441" s="14">
        <f>VLOOKUP(A441,Sheet2!A:U,18,FALSE)</f>
        <v>226</v>
      </c>
      <c r="I441" s="14" t="e">
        <f t="shared" ca="1" si="127"/>
        <v>#NAME?</v>
      </c>
      <c r="K441" t="b">
        <f t="shared" ca="1" si="111"/>
        <v>0</v>
      </c>
    </row>
    <row r="442" spans="1:11">
      <c r="A442">
        <f t="shared" si="124"/>
        <v>11</v>
      </c>
      <c r="B442">
        <f t="shared" si="112"/>
        <v>11</v>
      </c>
      <c r="C442" s="1" t="s">
        <v>7</v>
      </c>
      <c r="D442" t="str">
        <f>IF(J438=0,"",C442)</f>
        <v>"class_title":"second_class",</v>
      </c>
      <c r="E442" t="s">
        <v>116</v>
      </c>
      <c r="F442" t="str">
        <f>VLOOKUP(A442,Sheet2!A:U,5,FALSE)</f>
        <v>CZX</v>
      </c>
      <c r="K442" t="b">
        <f t="shared" ca="1" si="111"/>
        <v>0</v>
      </c>
    </row>
    <row r="443" spans="1:11">
      <c r="A443">
        <f t="shared" si="124"/>
        <v>11</v>
      </c>
      <c r="B443">
        <f t="shared" si="112"/>
        <v>12</v>
      </c>
      <c r="C443" s="1" t="s">
        <v>8</v>
      </c>
      <c r="D443" t="str">
        <f>IF(J438=0,"",C443)</f>
        <v>"class_type":4</v>
      </c>
      <c r="E443" t="s">
        <v>116</v>
      </c>
      <c r="F443" t="str">
        <f>VLOOKUP(A443,Sheet2!A:U,5,FALSE)</f>
        <v>CZX</v>
      </c>
      <c r="K443" t="b">
        <f t="shared" ca="1" si="111"/>
        <v>0</v>
      </c>
    </row>
    <row r="444" spans="1:11">
      <c r="A444">
        <f t="shared" si="124"/>
        <v>11</v>
      </c>
      <c r="B444">
        <f t="shared" si="112"/>
        <v>13</v>
      </c>
      <c r="C444" s="1" t="s">
        <v>1</v>
      </c>
      <c r="D444" t="str">
        <f>IF(J438=0,"",IF(SUM(J446:J462)&gt;0,C444,"}"))</f>
        <v>},</v>
      </c>
      <c r="E444" t="s">
        <v>116</v>
      </c>
      <c r="F444" t="str">
        <f>VLOOKUP(A444,Sheet2!A:U,5,FALSE)</f>
        <v>CZX</v>
      </c>
      <c r="K444" t="b">
        <f t="shared" ca="1" si="111"/>
        <v>0</v>
      </c>
    </row>
    <row r="445" spans="1:11">
      <c r="A445">
        <f t="shared" si="124"/>
        <v>11</v>
      </c>
      <c r="B445">
        <f t="shared" si="112"/>
        <v>14</v>
      </c>
      <c r="C445" s="1" t="s">
        <v>0</v>
      </c>
      <c r="D445" t="str">
        <f>IF(J446=0,"",C445)</f>
        <v>{</v>
      </c>
      <c r="E445" t="s">
        <v>116</v>
      </c>
      <c r="F445" t="str">
        <f>VLOOKUP(A445,Sheet2!A:U,5,FALSE)</f>
        <v>CZX</v>
      </c>
      <c r="K445" t="b">
        <f t="shared" ca="1" si="111"/>
        <v>0</v>
      </c>
    </row>
    <row r="446" spans="1:11">
      <c r="A446" s="16">
        <f t="shared" si="124"/>
        <v>11</v>
      </c>
      <c r="B446" s="16">
        <f t="shared" si="112"/>
        <v>15</v>
      </c>
      <c r="C446" s="17" t="s">
        <v>15</v>
      </c>
      <c r="D446" s="16" t="str">
        <f>IF(ISNUMBER(SEARCH("n/a",H446)),"",CONCATENATE(C446," ",H446,","))</f>
        <v>"adult_cny": 618.5,</v>
      </c>
      <c r="E446" s="16" t="s">
        <v>116</v>
      </c>
      <c r="F446" s="16" t="str">
        <f>VLOOKUP(A446,Sheet2!A:U,5,FALSE)</f>
        <v>CZX</v>
      </c>
      <c r="G446" s="16" t="s">
        <v>118</v>
      </c>
      <c r="H446" s="16">
        <f>VLOOKUP(A446,Sheet2!A:U,7,FALSE)</f>
        <v>618.5</v>
      </c>
      <c r="I446" s="16" t="e">
        <f ca="1">_xlfn.FORMULATEXT(H446)</f>
        <v>#NAME?</v>
      </c>
      <c r="J446">
        <f>COUNT(H446:H449)</f>
        <v>4</v>
      </c>
      <c r="K446" t="b">
        <f t="shared" ca="1" si="111"/>
        <v>0</v>
      </c>
    </row>
    <row r="447" spans="1:11">
      <c r="A447" s="16">
        <f t="shared" si="124"/>
        <v>11</v>
      </c>
      <c r="B447" s="16">
        <f t="shared" si="112"/>
        <v>16</v>
      </c>
      <c r="C447" s="17" t="s">
        <v>16</v>
      </c>
      <c r="D447" s="16" t="str">
        <f t="shared" ref="D447:D449" si="128">IF(ISNUMBER(SEARCH("n/a",H447)),"",CONCATENATE(C447," ",H447,","))</f>
        <v>"adult_hkd": 716,</v>
      </c>
      <c r="E447" s="16" t="s">
        <v>116</v>
      </c>
      <c r="F447" s="16" t="str">
        <f>VLOOKUP(A447,Sheet2!A:U,5,FALSE)</f>
        <v>CZX</v>
      </c>
      <c r="G447" s="16" t="s">
        <v>118</v>
      </c>
      <c r="H447" s="16">
        <f>VLOOKUP(A447,Sheet2!A:U,15,FALSE)</f>
        <v>716</v>
      </c>
      <c r="I447" s="16" t="e">
        <f t="shared" ref="I447:I449" ca="1" si="129">_xlfn.FORMULATEXT(H447)</f>
        <v>#NAME?</v>
      </c>
      <c r="K447" t="b">
        <f t="shared" ca="1" si="111"/>
        <v>0</v>
      </c>
    </row>
    <row r="448" spans="1:11">
      <c r="A448" s="16">
        <f t="shared" si="124"/>
        <v>11</v>
      </c>
      <c r="B448" s="16">
        <f t="shared" si="112"/>
        <v>17</v>
      </c>
      <c r="C448" s="17" t="s">
        <v>17</v>
      </c>
      <c r="D448" s="16" t="str">
        <f t="shared" si="128"/>
        <v>"child_cny": 309.5,</v>
      </c>
      <c r="E448" s="16" t="s">
        <v>116</v>
      </c>
      <c r="F448" s="16" t="str">
        <f>VLOOKUP(A448,Sheet2!A:U,5,FALSE)</f>
        <v>CZX</v>
      </c>
      <c r="G448" s="16" t="s">
        <v>118</v>
      </c>
      <c r="H448" s="16">
        <f>VLOOKUP(A448,Sheet2!A:U,11,FALSE)</f>
        <v>309.5</v>
      </c>
      <c r="I448" s="16" t="e">
        <f t="shared" ca="1" si="129"/>
        <v>#NAME?</v>
      </c>
      <c r="K448" t="b">
        <f t="shared" ca="1" si="111"/>
        <v>0</v>
      </c>
    </row>
    <row r="449" spans="1:11">
      <c r="A449" s="16">
        <f t="shared" si="124"/>
        <v>11</v>
      </c>
      <c r="B449" s="16">
        <f t="shared" si="112"/>
        <v>18</v>
      </c>
      <c r="C449" s="17" t="s">
        <v>18</v>
      </c>
      <c r="D449" s="16" t="str">
        <f t="shared" si="128"/>
        <v>"child_hkd": 358,</v>
      </c>
      <c r="E449" s="16" t="s">
        <v>116</v>
      </c>
      <c r="F449" s="16" t="str">
        <f>VLOOKUP(A449,Sheet2!A:U,5,FALSE)</f>
        <v>CZX</v>
      </c>
      <c r="G449" s="16" t="s">
        <v>118</v>
      </c>
      <c r="H449" s="16">
        <f>VLOOKUP(A449,Sheet2!A:U,19,FALSE)</f>
        <v>358</v>
      </c>
      <c r="I449" s="16" t="e">
        <f t="shared" ca="1" si="129"/>
        <v>#NAME?</v>
      </c>
      <c r="K449" t="b">
        <f t="shared" ca="1" si="111"/>
        <v>0</v>
      </c>
    </row>
    <row r="450" spans="1:11">
      <c r="A450">
        <f t="shared" si="124"/>
        <v>11</v>
      </c>
      <c r="B450">
        <f t="shared" si="112"/>
        <v>19</v>
      </c>
      <c r="C450" s="1" t="s">
        <v>9</v>
      </c>
      <c r="D450" t="str">
        <f>IF(J446=0,"",C450)</f>
        <v>"class_title":"first_class",</v>
      </c>
      <c r="E450" t="s">
        <v>116</v>
      </c>
      <c r="F450" t="str">
        <f>VLOOKUP(A450,Sheet2!A:U,5,FALSE)</f>
        <v>CZX</v>
      </c>
      <c r="K450" t="b">
        <f t="shared" ref="K450:K513" ca="1" si="130">IF(EXACT($N$1,$N$2),"",FALSE)</f>
        <v>0</v>
      </c>
    </row>
    <row r="451" spans="1:11">
      <c r="A451">
        <f t="shared" si="124"/>
        <v>11</v>
      </c>
      <c r="B451">
        <f t="shared" ref="B451:B514" si="131">MOD((ROW(C451)-2),43)+1</f>
        <v>20</v>
      </c>
      <c r="C451" s="1" t="s">
        <v>10</v>
      </c>
      <c r="D451" t="str">
        <f>IF(J446=0,"",C451)</f>
        <v>"class_type":3</v>
      </c>
      <c r="E451" t="s">
        <v>116</v>
      </c>
      <c r="F451" t="str">
        <f>VLOOKUP(A451,Sheet2!A:U,5,FALSE)</f>
        <v>CZX</v>
      </c>
      <c r="K451" t="b">
        <f t="shared" ca="1" si="130"/>
        <v>0</v>
      </c>
    </row>
    <row r="452" spans="1:11">
      <c r="A452">
        <f t="shared" si="124"/>
        <v>11</v>
      </c>
      <c r="B452">
        <f t="shared" si="131"/>
        <v>21</v>
      </c>
      <c r="C452" s="1" t="s">
        <v>1</v>
      </c>
      <c r="D452" t="str">
        <f>IF(J446=0,"",IF(SUM(J454:J470)&gt;0,C452,"}"))</f>
        <v>},</v>
      </c>
      <c r="E452" t="s">
        <v>116</v>
      </c>
      <c r="F452" t="str">
        <f>VLOOKUP(A452,Sheet2!A:U,5,FALSE)</f>
        <v>CZX</v>
      </c>
      <c r="K452" t="b">
        <f t="shared" ca="1" si="130"/>
        <v>0</v>
      </c>
    </row>
    <row r="453" spans="1:11">
      <c r="A453">
        <f t="shared" si="124"/>
        <v>11</v>
      </c>
      <c r="B453">
        <f t="shared" si="131"/>
        <v>22</v>
      </c>
      <c r="C453" s="1" t="s">
        <v>0</v>
      </c>
      <c r="D453" t="str">
        <f>IF(J454=0,"",C453)</f>
        <v>{</v>
      </c>
      <c r="E453" t="s">
        <v>116</v>
      </c>
      <c r="F453" t="str">
        <f>VLOOKUP(A453,Sheet2!A:U,5,FALSE)</f>
        <v>CZX</v>
      </c>
      <c r="K453" t="b">
        <f t="shared" ca="1" si="130"/>
        <v>0</v>
      </c>
    </row>
    <row r="454" spans="1:11">
      <c r="A454" s="18">
        <f t="shared" si="124"/>
        <v>11</v>
      </c>
      <c r="B454" s="18">
        <f t="shared" si="131"/>
        <v>23</v>
      </c>
      <c r="C454" s="19" t="s">
        <v>15</v>
      </c>
      <c r="D454" s="18" t="str">
        <f>IF(ISNUMBER(SEARCH("n/a",H454)),"",CONCATENATE(C454," ",H454,","))</f>
        <v>"adult_cny": 716.5,</v>
      </c>
      <c r="E454" s="18" t="s">
        <v>116</v>
      </c>
      <c r="F454" s="18" t="str">
        <f>VLOOKUP(A454,Sheet2!A:U,5,FALSE)</f>
        <v>CZX</v>
      </c>
      <c r="G454" s="18" t="s">
        <v>119</v>
      </c>
      <c r="H454" s="18">
        <f>VLOOKUP(A454,Sheet2!A:U,8,FALSE)</f>
        <v>716.5</v>
      </c>
      <c r="I454" s="18" t="e">
        <f ca="1">_xlfn.FORMULATEXT(H454)</f>
        <v>#NAME?</v>
      </c>
      <c r="J454">
        <f>COUNT(H454:H457)</f>
        <v>4</v>
      </c>
      <c r="K454" t="b">
        <f t="shared" ca="1" si="130"/>
        <v>0</v>
      </c>
    </row>
    <row r="455" spans="1:11">
      <c r="A455" s="18">
        <f t="shared" si="124"/>
        <v>11</v>
      </c>
      <c r="B455" s="18">
        <f t="shared" si="131"/>
        <v>24</v>
      </c>
      <c r="C455" s="19" t="s">
        <v>16</v>
      </c>
      <c r="D455" s="18" t="str">
        <f t="shared" ref="D455:D457" si="132">IF(ISNUMBER(SEARCH("n/a",H455)),"",CONCATENATE(C455," ",H455,","))</f>
        <v>"adult_hkd": 829,</v>
      </c>
      <c r="E455" s="18" t="s">
        <v>116</v>
      </c>
      <c r="F455" s="18" t="str">
        <f>VLOOKUP(A455,Sheet2!A:U,5,FALSE)</f>
        <v>CZX</v>
      </c>
      <c r="G455" s="18" t="s">
        <v>119</v>
      </c>
      <c r="H455" s="18">
        <f>VLOOKUP(A455,Sheet2!A:U,16,FALSE)</f>
        <v>829</v>
      </c>
      <c r="I455" s="18" t="e">
        <f t="shared" ref="I455:I457" ca="1" si="133">_xlfn.FORMULATEXT(H455)</f>
        <v>#NAME?</v>
      </c>
      <c r="K455" t="b">
        <f t="shared" ca="1" si="130"/>
        <v>0</v>
      </c>
    </row>
    <row r="456" spans="1:11">
      <c r="A456" s="18">
        <f t="shared" si="124"/>
        <v>11</v>
      </c>
      <c r="B456" s="18">
        <f t="shared" si="131"/>
        <v>25</v>
      </c>
      <c r="C456" s="19" t="s">
        <v>17</v>
      </c>
      <c r="D456" s="18" t="str">
        <f t="shared" si="132"/>
        <v>"child_cny": 358.5,</v>
      </c>
      <c r="E456" s="18" t="s">
        <v>116</v>
      </c>
      <c r="F456" s="18" t="str">
        <f>VLOOKUP(A456,Sheet2!A:U,5,FALSE)</f>
        <v>CZX</v>
      </c>
      <c r="G456" s="18" t="s">
        <v>119</v>
      </c>
      <c r="H456" s="18">
        <f>VLOOKUP(A456,Sheet2!A:U,12,FALSE)</f>
        <v>358.5</v>
      </c>
      <c r="I456" s="18" t="e">
        <f t="shared" ca="1" si="133"/>
        <v>#NAME?</v>
      </c>
      <c r="K456" t="b">
        <f t="shared" ca="1" si="130"/>
        <v>0</v>
      </c>
    </row>
    <row r="457" spans="1:11">
      <c r="A457" s="18">
        <f t="shared" si="124"/>
        <v>11</v>
      </c>
      <c r="B457" s="18">
        <f t="shared" si="131"/>
        <v>26</v>
      </c>
      <c r="C457" s="19" t="s">
        <v>18</v>
      </c>
      <c r="D457" s="18" t="str">
        <f t="shared" si="132"/>
        <v>"child_hkd": 415,</v>
      </c>
      <c r="E457" s="18" t="s">
        <v>116</v>
      </c>
      <c r="F457" s="18" t="str">
        <f>VLOOKUP(A457,Sheet2!A:U,5,FALSE)</f>
        <v>CZX</v>
      </c>
      <c r="G457" s="18" t="s">
        <v>119</v>
      </c>
      <c r="H457" s="18">
        <f>VLOOKUP(A457,Sheet2!A:U,20,FALSE)</f>
        <v>415</v>
      </c>
      <c r="I457" s="18" t="e">
        <f t="shared" ca="1" si="133"/>
        <v>#NAME?</v>
      </c>
      <c r="K457" t="b">
        <f t="shared" ca="1" si="130"/>
        <v>0</v>
      </c>
    </row>
    <row r="458" spans="1:11">
      <c r="A458">
        <f t="shared" si="124"/>
        <v>11</v>
      </c>
      <c r="B458">
        <f t="shared" si="131"/>
        <v>27</v>
      </c>
      <c r="C458" s="1" t="s">
        <v>11</v>
      </c>
      <c r="D458" t="str">
        <f>IF(J454=0,"",C458)</f>
        <v>"class_title":"premium_class",</v>
      </c>
      <c r="E458" t="s">
        <v>116</v>
      </c>
      <c r="F458" t="str">
        <f>VLOOKUP(A458,Sheet2!A:U,5,FALSE)</f>
        <v>CZX</v>
      </c>
      <c r="K458" t="b">
        <f t="shared" ca="1" si="130"/>
        <v>0</v>
      </c>
    </row>
    <row r="459" spans="1:11">
      <c r="A459">
        <f t="shared" si="124"/>
        <v>11</v>
      </c>
      <c r="B459">
        <f t="shared" si="131"/>
        <v>28</v>
      </c>
      <c r="C459" s="1" t="s">
        <v>12</v>
      </c>
      <c r="D459" t="str">
        <f>IF(J454=0,"",C459)</f>
        <v>"class_type":2</v>
      </c>
      <c r="E459" t="s">
        <v>116</v>
      </c>
      <c r="F459" t="str">
        <f>VLOOKUP(A459,Sheet2!A:U,5,FALSE)</f>
        <v>CZX</v>
      </c>
      <c r="K459" t="b">
        <f t="shared" ca="1" si="130"/>
        <v>0</v>
      </c>
    </row>
    <row r="460" spans="1:11">
      <c r="A460">
        <f t="shared" si="124"/>
        <v>11</v>
      </c>
      <c r="B460">
        <f t="shared" si="131"/>
        <v>29</v>
      </c>
      <c r="C460" s="1" t="s">
        <v>1</v>
      </c>
      <c r="D460" t="str">
        <f>IF(J454=0,"",IF(SUM(J462:J478)&gt;0,C460,"}"))</f>
        <v>},</v>
      </c>
      <c r="E460" t="s">
        <v>116</v>
      </c>
      <c r="F460" t="str">
        <f>VLOOKUP(A460,Sheet2!A:U,5,FALSE)</f>
        <v>CZX</v>
      </c>
      <c r="K460" t="b">
        <f t="shared" ca="1" si="130"/>
        <v>0</v>
      </c>
    </row>
    <row r="461" spans="1:11">
      <c r="A461">
        <f t="shared" si="124"/>
        <v>11</v>
      </c>
      <c r="B461">
        <f t="shared" si="131"/>
        <v>30</v>
      </c>
      <c r="C461" s="1" t="s">
        <v>0</v>
      </c>
      <c r="D461" t="str">
        <f>IF(J462=0,"",C461)</f>
        <v>{</v>
      </c>
      <c r="E461" t="s">
        <v>116</v>
      </c>
      <c r="F461" t="str">
        <f>VLOOKUP(A461,Sheet2!A:U,5,FALSE)</f>
        <v>CZX</v>
      </c>
      <c r="K461" t="b">
        <f t="shared" ca="1" si="130"/>
        <v>0</v>
      </c>
    </row>
    <row r="462" spans="1:11">
      <c r="A462" s="20">
        <f t="shared" si="124"/>
        <v>11</v>
      </c>
      <c r="B462" s="20">
        <f t="shared" si="131"/>
        <v>31</v>
      </c>
      <c r="C462" s="21" t="s">
        <v>15</v>
      </c>
      <c r="D462" s="20" t="str">
        <f>IF(ISNUMBER(SEARCH("n/a",H462)),"",CONCATENATE(C462," ",H462,","))</f>
        <v>"adult_cny": 1191.5,</v>
      </c>
      <c r="E462" s="20" t="s">
        <v>116</v>
      </c>
      <c r="F462" s="20" t="str">
        <f>VLOOKUP(A462,Sheet2!A:U,5,FALSE)</f>
        <v>CZX</v>
      </c>
      <c r="G462" s="20" t="s">
        <v>120</v>
      </c>
      <c r="H462" s="20">
        <f>VLOOKUP(A462,Sheet2!A:U,9,FALSE)</f>
        <v>1191.5</v>
      </c>
      <c r="I462" s="20" t="e">
        <f ca="1">_xlfn.FORMULATEXT(H462)</f>
        <v>#NAME?</v>
      </c>
      <c r="J462">
        <f>COUNT(H462:H465)</f>
        <v>4</v>
      </c>
      <c r="K462" t="b">
        <f t="shared" ca="1" si="130"/>
        <v>0</v>
      </c>
    </row>
    <row r="463" spans="1:11">
      <c r="A463" s="20">
        <f t="shared" si="124"/>
        <v>11</v>
      </c>
      <c r="B463" s="20">
        <f t="shared" si="131"/>
        <v>32</v>
      </c>
      <c r="C463" s="21" t="s">
        <v>16</v>
      </c>
      <c r="D463" s="20" t="str">
        <f t="shared" ref="D463:D465" si="134">IF(ISNUMBER(SEARCH("n/a",H463)),"",CONCATENATE(C463," ",H463,","))</f>
        <v>"adult_hkd": 1379,</v>
      </c>
      <c r="E463" s="20" t="s">
        <v>116</v>
      </c>
      <c r="F463" s="20" t="str">
        <f>VLOOKUP(A463,Sheet2!A:U,5,FALSE)</f>
        <v>CZX</v>
      </c>
      <c r="G463" s="20" t="s">
        <v>120</v>
      </c>
      <c r="H463" s="20">
        <f>VLOOKUP(A463,Sheet2!A:U,17,FALSE)</f>
        <v>1379</v>
      </c>
      <c r="I463" s="20" t="e">
        <f t="shared" ref="I463:I465" ca="1" si="135">_xlfn.FORMULATEXT(H463)</f>
        <v>#NAME?</v>
      </c>
      <c r="K463" t="b">
        <f t="shared" ca="1" si="130"/>
        <v>0</v>
      </c>
    </row>
    <row r="464" spans="1:11">
      <c r="A464" s="20">
        <f t="shared" si="124"/>
        <v>11</v>
      </c>
      <c r="B464" s="20">
        <f t="shared" si="131"/>
        <v>33</v>
      </c>
      <c r="C464" s="21" t="s">
        <v>17</v>
      </c>
      <c r="D464" s="20" t="str">
        <f t="shared" si="134"/>
        <v>"child_cny": 596,</v>
      </c>
      <c r="E464" s="20" t="s">
        <v>116</v>
      </c>
      <c r="F464" s="20" t="str">
        <f>VLOOKUP(A464,Sheet2!A:U,5,FALSE)</f>
        <v>CZX</v>
      </c>
      <c r="G464" s="20" t="s">
        <v>120</v>
      </c>
      <c r="H464" s="20">
        <f>VLOOKUP(A464,Sheet2!A:U,13,FALSE)</f>
        <v>596</v>
      </c>
      <c r="I464" s="20" t="e">
        <f t="shared" ca="1" si="135"/>
        <v>#NAME?</v>
      </c>
      <c r="K464" t="b">
        <f t="shared" ca="1" si="130"/>
        <v>0</v>
      </c>
    </row>
    <row r="465" spans="1:11">
      <c r="A465" s="20">
        <f t="shared" si="124"/>
        <v>11</v>
      </c>
      <c r="B465" s="20">
        <f t="shared" si="131"/>
        <v>34</v>
      </c>
      <c r="C465" s="21" t="s">
        <v>18</v>
      </c>
      <c r="D465" s="20" t="str">
        <f t="shared" si="134"/>
        <v>"child_hkd": 690,</v>
      </c>
      <c r="E465" s="20" t="s">
        <v>116</v>
      </c>
      <c r="F465" s="20" t="str">
        <f>VLOOKUP(A465,Sheet2!A:U,5,FALSE)</f>
        <v>CZX</v>
      </c>
      <c r="G465" s="20" t="s">
        <v>120</v>
      </c>
      <c r="H465" s="20">
        <f>VLOOKUP(A465,Sheet2!A:U,21,FALSE)</f>
        <v>690</v>
      </c>
      <c r="I465" s="20" t="e">
        <f t="shared" ca="1" si="135"/>
        <v>#NAME?</v>
      </c>
      <c r="K465" t="b">
        <f t="shared" ca="1" si="130"/>
        <v>0</v>
      </c>
    </row>
    <row r="466" spans="1:11">
      <c r="A466">
        <f t="shared" si="124"/>
        <v>11</v>
      </c>
      <c r="B466">
        <f t="shared" si="131"/>
        <v>35</v>
      </c>
      <c r="C466" s="1" t="s">
        <v>13</v>
      </c>
      <c r="D466" t="str">
        <f>IF(J462=0,"",C466)</f>
        <v>"class_title":"business_class",</v>
      </c>
      <c r="E466" t="s">
        <v>116</v>
      </c>
      <c r="F466" t="str">
        <f>VLOOKUP(A466,Sheet2!A:U,5,FALSE)</f>
        <v>CZX</v>
      </c>
      <c r="K466" t="b">
        <f t="shared" ca="1" si="130"/>
        <v>0</v>
      </c>
    </row>
    <row r="467" spans="1:11">
      <c r="A467">
        <f t="shared" si="124"/>
        <v>11</v>
      </c>
      <c r="B467">
        <f t="shared" si="131"/>
        <v>36</v>
      </c>
      <c r="C467" s="1" t="s">
        <v>14</v>
      </c>
      <c r="D467" t="str">
        <f>IF(J462=0,"",C467)</f>
        <v>"class_type":1</v>
      </c>
      <c r="E467" t="s">
        <v>116</v>
      </c>
      <c r="F467" t="str">
        <f>VLOOKUP(A467,Sheet2!A:U,5,FALSE)</f>
        <v>CZX</v>
      </c>
      <c r="K467" t="b">
        <f t="shared" ca="1" si="130"/>
        <v>0</v>
      </c>
    </row>
    <row r="468" spans="1:11">
      <c r="A468">
        <f t="shared" si="124"/>
        <v>11</v>
      </c>
      <c r="B468">
        <f t="shared" si="131"/>
        <v>37</v>
      </c>
      <c r="C468" s="1" t="s">
        <v>2</v>
      </c>
      <c r="D468" t="str">
        <f>IF(J462=0,"",C468)</f>
        <v>}</v>
      </c>
      <c r="E468" t="s">
        <v>116</v>
      </c>
      <c r="F468" t="str">
        <f>VLOOKUP(A468,Sheet2!A:U,5,FALSE)</f>
        <v>CZX</v>
      </c>
      <c r="K468" t="b">
        <f t="shared" ca="1" si="130"/>
        <v>0</v>
      </c>
    </row>
    <row r="469" spans="1:11">
      <c r="A469">
        <f t="shared" si="124"/>
        <v>11</v>
      </c>
      <c r="B469">
        <f t="shared" si="131"/>
        <v>38</v>
      </c>
      <c r="C469" s="1" t="s">
        <v>3</v>
      </c>
      <c r="D469" t="str">
        <f t="shared" ref="D469:D471" si="136">C469</f>
        <v>]</v>
      </c>
      <c r="E469" t="s">
        <v>116</v>
      </c>
      <c r="F469" t="str">
        <f>VLOOKUP(A469,Sheet2!A:U,5,FALSE)</f>
        <v>CZX</v>
      </c>
      <c r="K469" t="b">
        <f t="shared" ca="1" si="130"/>
        <v>0</v>
      </c>
    </row>
    <row r="470" spans="1:11">
      <c r="A470">
        <f t="shared" si="124"/>
        <v>11</v>
      </c>
      <c r="B470">
        <f t="shared" si="131"/>
        <v>39</v>
      </c>
      <c r="C470" s="1" t="s">
        <v>2</v>
      </c>
      <c r="D470" t="str">
        <f t="shared" si="136"/>
        <v>}</v>
      </c>
      <c r="E470" t="s">
        <v>116</v>
      </c>
      <c r="F470" t="str">
        <f>VLOOKUP(A470,Sheet2!A:U,5,FALSE)</f>
        <v>CZX</v>
      </c>
      <c r="K470" t="b">
        <f t="shared" ca="1" si="130"/>
        <v>0</v>
      </c>
    </row>
    <row r="471" spans="1:11">
      <c r="A471">
        <f t="shared" si="124"/>
        <v>11</v>
      </c>
      <c r="B471">
        <f t="shared" si="131"/>
        <v>40</v>
      </c>
      <c r="C471" s="1" t="s">
        <v>4</v>
      </c>
      <c r="D471" t="str">
        <f t="shared" si="136"/>
        <v>],</v>
      </c>
      <c r="E471" t="s">
        <v>116</v>
      </c>
      <c r="F471" t="str">
        <f>VLOOKUP(A471,Sheet2!A:U,5,FALSE)</f>
        <v>CZX</v>
      </c>
      <c r="K471" t="b">
        <f t="shared" ca="1" si="130"/>
        <v>0</v>
      </c>
    </row>
    <row r="472" spans="1:11">
      <c r="A472">
        <f t="shared" si="124"/>
        <v>11</v>
      </c>
      <c r="B472">
        <f t="shared" si="131"/>
        <v>41</v>
      </c>
      <c r="C472" s="1" t="s">
        <v>19</v>
      </c>
      <c r="D472" t="str">
        <f>CONCATENATE(C472," ",A472,",")</f>
        <v>"fee_id": 11,</v>
      </c>
      <c r="E472" t="s">
        <v>116</v>
      </c>
      <c r="F472" t="str">
        <f>VLOOKUP(A472,Sheet2!A:U,5,FALSE)</f>
        <v>CZX</v>
      </c>
      <c r="K472" t="b">
        <f t="shared" ca="1" si="130"/>
        <v>0</v>
      </c>
    </row>
    <row r="473" spans="1:11">
      <c r="A473">
        <f t="shared" si="124"/>
        <v>11</v>
      </c>
      <c r="B473">
        <f t="shared" si="131"/>
        <v>42</v>
      </c>
      <c r="C473" s="1" t="s">
        <v>129</v>
      </c>
      <c r="D473" t="str">
        <f>CONCATENATE(C473,E473,"2",F473,"""")</f>
        <v>"route_id": "WEK2CZX"</v>
      </c>
      <c r="E473" t="s">
        <v>116</v>
      </c>
      <c r="F473" t="str">
        <f>VLOOKUP(A473,Sheet2!A:U,5,FALSE)</f>
        <v>CZX</v>
      </c>
      <c r="K473" t="b">
        <f t="shared" ca="1" si="130"/>
        <v>0</v>
      </c>
    </row>
    <row r="474" spans="1:11">
      <c r="A474">
        <f t="shared" si="124"/>
        <v>11</v>
      </c>
      <c r="B474">
        <f t="shared" si="131"/>
        <v>43</v>
      </c>
      <c r="C474" s="1" t="s">
        <v>1</v>
      </c>
      <c r="D474" t="str">
        <f>IF(D475="","}",C474)</f>
        <v>},</v>
      </c>
      <c r="E474" t="s">
        <v>116</v>
      </c>
      <c r="F474" t="str">
        <f>VLOOKUP(A474,Sheet2!A:U,5,FALSE)</f>
        <v>CZX</v>
      </c>
      <c r="K474" t="b">
        <f t="shared" ca="1" si="130"/>
        <v>0</v>
      </c>
    </row>
    <row r="475" spans="1:11">
      <c r="A475">
        <f t="shared" si="124"/>
        <v>12</v>
      </c>
      <c r="B475">
        <f t="shared" si="131"/>
        <v>1</v>
      </c>
      <c r="C475" s="1" t="s">
        <v>0</v>
      </c>
      <c r="D475" t="str">
        <f>C475</f>
        <v>{</v>
      </c>
      <c r="E475" t="s">
        <v>116</v>
      </c>
      <c r="F475" t="str">
        <f>VLOOKUP(A475,Sheet2!A:U,5,FALSE)</f>
        <v>FUZ</v>
      </c>
      <c r="K475" t="b">
        <f t="shared" ca="1" si="130"/>
        <v>0</v>
      </c>
    </row>
    <row r="476" spans="1:11">
      <c r="A476">
        <f t="shared" si="124"/>
        <v>12</v>
      </c>
      <c r="B476">
        <f t="shared" si="131"/>
        <v>2</v>
      </c>
      <c r="C476" s="1" t="s">
        <v>5</v>
      </c>
      <c r="D476" t="str">
        <f t="shared" ref="D476:D479" si="137">C476</f>
        <v>"fee_data":[</v>
      </c>
      <c r="E476" t="s">
        <v>116</v>
      </c>
      <c r="F476" t="str">
        <f>VLOOKUP(A476,Sheet2!A:U,5,FALSE)</f>
        <v>FUZ</v>
      </c>
      <c r="K476" t="b">
        <f t="shared" ca="1" si="130"/>
        <v>0</v>
      </c>
    </row>
    <row r="477" spans="1:11">
      <c r="A477">
        <f t="shared" si="124"/>
        <v>12</v>
      </c>
      <c r="B477">
        <f t="shared" si="131"/>
        <v>3</v>
      </c>
      <c r="C477" s="1" t="s">
        <v>0</v>
      </c>
      <c r="D477" t="str">
        <f t="shared" si="137"/>
        <v>{</v>
      </c>
      <c r="E477" t="s">
        <v>116</v>
      </c>
      <c r="F477" t="str">
        <f>VLOOKUP(A477,Sheet2!A:U,5,FALSE)</f>
        <v>FUZ</v>
      </c>
      <c r="K477" t="b">
        <f t="shared" ca="1" si="130"/>
        <v>0</v>
      </c>
    </row>
    <row r="478" spans="1:11">
      <c r="A478">
        <f t="shared" si="124"/>
        <v>12</v>
      </c>
      <c r="B478">
        <f t="shared" si="131"/>
        <v>4</v>
      </c>
      <c r="C478" s="24" t="s">
        <v>133</v>
      </c>
      <c r="D478" t="str">
        <f>CONCATENATE(C478,$M$1,",",$N$1,""",")</f>
        <v>"fee_date":"2019,2",</v>
      </c>
      <c r="E478" t="s">
        <v>116</v>
      </c>
      <c r="F478" t="str">
        <f>VLOOKUP(A478,Sheet2!A:U,5,FALSE)</f>
        <v>FUZ</v>
      </c>
      <c r="K478" t="b">
        <f t="shared" ca="1" si="130"/>
        <v>0</v>
      </c>
    </row>
    <row r="479" spans="1:11">
      <c r="A479">
        <f t="shared" si="124"/>
        <v>12</v>
      </c>
      <c r="B479">
        <f t="shared" si="131"/>
        <v>5</v>
      </c>
      <c r="C479" s="1" t="s">
        <v>6</v>
      </c>
      <c r="D479" t="str">
        <f t="shared" si="137"/>
        <v>"fee_detail":[</v>
      </c>
      <c r="E479" t="s">
        <v>116</v>
      </c>
      <c r="F479" t="str">
        <f>VLOOKUP(A479,Sheet2!A:U,5,FALSE)</f>
        <v>FUZ</v>
      </c>
      <c r="K479" t="b">
        <f t="shared" ca="1" si="130"/>
        <v>0</v>
      </c>
    </row>
    <row r="480" spans="1:11">
      <c r="A480">
        <f t="shared" si="124"/>
        <v>12</v>
      </c>
      <c r="B480">
        <f t="shared" si="131"/>
        <v>6</v>
      </c>
      <c r="C480" s="1" t="s">
        <v>0</v>
      </c>
      <c r="D480" t="str">
        <f>IF(J481=0,"",C480)</f>
        <v>{</v>
      </c>
      <c r="E480" t="s">
        <v>116</v>
      </c>
      <c r="F480" t="str">
        <f>VLOOKUP(A480,Sheet2!A:U,5,FALSE)</f>
        <v>FUZ</v>
      </c>
      <c r="K480" t="b">
        <f t="shared" ca="1" si="130"/>
        <v>0</v>
      </c>
    </row>
    <row r="481" spans="1:11">
      <c r="A481" s="14">
        <f t="shared" si="124"/>
        <v>12</v>
      </c>
      <c r="B481" s="14">
        <f t="shared" si="131"/>
        <v>7</v>
      </c>
      <c r="C481" s="15" t="s">
        <v>15</v>
      </c>
      <c r="D481" s="14" t="str">
        <f>IF(ISNUMBER(SEARCH("n/a",H481)),"",CONCATENATE(C481," ",H481,","))</f>
        <v>"adult_cny": 339.5,</v>
      </c>
      <c r="E481" s="14" t="s">
        <v>116</v>
      </c>
      <c r="F481" s="14" t="str">
        <f>VLOOKUP(A481,Sheet2!A:U,5,FALSE)</f>
        <v>FUZ</v>
      </c>
      <c r="G481" s="14" t="s">
        <v>117</v>
      </c>
      <c r="H481" s="14">
        <f>VLOOKUP(A481,Sheet2!A:U,6,FALSE)</f>
        <v>339.5</v>
      </c>
      <c r="I481" s="14" t="e">
        <f ca="1">_xlfn.FORMULATEXT(H481)</f>
        <v>#NAME?</v>
      </c>
      <c r="J481">
        <f>COUNT(H481:H484)</f>
        <v>4</v>
      </c>
      <c r="K481" t="b">
        <f t="shared" ca="1" si="130"/>
        <v>0</v>
      </c>
    </row>
    <row r="482" spans="1:11">
      <c r="A482" s="14">
        <f t="shared" si="124"/>
        <v>12</v>
      </c>
      <c r="B482" s="14">
        <f t="shared" si="131"/>
        <v>8</v>
      </c>
      <c r="C482" s="15" t="s">
        <v>16</v>
      </c>
      <c r="D482" s="14" t="str">
        <f t="shared" ref="D482:D484" si="138">IF(ISNUMBER(SEARCH("n/a",H482)),"",CONCATENATE(C482," ",H482,","))</f>
        <v>"adult_hkd": 393,</v>
      </c>
      <c r="E482" s="14" t="s">
        <v>116</v>
      </c>
      <c r="F482" s="14" t="str">
        <f>VLOOKUP(A482,Sheet2!A:U,5,FALSE)</f>
        <v>FUZ</v>
      </c>
      <c r="G482" s="14" t="s">
        <v>117</v>
      </c>
      <c r="H482" s="14">
        <f>VLOOKUP(A482,Sheet2!A:U,14,FALSE)</f>
        <v>393</v>
      </c>
      <c r="I482" s="14" t="e">
        <f t="shared" ref="I482:I484" ca="1" si="139">_xlfn.FORMULATEXT(H482)</f>
        <v>#NAME?</v>
      </c>
      <c r="K482" t="b">
        <f t="shared" ca="1" si="130"/>
        <v>0</v>
      </c>
    </row>
    <row r="483" spans="1:11">
      <c r="A483" s="14">
        <f t="shared" si="124"/>
        <v>12</v>
      </c>
      <c r="B483" s="14">
        <f t="shared" si="131"/>
        <v>9</v>
      </c>
      <c r="C483" s="15" t="s">
        <v>17</v>
      </c>
      <c r="D483" s="14" t="str">
        <f t="shared" si="138"/>
        <v>"child_cny": 177.5,</v>
      </c>
      <c r="E483" s="14" t="s">
        <v>116</v>
      </c>
      <c r="F483" s="14" t="str">
        <f>VLOOKUP(A483,Sheet2!A:U,5,FALSE)</f>
        <v>FUZ</v>
      </c>
      <c r="G483" s="14" t="s">
        <v>117</v>
      </c>
      <c r="H483" s="14">
        <f>VLOOKUP(A483,Sheet2!A:U,10,FALSE)</f>
        <v>177.5</v>
      </c>
      <c r="I483" s="14" t="e">
        <f t="shared" ca="1" si="139"/>
        <v>#NAME?</v>
      </c>
      <c r="K483" t="b">
        <f t="shared" ca="1" si="130"/>
        <v>0</v>
      </c>
    </row>
    <row r="484" spans="1:11">
      <c r="A484" s="14">
        <f t="shared" si="124"/>
        <v>12</v>
      </c>
      <c r="B484" s="14">
        <f t="shared" si="131"/>
        <v>10</v>
      </c>
      <c r="C484" s="15" t="s">
        <v>18</v>
      </c>
      <c r="D484" s="14" t="str">
        <f t="shared" si="138"/>
        <v>"child_hkd": 205,</v>
      </c>
      <c r="E484" s="14" t="s">
        <v>116</v>
      </c>
      <c r="F484" s="14" t="str">
        <f>VLOOKUP(A484,Sheet2!A:U,5,FALSE)</f>
        <v>FUZ</v>
      </c>
      <c r="G484" s="14" t="s">
        <v>117</v>
      </c>
      <c r="H484" s="14">
        <f>VLOOKUP(A484,Sheet2!A:U,18,FALSE)</f>
        <v>205</v>
      </c>
      <c r="I484" s="14" t="e">
        <f t="shared" ca="1" si="139"/>
        <v>#NAME?</v>
      </c>
      <c r="K484" t="b">
        <f t="shared" ca="1" si="130"/>
        <v>0</v>
      </c>
    </row>
    <row r="485" spans="1:11">
      <c r="A485">
        <f t="shared" si="124"/>
        <v>12</v>
      </c>
      <c r="B485">
        <f t="shared" si="131"/>
        <v>11</v>
      </c>
      <c r="C485" s="1" t="s">
        <v>7</v>
      </c>
      <c r="D485" t="str">
        <f>IF(J481=0,"",C485)</f>
        <v>"class_title":"second_class",</v>
      </c>
      <c r="E485" t="s">
        <v>116</v>
      </c>
      <c r="F485" t="str">
        <f>VLOOKUP(A485,Sheet2!A:U,5,FALSE)</f>
        <v>FUZ</v>
      </c>
      <c r="K485" t="b">
        <f t="shared" ca="1" si="130"/>
        <v>0</v>
      </c>
    </row>
    <row r="486" spans="1:11">
      <c r="A486">
        <f t="shared" si="124"/>
        <v>12</v>
      </c>
      <c r="B486">
        <f t="shared" si="131"/>
        <v>12</v>
      </c>
      <c r="C486" s="1" t="s">
        <v>8</v>
      </c>
      <c r="D486" t="str">
        <f>IF(J481=0,"",C486)</f>
        <v>"class_type":4</v>
      </c>
      <c r="E486" t="s">
        <v>116</v>
      </c>
      <c r="F486" t="str">
        <f>VLOOKUP(A486,Sheet2!A:U,5,FALSE)</f>
        <v>FUZ</v>
      </c>
      <c r="K486" t="b">
        <f t="shared" ca="1" si="130"/>
        <v>0</v>
      </c>
    </row>
    <row r="487" spans="1:11">
      <c r="A487">
        <f t="shared" si="124"/>
        <v>12</v>
      </c>
      <c r="B487">
        <f t="shared" si="131"/>
        <v>13</v>
      </c>
      <c r="C487" s="1" t="s">
        <v>1</v>
      </c>
      <c r="D487" t="str">
        <f>IF(J481=0,"",IF(SUM(J489:J505)&gt;0,C487,"}"))</f>
        <v>},</v>
      </c>
      <c r="E487" t="s">
        <v>116</v>
      </c>
      <c r="F487" t="str">
        <f>VLOOKUP(A487,Sheet2!A:U,5,FALSE)</f>
        <v>FUZ</v>
      </c>
      <c r="K487" t="b">
        <f t="shared" ca="1" si="130"/>
        <v>0</v>
      </c>
    </row>
    <row r="488" spans="1:11">
      <c r="A488">
        <f t="shared" si="124"/>
        <v>12</v>
      </c>
      <c r="B488">
        <f t="shared" si="131"/>
        <v>14</v>
      </c>
      <c r="C488" s="1" t="s">
        <v>0</v>
      </c>
      <c r="D488" t="str">
        <f>IF(J489=0,"",C488)</f>
        <v>{</v>
      </c>
      <c r="E488" t="s">
        <v>116</v>
      </c>
      <c r="F488" t="str">
        <f>VLOOKUP(A488,Sheet2!A:U,5,FALSE)</f>
        <v>FUZ</v>
      </c>
      <c r="K488" t="b">
        <f t="shared" ca="1" si="130"/>
        <v>0</v>
      </c>
    </row>
    <row r="489" spans="1:11">
      <c r="A489" s="16">
        <f t="shared" si="124"/>
        <v>12</v>
      </c>
      <c r="B489" s="16">
        <f t="shared" si="131"/>
        <v>15</v>
      </c>
      <c r="C489" s="17" t="s">
        <v>15</v>
      </c>
      <c r="D489" s="16" t="str">
        <f>IF(ISNUMBER(SEARCH("n/a",H489)),"",CONCATENATE(C489," ",H489,","))</f>
        <v>"adult_cny": 544,</v>
      </c>
      <c r="E489" s="16" t="s">
        <v>116</v>
      </c>
      <c r="F489" s="16" t="str">
        <f>VLOOKUP(A489,Sheet2!A:U,5,FALSE)</f>
        <v>FUZ</v>
      </c>
      <c r="G489" s="16" t="s">
        <v>118</v>
      </c>
      <c r="H489" s="16">
        <f>VLOOKUP(A489,Sheet2!A:U,7,FALSE)</f>
        <v>544</v>
      </c>
      <c r="I489" s="16" t="e">
        <f ca="1">_xlfn.FORMULATEXT(H489)</f>
        <v>#NAME?</v>
      </c>
      <c r="J489">
        <f>COUNT(H489:H492)</f>
        <v>4</v>
      </c>
      <c r="K489" t="b">
        <f t="shared" ca="1" si="130"/>
        <v>0</v>
      </c>
    </row>
    <row r="490" spans="1:11">
      <c r="A490" s="16">
        <f t="shared" si="124"/>
        <v>12</v>
      </c>
      <c r="B490" s="16">
        <f t="shared" si="131"/>
        <v>16</v>
      </c>
      <c r="C490" s="17" t="s">
        <v>16</v>
      </c>
      <c r="D490" s="16" t="str">
        <f t="shared" ref="D490:D492" si="140">IF(ISNUMBER(SEARCH("n/a",H490)),"",CONCATENATE(C490," ",H490,","))</f>
        <v>"adult_hkd": 630,</v>
      </c>
      <c r="E490" s="16" t="s">
        <v>116</v>
      </c>
      <c r="F490" s="16" t="str">
        <f>VLOOKUP(A490,Sheet2!A:U,5,FALSE)</f>
        <v>FUZ</v>
      </c>
      <c r="G490" s="16" t="s">
        <v>118</v>
      </c>
      <c r="H490" s="16">
        <f>VLOOKUP(A490,Sheet2!A:U,15,FALSE)</f>
        <v>630</v>
      </c>
      <c r="I490" s="16" t="e">
        <f t="shared" ref="I490:I492" ca="1" si="141">_xlfn.FORMULATEXT(H490)</f>
        <v>#NAME?</v>
      </c>
      <c r="K490" t="b">
        <f t="shared" ca="1" si="130"/>
        <v>0</v>
      </c>
    </row>
    <row r="491" spans="1:11">
      <c r="A491" s="16">
        <f t="shared" si="124"/>
        <v>12</v>
      </c>
      <c r="B491" s="16">
        <f t="shared" si="131"/>
        <v>17</v>
      </c>
      <c r="C491" s="17" t="s">
        <v>17</v>
      </c>
      <c r="D491" s="16" t="str">
        <f t="shared" si="140"/>
        <v>"child_cny": 284,</v>
      </c>
      <c r="E491" s="16" t="s">
        <v>116</v>
      </c>
      <c r="F491" s="16" t="str">
        <f>VLOOKUP(A491,Sheet2!A:U,5,FALSE)</f>
        <v>FUZ</v>
      </c>
      <c r="G491" s="16" t="s">
        <v>118</v>
      </c>
      <c r="H491" s="16">
        <f>VLOOKUP(A491,Sheet2!A:U,11,FALSE)</f>
        <v>284</v>
      </c>
      <c r="I491" s="16" t="e">
        <f t="shared" ca="1" si="141"/>
        <v>#NAME?</v>
      </c>
      <c r="K491" t="b">
        <f t="shared" ca="1" si="130"/>
        <v>0</v>
      </c>
    </row>
    <row r="492" spans="1:11">
      <c r="A492" s="16">
        <f t="shared" si="124"/>
        <v>12</v>
      </c>
      <c r="B492" s="16">
        <f t="shared" si="131"/>
        <v>18</v>
      </c>
      <c r="C492" s="17" t="s">
        <v>18</v>
      </c>
      <c r="D492" s="16" t="str">
        <f t="shared" si="140"/>
        <v>"child_hkd": 329,</v>
      </c>
      <c r="E492" s="16" t="s">
        <v>116</v>
      </c>
      <c r="F492" s="16" t="str">
        <f>VLOOKUP(A492,Sheet2!A:U,5,FALSE)</f>
        <v>FUZ</v>
      </c>
      <c r="G492" s="16" t="s">
        <v>118</v>
      </c>
      <c r="H492" s="16">
        <f>VLOOKUP(A492,Sheet2!A:U,19,FALSE)</f>
        <v>329</v>
      </c>
      <c r="I492" s="16" t="e">
        <f t="shared" ca="1" si="141"/>
        <v>#NAME?</v>
      </c>
      <c r="K492" t="b">
        <f t="shared" ca="1" si="130"/>
        <v>0</v>
      </c>
    </row>
    <row r="493" spans="1:11">
      <c r="A493">
        <f t="shared" si="124"/>
        <v>12</v>
      </c>
      <c r="B493">
        <f t="shared" si="131"/>
        <v>19</v>
      </c>
      <c r="C493" s="1" t="s">
        <v>9</v>
      </c>
      <c r="D493" t="str">
        <f>IF(J489=0,"",C493)</f>
        <v>"class_title":"first_class",</v>
      </c>
      <c r="E493" t="s">
        <v>116</v>
      </c>
      <c r="F493" t="str">
        <f>VLOOKUP(A493,Sheet2!A:U,5,FALSE)</f>
        <v>FUZ</v>
      </c>
      <c r="K493" t="b">
        <f t="shared" ca="1" si="130"/>
        <v>0</v>
      </c>
    </row>
    <row r="494" spans="1:11">
      <c r="A494">
        <f t="shared" si="124"/>
        <v>12</v>
      </c>
      <c r="B494">
        <f t="shared" si="131"/>
        <v>20</v>
      </c>
      <c r="C494" s="1" t="s">
        <v>10</v>
      </c>
      <c r="D494" t="str">
        <f>IF(J489=0,"",C494)</f>
        <v>"class_type":3</v>
      </c>
      <c r="E494" t="s">
        <v>116</v>
      </c>
      <c r="F494" t="str">
        <f>VLOOKUP(A494,Sheet2!A:U,5,FALSE)</f>
        <v>FUZ</v>
      </c>
      <c r="K494" t="b">
        <f t="shared" ca="1" si="130"/>
        <v>0</v>
      </c>
    </row>
    <row r="495" spans="1:11">
      <c r="A495">
        <f t="shared" si="124"/>
        <v>12</v>
      </c>
      <c r="B495">
        <f t="shared" si="131"/>
        <v>21</v>
      </c>
      <c r="C495" s="1" t="s">
        <v>1</v>
      </c>
      <c r="D495" t="str">
        <f>IF(J489=0,"",IF(SUM(J497:J513)&gt;0,C495,"}"))</f>
        <v>},</v>
      </c>
      <c r="E495" t="s">
        <v>116</v>
      </c>
      <c r="F495" t="str">
        <f>VLOOKUP(A495,Sheet2!A:U,5,FALSE)</f>
        <v>FUZ</v>
      </c>
      <c r="K495" t="b">
        <f t="shared" ca="1" si="130"/>
        <v>0</v>
      </c>
    </row>
    <row r="496" spans="1:11">
      <c r="A496">
        <f t="shared" si="124"/>
        <v>12</v>
      </c>
      <c r="B496">
        <f t="shared" si="131"/>
        <v>22</v>
      </c>
      <c r="C496" s="1" t="s">
        <v>0</v>
      </c>
      <c r="D496" t="str">
        <f>IF(J497=0,"",C496)</f>
        <v>{</v>
      </c>
      <c r="E496" t="s">
        <v>116</v>
      </c>
      <c r="F496" t="str">
        <f>VLOOKUP(A496,Sheet2!A:U,5,FALSE)</f>
        <v>FUZ</v>
      </c>
      <c r="K496" t="b">
        <f t="shared" ca="1" si="130"/>
        <v>0</v>
      </c>
    </row>
    <row r="497" spans="1:11">
      <c r="A497" s="18">
        <f t="shared" ref="A497:A517" si="142">ROUNDUP((ROW(C497)-1)/43,0)</f>
        <v>12</v>
      </c>
      <c r="B497" s="18">
        <f t="shared" si="131"/>
        <v>23</v>
      </c>
      <c r="C497" s="19" t="s">
        <v>15</v>
      </c>
      <c r="D497" s="18" t="str">
        <f>IF(ISNUMBER(SEARCH("n/a",H497)),"",CONCATENATE(C497," ",H497,","))</f>
        <v>"adult_cny": 612.5,</v>
      </c>
      <c r="E497" s="18" t="s">
        <v>116</v>
      </c>
      <c r="F497" s="18" t="str">
        <f>VLOOKUP(A497,Sheet2!A:U,5,FALSE)</f>
        <v>FUZ</v>
      </c>
      <c r="G497" s="18" t="s">
        <v>119</v>
      </c>
      <c r="H497" s="18">
        <f>VLOOKUP(A497,Sheet2!A:U,8,FALSE)</f>
        <v>612.5</v>
      </c>
      <c r="I497" s="18" t="e">
        <f ca="1">_xlfn.FORMULATEXT(H497)</f>
        <v>#NAME?</v>
      </c>
      <c r="J497">
        <f>COUNT(H497:H500)</f>
        <v>4</v>
      </c>
      <c r="K497" t="b">
        <f t="shared" ca="1" si="130"/>
        <v>0</v>
      </c>
    </row>
    <row r="498" spans="1:11">
      <c r="A498" s="18">
        <f t="shared" si="142"/>
        <v>12</v>
      </c>
      <c r="B498" s="18">
        <f t="shared" si="131"/>
        <v>24</v>
      </c>
      <c r="C498" s="19" t="s">
        <v>16</v>
      </c>
      <c r="D498" s="18" t="str">
        <f t="shared" ref="D498:D500" si="143">IF(ISNUMBER(SEARCH("n/a",H498)),"",CONCATENATE(C498," ",H498,","))</f>
        <v>"adult_hkd": 709,</v>
      </c>
      <c r="E498" s="18" t="s">
        <v>116</v>
      </c>
      <c r="F498" s="18" t="str">
        <f>VLOOKUP(A498,Sheet2!A:U,5,FALSE)</f>
        <v>FUZ</v>
      </c>
      <c r="G498" s="18" t="s">
        <v>119</v>
      </c>
      <c r="H498" s="18">
        <f>VLOOKUP(A498,Sheet2!A:U,16,FALSE)</f>
        <v>709</v>
      </c>
      <c r="I498" s="18" t="e">
        <f t="shared" ref="I498:I500" ca="1" si="144">_xlfn.FORMULATEXT(H498)</f>
        <v>#NAME?</v>
      </c>
      <c r="K498" t="b">
        <f t="shared" ca="1" si="130"/>
        <v>0</v>
      </c>
    </row>
    <row r="499" spans="1:11">
      <c r="A499" s="18">
        <f t="shared" si="142"/>
        <v>12</v>
      </c>
      <c r="B499" s="18">
        <f t="shared" si="131"/>
        <v>25</v>
      </c>
      <c r="C499" s="19" t="s">
        <v>17</v>
      </c>
      <c r="D499" s="18" t="str">
        <f t="shared" si="143"/>
        <v>"child_cny": 320,</v>
      </c>
      <c r="E499" s="18" t="s">
        <v>116</v>
      </c>
      <c r="F499" s="18" t="str">
        <f>VLOOKUP(A499,Sheet2!A:U,5,FALSE)</f>
        <v>FUZ</v>
      </c>
      <c r="G499" s="18" t="s">
        <v>119</v>
      </c>
      <c r="H499" s="18">
        <f>VLOOKUP(A499,Sheet2!A:U,12,FALSE)</f>
        <v>320</v>
      </c>
      <c r="I499" s="18" t="e">
        <f t="shared" ca="1" si="144"/>
        <v>#NAME?</v>
      </c>
      <c r="K499" t="b">
        <f t="shared" ca="1" si="130"/>
        <v>0</v>
      </c>
    </row>
    <row r="500" spans="1:11">
      <c r="A500" s="18">
        <f t="shared" si="142"/>
        <v>12</v>
      </c>
      <c r="B500" s="18">
        <f t="shared" si="131"/>
        <v>26</v>
      </c>
      <c r="C500" s="19" t="s">
        <v>18</v>
      </c>
      <c r="D500" s="18" t="str">
        <f t="shared" si="143"/>
        <v>"child_hkd": 370,</v>
      </c>
      <c r="E500" s="18" t="s">
        <v>116</v>
      </c>
      <c r="F500" s="18" t="str">
        <f>VLOOKUP(A500,Sheet2!A:U,5,FALSE)</f>
        <v>FUZ</v>
      </c>
      <c r="G500" s="18" t="s">
        <v>119</v>
      </c>
      <c r="H500" s="18">
        <f>VLOOKUP(A500,Sheet2!A:U,20,FALSE)</f>
        <v>370</v>
      </c>
      <c r="I500" s="18" t="e">
        <f t="shared" ca="1" si="144"/>
        <v>#NAME?</v>
      </c>
      <c r="K500" t="b">
        <f t="shared" ca="1" si="130"/>
        <v>0</v>
      </c>
    </row>
    <row r="501" spans="1:11">
      <c r="A501">
        <f t="shared" si="142"/>
        <v>12</v>
      </c>
      <c r="B501">
        <f t="shared" si="131"/>
        <v>27</v>
      </c>
      <c r="C501" s="1" t="s">
        <v>11</v>
      </c>
      <c r="D501" t="str">
        <f>IF(J497=0,"",C501)</f>
        <v>"class_title":"premium_class",</v>
      </c>
      <c r="E501" t="s">
        <v>116</v>
      </c>
      <c r="F501" t="str">
        <f>VLOOKUP(A501,Sheet2!A:U,5,FALSE)</f>
        <v>FUZ</v>
      </c>
      <c r="K501" t="b">
        <f t="shared" ca="1" si="130"/>
        <v>0</v>
      </c>
    </row>
    <row r="502" spans="1:11">
      <c r="A502">
        <f t="shared" si="142"/>
        <v>12</v>
      </c>
      <c r="B502">
        <f t="shared" si="131"/>
        <v>28</v>
      </c>
      <c r="C502" s="1" t="s">
        <v>12</v>
      </c>
      <c r="D502" t="str">
        <f>IF(J497=0,"",C502)</f>
        <v>"class_type":2</v>
      </c>
      <c r="E502" t="s">
        <v>116</v>
      </c>
      <c r="F502" t="str">
        <f>VLOOKUP(A502,Sheet2!A:U,5,FALSE)</f>
        <v>FUZ</v>
      </c>
      <c r="K502" t="b">
        <f t="shared" ca="1" si="130"/>
        <v>0</v>
      </c>
    </row>
    <row r="503" spans="1:11">
      <c r="A503">
        <f t="shared" si="142"/>
        <v>12</v>
      </c>
      <c r="B503">
        <f t="shared" si="131"/>
        <v>29</v>
      </c>
      <c r="C503" s="1" t="s">
        <v>1</v>
      </c>
      <c r="D503" t="str">
        <f>IF(J497=0,"",IF(SUM(J505:J521)&gt;0,C503,"}"))</f>
        <v>},</v>
      </c>
      <c r="E503" t="s">
        <v>116</v>
      </c>
      <c r="F503" t="str">
        <f>VLOOKUP(A503,Sheet2!A:U,5,FALSE)</f>
        <v>FUZ</v>
      </c>
      <c r="K503" t="b">
        <f t="shared" ca="1" si="130"/>
        <v>0</v>
      </c>
    </row>
    <row r="504" spans="1:11">
      <c r="A504">
        <f t="shared" si="142"/>
        <v>12</v>
      </c>
      <c r="B504">
        <f t="shared" si="131"/>
        <v>30</v>
      </c>
      <c r="C504" s="1" t="s">
        <v>0</v>
      </c>
      <c r="D504" t="str">
        <f>IF(J505=0,"",C504)</f>
        <v>{</v>
      </c>
      <c r="E504" t="s">
        <v>116</v>
      </c>
      <c r="F504" t="str">
        <f>VLOOKUP(A504,Sheet2!A:U,5,FALSE)</f>
        <v>FUZ</v>
      </c>
      <c r="K504" t="b">
        <f t="shared" ca="1" si="130"/>
        <v>0</v>
      </c>
    </row>
    <row r="505" spans="1:11">
      <c r="A505" s="20">
        <f t="shared" si="142"/>
        <v>12</v>
      </c>
      <c r="B505" s="20">
        <f t="shared" si="131"/>
        <v>31</v>
      </c>
      <c r="C505" s="21" t="s">
        <v>15</v>
      </c>
      <c r="D505" s="20" t="str">
        <f>IF(ISNUMBER(SEARCH("n/a",H505)),"",CONCATENATE(C505," ",H505,","))</f>
        <v>"adult_cny": 1020.5,</v>
      </c>
      <c r="E505" s="20" t="s">
        <v>116</v>
      </c>
      <c r="F505" s="20" t="str">
        <f>VLOOKUP(A505,Sheet2!A:U,5,FALSE)</f>
        <v>FUZ</v>
      </c>
      <c r="G505" s="20" t="s">
        <v>120</v>
      </c>
      <c r="H505" s="20">
        <f>VLOOKUP(A505,Sheet2!A:U,9,FALSE)</f>
        <v>1020.5</v>
      </c>
      <c r="I505" s="20" t="e">
        <f ca="1">_xlfn.FORMULATEXT(H505)</f>
        <v>#NAME?</v>
      </c>
      <c r="J505">
        <f>COUNT(H505:H508)</f>
        <v>4</v>
      </c>
      <c r="K505" t="b">
        <f t="shared" ca="1" si="130"/>
        <v>0</v>
      </c>
    </row>
    <row r="506" spans="1:11">
      <c r="A506" s="20">
        <f t="shared" si="142"/>
        <v>12</v>
      </c>
      <c r="B506" s="20">
        <f t="shared" si="131"/>
        <v>32</v>
      </c>
      <c r="C506" s="21" t="s">
        <v>16</v>
      </c>
      <c r="D506" s="20" t="str">
        <f t="shared" ref="D506:D508" si="145">IF(ISNUMBER(SEARCH("n/a",H506)),"",CONCATENATE(C506," ",H506,","))</f>
        <v>"adult_hkd": 1181,</v>
      </c>
      <c r="E506" s="20" t="s">
        <v>116</v>
      </c>
      <c r="F506" s="20" t="str">
        <f>VLOOKUP(A506,Sheet2!A:U,5,FALSE)</f>
        <v>FUZ</v>
      </c>
      <c r="G506" s="20" t="s">
        <v>120</v>
      </c>
      <c r="H506" s="20">
        <f>VLOOKUP(A506,Sheet2!A:U,17,FALSE)</f>
        <v>1181</v>
      </c>
      <c r="I506" s="20" t="e">
        <f t="shared" ref="I506:I508" ca="1" si="146">_xlfn.FORMULATEXT(H506)</f>
        <v>#NAME?</v>
      </c>
      <c r="K506" t="b">
        <f t="shared" ca="1" si="130"/>
        <v>0</v>
      </c>
    </row>
    <row r="507" spans="1:11">
      <c r="A507" s="20">
        <f t="shared" si="142"/>
        <v>12</v>
      </c>
      <c r="B507" s="20">
        <f t="shared" si="131"/>
        <v>33</v>
      </c>
      <c r="C507" s="21" t="s">
        <v>17</v>
      </c>
      <c r="D507" s="20" t="str">
        <f t="shared" si="145"/>
        <v>"child_cny": 533.5,</v>
      </c>
      <c r="E507" s="20" t="s">
        <v>116</v>
      </c>
      <c r="F507" s="20" t="str">
        <f>VLOOKUP(A507,Sheet2!A:U,5,FALSE)</f>
        <v>FUZ</v>
      </c>
      <c r="G507" s="20" t="s">
        <v>120</v>
      </c>
      <c r="H507" s="20">
        <f>VLOOKUP(A507,Sheet2!A:U,13,FALSE)</f>
        <v>533.5</v>
      </c>
      <c r="I507" s="20" t="e">
        <f t="shared" ca="1" si="146"/>
        <v>#NAME?</v>
      </c>
      <c r="K507" t="b">
        <f t="shared" ca="1" si="130"/>
        <v>0</v>
      </c>
    </row>
    <row r="508" spans="1:11">
      <c r="A508" s="20">
        <f t="shared" si="142"/>
        <v>12</v>
      </c>
      <c r="B508" s="20">
        <f t="shared" si="131"/>
        <v>34</v>
      </c>
      <c r="C508" s="21" t="s">
        <v>18</v>
      </c>
      <c r="D508" s="20" t="str">
        <f t="shared" si="145"/>
        <v>"child_hkd": 617,</v>
      </c>
      <c r="E508" s="20" t="s">
        <v>116</v>
      </c>
      <c r="F508" s="20" t="str">
        <f>VLOOKUP(A508,Sheet2!A:U,5,FALSE)</f>
        <v>FUZ</v>
      </c>
      <c r="G508" s="20" t="s">
        <v>120</v>
      </c>
      <c r="H508" s="20">
        <f>VLOOKUP(A508,Sheet2!A:U,21,FALSE)</f>
        <v>617</v>
      </c>
      <c r="I508" s="20" t="e">
        <f t="shared" ca="1" si="146"/>
        <v>#NAME?</v>
      </c>
      <c r="K508" t="b">
        <f t="shared" ca="1" si="130"/>
        <v>0</v>
      </c>
    </row>
    <row r="509" spans="1:11">
      <c r="A509">
        <f t="shared" si="142"/>
        <v>12</v>
      </c>
      <c r="B509">
        <f t="shared" si="131"/>
        <v>35</v>
      </c>
      <c r="C509" s="1" t="s">
        <v>13</v>
      </c>
      <c r="D509" t="str">
        <f>IF(J505=0,"",C509)</f>
        <v>"class_title":"business_class",</v>
      </c>
      <c r="E509" t="s">
        <v>116</v>
      </c>
      <c r="F509" t="str">
        <f>VLOOKUP(A509,Sheet2!A:U,5,FALSE)</f>
        <v>FUZ</v>
      </c>
      <c r="K509" t="b">
        <f t="shared" ca="1" si="130"/>
        <v>0</v>
      </c>
    </row>
    <row r="510" spans="1:11">
      <c r="A510">
        <f t="shared" si="142"/>
        <v>12</v>
      </c>
      <c r="B510">
        <f t="shared" si="131"/>
        <v>36</v>
      </c>
      <c r="C510" s="1" t="s">
        <v>14</v>
      </c>
      <c r="D510" t="str">
        <f>IF(J505=0,"",C510)</f>
        <v>"class_type":1</v>
      </c>
      <c r="E510" t="s">
        <v>116</v>
      </c>
      <c r="F510" t="str">
        <f>VLOOKUP(A510,Sheet2!A:U,5,FALSE)</f>
        <v>FUZ</v>
      </c>
      <c r="K510" t="b">
        <f t="shared" ca="1" si="130"/>
        <v>0</v>
      </c>
    </row>
    <row r="511" spans="1:11">
      <c r="A511">
        <f t="shared" si="142"/>
        <v>12</v>
      </c>
      <c r="B511">
        <f t="shared" si="131"/>
        <v>37</v>
      </c>
      <c r="C511" s="1" t="s">
        <v>2</v>
      </c>
      <c r="D511" t="str">
        <f>IF(J505=0,"",C511)</f>
        <v>}</v>
      </c>
      <c r="E511" t="s">
        <v>116</v>
      </c>
      <c r="F511" t="str">
        <f>VLOOKUP(A511,Sheet2!A:U,5,FALSE)</f>
        <v>FUZ</v>
      </c>
      <c r="K511" t="b">
        <f t="shared" ca="1" si="130"/>
        <v>0</v>
      </c>
    </row>
    <row r="512" spans="1:11">
      <c r="A512">
        <f t="shared" si="142"/>
        <v>12</v>
      </c>
      <c r="B512">
        <f t="shared" si="131"/>
        <v>38</v>
      </c>
      <c r="C512" s="1" t="s">
        <v>3</v>
      </c>
      <c r="D512" t="str">
        <f t="shared" ref="D512:D514" si="147">C512</f>
        <v>]</v>
      </c>
      <c r="E512" t="s">
        <v>116</v>
      </c>
      <c r="F512" t="str">
        <f>VLOOKUP(A512,Sheet2!A:U,5,FALSE)</f>
        <v>FUZ</v>
      </c>
      <c r="K512" t="b">
        <f t="shared" ca="1" si="130"/>
        <v>0</v>
      </c>
    </row>
    <row r="513" spans="1:11">
      <c r="A513">
        <f t="shared" si="142"/>
        <v>12</v>
      </c>
      <c r="B513">
        <f t="shared" si="131"/>
        <v>39</v>
      </c>
      <c r="C513" s="1" t="s">
        <v>2</v>
      </c>
      <c r="D513" t="str">
        <f t="shared" si="147"/>
        <v>}</v>
      </c>
      <c r="E513" t="s">
        <v>116</v>
      </c>
      <c r="F513" t="str">
        <f>VLOOKUP(A513,Sheet2!A:U,5,FALSE)</f>
        <v>FUZ</v>
      </c>
      <c r="K513" t="b">
        <f t="shared" ca="1" si="130"/>
        <v>0</v>
      </c>
    </row>
    <row r="514" spans="1:11">
      <c r="A514">
        <f t="shared" si="142"/>
        <v>12</v>
      </c>
      <c r="B514">
        <f t="shared" si="131"/>
        <v>40</v>
      </c>
      <c r="C514" s="1" t="s">
        <v>4</v>
      </c>
      <c r="D514" t="str">
        <f t="shared" si="147"/>
        <v>],</v>
      </c>
      <c r="E514" t="s">
        <v>116</v>
      </c>
      <c r="F514" t="str">
        <f>VLOOKUP(A514,Sheet2!A:U,5,FALSE)</f>
        <v>FUZ</v>
      </c>
      <c r="K514" t="b">
        <f t="shared" ref="K514:K577" ca="1" si="148">IF(EXACT($N$1,$N$2),"",FALSE)</f>
        <v>0</v>
      </c>
    </row>
    <row r="515" spans="1:11">
      <c r="A515">
        <f t="shared" si="142"/>
        <v>12</v>
      </c>
      <c r="B515">
        <f t="shared" ref="B515:B578" si="149">MOD((ROW(C515)-2),43)+1</f>
        <v>41</v>
      </c>
      <c r="C515" s="1" t="s">
        <v>19</v>
      </c>
      <c r="D515" t="str">
        <f>CONCATENATE(C515," ",A515,",")</f>
        <v>"fee_id": 12,</v>
      </c>
      <c r="E515" t="s">
        <v>116</v>
      </c>
      <c r="F515" t="str">
        <f>VLOOKUP(A515,Sheet2!A:U,5,FALSE)</f>
        <v>FUZ</v>
      </c>
      <c r="K515" t="b">
        <f t="shared" ca="1" si="148"/>
        <v>0</v>
      </c>
    </row>
    <row r="516" spans="1:11">
      <c r="A516">
        <f t="shared" si="142"/>
        <v>12</v>
      </c>
      <c r="B516">
        <f t="shared" si="149"/>
        <v>42</v>
      </c>
      <c r="C516" s="1" t="s">
        <v>129</v>
      </c>
      <c r="D516" t="str">
        <f>CONCATENATE(C516,E516,"2",F516,"""")</f>
        <v>"route_id": "WEK2FUZ"</v>
      </c>
      <c r="E516" t="s">
        <v>116</v>
      </c>
      <c r="F516" t="str">
        <f>VLOOKUP(A516,Sheet2!A:U,5,FALSE)</f>
        <v>FUZ</v>
      </c>
      <c r="K516" t="b">
        <f t="shared" ca="1" si="148"/>
        <v>0</v>
      </c>
    </row>
    <row r="517" spans="1:11">
      <c r="A517">
        <f t="shared" si="142"/>
        <v>12</v>
      </c>
      <c r="B517">
        <f t="shared" si="149"/>
        <v>43</v>
      </c>
      <c r="C517" s="1" t="s">
        <v>1</v>
      </c>
      <c r="D517" t="str">
        <f>IF(D518="","}",C517)</f>
        <v>},</v>
      </c>
      <c r="E517" t="s">
        <v>116</v>
      </c>
      <c r="F517" t="str">
        <f>VLOOKUP(A517,Sheet2!A:U,5,FALSE)</f>
        <v>FUZ</v>
      </c>
      <c r="K517" t="b">
        <f t="shared" ca="1" si="148"/>
        <v>0</v>
      </c>
    </row>
    <row r="518" spans="1:11">
      <c r="A518">
        <f>ROUNDUP((ROW(C518)-1)/43,0)</f>
        <v>13</v>
      </c>
      <c r="B518">
        <f t="shared" si="149"/>
        <v>1</v>
      </c>
      <c r="C518" s="1" t="s">
        <v>0</v>
      </c>
      <c r="D518" t="str">
        <f>C518</f>
        <v>{</v>
      </c>
      <c r="E518" t="s">
        <v>116</v>
      </c>
      <c r="F518" t="str">
        <f>VLOOKUP(A518,Sheet2!A:U,5,FALSE)</f>
        <v>GLX</v>
      </c>
      <c r="K518" t="b">
        <f t="shared" ca="1" si="148"/>
        <v>0</v>
      </c>
    </row>
    <row r="519" spans="1:11">
      <c r="A519">
        <f t="shared" ref="A519:A582" si="150">ROUNDUP((ROW(C519)-1)/43,0)</f>
        <v>13</v>
      </c>
      <c r="B519">
        <f t="shared" si="149"/>
        <v>2</v>
      </c>
      <c r="C519" s="1" t="s">
        <v>5</v>
      </c>
      <c r="D519" t="str">
        <f t="shared" ref="D519:D522" si="151">C519</f>
        <v>"fee_data":[</v>
      </c>
      <c r="E519" t="s">
        <v>116</v>
      </c>
      <c r="F519" t="str">
        <f>VLOOKUP(A519,Sheet2!A:U,5,FALSE)</f>
        <v>GLX</v>
      </c>
      <c r="K519" t="b">
        <f t="shared" ca="1" si="148"/>
        <v>0</v>
      </c>
    </row>
    <row r="520" spans="1:11">
      <c r="A520">
        <f t="shared" si="150"/>
        <v>13</v>
      </c>
      <c r="B520">
        <f t="shared" si="149"/>
        <v>3</v>
      </c>
      <c r="C520" s="1" t="s">
        <v>0</v>
      </c>
      <c r="D520" t="str">
        <f t="shared" si="151"/>
        <v>{</v>
      </c>
      <c r="E520" t="s">
        <v>116</v>
      </c>
      <c r="F520" t="str">
        <f>VLOOKUP(A520,Sheet2!A:U,5,FALSE)</f>
        <v>GLX</v>
      </c>
      <c r="K520" t="b">
        <f t="shared" ca="1" si="148"/>
        <v>0</v>
      </c>
    </row>
    <row r="521" spans="1:11">
      <c r="A521">
        <f t="shared" si="150"/>
        <v>13</v>
      </c>
      <c r="B521">
        <f t="shared" si="149"/>
        <v>4</v>
      </c>
      <c r="C521" s="24" t="s">
        <v>133</v>
      </c>
      <c r="D521" t="str">
        <f>CONCATENATE(C521,$M$1,",",$N$1,""",")</f>
        <v>"fee_date":"2019,2",</v>
      </c>
      <c r="E521" t="s">
        <v>116</v>
      </c>
      <c r="F521" t="str">
        <f>VLOOKUP(A521,Sheet2!A:U,5,FALSE)</f>
        <v>GLX</v>
      </c>
      <c r="K521" t="b">
        <f t="shared" ca="1" si="148"/>
        <v>0</v>
      </c>
    </row>
    <row r="522" spans="1:11">
      <c r="A522">
        <f t="shared" si="150"/>
        <v>13</v>
      </c>
      <c r="B522">
        <f t="shared" si="149"/>
        <v>5</v>
      </c>
      <c r="C522" s="1" t="s">
        <v>6</v>
      </c>
      <c r="D522" t="str">
        <f t="shared" si="151"/>
        <v>"fee_detail":[</v>
      </c>
      <c r="E522" t="s">
        <v>116</v>
      </c>
      <c r="F522" t="str">
        <f>VLOOKUP(A522,Sheet2!A:U,5,FALSE)</f>
        <v>GLX</v>
      </c>
      <c r="K522" t="b">
        <f t="shared" ca="1" si="148"/>
        <v>0</v>
      </c>
    </row>
    <row r="523" spans="1:11">
      <c r="A523">
        <f t="shared" si="150"/>
        <v>13</v>
      </c>
      <c r="B523">
        <f t="shared" si="149"/>
        <v>6</v>
      </c>
      <c r="C523" s="1" t="s">
        <v>0</v>
      </c>
      <c r="D523" t="str">
        <f>IF(J524=0,"",C523)</f>
        <v>{</v>
      </c>
      <c r="E523" t="s">
        <v>116</v>
      </c>
      <c r="F523" t="str">
        <f>VLOOKUP(A523,Sheet2!A:U,5,FALSE)</f>
        <v>GLX</v>
      </c>
      <c r="K523" t="b">
        <f t="shared" ca="1" si="148"/>
        <v>0</v>
      </c>
    </row>
    <row r="524" spans="1:11">
      <c r="A524" s="14">
        <f t="shared" si="150"/>
        <v>13</v>
      </c>
      <c r="B524" s="14">
        <f t="shared" si="149"/>
        <v>7</v>
      </c>
      <c r="C524" s="15" t="s">
        <v>15</v>
      </c>
      <c r="D524" s="14" t="str">
        <f>IF(ISNUMBER(SEARCH("n/a",H524)),"",CONCATENATE(C524," ",H524,","))</f>
        <v>"adult_cny": 379,</v>
      </c>
      <c r="E524" s="14" t="s">
        <v>116</v>
      </c>
      <c r="F524" s="14" t="str">
        <f>VLOOKUP(A524,Sheet2!A:U,5,FALSE)</f>
        <v>GLX</v>
      </c>
      <c r="G524" s="14" t="s">
        <v>117</v>
      </c>
      <c r="H524" s="14">
        <f>VLOOKUP(A524,Sheet2!A:U,6,FALSE)</f>
        <v>379</v>
      </c>
      <c r="I524" s="14" t="e">
        <f ca="1">_xlfn.FORMULATEXT(H524)</f>
        <v>#NAME?</v>
      </c>
      <c r="J524">
        <f>COUNT(H524:H527)</f>
        <v>4</v>
      </c>
      <c r="K524" t="b">
        <f t="shared" ca="1" si="148"/>
        <v>0</v>
      </c>
    </row>
    <row r="525" spans="1:11">
      <c r="A525" s="14">
        <f t="shared" si="150"/>
        <v>13</v>
      </c>
      <c r="B525" s="14">
        <f t="shared" si="149"/>
        <v>8</v>
      </c>
      <c r="C525" s="15" t="s">
        <v>16</v>
      </c>
      <c r="D525" s="14" t="str">
        <f t="shared" ref="D525:D527" si="152">IF(ISNUMBER(SEARCH("n/a",H525)),"",CONCATENATE(C525," ",H525,","))</f>
        <v>"adult_hkd": 439,</v>
      </c>
      <c r="E525" s="14" t="s">
        <v>116</v>
      </c>
      <c r="F525" s="14" t="str">
        <f>VLOOKUP(A525,Sheet2!A:U,5,FALSE)</f>
        <v>GLX</v>
      </c>
      <c r="G525" s="14" t="s">
        <v>117</v>
      </c>
      <c r="H525" s="14">
        <f>VLOOKUP(A525,Sheet2!A:U,14,FALSE)</f>
        <v>439</v>
      </c>
      <c r="I525" s="14" t="e">
        <f t="shared" ref="I525:I527" ca="1" si="153">_xlfn.FORMULATEXT(H525)</f>
        <v>#NAME?</v>
      </c>
      <c r="K525" t="b">
        <f t="shared" ca="1" si="148"/>
        <v>0</v>
      </c>
    </row>
    <row r="526" spans="1:11">
      <c r="A526" s="14">
        <f t="shared" si="150"/>
        <v>13</v>
      </c>
      <c r="B526" s="14">
        <f t="shared" si="149"/>
        <v>9</v>
      </c>
      <c r="C526" s="15" t="s">
        <v>17</v>
      </c>
      <c r="D526" s="14" t="str">
        <f t="shared" si="152"/>
        <v>"child_cny": 190,</v>
      </c>
      <c r="E526" s="14" t="s">
        <v>116</v>
      </c>
      <c r="F526" s="14" t="str">
        <f>VLOOKUP(A526,Sheet2!A:U,5,FALSE)</f>
        <v>GLX</v>
      </c>
      <c r="G526" s="14" t="s">
        <v>117</v>
      </c>
      <c r="H526" s="14">
        <f>VLOOKUP(A526,Sheet2!A:U,10,FALSE)</f>
        <v>190</v>
      </c>
      <c r="I526" s="14" t="e">
        <f t="shared" ca="1" si="153"/>
        <v>#NAME?</v>
      </c>
      <c r="K526" t="b">
        <f t="shared" ca="1" si="148"/>
        <v>0</v>
      </c>
    </row>
    <row r="527" spans="1:11">
      <c r="A527" s="14">
        <f t="shared" si="150"/>
        <v>13</v>
      </c>
      <c r="B527" s="14">
        <f t="shared" si="149"/>
        <v>10</v>
      </c>
      <c r="C527" s="15" t="s">
        <v>18</v>
      </c>
      <c r="D527" s="14" t="str">
        <f t="shared" si="152"/>
        <v>"child_hkd": 220,</v>
      </c>
      <c r="E527" s="14" t="s">
        <v>116</v>
      </c>
      <c r="F527" s="14" t="str">
        <f>VLOOKUP(A527,Sheet2!A:U,5,FALSE)</f>
        <v>GLX</v>
      </c>
      <c r="G527" s="14" t="s">
        <v>117</v>
      </c>
      <c r="H527" s="14">
        <f>VLOOKUP(A527,Sheet2!A:U,18,FALSE)</f>
        <v>220</v>
      </c>
      <c r="I527" s="14" t="e">
        <f t="shared" ca="1" si="153"/>
        <v>#NAME?</v>
      </c>
      <c r="K527" t="b">
        <f t="shared" ca="1" si="148"/>
        <v>0</v>
      </c>
    </row>
    <row r="528" spans="1:11">
      <c r="A528">
        <f t="shared" si="150"/>
        <v>13</v>
      </c>
      <c r="B528">
        <f t="shared" si="149"/>
        <v>11</v>
      </c>
      <c r="C528" s="1" t="s">
        <v>7</v>
      </c>
      <c r="D528" t="str">
        <f>IF(J524=0,"",C528)</f>
        <v>"class_title":"second_class",</v>
      </c>
      <c r="E528" t="s">
        <v>116</v>
      </c>
      <c r="F528" t="str">
        <f>VLOOKUP(A528,Sheet2!A:U,5,FALSE)</f>
        <v>GLX</v>
      </c>
      <c r="K528" t="b">
        <f t="shared" ca="1" si="148"/>
        <v>0</v>
      </c>
    </row>
    <row r="529" spans="1:11">
      <c r="A529">
        <f t="shared" si="150"/>
        <v>13</v>
      </c>
      <c r="B529">
        <f t="shared" si="149"/>
        <v>12</v>
      </c>
      <c r="C529" s="1" t="s">
        <v>8</v>
      </c>
      <c r="D529" t="str">
        <f>IF(J524=0,"",C529)</f>
        <v>"class_type":4</v>
      </c>
      <c r="E529" t="s">
        <v>116</v>
      </c>
      <c r="F529" t="str">
        <f>VLOOKUP(A529,Sheet2!A:U,5,FALSE)</f>
        <v>GLX</v>
      </c>
      <c r="K529" t="b">
        <f t="shared" ca="1" si="148"/>
        <v>0</v>
      </c>
    </row>
    <row r="530" spans="1:11">
      <c r="A530">
        <f t="shared" si="150"/>
        <v>13</v>
      </c>
      <c r="B530">
        <f t="shared" si="149"/>
        <v>13</v>
      </c>
      <c r="C530" s="1" t="s">
        <v>1</v>
      </c>
      <c r="D530" t="str">
        <f>IF(J524=0,"",IF(SUM(J532:J548)&gt;0,C530,"}"))</f>
        <v>},</v>
      </c>
      <c r="E530" t="s">
        <v>116</v>
      </c>
      <c r="F530" t="str">
        <f>VLOOKUP(A530,Sheet2!A:U,5,FALSE)</f>
        <v>GLX</v>
      </c>
      <c r="K530" t="b">
        <f t="shared" ca="1" si="148"/>
        <v>0</v>
      </c>
    </row>
    <row r="531" spans="1:11">
      <c r="A531">
        <f t="shared" si="150"/>
        <v>13</v>
      </c>
      <c r="B531">
        <f t="shared" si="149"/>
        <v>14</v>
      </c>
      <c r="C531" s="1" t="s">
        <v>0</v>
      </c>
      <c r="D531" t="str">
        <f>IF(J532=0,"",C531)</f>
        <v>{</v>
      </c>
      <c r="E531" t="s">
        <v>116</v>
      </c>
      <c r="F531" t="str">
        <f>VLOOKUP(A531,Sheet2!A:U,5,FALSE)</f>
        <v>GLX</v>
      </c>
      <c r="K531" t="b">
        <f t="shared" ca="1" si="148"/>
        <v>0</v>
      </c>
    </row>
    <row r="532" spans="1:11">
      <c r="A532" s="16">
        <f t="shared" si="150"/>
        <v>13</v>
      </c>
      <c r="B532" s="16">
        <f t="shared" si="149"/>
        <v>15</v>
      </c>
      <c r="C532" s="17" t="s">
        <v>15</v>
      </c>
      <c r="D532" s="16" t="str">
        <f>IF(ISNUMBER(SEARCH("n/a",H532)),"",CONCATENATE(C532," ",H532,","))</f>
        <v>"adult_cny": 607,</v>
      </c>
      <c r="E532" s="16" t="s">
        <v>116</v>
      </c>
      <c r="F532" s="16" t="str">
        <f>VLOOKUP(A532,Sheet2!A:U,5,FALSE)</f>
        <v>GLX</v>
      </c>
      <c r="G532" s="16" t="s">
        <v>118</v>
      </c>
      <c r="H532" s="16">
        <f>VLOOKUP(A532,Sheet2!A:U,7,FALSE)</f>
        <v>607</v>
      </c>
      <c r="I532" s="16" t="e">
        <f ca="1">_xlfn.FORMULATEXT(H532)</f>
        <v>#NAME?</v>
      </c>
      <c r="J532">
        <f>COUNT(H532:H535)</f>
        <v>4</v>
      </c>
      <c r="K532" t="b">
        <f t="shared" ca="1" si="148"/>
        <v>0</v>
      </c>
    </row>
    <row r="533" spans="1:11">
      <c r="A533" s="16">
        <f t="shared" si="150"/>
        <v>13</v>
      </c>
      <c r="B533" s="16">
        <f t="shared" si="149"/>
        <v>16</v>
      </c>
      <c r="C533" s="17" t="s">
        <v>16</v>
      </c>
      <c r="D533" s="16" t="str">
        <f t="shared" ref="D533:D535" si="154">IF(ISNUMBER(SEARCH("n/a",H533)),"",CONCATENATE(C533," ",H533,","))</f>
        <v>"adult_hkd": 703,</v>
      </c>
      <c r="E533" s="16" t="s">
        <v>116</v>
      </c>
      <c r="F533" s="16" t="str">
        <f>VLOOKUP(A533,Sheet2!A:U,5,FALSE)</f>
        <v>GLX</v>
      </c>
      <c r="G533" s="16" t="s">
        <v>118</v>
      </c>
      <c r="H533" s="16">
        <f>VLOOKUP(A533,Sheet2!A:U,15,FALSE)</f>
        <v>703</v>
      </c>
      <c r="I533" s="16" t="e">
        <f t="shared" ref="I533:I535" ca="1" si="155">_xlfn.FORMULATEXT(H533)</f>
        <v>#NAME?</v>
      </c>
      <c r="K533" t="b">
        <f t="shared" ca="1" si="148"/>
        <v>0</v>
      </c>
    </row>
    <row r="534" spans="1:11">
      <c r="A534" s="16">
        <f t="shared" si="150"/>
        <v>13</v>
      </c>
      <c r="B534" s="16">
        <f t="shared" si="149"/>
        <v>17</v>
      </c>
      <c r="C534" s="17" t="s">
        <v>17</v>
      </c>
      <c r="D534" s="16" t="str">
        <f t="shared" si="154"/>
        <v>"child_cny": 304,</v>
      </c>
      <c r="E534" s="16" t="s">
        <v>116</v>
      </c>
      <c r="F534" s="16" t="str">
        <f>VLOOKUP(A534,Sheet2!A:U,5,FALSE)</f>
        <v>GLX</v>
      </c>
      <c r="G534" s="16" t="s">
        <v>118</v>
      </c>
      <c r="H534" s="16">
        <f>VLOOKUP(A534,Sheet2!A:U,11,FALSE)</f>
        <v>304</v>
      </c>
      <c r="I534" s="16" t="e">
        <f t="shared" ca="1" si="155"/>
        <v>#NAME?</v>
      </c>
      <c r="K534" t="b">
        <f t="shared" ca="1" si="148"/>
        <v>0</v>
      </c>
    </row>
    <row r="535" spans="1:11">
      <c r="A535" s="16">
        <f t="shared" si="150"/>
        <v>13</v>
      </c>
      <c r="B535" s="16">
        <f t="shared" si="149"/>
        <v>18</v>
      </c>
      <c r="C535" s="17" t="s">
        <v>18</v>
      </c>
      <c r="D535" s="16" t="str">
        <f t="shared" si="154"/>
        <v>"child_hkd": 352,</v>
      </c>
      <c r="E535" s="16" t="s">
        <v>116</v>
      </c>
      <c r="F535" s="16" t="str">
        <f>VLOOKUP(A535,Sheet2!A:U,5,FALSE)</f>
        <v>GLX</v>
      </c>
      <c r="G535" s="16" t="s">
        <v>118</v>
      </c>
      <c r="H535" s="16">
        <f>VLOOKUP(A535,Sheet2!A:U,19,FALSE)</f>
        <v>352</v>
      </c>
      <c r="I535" s="16" t="e">
        <f t="shared" ca="1" si="155"/>
        <v>#NAME?</v>
      </c>
      <c r="K535" t="b">
        <f t="shared" ca="1" si="148"/>
        <v>0</v>
      </c>
    </row>
    <row r="536" spans="1:11">
      <c r="A536">
        <f t="shared" si="150"/>
        <v>13</v>
      </c>
      <c r="B536">
        <f t="shared" si="149"/>
        <v>19</v>
      </c>
      <c r="C536" s="1" t="s">
        <v>9</v>
      </c>
      <c r="D536" t="str">
        <f>IF(J532=0,"",C536)</f>
        <v>"class_title":"first_class",</v>
      </c>
      <c r="E536" t="s">
        <v>116</v>
      </c>
      <c r="F536" t="str">
        <f>VLOOKUP(A536,Sheet2!A:U,5,FALSE)</f>
        <v>GLX</v>
      </c>
      <c r="K536" t="b">
        <f t="shared" ca="1" si="148"/>
        <v>0</v>
      </c>
    </row>
    <row r="537" spans="1:11">
      <c r="A537">
        <f t="shared" si="150"/>
        <v>13</v>
      </c>
      <c r="B537">
        <f t="shared" si="149"/>
        <v>20</v>
      </c>
      <c r="C537" s="1" t="s">
        <v>10</v>
      </c>
      <c r="D537" t="str">
        <f>IF(J532=0,"",C537)</f>
        <v>"class_type":3</v>
      </c>
      <c r="E537" t="s">
        <v>116</v>
      </c>
      <c r="F537" t="str">
        <f>VLOOKUP(A537,Sheet2!A:U,5,FALSE)</f>
        <v>GLX</v>
      </c>
      <c r="K537" t="b">
        <f t="shared" ca="1" si="148"/>
        <v>0</v>
      </c>
    </row>
    <row r="538" spans="1:11">
      <c r="A538">
        <f t="shared" si="150"/>
        <v>13</v>
      </c>
      <c r="B538">
        <f t="shared" si="149"/>
        <v>21</v>
      </c>
      <c r="C538" s="1" t="s">
        <v>1</v>
      </c>
      <c r="D538" t="str">
        <f>IF(J532=0,"",IF(SUM(J540:J556)&gt;0,C538,"}"))</f>
        <v>},</v>
      </c>
      <c r="E538" t="s">
        <v>116</v>
      </c>
      <c r="F538" t="str">
        <f>VLOOKUP(A538,Sheet2!A:U,5,FALSE)</f>
        <v>GLX</v>
      </c>
      <c r="K538" t="b">
        <f t="shared" ca="1" si="148"/>
        <v>0</v>
      </c>
    </row>
    <row r="539" spans="1:11">
      <c r="A539">
        <f t="shared" si="150"/>
        <v>13</v>
      </c>
      <c r="B539">
        <f t="shared" si="149"/>
        <v>22</v>
      </c>
      <c r="C539" s="1" t="s">
        <v>0</v>
      </c>
      <c r="D539" t="str">
        <f>IF(J540=0,"",C539)</f>
        <v>{</v>
      </c>
      <c r="E539" t="s">
        <v>116</v>
      </c>
      <c r="F539" t="str">
        <f>VLOOKUP(A539,Sheet2!A:U,5,FALSE)</f>
        <v>GLX</v>
      </c>
      <c r="K539" t="b">
        <f t="shared" ca="1" si="148"/>
        <v>0</v>
      </c>
    </row>
    <row r="540" spans="1:11">
      <c r="A540" s="18">
        <f t="shared" si="150"/>
        <v>13</v>
      </c>
      <c r="B540" s="18">
        <f t="shared" si="149"/>
        <v>23</v>
      </c>
      <c r="C540" s="19" t="s">
        <v>15</v>
      </c>
      <c r="D540" s="18" t="str">
        <f>IF(ISNUMBER(SEARCH("n/a",H540)),"",CONCATENATE(C540," ",H540,","))</f>
        <v>"adult_cny": 683,</v>
      </c>
      <c r="E540" s="18" t="s">
        <v>116</v>
      </c>
      <c r="F540" s="18" t="str">
        <f>VLOOKUP(A540,Sheet2!A:U,5,FALSE)</f>
        <v>GLX</v>
      </c>
      <c r="G540" s="18" t="s">
        <v>119</v>
      </c>
      <c r="H540" s="18">
        <f>VLOOKUP(A540,Sheet2!A:U,8,FALSE)</f>
        <v>683</v>
      </c>
      <c r="I540" s="18" t="e">
        <f ca="1">_xlfn.FORMULATEXT(H540)</f>
        <v>#NAME?</v>
      </c>
      <c r="J540">
        <f>COUNT(H540:H543)</f>
        <v>4</v>
      </c>
      <c r="K540" t="b">
        <f t="shared" ca="1" si="148"/>
        <v>0</v>
      </c>
    </row>
    <row r="541" spans="1:11">
      <c r="A541" s="18">
        <f t="shared" si="150"/>
        <v>13</v>
      </c>
      <c r="B541" s="18">
        <f t="shared" si="149"/>
        <v>24</v>
      </c>
      <c r="C541" s="19" t="s">
        <v>16</v>
      </c>
      <c r="D541" s="18" t="str">
        <f t="shared" ref="D541:D543" si="156">IF(ISNUMBER(SEARCH("n/a",H541)),"",CONCATENATE(C541," ",H541,","))</f>
        <v>"adult_hkd": 791,</v>
      </c>
      <c r="E541" s="18" t="s">
        <v>116</v>
      </c>
      <c r="F541" s="18" t="str">
        <f>VLOOKUP(A541,Sheet2!A:U,5,FALSE)</f>
        <v>GLX</v>
      </c>
      <c r="G541" s="18" t="s">
        <v>119</v>
      </c>
      <c r="H541" s="18">
        <f>VLOOKUP(A541,Sheet2!A:U,16,FALSE)</f>
        <v>791</v>
      </c>
      <c r="I541" s="18" t="e">
        <f t="shared" ref="I541:I543" ca="1" si="157">_xlfn.FORMULATEXT(H541)</f>
        <v>#NAME?</v>
      </c>
      <c r="K541" t="b">
        <f t="shared" ca="1" si="148"/>
        <v>0</v>
      </c>
    </row>
    <row r="542" spans="1:11">
      <c r="A542" s="18">
        <f t="shared" si="150"/>
        <v>13</v>
      </c>
      <c r="B542" s="18">
        <f t="shared" si="149"/>
        <v>25</v>
      </c>
      <c r="C542" s="19" t="s">
        <v>17</v>
      </c>
      <c r="D542" s="18" t="str">
        <f t="shared" si="156"/>
        <v>"child_cny": 342,</v>
      </c>
      <c r="E542" s="18" t="s">
        <v>116</v>
      </c>
      <c r="F542" s="18" t="str">
        <f>VLOOKUP(A542,Sheet2!A:U,5,FALSE)</f>
        <v>GLX</v>
      </c>
      <c r="G542" s="18" t="s">
        <v>119</v>
      </c>
      <c r="H542" s="18">
        <f>VLOOKUP(A542,Sheet2!A:U,12,FALSE)</f>
        <v>342</v>
      </c>
      <c r="I542" s="18" t="e">
        <f t="shared" ca="1" si="157"/>
        <v>#NAME?</v>
      </c>
      <c r="K542" t="b">
        <f t="shared" ca="1" si="148"/>
        <v>0</v>
      </c>
    </row>
    <row r="543" spans="1:11">
      <c r="A543" s="18">
        <f t="shared" si="150"/>
        <v>13</v>
      </c>
      <c r="B543" s="18">
        <f t="shared" si="149"/>
        <v>26</v>
      </c>
      <c r="C543" s="19" t="s">
        <v>18</v>
      </c>
      <c r="D543" s="18" t="str">
        <f t="shared" si="156"/>
        <v>"child_hkd": 396,</v>
      </c>
      <c r="E543" s="18" t="s">
        <v>116</v>
      </c>
      <c r="F543" s="18" t="str">
        <f>VLOOKUP(A543,Sheet2!A:U,5,FALSE)</f>
        <v>GLX</v>
      </c>
      <c r="G543" s="18" t="s">
        <v>119</v>
      </c>
      <c r="H543" s="18">
        <f>VLOOKUP(A543,Sheet2!A:U,20,FALSE)</f>
        <v>396</v>
      </c>
      <c r="I543" s="18" t="e">
        <f t="shared" ca="1" si="157"/>
        <v>#NAME?</v>
      </c>
      <c r="K543" t="b">
        <f t="shared" ca="1" si="148"/>
        <v>0</v>
      </c>
    </row>
    <row r="544" spans="1:11">
      <c r="A544">
        <f t="shared" si="150"/>
        <v>13</v>
      </c>
      <c r="B544">
        <f t="shared" si="149"/>
        <v>27</v>
      </c>
      <c r="C544" s="1" t="s">
        <v>11</v>
      </c>
      <c r="D544" t="str">
        <f>IF(J540=0,"",C544)</f>
        <v>"class_title":"premium_class",</v>
      </c>
      <c r="E544" t="s">
        <v>116</v>
      </c>
      <c r="F544" t="str">
        <f>VLOOKUP(A544,Sheet2!A:U,5,FALSE)</f>
        <v>GLX</v>
      </c>
      <c r="K544" t="b">
        <f t="shared" ca="1" si="148"/>
        <v>0</v>
      </c>
    </row>
    <row r="545" spans="1:11">
      <c r="A545">
        <f t="shared" si="150"/>
        <v>13</v>
      </c>
      <c r="B545">
        <f t="shared" si="149"/>
        <v>28</v>
      </c>
      <c r="C545" s="1" t="s">
        <v>12</v>
      </c>
      <c r="D545" t="str">
        <f>IF(J540=0,"",C545)</f>
        <v>"class_type":2</v>
      </c>
      <c r="E545" t="s">
        <v>116</v>
      </c>
      <c r="F545" t="str">
        <f>VLOOKUP(A545,Sheet2!A:U,5,FALSE)</f>
        <v>GLX</v>
      </c>
      <c r="K545" t="b">
        <f t="shared" ca="1" si="148"/>
        <v>0</v>
      </c>
    </row>
    <row r="546" spans="1:11">
      <c r="A546">
        <f t="shared" si="150"/>
        <v>13</v>
      </c>
      <c r="B546">
        <f t="shared" si="149"/>
        <v>29</v>
      </c>
      <c r="C546" s="1" t="s">
        <v>1</v>
      </c>
      <c r="D546" t="str">
        <f>IF(J540=0,"",IF(SUM(J548:J564)&gt;0,C546,"}"))</f>
        <v>},</v>
      </c>
      <c r="E546" t="s">
        <v>116</v>
      </c>
      <c r="F546" t="str">
        <f>VLOOKUP(A546,Sheet2!A:U,5,FALSE)</f>
        <v>GLX</v>
      </c>
      <c r="K546" t="b">
        <f t="shared" ca="1" si="148"/>
        <v>0</v>
      </c>
    </row>
    <row r="547" spans="1:11">
      <c r="A547">
        <f t="shared" si="150"/>
        <v>13</v>
      </c>
      <c r="B547">
        <f t="shared" si="149"/>
        <v>30</v>
      </c>
      <c r="C547" s="1" t="s">
        <v>0</v>
      </c>
      <c r="D547" t="str">
        <f>IF(J548=0,"",C547)</f>
        <v>{</v>
      </c>
      <c r="E547" t="s">
        <v>116</v>
      </c>
      <c r="F547" t="str">
        <f>VLOOKUP(A547,Sheet2!A:U,5,FALSE)</f>
        <v>GLX</v>
      </c>
      <c r="K547" t="b">
        <f t="shared" ca="1" si="148"/>
        <v>0</v>
      </c>
    </row>
    <row r="548" spans="1:11">
      <c r="A548" s="20">
        <f t="shared" si="150"/>
        <v>13</v>
      </c>
      <c r="B548" s="20">
        <f t="shared" si="149"/>
        <v>31</v>
      </c>
      <c r="C548" s="21" t="s">
        <v>15</v>
      </c>
      <c r="D548" s="20" t="str">
        <f>IF(ISNUMBER(SEARCH("n/a",H548)),"",CONCATENATE(C548," ",H548,","))</f>
        <v>"adult_cny": 1138,</v>
      </c>
      <c r="E548" s="20" t="s">
        <v>116</v>
      </c>
      <c r="F548" s="20" t="str">
        <f>VLOOKUP(A548,Sheet2!A:U,5,FALSE)</f>
        <v>GLX</v>
      </c>
      <c r="G548" s="20" t="s">
        <v>120</v>
      </c>
      <c r="H548" s="20">
        <f>VLOOKUP(A548,Sheet2!A:U,9,FALSE)</f>
        <v>1138</v>
      </c>
      <c r="I548" s="20" t="e">
        <f ca="1">_xlfn.FORMULATEXT(H548)</f>
        <v>#NAME?</v>
      </c>
      <c r="J548">
        <f>COUNT(H548:H551)</f>
        <v>4</v>
      </c>
      <c r="K548" t="b">
        <f t="shared" ca="1" si="148"/>
        <v>0</v>
      </c>
    </row>
    <row r="549" spans="1:11">
      <c r="A549" s="20">
        <f t="shared" si="150"/>
        <v>13</v>
      </c>
      <c r="B549" s="20">
        <f t="shared" si="149"/>
        <v>32</v>
      </c>
      <c r="C549" s="21" t="s">
        <v>16</v>
      </c>
      <c r="D549" s="20" t="str">
        <f t="shared" ref="D549:D551" si="158">IF(ISNUMBER(SEARCH("n/a",H549)),"",CONCATENATE(C549," ",H549,","))</f>
        <v>"adult_hkd": 1317,</v>
      </c>
      <c r="E549" s="20" t="s">
        <v>116</v>
      </c>
      <c r="F549" s="20" t="str">
        <f>VLOOKUP(A549,Sheet2!A:U,5,FALSE)</f>
        <v>GLX</v>
      </c>
      <c r="G549" s="20" t="s">
        <v>120</v>
      </c>
      <c r="H549" s="20">
        <f>VLOOKUP(A549,Sheet2!A:U,17,FALSE)</f>
        <v>1317</v>
      </c>
      <c r="I549" s="20" t="e">
        <f t="shared" ref="I549:I551" ca="1" si="159">_xlfn.FORMULATEXT(H549)</f>
        <v>#NAME?</v>
      </c>
      <c r="K549" t="b">
        <f t="shared" ca="1" si="148"/>
        <v>0</v>
      </c>
    </row>
    <row r="550" spans="1:11">
      <c r="A550" s="20">
        <f t="shared" si="150"/>
        <v>13</v>
      </c>
      <c r="B550" s="20">
        <f t="shared" si="149"/>
        <v>33</v>
      </c>
      <c r="C550" s="21" t="s">
        <v>17</v>
      </c>
      <c r="D550" s="20" t="str">
        <f t="shared" si="158"/>
        <v>"child_cny": 569,</v>
      </c>
      <c r="E550" s="20" t="s">
        <v>116</v>
      </c>
      <c r="F550" s="20" t="str">
        <f>VLOOKUP(A550,Sheet2!A:U,5,FALSE)</f>
        <v>GLX</v>
      </c>
      <c r="G550" s="20" t="s">
        <v>120</v>
      </c>
      <c r="H550" s="20">
        <f>VLOOKUP(A550,Sheet2!A:U,13,FALSE)</f>
        <v>569</v>
      </c>
      <c r="I550" s="20" t="e">
        <f t="shared" ca="1" si="159"/>
        <v>#NAME?</v>
      </c>
      <c r="K550" t="b">
        <f t="shared" ca="1" si="148"/>
        <v>0</v>
      </c>
    </row>
    <row r="551" spans="1:11">
      <c r="A551" s="20">
        <f t="shared" si="150"/>
        <v>13</v>
      </c>
      <c r="B551" s="20">
        <f t="shared" si="149"/>
        <v>34</v>
      </c>
      <c r="C551" s="21" t="s">
        <v>18</v>
      </c>
      <c r="D551" s="20" t="str">
        <f t="shared" si="158"/>
        <v>"child_hkd": 659,</v>
      </c>
      <c r="E551" s="20" t="s">
        <v>116</v>
      </c>
      <c r="F551" s="20" t="str">
        <f>VLOOKUP(A551,Sheet2!A:U,5,FALSE)</f>
        <v>GLX</v>
      </c>
      <c r="G551" s="20" t="s">
        <v>120</v>
      </c>
      <c r="H551" s="20">
        <f>VLOOKUP(A551,Sheet2!A:U,21,FALSE)</f>
        <v>659</v>
      </c>
      <c r="I551" s="20" t="e">
        <f t="shared" ca="1" si="159"/>
        <v>#NAME?</v>
      </c>
      <c r="K551" t="b">
        <f t="shared" ca="1" si="148"/>
        <v>0</v>
      </c>
    </row>
    <row r="552" spans="1:11">
      <c r="A552">
        <f t="shared" si="150"/>
        <v>13</v>
      </c>
      <c r="B552">
        <f t="shared" si="149"/>
        <v>35</v>
      </c>
      <c r="C552" s="1" t="s">
        <v>13</v>
      </c>
      <c r="D552" t="str">
        <f>IF(J548=0,"",C552)</f>
        <v>"class_title":"business_class",</v>
      </c>
      <c r="E552" t="s">
        <v>116</v>
      </c>
      <c r="F552" t="str">
        <f>VLOOKUP(A552,Sheet2!A:U,5,FALSE)</f>
        <v>GLX</v>
      </c>
      <c r="K552" t="b">
        <f t="shared" ca="1" si="148"/>
        <v>0</v>
      </c>
    </row>
    <row r="553" spans="1:11">
      <c r="A553">
        <f t="shared" si="150"/>
        <v>13</v>
      </c>
      <c r="B553">
        <f t="shared" si="149"/>
        <v>36</v>
      </c>
      <c r="C553" s="1" t="s">
        <v>14</v>
      </c>
      <c r="D553" t="str">
        <f>IF(J548=0,"",C553)</f>
        <v>"class_type":1</v>
      </c>
      <c r="E553" t="s">
        <v>116</v>
      </c>
      <c r="F553" t="str">
        <f>VLOOKUP(A553,Sheet2!A:U,5,FALSE)</f>
        <v>GLX</v>
      </c>
      <c r="K553" t="b">
        <f t="shared" ca="1" si="148"/>
        <v>0</v>
      </c>
    </row>
    <row r="554" spans="1:11">
      <c r="A554">
        <f t="shared" si="150"/>
        <v>13</v>
      </c>
      <c r="B554">
        <f t="shared" si="149"/>
        <v>37</v>
      </c>
      <c r="C554" s="1" t="s">
        <v>2</v>
      </c>
      <c r="D554" t="str">
        <f>IF(J548=0,"",C554)</f>
        <v>}</v>
      </c>
      <c r="E554" t="s">
        <v>116</v>
      </c>
      <c r="F554" t="str">
        <f>VLOOKUP(A554,Sheet2!A:U,5,FALSE)</f>
        <v>GLX</v>
      </c>
      <c r="K554" t="b">
        <f t="shared" ca="1" si="148"/>
        <v>0</v>
      </c>
    </row>
    <row r="555" spans="1:11">
      <c r="A555">
        <f t="shared" si="150"/>
        <v>13</v>
      </c>
      <c r="B555">
        <f t="shared" si="149"/>
        <v>38</v>
      </c>
      <c r="C555" s="1" t="s">
        <v>3</v>
      </c>
      <c r="D555" t="str">
        <f t="shared" ref="D555:D557" si="160">C555</f>
        <v>]</v>
      </c>
      <c r="E555" t="s">
        <v>116</v>
      </c>
      <c r="F555" t="str">
        <f>VLOOKUP(A555,Sheet2!A:U,5,FALSE)</f>
        <v>GLX</v>
      </c>
      <c r="K555" t="b">
        <f t="shared" ca="1" si="148"/>
        <v>0</v>
      </c>
    </row>
    <row r="556" spans="1:11">
      <c r="A556">
        <f t="shared" si="150"/>
        <v>13</v>
      </c>
      <c r="B556">
        <f t="shared" si="149"/>
        <v>39</v>
      </c>
      <c r="C556" s="1" t="s">
        <v>2</v>
      </c>
      <c r="D556" t="str">
        <f t="shared" si="160"/>
        <v>}</v>
      </c>
      <c r="E556" t="s">
        <v>116</v>
      </c>
      <c r="F556" t="str">
        <f>VLOOKUP(A556,Sheet2!A:U,5,FALSE)</f>
        <v>GLX</v>
      </c>
      <c r="K556" t="b">
        <f t="shared" ca="1" si="148"/>
        <v>0</v>
      </c>
    </row>
    <row r="557" spans="1:11">
      <c r="A557">
        <f t="shared" si="150"/>
        <v>13</v>
      </c>
      <c r="B557">
        <f t="shared" si="149"/>
        <v>40</v>
      </c>
      <c r="C557" s="1" t="s">
        <v>4</v>
      </c>
      <c r="D557" t="str">
        <f t="shared" si="160"/>
        <v>],</v>
      </c>
      <c r="E557" t="s">
        <v>116</v>
      </c>
      <c r="F557" t="str">
        <f>VLOOKUP(A557,Sheet2!A:U,5,FALSE)</f>
        <v>GLX</v>
      </c>
      <c r="K557" t="b">
        <f t="shared" ca="1" si="148"/>
        <v>0</v>
      </c>
    </row>
    <row r="558" spans="1:11">
      <c r="A558">
        <f t="shared" si="150"/>
        <v>13</v>
      </c>
      <c r="B558">
        <f t="shared" si="149"/>
        <v>41</v>
      </c>
      <c r="C558" s="1" t="s">
        <v>19</v>
      </c>
      <c r="D558" t="str">
        <f>CONCATENATE(C558," ",A558,",")</f>
        <v>"fee_id": 13,</v>
      </c>
      <c r="E558" t="s">
        <v>116</v>
      </c>
      <c r="F558" t="str">
        <f>VLOOKUP(A558,Sheet2!A:U,5,FALSE)</f>
        <v>GLX</v>
      </c>
      <c r="K558" t="b">
        <f t="shared" ca="1" si="148"/>
        <v>0</v>
      </c>
    </row>
    <row r="559" spans="1:11">
      <c r="A559">
        <f t="shared" si="150"/>
        <v>13</v>
      </c>
      <c r="B559">
        <f t="shared" si="149"/>
        <v>42</v>
      </c>
      <c r="C559" s="1" t="s">
        <v>129</v>
      </c>
      <c r="D559" t="str">
        <f>CONCATENATE(C559,E559,"2",F559,"""")</f>
        <v>"route_id": "WEK2GLX"</v>
      </c>
      <c r="E559" t="s">
        <v>116</v>
      </c>
      <c r="F559" t="str">
        <f>VLOOKUP(A559,Sheet2!A:U,5,FALSE)</f>
        <v>GLX</v>
      </c>
      <c r="K559" t="b">
        <f t="shared" ca="1" si="148"/>
        <v>0</v>
      </c>
    </row>
    <row r="560" spans="1:11">
      <c r="A560">
        <f t="shared" si="150"/>
        <v>13</v>
      </c>
      <c r="B560">
        <f t="shared" si="149"/>
        <v>43</v>
      </c>
      <c r="C560" s="1" t="s">
        <v>1</v>
      </c>
      <c r="D560" t="str">
        <f>IF(D561="","}",C560)</f>
        <v>},</v>
      </c>
      <c r="E560" t="s">
        <v>116</v>
      </c>
      <c r="F560" t="str">
        <f>VLOOKUP(A560,Sheet2!A:U,5,FALSE)</f>
        <v>GLX</v>
      </c>
      <c r="K560" t="b">
        <f t="shared" ca="1" si="148"/>
        <v>0</v>
      </c>
    </row>
    <row r="561" spans="1:11">
      <c r="A561">
        <f t="shared" si="150"/>
        <v>14</v>
      </c>
      <c r="B561">
        <f t="shared" si="149"/>
        <v>1</v>
      </c>
      <c r="C561" s="1" t="s">
        <v>0</v>
      </c>
      <c r="D561" t="str">
        <f>C561</f>
        <v>{</v>
      </c>
      <c r="E561" t="s">
        <v>116</v>
      </c>
      <c r="F561" t="str">
        <f>VLOOKUP(A561,Sheet2!A:U,5,FALSE)</f>
        <v>GYB</v>
      </c>
      <c r="K561" t="b">
        <f t="shared" ca="1" si="148"/>
        <v>0</v>
      </c>
    </row>
    <row r="562" spans="1:11">
      <c r="A562">
        <f t="shared" si="150"/>
        <v>14</v>
      </c>
      <c r="B562">
        <f t="shared" si="149"/>
        <v>2</v>
      </c>
      <c r="C562" s="1" t="s">
        <v>5</v>
      </c>
      <c r="D562" t="str">
        <f t="shared" ref="D562:D565" si="161">C562</f>
        <v>"fee_data":[</v>
      </c>
      <c r="E562" t="s">
        <v>116</v>
      </c>
      <c r="F562" t="str">
        <f>VLOOKUP(A562,Sheet2!A:U,5,FALSE)</f>
        <v>GYB</v>
      </c>
      <c r="K562" t="b">
        <f t="shared" ca="1" si="148"/>
        <v>0</v>
      </c>
    </row>
    <row r="563" spans="1:11">
      <c r="A563">
        <f t="shared" si="150"/>
        <v>14</v>
      </c>
      <c r="B563">
        <f t="shared" si="149"/>
        <v>3</v>
      </c>
      <c r="C563" s="1" t="s">
        <v>0</v>
      </c>
      <c r="D563" t="str">
        <f t="shared" si="161"/>
        <v>{</v>
      </c>
      <c r="E563" t="s">
        <v>116</v>
      </c>
      <c r="F563" t="str">
        <f>VLOOKUP(A563,Sheet2!A:U,5,FALSE)</f>
        <v>GYB</v>
      </c>
      <c r="K563" t="b">
        <f t="shared" ca="1" si="148"/>
        <v>0</v>
      </c>
    </row>
    <row r="564" spans="1:11">
      <c r="A564">
        <f t="shared" si="150"/>
        <v>14</v>
      </c>
      <c r="B564">
        <f t="shared" si="149"/>
        <v>4</v>
      </c>
      <c r="C564" s="24" t="s">
        <v>133</v>
      </c>
      <c r="D564" t="str">
        <f>CONCATENATE(C564,$M$1,",",$N$1,""",")</f>
        <v>"fee_date":"2019,2",</v>
      </c>
      <c r="E564" t="s">
        <v>116</v>
      </c>
      <c r="F564" t="str">
        <f>VLOOKUP(A564,Sheet2!A:U,5,FALSE)</f>
        <v>GYB</v>
      </c>
      <c r="K564" t="b">
        <f t="shared" ca="1" si="148"/>
        <v>0</v>
      </c>
    </row>
    <row r="565" spans="1:11">
      <c r="A565">
        <f t="shared" si="150"/>
        <v>14</v>
      </c>
      <c r="B565">
        <f t="shared" si="149"/>
        <v>5</v>
      </c>
      <c r="C565" s="1" t="s">
        <v>6</v>
      </c>
      <c r="D565" t="str">
        <f t="shared" si="161"/>
        <v>"fee_detail":[</v>
      </c>
      <c r="E565" t="s">
        <v>116</v>
      </c>
      <c r="F565" t="str">
        <f>VLOOKUP(A565,Sheet2!A:U,5,FALSE)</f>
        <v>GYB</v>
      </c>
      <c r="K565" t="b">
        <f t="shared" ca="1" si="148"/>
        <v>0</v>
      </c>
    </row>
    <row r="566" spans="1:11">
      <c r="A566">
        <f t="shared" si="150"/>
        <v>14</v>
      </c>
      <c r="B566">
        <f t="shared" si="149"/>
        <v>6</v>
      </c>
      <c r="C566" s="1" t="s">
        <v>0</v>
      </c>
      <c r="D566" t="str">
        <f>IF(J567=0,"",C566)</f>
        <v>{</v>
      </c>
      <c r="E566" t="s">
        <v>116</v>
      </c>
      <c r="F566" t="str">
        <f>VLOOKUP(A566,Sheet2!A:U,5,FALSE)</f>
        <v>GYB</v>
      </c>
      <c r="K566" t="b">
        <f t="shared" ca="1" si="148"/>
        <v>0</v>
      </c>
    </row>
    <row r="567" spans="1:11">
      <c r="A567" s="14">
        <f t="shared" si="150"/>
        <v>14</v>
      </c>
      <c r="B567" s="14">
        <f t="shared" si="149"/>
        <v>7</v>
      </c>
      <c r="C567" s="15" t="s">
        <v>15</v>
      </c>
      <c r="D567" s="14" t="str">
        <f>IF(ISNUMBER(SEARCH("n/a",H567)),"",CONCATENATE(C567," ",H567,","))</f>
        <v>"adult_cny": 538,</v>
      </c>
      <c r="E567" s="14" t="s">
        <v>116</v>
      </c>
      <c r="F567" s="14" t="str">
        <f>VLOOKUP(A567,Sheet2!A:U,5,FALSE)</f>
        <v>GYB</v>
      </c>
      <c r="G567" s="14" t="s">
        <v>117</v>
      </c>
      <c r="H567" s="14">
        <f>VLOOKUP(A567,Sheet2!A:U,6,FALSE)</f>
        <v>538</v>
      </c>
      <c r="I567" s="14" t="e">
        <f ca="1">_xlfn.FORMULATEXT(H567)</f>
        <v>#NAME?</v>
      </c>
      <c r="J567">
        <f>COUNT(H567:H570)</f>
        <v>4</v>
      </c>
      <c r="K567" t="b">
        <f t="shared" ca="1" si="148"/>
        <v>0</v>
      </c>
    </row>
    <row r="568" spans="1:11">
      <c r="A568" s="14">
        <f t="shared" si="150"/>
        <v>14</v>
      </c>
      <c r="B568" s="14">
        <f t="shared" si="149"/>
        <v>8</v>
      </c>
      <c r="C568" s="15" t="s">
        <v>16</v>
      </c>
      <c r="D568" s="14" t="str">
        <f t="shared" ref="D568:D570" si="162">IF(ISNUMBER(SEARCH("n/a",H568)),"",CONCATENATE(C568," ",H568,","))</f>
        <v>"adult_hkd": 623,</v>
      </c>
      <c r="E568" s="14" t="s">
        <v>116</v>
      </c>
      <c r="F568" s="14" t="str">
        <f>VLOOKUP(A568,Sheet2!A:U,5,FALSE)</f>
        <v>GYB</v>
      </c>
      <c r="G568" s="14" t="s">
        <v>117</v>
      </c>
      <c r="H568" s="14">
        <f>VLOOKUP(A568,Sheet2!A:U,14,FALSE)</f>
        <v>623</v>
      </c>
      <c r="I568" s="14" t="e">
        <f t="shared" ref="I568:I570" ca="1" si="163">_xlfn.FORMULATEXT(H568)</f>
        <v>#NAME?</v>
      </c>
      <c r="K568" t="b">
        <f t="shared" ca="1" si="148"/>
        <v>0</v>
      </c>
    </row>
    <row r="569" spans="1:11">
      <c r="A569" s="14">
        <f t="shared" si="150"/>
        <v>14</v>
      </c>
      <c r="B569" s="14">
        <f t="shared" si="149"/>
        <v>9</v>
      </c>
      <c r="C569" s="15" t="s">
        <v>17</v>
      </c>
      <c r="D569" s="14" t="str">
        <f t="shared" si="162"/>
        <v>"child_cny": 269,</v>
      </c>
      <c r="E569" s="14" t="s">
        <v>116</v>
      </c>
      <c r="F569" s="14" t="str">
        <f>VLOOKUP(A569,Sheet2!A:U,5,FALSE)</f>
        <v>GYB</v>
      </c>
      <c r="G569" s="14" t="s">
        <v>117</v>
      </c>
      <c r="H569" s="14">
        <f>VLOOKUP(A569,Sheet2!A:U,10,FALSE)</f>
        <v>269</v>
      </c>
      <c r="I569" s="14" t="e">
        <f t="shared" ca="1" si="163"/>
        <v>#NAME?</v>
      </c>
      <c r="K569" t="b">
        <f t="shared" ca="1" si="148"/>
        <v>0</v>
      </c>
    </row>
    <row r="570" spans="1:11">
      <c r="A570" s="14">
        <f t="shared" si="150"/>
        <v>14</v>
      </c>
      <c r="B570" s="14">
        <f t="shared" si="149"/>
        <v>10</v>
      </c>
      <c r="C570" s="15" t="s">
        <v>18</v>
      </c>
      <c r="D570" s="14" t="str">
        <f t="shared" si="162"/>
        <v>"child_hkd": 311,</v>
      </c>
      <c r="E570" s="14" t="s">
        <v>116</v>
      </c>
      <c r="F570" s="14" t="str">
        <f>VLOOKUP(A570,Sheet2!A:U,5,FALSE)</f>
        <v>GYB</v>
      </c>
      <c r="G570" s="14" t="s">
        <v>117</v>
      </c>
      <c r="H570" s="14">
        <f>VLOOKUP(A570,Sheet2!A:U,18,FALSE)</f>
        <v>311</v>
      </c>
      <c r="I570" s="14" t="e">
        <f t="shared" ca="1" si="163"/>
        <v>#NAME?</v>
      </c>
      <c r="K570" t="b">
        <f t="shared" ca="1" si="148"/>
        <v>0</v>
      </c>
    </row>
    <row r="571" spans="1:11">
      <c r="A571">
        <f t="shared" si="150"/>
        <v>14</v>
      </c>
      <c r="B571">
        <f t="shared" si="149"/>
        <v>11</v>
      </c>
      <c r="C571" s="1" t="s">
        <v>7</v>
      </c>
      <c r="D571" t="str">
        <f>IF(J567=0,"",C571)</f>
        <v>"class_title":"second_class",</v>
      </c>
      <c r="E571" t="s">
        <v>116</v>
      </c>
      <c r="F571" t="str">
        <f>VLOOKUP(A571,Sheet2!A:U,5,FALSE)</f>
        <v>GYB</v>
      </c>
      <c r="K571" t="b">
        <f t="shared" ca="1" si="148"/>
        <v>0</v>
      </c>
    </row>
    <row r="572" spans="1:11">
      <c r="A572">
        <f t="shared" si="150"/>
        <v>14</v>
      </c>
      <c r="B572">
        <f t="shared" si="149"/>
        <v>12</v>
      </c>
      <c r="C572" s="1" t="s">
        <v>8</v>
      </c>
      <c r="D572" t="str">
        <f>IF(J567=0,"",C572)</f>
        <v>"class_type":4</v>
      </c>
      <c r="E572" t="s">
        <v>116</v>
      </c>
      <c r="F572" t="str">
        <f>VLOOKUP(A572,Sheet2!A:U,5,FALSE)</f>
        <v>GYB</v>
      </c>
      <c r="K572" t="b">
        <f t="shared" ca="1" si="148"/>
        <v>0</v>
      </c>
    </row>
    <row r="573" spans="1:11">
      <c r="A573">
        <f t="shared" si="150"/>
        <v>14</v>
      </c>
      <c r="B573">
        <f t="shared" si="149"/>
        <v>13</v>
      </c>
      <c r="C573" s="1" t="s">
        <v>1</v>
      </c>
      <c r="D573" t="str">
        <f>IF(J567=0,"",IF(SUM(J575:J591)&gt;0,C573,"}"))</f>
        <v>},</v>
      </c>
      <c r="E573" t="s">
        <v>116</v>
      </c>
      <c r="F573" t="str">
        <f>VLOOKUP(A573,Sheet2!A:U,5,FALSE)</f>
        <v>GYB</v>
      </c>
      <c r="K573" t="b">
        <f t="shared" ca="1" si="148"/>
        <v>0</v>
      </c>
    </row>
    <row r="574" spans="1:11">
      <c r="A574">
        <f t="shared" si="150"/>
        <v>14</v>
      </c>
      <c r="B574">
        <f t="shared" si="149"/>
        <v>14</v>
      </c>
      <c r="C574" s="1" t="s">
        <v>0</v>
      </c>
      <c r="D574" t="str">
        <f>IF(J575=0,"",C574)</f>
        <v>{</v>
      </c>
      <c r="E574" t="s">
        <v>116</v>
      </c>
      <c r="F574" t="str">
        <f>VLOOKUP(A574,Sheet2!A:U,5,FALSE)</f>
        <v>GYB</v>
      </c>
      <c r="K574" t="b">
        <f t="shared" ca="1" si="148"/>
        <v>0</v>
      </c>
    </row>
    <row r="575" spans="1:11">
      <c r="A575" s="16">
        <f t="shared" si="150"/>
        <v>14</v>
      </c>
      <c r="B575" s="16">
        <f t="shared" si="149"/>
        <v>15</v>
      </c>
      <c r="C575" s="17" t="s">
        <v>15</v>
      </c>
      <c r="D575" s="16" t="str">
        <f>IF(ISNUMBER(SEARCH("n/a",H575)),"",CONCATENATE(C575," ",H575,","))</f>
        <v>"adult_cny": 862,</v>
      </c>
      <c r="E575" s="16" t="s">
        <v>116</v>
      </c>
      <c r="F575" s="16" t="str">
        <f>VLOOKUP(A575,Sheet2!A:U,5,FALSE)</f>
        <v>GYB</v>
      </c>
      <c r="G575" s="16" t="s">
        <v>118</v>
      </c>
      <c r="H575" s="16">
        <f>VLOOKUP(A575,Sheet2!A:U,7,FALSE)</f>
        <v>862</v>
      </c>
      <c r="I575" s="16" t="e">
        <f ca="1">_xlfn.FORMULATEXT(H575)</f>
        <v>#NAME?</v>
      </c>
      <c r="J575">
        <f>COUNT(H575:H578)</f>
        <v>4</v>
      </c>
      <c r="K575" t="b">
        <f t="shared" ca="1" si="148"/>
        <v>0</v>
      </c>
    </row>
    <row r="576" spans="1:11">
      <c r="A576" s="16">
        <f t="shared" si="150"/>
        <v>14</v>
      </c>
      <c r="B576" s="16">
        <f t="shared" si="149"/>
        <v>16</v>
      </c>
      <c r="C576" s="17" t="s">
        <v>16</v>
      </c>
      <c r="D576" s="16" t="str">
        <f t="shared" ref="D576:D578" si="164">IF(ISNUMBER(SEARCH("n/a",H576)),"",CONCATENATE(C576," ",H576,","))</f>
        <v>"adult_hkd": 998,</v>
      </c>
      <c r="E576" s="16" t="s">
        <v>116</v>
      </c>
      <c r="F576" s="16" t="str">
        <f>VLOOKUP(A576,Sheet2!A:U,5,FALSE)</f>
        <v>GYB</v>
      </c>
      <c r="G576" s="16" t="s">
        <v>118</v>
      </c>
      <c r="H576" s="16">
        <f>VLOOKUP(A576,Sheet2!A:U,15,FALSE)</f>
        <v>998</v>
      </c>
      <c r="I576" s="16" t="e">
        <f t="shared" ref="I576:I578" ca="1" si="165">_xlfn.FORMULATEXT(H576)</f>
        <v>#NAME?</v>
      </c>
      <c r="K576" t="b">
        <f t="shared" ca="1" si="148"/>
        <v>0</v>
      </c>
    </row>
    <row r="577" spans="1:11">
      <c r="A577" s="16">
        <f t="shared" si="150"/>
        <v>14</v>
      </c>
      <c r="B577" s="16">
        <f t="shared" si="149"/>
        <v>17</v>
      </c>
      <c r="C577" s="17" t="s">
        <v>17</v>
      </c>
      <c r="D577" s="16" t="str">
        <f t="shared" si="164"/>
        <v>"child_cny": 431,</v>
      </c>
      <c r="E577" s="16" t="s">
        <v>116</v>
      </c>
      <c r="F577" s="16" t="str">
        <f>VLOOKUP(A577,Sheet2!A:U,5,FALSE)</f>
        <v>GYB</v>
      </c>
      <c r="G577" s="16" t="s">
        <v>118</v>
      </c>
      <c r="H577" s="16">
        <f>VLOOKUP(A577,Sheet2!A:U,11,FALSE)</f>
        <v>431</v>
      </c>
      <c r="I577" s="16" t="e">
        <f t="shared" ca="1" si="165"/>
        <v>#NAME?</v>
      </c>
      <c r="K577" t="b">
        <f t="shared" ca="1" si="148"/>
        <v>0</v>
      </c>
    </row>
    <row r="578" spans="1:11">
      <c r="A578" s="16">
        <f t="shared" si="150"/>
        <v>14</v>
      </c>
      <c r="B578" s="16">
        <f t="shared" si="149"/>
        <v>18</v>
      </c>
      <c r="C578" s="17" t="s">
        <v>18</v>
      </c>
      <c r="D578" s="16" t="str">
        <f t="shared" si="164"/>
        <v>"child_hkd": 499,</v>
      </c>
      <c r="E578" s="16" t="s">
        <v>116</v>
      </c>
      <c r="F578" s="16" t="str">
        <f>VLOOKUP(A578,Sheet2!A:U,5,FALSE)</f>
        <v>GYB</v>
      </c>
      <c r="G578" s="16" t="s">
        <v>118</v>
      </c>
      <c r="H578" s="16">
        <f>VLOOKUP(A578,Sheet2!A:U,19,FALSE)</f>
        <v>499</v>
      </c>
      <c r="I578" s="16" t="e">
        <f t="shared" ca="1" si="165"/>
        <v>#NAME?</v>
      </c>
      <c r="K578" t="b">
        <f t="shared" ref="K578:K641" ca="1" si="166">IF(EXACT($N$1,$N$2),"",FALSE)</f>
        <v>0</v>
      </c>
    </row>
    <row r="579" spans="1:11">
      <c r="A579">
        <f t="shared" si="150"/>
        <v>14</v>
      </c>
      <c r="B579">
        <f t="shared" ref="B579:B642" si="167">MOD((ROW(C579)-2),43)+1</f>
        <v>19</v>
      </c>
      <c r="C579" s="1" t="s">
        <v>9</v>
      </c>
      <c r="D579" t="str">
        <f>IF(J575=0,"",C579)</f>
        <v>"class_title":"first_class",</v>
      </c>
      <c r="E579" t="s">
        <v>116</v>
      </c>
      <c r="F579" t="str">
        <f>VLOOKUP(A579,Sheet2!A:U,5,FALSE)</f>
        <v>GYB</v>
      </c>
      <c r="K579" t="b">
        <f t="shared" ca="1" si="166"/>
        <v>0</v>
      </c>
    </row>
    <row r="580" spans="1:11">
      <c r="A580">
        <f t="shared" si="150"/>
        <v>14</v>
      </c>
      <c r="B580">
        <f t="shared" si="167"/>
        <v>20</v>
      </c>
      <c r="C580" s="1" t="s">
        <v>10</v>
      </c>
      <c r="D580" t="str">
        <f>IF(J575=0,"",C580)</f>
        <v>"class_type":3</v>
      </c>
      <c r="E580" t="s">
        <v>116</v>
      </c>
      <c r="F580" t="str">
        <f>VLOOKUP(A580,Sheet2!A:U,5,FALSE)</f>
        <v>GYB</v>
      </c>
      <c r="K580" t="b">
        <f t="shared" ca="1" si="166"/>
        <v>0</v>
      </c>
    </row>
    <row r="581" spans="1:11">
      <c r="A581">
        <f t="shared" si="150"/>
        <v>14</v>
      </c>
      <c r="B581">
        <f t="shared" si="167"/>
        <v>21</v>
      </c>
      <c r="C581" s="1" t="s">
        <v>1</v>
      </c>
      <c r="D581" t="str">
        <f>IF(J575=0,"",IF(SUM(J583:J599)&gt;0,C581,"}"))</f>
        <v>},</v>
      </c>
      <c r="E581" t="s">
        <v>116</v>
      </c>
      <c r="F581" t="str">
        <f>VLOOKUP(A581,Sheet2!A:U,5,FALSE)</f>
        <v>GYB</v>
      </c>
      <c r="K581" t="b">
        <f t="shared" ca="1" si="166"/>
        <v>0</v>
      </c>
    </row>
    <row r="582" spans="1:11">
      <c r="A582">
        <f t="shared" si="150"/>
        <v>14</v>
      </c>
      <c r="B582">
        <f t="shared" si="167"/>
        <v>22</v>
      </c>
      <c r="C582" s="1" t="s">
        <v>0</v>
      </c>
      <c r="D582" t="str">
        <f>IF(J583=0,"",C582)</f>
        <v>{</v>
      </c>
      <c r="E582" t="s">
        <v>116</v>
      </c>
      <c r="F582" t="str">
        <f>VLOOKUP(A582,Sheet2!A:U,5,FALSE)</f>
        <v>GYB</v>
      </c>
      <c r="K582" t="b">
        <f t="shared" ca="1" si="166"/>
        <v>0</v>
      </c>
    </row>
    <row r="583" spans="1:11">
      <c r="A583" s="18">
        <f t="shared" ref="A583:A603" si="168">ROUNDUP((ROW(C583)-1)/43,0)</f>
        <v>14</v>
      </c>
      <c r="B583" s="18">
        <f t="shared" si="167"/>
        <v>23</v>
      </c>
      <c r="C583" s="19" t="s">
        <v>15</v>
      </c>
      <c r="D583" s="18" t="str">
        <f>IF(ISNUMBER(SEARCH("n/a",H583)),"",CONCATENATE(C583," ",H583,","))</f>
        <v>"adult_cny": 969,</v>
      </c>
      <c r="E583" s="18" t="s">
        <v>116</v>
      </c>
      <c r="F583" s="18" t="str">
        <f>VLOOKUP(A583,Sheet2!A:U,5,FALSE)</f>
        <v>GYB</v>
      </c>
      <c r="G583" s="18" t="s">
        <v>119</v>
      </c>
      <c r="H583" s="18">
        <f>VLOOKUP(A583,Sheet2!A:U,8,FALSE)</f>
        <v>969</v>
      </c>
      <c r="I583" s="18" t="e">
        <f ca="1">_xlfn.FORMULATEXT(H583)</f>
        <v>#NAME?</v>
      </c>
      <c r="J583">
        <f>COUNT(H583:H586)</f>
        <v>4</v>
      </c>
      <c r="K583" t="b">
        <f t="shared" ca="1" si="166"/>
        <v>0</v>
      </c>
    </row>
    <row r="584" spans="1:11">
      <c r="A584" s="18">
        <f t="shared" si="168"/>
        <v>14</v>
      </c>
      <c r="B584" s="18">
        <f t="shared" si="167"/>
        <v>24</v>
      </c>
      <c r="C584" s="19" t="s">
        <v>16</v>
      </c>
      <c r="D584" s="18" t="str">
        <f t="shared" ref="D584:D586" si="169">IF(ISNUMBER(SEARCH("n/a",H584)),"",CONCATENATE(C584," ",H584,","))</f>
        <v>"adult_hkd": 1122,</v>
      </c>
      <c r="E584" s="18" t="s">
        <v>116</v>
      </c>
      <c r="F584" s="18" t="str">
        <f>VLOOKUP(A584,Sheet2!A:U,5,FALSE)</f>
        <v>GYB</v>
      </c>
      <c r="G584" s="18" t="s">
        <v>119</v>
      </c>
      <c r="H584" s="18">
        <f>VLOOKUP(A584,Sheet2!A:U,16,FALSE)</f>
        <v>1122</v>
      </c>
      <c r="I584" s="18" t="e">
        <f t="shared" ref="I584:I586" ca="1" si="170">_xlfn.FORMULATEXT(H584)</f>
        <v>#NAME?</v>
      </c>
      <c r="K584" t="b">
        <f t="shared" ca="1" si="166"/>
        <v>0</v>
      </c>
    </row>
    <row r="585" spans="1:11">
      <c r="A585" s="18">
        <f t="shared" si="168"/>
        <v>14</v>
      </c>
      <c r="B585" s="18">
        <f t="shared" si="167"/>
        <v>25</v>
      </c>
      <c r="C585" s="19" t="s">
        <v>17</v>
      </c>
      <c r="D585" s="18" t="str">
        <f t="shared" si="169"/>
        <v>"child_cny": 484.5,</v>
      </c>
      <c r="E585" s="18" t="s">
        <v>116</v>
      </c>
      <c r="F585" s="18" t="str">
        <f>VLOOKUP(A585,Sheet2!A:U,5,FALSE)</f>
        <v>GYB</v>
      </c>
      <c r="G585" s="18" t="s">
        <v>119</v>
      </c>
      <c r="H585" s="18">
        <f>VLOOKUP(A585,Sheet2!A:U,12,FALSE)</f>
        <v>484.5</v>
      </c>
      <c r="I585" s="18" t="e">
        <f t="shared" ca="1" si="170"/>
        <v>#NAME?</v>
      </c>
      <c r="K585" t="b">
        <f t="shared" ca="1" si="166"/>
        <v>0</v>
      </c>
    </row>
    <row r="586" spans="1:11">
      <c r="A586" s="18">
        <f t="shared" si="168"/>
        <v>14</v>
      </c>
      <c r="B586" s="18">
        <f t="shared" si="167"/>
        <v>26</v>
      </c>
      <c r="C586" s="19" t="s">
        <v>18</v>
      </c>
      <c r="D586" s="18" t="str">
        <f t="shared" si="169"/>
        <v>"child_hkd": 561,</v>
      </c>
      <c r="E586" s="18" t="s">
        <v>116</v>
      </c>
      <c r="F586" s="18" t="str">
        <f>VLOOKUP(A586,Sheet2!A:U,5,FALSE)</f>
        <v>GYB</v>
      </c>
      <c r="G586" s="18" t="s">
        <v>119</v>
      </c>
      <c r="H586" s="18">
        <f>VLOOKUP(A586,Sheet2!A:U,20,FALSE)</f>
        <v>561</v>
      </c>
      <c r="I586" s="18" t="e">
        <f t="shared" ca="1" si="170"/>
        <v>#NAME?</v>
      </c>
      <c r="K586" t="b">
        <f t="shared" ca="1" si="166"/>
        <v>0</v>
      </c>
    </row>
    <row r="587" spans="1:11">
      <c r="A587">
        <f t="shared" si="168"/>
        <v>14</v>
      </c>
      <c r="B587">
        <f t="shared" si="167"/>
        <v>27</v>
      </c>
      <c r="C587" s="1" t="s">
        <v>11</v>
      </c>
      <c r="D587" t="str">
        <f>IF(J583=0,"",C587)</f>
        <v>"class_title":"premium_class",</v>
      </c>
      <c r="E587" t="s">
        <v>116</v>
      </c>
      <c r="F587" t="str">
        <f>VLOOKUP(A587,Sheet2!A:U,5,FALSE)</f>
        <v>GYB</v>
      </c>
      <c r="K587" t="b">
        <f t="shared" ca="1" si="166"/>
        <v>0</v>
      </c>
    </row>
    <row r="588" spans="1:11">
      <c r="A588">
        <f t="shared" si="168"/>
        <v>14</v>
      </c>
      <c r="B588">
        <f t="shared" si="167"/>
        <v>28</v>
      </c>
      <c r="C588" s="1" t="s">
        <v>12</v>
      </c>
      <c r="D588" t="str">
        <f>IF(J583=0,"",C588)</f>
        <v>"class_type":2</v>
      </c>
      <c r="E588" t="s">
        <v>116</v>
      </c>
      <c r="F588" t="str">
        <f>VLOOKUP(A588,Sheet2!A:U,5,FALSE)</f>
        <v>GYB</v>
      </c>
      <c r="K588" t="b">
        <f t="shared" ca="1" si="166"/>
        <v>0</v>
      </c>
    </row>
    <row r="589" spans="1:11">
      <c r="A589">
        <f t="shared" si="168"/>
        <v>14</v>
      </c>
      <c r="B589">
        <f t="shared" si="167"/>
        <v>29</v>
      </c>
      <c r="C589" s="1" t="s">
        <v>1</v>
      </c>
      <c r="D589" t="str">
        <f>IF(J583=0,"",IF(SUM(J591:J607)&gt;0,C589,"}"))</f>
        <v>},</v>
      </c>
      <c r="E589" t="s">
        <v>116</v>
      </c>
      <c r="F589" t="str">
        <f>VLOOKUP(A589,Sheet2!A:U,5,FALSE)</f>
        <v>GYB</v>
      </c>
      <c r="K589" t="b">
        <f t="shared" ca="1" si="166"/>
        <v>0</v>
      </c>
    </row>
    <row r="590" spans="1:11">
      <c r="A590">
        <f t="shared" si="168"/>
        <v>14</v>
      </c>
      <c r="B590">
        <f t="shared" si="167"/>
        <v>30</v>
      </c>
      <c r="C590" s="1" t="s">
        <v>0</v>
      </c>
      <c r="D590" t="str">
        <f>IF(J591=0,"",C590)</f>
        <v>{</v>
      </c>
      <c r="E590" t="s">
        <v>116</v>
      </c>
      <c r="F590" t="str">
        <f>VLOOKUP(A590,Sheet2!A:U,5,FALSE)</f>
        <v>GYB</v>
      </c>
      <c r="K590" t="b">
        <f t="shared" ca="1" si="166"/>
        <v>0</v>
      </c>
    </row>
    <row r="591" spans="1:11">
      <c r="A591" s="20">
        <f t="shared" si="168"/>
        <v>14</v>
      </c>
      <c r="B591" s="20">
        <f t="shared" si="167"/>
        <v>31</v>
      </c>
      <c r="C591" s="21" t="s">
        <v>15</v>
      </c>
      <c r="D591" s="20" t="str">
        <f>IF(ISNUMBER(SEARCH("n/a",H591)),"",CONCATENATE(C591," ",H591,","))</f>
        <v>"adult_cny": 1615.5,</v>
      </c>
      <c r="E591" s="20" t="s">
        <v>116</v>
      </c>
      <c r="F591" s="20" t="str">
        <f>VLOOKUP(A591,Sheet2!A:U,5,FALSE)</f>
        <v>GYB</v>
      </c>
      <c r="G591" s="20" t="s">
        <v>120</v>
      </c>
      <c r="H591" s="20">
        <f>VLOOKUP(A591,Sheet2!A:U,9,FALSE)</f>
        <v>1615.5</v>
      </c>
      <c r="I591" s="20" t="e">
        <f ca="1">_xlfn.FORMULATEXT(H591)</f>
        <v>#NAME?</v>
      </c>
      <c r="J591">
        <f>COUNT(H591:H594)</f>
        <v>4</v>
      </c>
      <c r="K591" t="b">
        <f t="shared" ca="1" si="166"/>
        <v>0</v>
      </c>
    </row>
    <row r="592" spans="1:11">
      <c r="A592" s="20">
        <f t="shared" si="168"/>
        <v>14</v>
      </c>
      <c r="B592" s="20">
        <f t="shared" si="167"/>
        <v>32</v>
      </c>
      <c r="C592" s="21" t="s">
        <v>16</v>
      </c>
      <c r="D592" s="20" t="str">
        <f t="shared" ref="D592:D594" si="171">IF(ISNUMBER(SEARCH("n/a",H592)),"",CONCATENATE(C592," ",H592,","))</f>
        <v>"adult_hkd": 1870,</v>
      </c>
      <c r="E592" s="20" t="s">
        <v>116</v>
      </c>
      <c r="F592" s="20" t="str">
        <f>VLOOKUP(A592,Sheet2!A:U,5,FALSE)</f>
        <v>GYB</v>
      </c>
      <c r="G592" s="20" t="s">
        <v>120</v>
      </c>
      <c r="H592" s="20">
        <f>VLOOKUP(A592,Sheet2!A:U,17,FALSE)</f>
        <v>1870</v>
      </c>
      <c r="I592" s="20" t="e">
        <f t="shared" ref="I592:I594" ca="1" si="172">_xlfn.FORMULATEXT(H592)</f>
        <v>#NAME?</v>
      </c>
      <c r="K592" t="b">
        <f t="shared" ca="1" si="166"/>
        <v>0</v>
      </c>
    </row>
    <row r="593" spans="1:11">
      <c r="A593" s="20">
        <f t="shared" si="168"/>
        <v>14</v>
      </c>
      <c r="B593" s="20">
        <f t="shared" si="167"/>
        <v>33</v>
      </c>
      <c r="C593" s="21" t="s">
        <v>17</v>
      </c>
      <c r="D593" s="20" t="str">
        <f t="shared" si="171"/>
        <v>"child_cny": 808,</v>
      </c>
      <c r="E593" s="20" t="s">
        <v>116</v>
      </c>
      <c r="F593" s="20" t="str">
        <f>VLOOKUP(A593,Sheet2!A:U,5,FALSE)</f>
        <v>GYB</v>
      </c>
      <c r="G593" s="20" t="s">
        <v>120</v>
      </c>
      <c r="H593" s="20">
        <f>VLOOKUP(A593,Sheet2!A:U,13,FALSE)</f>
        <v>808</v>
      </c>
      <c r="I593" s="20" t="e">
        <f t="shared" ca="1" si="172"/>
        <v>#NAME?</v>
      </c>
      <c r="K593" t="b">
        <f t="shared" ca="1" si="166"/>
        <v>0</v>
      </c>
    </row>
    <row r="594" spans="1:11">
      <c r="A594" s="20">
        <f t="shared" si="168"/>
        <v>14</v>
      </c>
      <c r="B594" s="20">
        <f t="shared" si="167"/>
        <v>34</v>
      </c>
      <c r="C594" s="21" t="s">
        <v>18</v>
      </c>
      <c r="D594" s="20" t="str">
        <f t="shared" si="171"/>
        <v>"child_hkd": 935,</v>
      </c>
      <c r="E594" s="20" t="s">
        <v>116</v>
      </c>
      <c r="F594" s="20" t="str">
        <f>VLOOKUP(A594,Sheet2!A:U,5,FALSE)</f>
        <v>GYB</v>
      </c>
      <c r="G594" s="20" t="s">
        <v>120</v>
      </c>
      <c r="H594" s="20">
        <f>VLOOKUP(A594,Sheet2!A:U,21,FALSE)</f>
        <v>935</v>
      </c>
      <c r="I594" s="20" t="e">
        <f t="shared" ca="1" si="172"/>
        <v>#NAME?</v>
      </c>
      <c r="K594" t="b">
        <f t="shared" ca="1" si="166"/>
        <v>0</v>
      </c>
    </row>
    <row r="595" spans="1:11">
      <c r="A595">
        <f t="shared" si="168"/>
        <v>14</v>
      </c>
      <c r="B595">
        <f t="shared" si="167"/>
        <v>35</v>
      </c>
      <c r="C595" s="1" t="s">
        <v>13</v>
      </c>
      <c r="D595" t="str">
        <f>IF(J591=0,"",C595)</f>
        <v>"class_title":"business_class",</v>
      </c>
      <c r="E595" t="s">
        <v>116</v>
      </c>
      <c r="F595" t="str">
        <f>VLOOKUP(A595,Sheet2!A:U,5,FALSE)</f>
        <v>GYB</v>
      </c>
      <c r="K595" t="b">
        <f t="shared" ca="1" si="166"/>
        <v>0</v>
      </c>
    </row>
    <row r="596" spans="1:11">
      <c r="A596">
        <f t="shared" si="168"/>
        <v>14</v>
      </c>
      <c r="B596">
        <f t="shared" si="167"/>
        <v>36</v>
      </c>
      <c r="C596" s="1" t="s">
        <v>14</v>
      </c>
      <c r="D596" t="str">
        <f>IF(J591=0,"",C596)</f>
        <v>"class_type":1</v>
      </c>
      <c r="E596" t="s">
        <v>116</v>
      </c>
      <c r="F596" t="str">
        <f>VLOOKUP(A596,Sheet2!A:U,5,FALSE)</f>
        <v>GYB</v>
      </c>
      <c r="K596" t="b">
        <f t="shared" ca="1" si="166"/>
        <v>0</v>
      </c>
    </row>
    <row r="597" spans="1:11">
      <c r="A597">
        <f t="shared" si="168"/>
        <v>14</v>
      </c>
      <c r="B597">
        <f t="shared" si="167"/>
        <v>37</v>
      </c>
      <c r="C597" s="1" t="s">
        <v>2</v>
      </c>
      <c r="D597" t="str">
        <f>IF(J591=0,"",C597)</f>
        <v>}</v>
      </c>
      <c r="E597" t="s">
        <v>116</v>
      </c>
      <c r="F597" t="str">
        <f>VLOOKUP(A597,Sheet2!A:U,5,FALSE)</f>
        <v>GYB</v>
      </c>
      <c r="K597" t="b">
        <f t="shared" ca="1" si="166"/>
        <v>0</v>
      </c>
    </row>
    <row r="598" spans="1:11">
      <c r="A598">
        <f t="shared" si="168"/>
        <v>14</v>
      </c>
      <c r="B598">
        <f t="shared" si="167"/>
        <v>38</v>
      </c>
      <c r="C598" s="1" t="s">
        <v>3</v>
      </c>
      <c r="D598" t="str">
        <f t="shared" ref="D598:D600" si="173">C598</f>
        <v>]</v>
      </c>
      <c r="E598" t="s">
        <v>116</v>
      </c>
      <c r="F598" t="str">
        <f>VLOOKUP(A598,Sheet2!A:U,5,FALSE)</f>
        <v>GYB</v>
      </c>
      <c r="K598" t="b">
        <f t="shared" ca="1" si="166"/>
        <v>0</v>
      </c>
    </row>
    <row r="599" spans="1:11">
      <c r="A599">
        <f t="shared" si="168"/>
        <v>14</v>
      </c>
      <c r="B599">
        <f t="shared" si="167"/>
        <v>39</v>
      </c>
      <c r="C599" s="1" t="s">
        <v>2</v>
      </c>
      <c r="D599" t="str">
        <f t="shared" si="173"/>
        <v>}</v>
      </c>
      <c r="E599" t="s">
        <v>116</v>
      </c>
      <c r="F599" t="str">
        <f>VLOOKUP(A599,Sheet2!A:U,5,FALSE)</f>
        <v>GYB</v>
      </c>
      <c r="K599" t="b">
        <f t="shared" ca="1" si="166"/>
        <v>0</v>
      </c>
    </row>
    <row r="600" spans="1:11">
      <c r="A600">
        <f t="shared" si="168"/>
        <v>14</v>
      </c>
      <c r="B600">
        <f t="shared" si="167"/>
        <v>40</v>
      </c>
      <c r="C600" s="1" t="s">
        <v>4</v>
      </c>
      <c r="D600" t="str">
        <f t="shared" si="173"/>
        <v>],</v>
      </c>
      <c r="E600" t="s">
        <v>116</v>
      </c>
      <c r="F600" t="str">
        <f>VLOOKUP(A600,Sheet2!A:U,5,FALSE)</f>
        <v>GYB</v>
      </c>
      <c r="K600" t="b">
        <f t="shared" ca="1" si="166"/>
        <v>0</v>
      </c>
    </row>
    <row r="601" spans="1:11">
      <c r="A601">
        <f t="shared" si="168"/>
        <v>14</v>
      </c>
      <c r="B601">
        <f t="shared" si="167"/>
        <v>41</v>
      </c>
      <c r="C601" s="1" t="s">
        <v>19</v>
      </c>
      <c r="D601" t="str">
        <f>CONCATENATE(C601," ",A601,",")</f>
        <v>"fee_id": 14,</v>
      </c>
      <c r="E601" t="s">
        <v>116</v>
      </c>
      <c r="F601" t="str">
        <f>VLOOKUP(A601,Sheet2!A:U,5,FALSE)</f>
        <v>GYB</v>
      </c>
      <c r="K601" t="b">
        <f t="shared" ca="1" si="166"/>
        <v>0</v>
      </c>
    </row>
    <row r="602" spans="1:11">
      <c r="A602">
        <f t="shared" si="168"/>
        <v>14</v>
      </c>
      <c r="B602">
        <f t="shared" si="167"/>
        <v>42</v>
      </c>
      <c r="C602" s="1" t="s">
        <v>129</v>
      </c>
      <c r="D602" t="str">
        <f>CONCATENATE(C602,E602,"2",F602,"""")</f>
        <v>"route_id": "WEK2GYB"</v>
      </c>
      <c r="E602" t="s">
        <v>116</v>
      </c>
      <c r="F602" t="str">
        <f>VLOOKUP(A602,Sheet2!A:U,5,FALSE)</f>
        <v>GYB</v>
      </c>
      <c r="K602" t="b">
        <f t="shared" ca="1" si="166"/>
        <v>0</v>
      </c>
    </row>
    <row r="603" spans="1:11">
      <c r="A603">
        <f t="shared" si="168"/>
        <v>14</v>
      </c>
      <c r="B603">
        <f t="shared" si="167"/>
        <v>43</v>
      </c>
      <c r="C603" s="1" t="s">
        <v>1</v>
      </c>
      <c r="D603" t="str">
        <f>IF(D604="","}",C603)</f>
        <v>},</v>
      </c>
      <c r="E603" t="s">
        <v>116</v>
      </c>
      <c r="F603" t="str">
        <f>VLOOKUP(A603,Sheet2!A:U,5,FALSE)</f>
        <v>GYB</v>
      </c>
      <c r="K603" t="b">
        <f t="shared" ca="1" si="166"/>
        <v>0</v>
      </c>
    </row>
    <row r="604" spans="1:11">
      <c r="A604">
        <f>ROUNDUP((ROW(C604)-1)/43,0)</f>
        <v>15</v>
      </c>
      <c r="B604">
        <f t="shared" si="167"/>
        <v>1</v>
      </c>
      <c r="C604" s="1" t="s">
        <v>0</v>
      </c>
      <c r="D604" t="str">
        <f>C604</f>
        <v>{</v>
      </c>
      <c r="E604" t="s">
        <v>116</v>
      </c>
      <c r="F604" t="str">
        <f>VLOOKUP(A604,Sheet2!A:U,5,FALSE)</f>
        <v>HZD</v>
      </c>
      <c r="K604" t="b">
        <f t="shared" ca="1" si="166"/>
        <v>0</v>
      </c>
    </row>
    <row r="605" spans="1:11">
      <c r="A605">
        <f t="shared" ref="A605:A668" si="174">ROUNDUP((ROW(C605)-1)/43,0)</f>
        <v>15</v>
      </c>
      <c r="B605">
        <f t="shared" si="167"/>
        <v>2</v>
      </c>
      <c r="C605" s="1" t="s">
        <v>5</v>
      </c>
      <c r="D605" t="str">
        <f t="shared" ref="D605:D608" si="175">C605</f>
        <v>"fee_data":[</v>
      </c>
      <c r="E605" t="s">
        <v>116</v>
      </c>
      <c r="F605" t="str">
        <f>VLOOKUP(A605,Sheet2!A:U,5,FALSE)</f>
        <v>HZD</v>
      </c>
      <c r="K605" t="b">
        <f t="shared" ca="1" si="166"/>
        <v>0</v>
      </c>
    </row>
    <row r="606" spans="1:11">
      <c r="A606">
        <f t="shared" si="174"/>
        <v>15</v>
      </c>
      <c r="B606">
        <f t="shared" si="167"/>
        <v>3</v>
      </c>
      <c r="C606" s="1" t="s">
        <v>0</v>
      </c>
      <c r="D606" t="str">
        <f t="shared" si="175"/>
        <v>{</v>
      </c>
      <c r="E606" t="s">
        <v>116</v>
      </c>
      <c r="F606" t="str">
        <f>VLOOKUP(A606,Sheet2!A:U,5,FALSE)</f>
        <v>HZD</v>
      </c>
      <c r="K606" t="b">
        <f t="shared" ca="1" si="166"/>
        <v>0</v>
      </c>
    </row>
    <row r="607" spans="1:11">
      <c r="A607">
        <f t="shared" si="174"/>
        <v>15</v>
      </c>
      <c r="B607">
        <f t="shared" si="167"/>
        <v>4</v>
      </c>
      <c r="C607" s="24" t="s">
        <v>133</v>
      </c>
      <c r="D607" t="str">
        <f>CONCATENATE(C607,$M$1,",",$N$1,""",")</f>
        <v>"fee_date":"2019,2",</v>
      </c>
      <c r="E607" t="s">
        <v>116</v>
      </c>
      <c r="F607" t="str">
        <f>VLOOKUP(A607,Sheet2!A:U,5,FALSE)</f>
        <v>HZD</v>
      </c>
      <c r="K607" t="b">
        <f t="shared" ca="1" si="166"/>
        <v>0</v>
      </c>
    </row>
    <row r="608" spans="1:11">
      <c r="A608">
        <f t="shared" si="174"/>
        <v>15</v>
      </c>
      <c r="B608">
        <f t="shared" si="167"/>
        <v>5</v>
      </c>
      <c r="C608" s="1" t="s">
        <v>6</v>
      </c>
      <c r="D608" t="str">
        <f t="shared" si="175"/>
        <v>"fee_detail":[</v>
      </c>
      <c r="E608" t="s">
        <v>116</v>
      </c>
      <c r="F608" t="str">
        <f>VLOOKUP(A608,Sheet2!A:U,5,FALSE)</f>
        <v>HZD</v>
      </c>
      <c r="K608" t="b">
        <f t="shared" ca="1" si="166"/>
        <v>0</v>
      </c>
    </row>
    <row r="609" spans="1:11">
      <c r="A609">
        <f t="shared" si="174"/>
        <v>15</v>
      </c>
      <c r="B609">
        <f t="shared" si="167"/>
        <v>6</v>
      </c>
      <c r="C609" s="1" t="s">
        <v>0</v>
      </c>
      <c r="D609" t="str">
        <f>IF(J610=0,"",C609)</f>
        <v>{</v>
      </c>
      <c r="E609" t="s">
        <v>116</v>
      </c>
      <c r="F609" t="str">
        <f>VLOOKUP(A609,Sheet2!A:U,5,FALSE)</f>
        <v>HZD</v>
      </c>
      <c r="K609" t="b">
        <f t="shared" ca="1" si="166"/>
        <v>0</v>
      </c>
    </row>
    <row r="610" spans="1:11">
      <c r="A610" s="14">
        <f t="shared" si="174"/>
        <v>15</v>
      </c>
      <c r="B610" s="14">
        <f t="shared" si="167"/>
        <v>7</v>
      </c>
      <c r="C610" s="15" t="s">
        <v>15</v>
      </c>
      <c r="D610" s="14" t="str">
        <f>IF(ISNUMBER(SEARCH("n/a",H610)),"",CONCATENATE(C610," ",H610,","))</f>
        <v>"adult_cny": 935,</v>
      </c>
      <c r="E610" s="14" t="s">
        <v>116</v>
      </c>
      <c r="F610" s="14" t="str">
        <f>VLOOKUP(A610,Sheet2!A:U,5,FALSE)</f>
        <v>HZD</v>
      </c>
      <c r="G610" s="14" t="s">
        <v>117</v>
      </c>
      <c r="H610" s="14">
        <f>VLOOKUP(A610,Sheet2!A:U,6,FALSE)</f>
        <v>935</v>
      </c>
      <c r="I610" s="14" t="e">
        <f ca="1">_xlfn.FORMULATEXT(H610)</f>
        <v>#NAME?</v>
      </c>
      <c r="J610">
        <f>COUNT(H610:H613)</f>
        <v>4</v>
      </c>
      <c r="K610" t="b">
        <f t="shared" ca="1" si="166"/>
        <v>0</v>
      </c>
    </row>
    <row r="611" spans="1:11">
      <c r="A611" s="14">
        <f t="shared" si="174"/>
        <v>15</v>
      </c>
      <c r="B611" s="14">
        <f t="shared" si="167"/>
        <v>8</v>
      </c>
      <c r="C611" s="15" t="s">
        <v>16</v>
      </c>
      <c r="D611" s="14" t="str">
        <f t="shared" ref="D611:D613" si="176">IF(ISNUMBER(SEARCH("n/a",H611)),"",CONCATENATE(C611," ",H611,","))</f>
        <v>"adult_hkd": 1082,</v>
      </c>
      <c r="E611" s="14" t="s">
        <v>116</v>
      </c>
      <c r="F611" s="14" t="str">
        <f>VLOOKUP(A611,Sheet2!A:U,5,FALSE)</f>
        <v>HZD</v>
      </c>
      <c r="G611" s="14" t="s">
        <v>117</v>
      </c>
      <c r="H611" s="14">
        <f>VLOOKUP(A611,Sheet2!A:U,14,FALSE)</f>
        <v>1082</v>
      </c>
      <c r="I611" s="14" t="e">
        <f t="shared" ref="I611:I613" ca="1" si="177">_xlfn.FORMULATEXT(H611)</f>
        <v>#NAME?</v>
      </c>
      <c r="K611" t="b">
        <f t="shared" ca="1" si="166"/>
        <v>0</v>
      </c>
    </row>
    <row r="612" spans="1:11">
      <c r="A612" s="14">
        <f t="shared" si="174"/>
        <v>15</v>
      </c>
      <c r="B612" s="14">
        <f t="shared" si="167"/>
        <v>9</v>
      </c>
      <c r="C612" s="15" t="s">
        <v>17</v>
      </c>
      <c r="D612" s="14" t="str">
        <f t="shared" si="176"/>
        <v>"child_cny": 467.5,</v>
      </c>
      <c r="E612" s="14" t="s">
        <v>116</v>
      </c>
      <c r="F612" s="14" t="str">
        <f>VLOOKUP(A612,Sheet2!A:U,5,FALSE)</f>
        <v>HZD</v>
      </c>
      <c r="G612" s="14" t="s">
        <v>117</v>
      </c>
      <c r="H612" s="14">
        <f>VLOOKUP(A612,Sheet2!A:U,10,FALSE)</f>
        <v>467.5</v>
      </c>
      <c r="I612" s="14" t="e">
        <f t="shared" ca="1" si="177"/>
        <v>#NAME?</v>
      </c>
      <c r="K612" t="b">
        <f t="shared" ca="1" si="166"/>
        <v>0</v>
      </c>
    </row>
    <row r="613" spans="1:11">
      <c r="A613" s="14">
        <f t="shared" si="174"/>
        <v>15</v>
      </c>
      <c r="B613" s="14">
        <f t="shared" si="167"/>
        <v>10</v>
      </c>
      <c r="C613" s="15" t="s">
        <v>18</v>
      </c>
      <c r="D613" s="14" t="str">
        <f t="shared" si="176"/>
        <v>"child_hkd": 541,</v>
      </c>
      <c r="E613" s="14" t="s">
        <v>116</v>
      </c>
      <c r="F613" s="14" t="str">
        <f>VLOOKUP(A613,Sheet2!A:U,5,FALSE)</f>
        <v>HZD</v>
      </c>
      <c r="G613" s="14" t="s">
        <v>117</v>
      </c>
      <c r="H613" s="14">
        <f>VLOOKUP(A613,Sheet2!A:U,18,FALSE)</f>
        <v>541</v>
      </c>
      <c r="I613" s="14" t="e">
        <f t="shared" ca="1" si="177"/>
        <v>#NAME?</v>
      </c>
      <c r="K613" t="b">
        <f t="shared" ca="1" si="166"/>
        <v>0</v>
      </c>
    </row>
    <row r="614" spans="1:11">
      <c r="A614">
        <f t="shared" si="174"/>
        <v>15</v>
      </c>
      <c r="B614">
        <f t="shared" si="167"/>
        <v>11</v>
      </c>
      <c r="C614" s="1" t="s">
        <v>7</v>
      </c>
      <c r="D614" t="str">
        <f>IF(J610=0,"",C614)</f>
        <v>"class_title":"second_class",</v>
      </c>
      <c r="E614" t="s">
        <v>116</v>
      </c>
      <c r="F614" t="str">
        <f>VLOOKUP(A614,Sheet2!A:U,5,FALSE)</f>
        <v>HZD</v>
      </c>
      <c r="K614" t="b">
        <f t="shared" ca="1" si="166"/>
        <v>0</v>
      </c>
    </row>
    <row r="615" spans="1:11">
      <c r="A615">
        <f t="shared" si="174"/>
        <v>15</v>
      </c>
      <c r="B615">
        <f t="shared" si="167"/>
        <v>12</v>
      </c>
      <c r="C615" s="1" t="s">
        <v>8</v>
      </c>
      <c r="D615" t="str">
        <f>IF(J610=0,"",C615)</f>
        <v>"class_type":4</v>
      </c>
      <c r="E615" t="s">
        <v>116</v>
      </c>
      <c r="F615" t="str">
        <f>VLOOKUP(A615,Sheet2!A:U,5,FALSE)</f>
        <v>HZD</v>
      </c>
      <c r="K615" t="b">
        <f t="shared" ca="1" si="166"/>
        <v>0</v>
      </c>
    </row>
    <row r="616" spans="1:11">
      <c r="A616">
        <f t="shared" si="174"/>
        <v>15</v>
      </c>
      <c r="B616">
        <f t="shared" si="167"/>
        <v>13</v>
      </c>
      <c r="C616" s="1" t="s">
        <v>1</v>
      </c>
      <c r="D616" t="str">
        <f>IF(J610=0,"",IF(SUM(J618:J634)&gt;0,C616,"}"))</f>
        <v>},</v>
      </c>
      <c r="E616" t="s">
        <v>116</v>
      </c>
      <c r="F616" t="str">
        <f>VLOOKUP(A616,Sheet2!A:U,5,FALSE)</f>
        <v>HZD</v>
      </c>
      <c r="K616" t="b">
        <f t="shared" ca="1" si="166"/>
        <v>0</v>
      </c>
    </row>
    <row r="617" spans="1:11">
      <c r="A617">
        <f t="shared" si="174"/>
        <v>15</v>
      </c>
      <c r="B617">
        <f t="shared" si="167"/>
        <v>14</v>
      </c>
      <c r="C617" s="1" t="s">
        <v>0</v>
      </c>
      <c r="D617" t="str">
        <f>IF(J618=0,"",C617)</f>
        <v>{</v>
      </c>
      <c r="E617" t="s">
        <v>116</v>
      </c>
      <c r="F617" t="str">
        <f>VLOOKUP(A617,Sheet2!A:U,5,FALSE)</f>
        <v>HZD</v>
      </c>
      <c r="K617" t="b">
        <f t="shared" ca="1" si="166"/>
        <v>0</v>
      </c>
    </row>
    <row r="618" spans="1:11">
      <c r="A618" s="16">
        <f t="shared" si="174"/>
        <v>15</v>
      </c>
      <c r="B618" s="16">
        <f t="shared" si="167"/>
        <v>15</v>
      </c>
      <c r="C618" s="17" t="s">
        <v>15</v>
      </c>
      <c r="D618" s="16" t="str">
        <f>IF(ISNUMBER(SEARCH("n/a",H618)),"",CONCATENATE(C618," ",H618,","))</f>
        <v>"adult_cny": 1529.5,</v>
      </c>
      <c r="E618" s="16" t="s">
        <v>116</v>
      </c>
      <c r="F618" s="16" t="str">
        <f>VLOOKUP(A618,Sheet2!A:U,5,FALSE)</f>
        <v>HZD</v>
      </c>
      <c r="G618" s="16" t="s">
        <v>118</v>
      </c>
      <c r="H618" s="16">
        <f>VLOOKUP(A618,Sheet2!A:U,7,FALSE)</f>
        <v>1529.5</v>
      </c>
      <c r="I618" s="16" t="e">
        <f ca="1">_xlfn.FORMULATEXT(H618)</f>
        <v>#NAME?</v>
      </c>
      <c r="J618">
        <f>COUNT(H618:H621)</f>
        <v>4</v>
      </c>
      <c r="K618" t="b">
        <f t="shared" ca="1" si="166"/>
        <v>0</v>
      </c>
    </row>
    <row r="619" spans="1:11">
      <c r="A619" s="16">
        <f t="shared" si="174"/>
        <v>15</v>
      </c>
      <c r="B619" s="16">
        <f t="shared" si="167"/>
        <v>16</v>
      </c>
      <c r="C619" s="17" t="s">
        <v>16</v>
      </c>
      <c r="D619" s="16" t="str">
        <f t="shared" ref="D619:D621" si="178">IF(ISNUMBER(SEARCH("n/a",H619)),"",CONCATENATE(C619," ",H619,","))</f>
        <v>"adult_hkd": 1770,</v>
      </c>
      <c r="E619" s="16" t="s">
        <v>116</v>
      </c>
      <c r="F619" s="16" t="str">
        <f>VLOOKUP(A619,Sheet2!A:U,5,FALSE)</f>
        <v>HZD</v>
      </c>
      <c r="G619" s="16" t="s">
        <v>118</v>
      </c>
      <c r="H619" s="16">
        <f>VLOOKUP(A619,Sheet2!A:U,15,FALSE)</f>
        <v>1770</v>
      </c>
      <c r="I619" s="16" t="e">
        <f t="shared" ref="I619:I621" ca="1" si="179">_xlfn.FORMULATEXT(H619)</f>
        <v>#NAME?</v>
      </c>
      <c r="K619" t="b">
        <f t="shared" ca="1" si="166"/>
        <v>0</v>
      </c>
    </row>
    <row r="620" spans="1:11">
      <c r="A620" s="16">
        <f t="shared" si="174"/>
        <v>15</v>
      </c>
      <c r="B620" s="16">
        <f t="shared" si="167"/>
        <v>17</v>
      </c>
      <c r="C620" s="17" t="s">
        <v>17</v>
      </c>
      <c r="D620" s="16" t="str">
        <f t="shared" si="178"/>
        <v>"child_cny": 765,</v>
      </c>
      <c r="E620" s="16" t="s">
        <v>116</v>
      </c>
      <c r="F620" s="16" t="str">
        <f>VLOOKUP(A620,Sheet2!A:U,5,FALSE)</f>
        <v>HZD</v>
      </c>
      <c r="G620" s="16" t="s">
        <v>118</v>
      </c>
      <c r="H620" s="16">
        <f>VLOOKUP(A620,Sheet2!A:U,11,FALSE)</f>
        <v>765</v>
      </c>
      <c r="I620" s="16" t="e">
        <f t="shared" ca="1" si="179"/>
        <v>#NAME?</v>
      </c>
      <c r="K620" t="b">
        <f t="shared" ca="1" si="166"/>
        <v>0</v>
      </c>
    </row>
    <row r="621" spans="1:11">
      <c r="A621" s="16">
        <f t="shared" si="174"/>
        <v>15</v>
      </c>
      <c r="B621" s="16">
        <f t="shared" si="167"/>
        <v>18</v>
      </c>
      <c r="C621" s="17" t="s">
        <v>18</v>
      </c>
      <c r="D621" s="16" t="str">
        <f t="shared" si="178"/>
        <v>"child_hkd": 885,</v>
      </c>
      <c r="E621" s="16" t="s">
        <v>116</v>
      </c>
      <c r="F621" s="16" t="str">
        <f>VLOOKUP(A621,Sheet2!A:U,5,FALSE)</f>
        <v>HZD</v>
      </c>
      <c r="G621" s="16" t="s">
        <v>118</v>
      </c>
      <c r="H621" s="16">
        <f>VLOOKUP(A621,Sheet2!A:U,19,FALSE)</f>
        <v>885</v>
      </c>
      <c r="I621" s="16" t="e">
        <f t="shared" ca="1" si="179"/>
        <v>#NAME?</v>
      </c>
      <c r="K621" t="b">
        <f t="shared" ca="1" si="166"/>
        <v>0</v>
      </c>
    </row>
    <row r="622" spans="1:11">
      <c r="A622">
        <f t="shared" si="174"/>
        <v>15</v>
      </c>
      <c r="B622">
        <f t="shared" si="167"/>
        <v>19</v>
      </c>
      <c r="C622" s="1" t="s">
        <v>9</v>
      </c>
      <c r="D622" t="str">
        <f>IF(J618=0,"",C622)</f>
        <v>"class_title":"first_class",</v>
      </c>
      <c r="E622" t="s">
        <v>116</v>
      </c>
      <c r="F622" t="str">
        <f>VLOOKUP(A622,Sheet2!A:U,5,FALSE)</f>
        <v>HZD</v>
      </c>
      <c r="K622" t="b">
        <f t="shared" ca="1" si="166"/>
        <v>0</v>
      </c>
    </row>
    <row r="623" spans="1:11">
      <c r="A623">
        <f t="shared" si="174"/>
        <v>15</v>
      </c>
      <c r="B623">
        <f t="shared" si="167"/>
        <v>20</v>
      </c>
      <c r="C623" s="1" t="s">
        <v>10</v>
      </c>
      <c r="D623" t="str">
        <f>IF(J618=0,"",C623)</f>
        <v>"class_type":3</v>
      </c>
      <c r="E623" t="s">
        <v>116</v>
      </c>
      <c r="F623" t="str">
        <f>VLOOKUP(A623,Sheet2!A:U,5,FALSE)</f>
        <v>HZD</v>
      </c>
      <c r="K623" t="b">
        <f t="shared" ca="1" si="166"/>
        <v>0</v>
      </c>
    </row>
    <row r="624" spans="1:11">
      <c r="A624">
        <f t="shared" si="174"/>
        <v>15</v>
      </c>
      <c r="B624">
        <f t="shared" si="167"/>
        <v>21</v>
      </c>
      <c r="C624" s="1" t="s">
        <v>1</v>
      </c>
      <c r="D624" t="str">
        <f>IF(J618=0,"",IF(SUM(J626:J642)&gt;0,C624,"}"))</f>
        <v>},</v>
      </c>
      <c r="E624" t="s">
        <v>116</v>
      </c>
      <c r="F624" t="str">
        <f>VLOOKUP(A624,Sheet2!A:U,5,FALSE)</f>
        <v>HZD</v>
      </c>
      <c r="K624" t="b">
        <f t="shared" ca="1" si="166"/>
        <v>0</v>
      </c>
    </row>
    <row r="625" spans="1:11">
      <c r="A625">
        <f t="shared" si="174"/>
        <v>15</v>
      </c>
      <c r="B625">
        <f t="shared" si="167"/>
        <v>22</v>
      </c>
      <c r="C625" s="1" t="s">
        <v>0</v>
      </c>
      <c r="D625" t="str">
        <f>IF(J626=0,"",C625)</f>
        <v>{</v>
      </c>
      <c r="E625" t="s">
        <v>116</v>
      </c>
      <c r="F625" t="str">
        <f>VLOOKUP(A625,Sheet2!A:U,5,FALSE)</f>
        <v>HZD</v>
      </c>
      <c r="K625" t="b">
        <f t="shared" ca="1" si="166"/>
        <v>0</v>
      </c>
    </row>
    <row r="626" spans="1:11">
      <c r="A626" s="18">
        <f t="shared" si="174"/>
        <v>15</v>
      </c>
      <c r="B626" s="18">
        <f t="shared" si="167"/>
        <v>23</v>
      </c>
      <c r="C626" s="19" t="s">
        <v>15</v>
      </c>
      <c r="D626" s="18" t="str">
        <f>IF(ISNUMBER(SEARCH("n/a",H626)),"",CONCATENATE(C626," ",H626,","))</f>
        <v>"adult_cny": 1757.5,</v>
      </c>
      <c r="E626" s="18" t="s">
        <v>116</v>
      </c>
      <c r="F626" s="18" t="str">
        <f>VLOOKUP(A626,Sheet2!A:U,5,FALSE)</f>
        <v>HZD</v>
      </c>
      <c r="G626" s="18" t="s">
        <v>119</v>
      </c>
      <c r="H626" s="18">
        <f>VLOOKUP(A626,Sheet2!A:U,8,FALSE)</f>
        <v>1757.5</v>
      </c>
      <c r="I626" s="18" t="e">
        <f ca="1">_xlfn.FORMULATEXT(H626)</f>
        <v>#NAME?</v>
      </c>
      <c r="J626">
        <f>COUNT(H626:H629)</f>
        <v>4</v>
      </c>
      <c r="K626" t="b">
        <f t="shared" ca="1" si="166"/>
        <v>0</v>
      </c>
    </row>
    <row r="627" spans="1:11">
      <c r="A627" s="18">
        <f t="shared" si="174"/>
        <v>15</v>
      </c>
      <c r="B627" s="18">
        <f t="shared" si="167"/>
        <v>24</v>
      </c>
      <c r="C627" s="19" t="s">
        <v>16</v>
      </c>
      <c r="D627" s="18" t="str">
        <f t="shared" ref="D627:D629" si="180">IF(ISNUMBER(SEARCH("n/a",H627)),"",CONCATENATE(C627," ",H627,","))</f>
        <v>"adult_hkd": 2034,</v>
      </c>
      <c r="E627" s="18" t="s">
        <v>116</v>
      </c>
      <c r="F627" s="18" t="str">
        <f>VLOOKUP(A627,Sheet2!A:U,5,FALSE)</f>
        <v>HZD</v>
      </c>
      <c r="G627" s="18" t="s">
        <v>119</v>
      </c>
      <c r="H627" s="18">
        <f>VLOOKUP(A627,Sheet2!A:U,16,FALSE)</f>
        <v>2034</v>
      </c>
      <c r="I627" s="18" t="e">
        <f t="shared" ref="I627:I629" ca="1" si="181">_xlfn.FORMULATEXT(H627)</f>
        <v>#NAME?</v>
      </c>
      <c r="K627" t="b">
        <f t="shared" ca="1" si="166"/>
        <v>0</v>
      </c>
    </row>
    <row r="628" spans="1:11">
      <c r="A628" s="18">
        <f t="shared" si="174"/>
        <v>15</v>
      </c>
      <c r="B628" s="18">
        <f t="shared" si="167"/>
        <v>25</v>
      </c>
      <c r="C628" s="19" t="s">
        <v>17</v>
      </c>
      <c r="D628" s="18" t="str">
        <f t="shared" si="180"/>
        <v>"child_cny": 879,</v>
      </c>
      <c r="E628" s="18" t="s">
        <v>116</v>
      </c>
      <c r="F628" s="18" t="str">
        <f>VLOOKUP(A628,Sheet2!A:U,5,FALSE)</f>
        <v>HZD</v>
      </c>
      <c r="G628" s="18" t="s">
        <v>119</v>
      </c>
      <c r="H628" s="18">
        <f>VLOOKUP(A628,Sheet2!A:U,12,FALSE)</f>
        <v>879</v>
      </c>
      <c r="I628" s="18" t="e">
        <f t="shared" ca="1" si="181"/>
        <v>#NAME?</v>
      </c>
      <c r="K628" t="b">
        <f t="shared" ca="1" si="166"/>
        <v>0</v>
      </c>
    </row>
    <row r="629" spans="1:11">
      <c r="A629" s="18">
        <f t="shared" si="174"/>
        <v>15</v>
      </c>
      <c r="B629" s="18">
        <f t="shared" si="167"/>
        <v>26</v>
      </c>
      <c r="C629" s="19" t="s">
        <v>18</v>
      </c>
      <c r="D629" s="18" t="str">
        <f t="shared" si="180"/>
        <v>"child_hkd": 1017,</v>
      </c>
      <c r="E629" s="18" t="s">
        <v>116</v>
      </c>
      <c r="F629" s="18" t="str">
        <f>VLOOKUP(A629,Sheet2!A:U,5,FALSE)</f>
        <v>HZD</v>
      </c>
      <c r="G629" s="18" t="s">
        <v>119</v>
      </c>
      <c r="H629" s="18">
        <f>VLOOKUP(A629,Sheet2!A:U,20,FALSE)</f>
        <v>1017</v>
      </c>
      <c r="I629" s="18" t="e">
        <f t="shared" ca="1" si="181"/>
        <v>#NAME?</v>
      </c>
      <c r="K629" t="b">
        <f t="shared" ca="1" si="166"/>
        <v>0</v>
      </c>
    </row>
    <row r="630" spans="1:11">
      <c r="A630">
        <f t="shared" si="174"/>
        <v>15</v>
      </c>
      <c r="B630">
        <f t="shared" si="167"/>
        <v>27</v>
      </c>
      <c r="C630" s="1" t="s">
        <v>11</v>
      </c>
      <c r="D630" t="str">
        <f>IF(J626=0,"",C630)</f>
        <v>"class_title":"premium_class",</v>
      </c>
      <c r="E630" t="s">
        <v>116</v>
      </c>
      <c r="F630" t="str">
        <f>VLOOKUP(A630,Sheet2!A:U,5,FALSE)</f>
        <v>HZD</v>
      </c>
      <c r="K630" t="b">
        <f t="shared" ca="1" si="166"/>
        <v>0</v>
      </c>
    </row>
    <row r="631" spans="1:11">
      <c r="A631">
        <f t="shared" si="174"/>
        <v>15</v>
      </c>
      <c r="B631">
        <f t="shared" si="167"/>
        <v>28</v>
      </c>
      <c r="C631" s="1" t="s">
        <v>12</v>
      </c>
      <c r="D631" t="str">
        <f>IF(J626=0,"",C631)</f>
        <v>"class_type":2</v>
      </c>
      <c r="E631" t="s">
        <v>116</v>
      </c>
      <c r="F631" t="str">
        <f>VLOOKUP(A631,Sheet2!A:U,5,FALSE)</f>
        <v>HZD</v>
      </c>
      <c r="K631" t="b">
        <f t="shared" ca="1" si="166"/>
        <v>0</v>
      </c>
    </row>
    <row r="632" spans="1:11">
      <c r="A632">
        <f t="shared" si="174"/>
        <v>15</v>
      </c>
      <c r="B632">
        <f t="shared" si="167"/>
        <v>29</v>
      </c>
      <c r="C632" s="1" t="s">
        <v>1</v>
      </c>
      <c r="D632" t="str">
        <f>IF(J626=0,"",IF(SUM(J634:J650)&gt;0,C632,"}"))</f>
        <v>},</v>
      </c>
      <c r="E632" t="s">
        <v>116</v>
      </c>
      <c r="F632" t="str">
        <f>VLOOKUP(A632,Sheet2!A:U,5,FALSE)</f>
        <v>HZD</v>
      </c>
      <c r="K632" t="b">
        <f t="shared" ca="1" si="166"/>
        <v>0</v>
      </c>
    </row>
    <row r="633" spans="1:11">
      <c r="A633">
        <f t="shared" si="174"/>
        <v>15</v>
      </c>
      <c r="B633">
        <f t="shared" si="167"/>
        <v>30</v>
      </c>
      <c r="C633" s="1" t="s">
        <v>0</v>
      </c>
      <c r="D633" t="str">
        <f>IF(J634=0,"",C633)</f>
        <v>{</v>
      </c>
      <c r="E633" t="s">
        <v>116</v>
      </c>
      <c r="F633" t="str">
        <f>VLOOKUP(A633,Sheet2!A:U,5,FALSE)</f>
        <v>HZD</v>
      </c>
      <c r="K633" t="b">
        <f t="shared" ca="1" si="166"/>
        <v>0</v>
      </c>
    </row>
    <row r="634" spans="1:11">
      <c r="A634" s="20">
        <f t="shared" si="174"/>
        <v>15</v>
      </c>
      <c r="B634" s="20">
        <f t="shared" si="167"/>
        <v>31</v>
      </c>
      <c r="C634" s="21" t="s">
        <v>15</v>
      </c>
      <c r="D634" s="20" t="str">
        <f>IF(ISNUMBER(SEARCH("n/a",H634)),"",CONCATENATE(C634," ",H634,","))</f>
        <v>"adult_cny": 2918,</v>
      </c>
      <c r="E634" s="20" t="s">
        <v>116</v>
      </c>
      <c r="F634" s="20" t="str">
        <f>VLOOKUP(A634,Sheet2!A:U,5,FALSE)</f>
        <v>HZD</v>
      </c>
      <c r="G634" s="20" t="s">
        <v>120</v>
      </c>
      <c r="H634" s="20">
        <f>VLOOKUP(A634,Sheet2!A:U,9,FALSE)</f>
        <v>2918</v>
      </c>
      <c r="I634" s="20" t="e">
        <f ca="1">_xlfn.FORMULATEXT(H634)</f>
        <v>#NAME?</v>
      </c>
      <c r="J634">
        <f>COUNT(H634:H637)</f>
        <v>4</v>
      </c>
      <c r="K634" t="b">
        <f t="shared" ca="1" si="166"/>
        <v>0</v>
      </c>
    </row>
    <row r="635" spans="1:11">
      <c r="A635" s="20">
        <f t="shared" si="174"/>
        <v>15</v>
      </c>
      <c r="B635" s="20">
        <f t="shared" si="167"/>
        <v>32</v>
      </c>
      <c r="C635" s="21" t="s">
        <v>16</v>
      </c>
      <c r="D635" s="20" t="str">
        <f t="shared" ref="D635:D637" si="182">IF(ISNUMBER(SEARCH("n/a",H635)),"",CONCATENATE(C635," ",H635,","))</f>
        <v>"adult_hkd": 3377,</v>
      </c>
      <c r="E635" s="20" t="s">
        <v>116</v>
      </c>
      <c r="F635" s="20" t="str">
        <f>VLOOKUP(A635,Sheet2!A:U,5,FALSE)</f>
        <v>HZD</v>
      </c>
      <c r="G635" s="20" t="s">
        <v>120</v>
      </c>
      <c r="H635" s="20">
        <f>VLOOKUP(A635,Sheet2!A:U,17,FALSE)</f>
        <v>3377</v>
      </c>
      <c r="I635" s="20" t="e">
        <f t="shared" ref="I635:I637" ca="1" si="183">_xlfn.FORMULATEXT(H635)</f>
        <v>#NAME?</v>
      </c>
      <c r="K635" t="b">
        <f t="shared" ca="1" si="166"/>
        <v>0</v>
      </c>
    </row>
    <row r="636" spans="1:11">
      <c r="A636" s="20">
        <f t="shared" si="174"/>
        <v>15</v>
      </c>
      <c r="B636" s="20">
        <f t="shared" si="167"/>
        <v>33</v>
      </c>
      <c r="C636" s="21" t="s">
        <v>17</v>
      </c>
      <c r="D636" s="20" t="str">
        <f t="shared" si="182"/>
        <v>"child_cny": 1459,</v>
      </c>
      <c r="E636" s="20" t="s">
        <v>116</v>
      </c>
      <c r="F636" s="20" t="str">
        <f>VLOOKUP(A636,Sheet2!A:U,5,FALSE)</f>
        <v>HZD</v>
      </c>
      <c r="G636" s="20" t="s">
        <v>120</v>
      </c>
      <c r="H636" s="20">
        <f>VLOOKUP(A636,Sheet2!A:U,13,FALSE)</f>
        <v>1459</v>
      </c>
      <c r="I636" s="20" t="e">
        <f t="shared" ca="1" si="183"/>
        <v>#NAME?</v>
      </c>
      <c r="K636" t="b">
        <f t="shared" ca="1" si="166"/>
        <v>0</v>
      </c>
    </row>
    <row r="637" spans="1:11">
      <c r="A637" s="20">
        <f t="shared" si="174"/>
        <v>15</v>
      </c>
      <c r="B637" s="20">
        <f t="shared" si="167"/>
        <v>34</v>
      </c>
      <c r="C637" s="21" t="s">
        <v>18</v>
      </c>
      <c r="D637" s="20" t="str">
        <f t="shared" si="182"/>
        <v>"child_hkd": 1689,</v>
      </c>
      <c r="E637" s="20" t="s">
        <v>116</v>
      </c>
      <c r="F637" s="20" t="str">
        <f>VLOOKUP(A637,Sheet2!A:U,5,FALSE)</f>
        <v>HZD</v>
      </c>
      <c r="G637" s="20" t="s">
        <v>120</v>
      </c>
      <c r="H637" s="20">
        <f>VLOOKUP(A637,Sheet2!A:U,21,FALSE)</f>
        <v>1689</v>
      </c>
      <c r="I637" s="20" t="e">
        <f t="shared" ca="1" si="183"/>
        <v>#NAME?</v>
      </c>
      <c r="K637" t="b">
        <f t="shared" ca="1" si="166"/>
        <v>0</v>
      </c>
    </row>
    <row r="638" spans="1:11">
      <c r="A638">
        <f t="shared" si="174"/>
        <v>15</v>
      </c>
      <c r="B638">
        <f t="shared" si="167"/>
        <v>35</v>
      </c>
      <c r="C638" s="1" t="s">
        <v>13</v>
      </c>
      <c r="D638" t="str">
        <f>IF(J634=0,"",C638)</f>
        <v>"class_title":"business_class",</v>
      </c>
      <c r="E638" t="s">
        <v>116</v>
      </c>
      <c r="F638" t="str">
        <f>VLOOKUP(A638,Sheet2!A:U,5,FALSE)</f>
        <v>HZD</v>
      </c>
      <c r="K638" t="b">
        <f t="shared" ca="1" si="166"/>
        <v>0</v>
      </c>
    </row>
    <row r="639" spans="1:11">
      <c r="A639">
        <f t="shared" si="174"/>
        <v>15</v>
      </c>
      <c r="B639">
        <f t="shared" si="167"/>
        <v>36</v>
      </c>
      <c r="C639" s="1" t="s">
        <v>14</v>
      </c>
      <c r="D639" t="str">
        <f>IF(J634=0,"",C639)</f>
        <v>"class_type":1</v>
      </c>
      <c r="E639" t="s">
        <v>116</v>
      </c>
      <c r="F639" t="str">
        <f>VLOOKUP(A639,Sheet2!A:U,5,FALSE)</f>
        <v>HZD</v>
      </c>
      <c r="K639" t="b">
        <f t="shared" ca="1" si="166"/>
        <v>0</v>
      </c>
    </row>
    <row r="640" spans="1:11">
      <c r="A640">
        <f t="shared" si="174"/>
        <v>15</v>
      </c>
      <c r="B640">
        <f t="shared" si="167"/>
        <v>37</v>
      </c>
      <c r="C640" s="1" t="s">
        <v>2</v>
      </c>
      <c r="D640" t="str">
        <f>IF(J634=0,"",C640)</f>
        <v>}</v>
      </c>
      <c r="E640" t="s">
        <v>116</v>
      </c>
      <c r="F640" t="str">
        <f>VLOOKUP(A640,Sheet2!A:U,5,FALSE)</f>
        <v>HZD</v>
      </c>
      <c r="K640" t="b">
        <f t="shared" ca="1" si="166"/>
        <v>0</v>
      </c>
    </row>
    <row r="641" spans="1:11">
      <c r="A641">
        <f t="shared" si="174"/>
        <v>15</v>
      </c>
      <c r="B641">
        <f t="shared" si="167"/>
        <v>38</v>
      </c>
      <c r="C641" s="1" t="s">
        <v>3</v>
      </c>
      <c r="D641" t="str">
        <f t="shared" ref="D641:D643" si="184">C641</f>
        <v>]</v>
      </c>
      <c r="E641" t="s">
        <v>116</v>
      </c>
      <c r="F641" t="str">
        <f>VLOOKUP(A641,Sheet2!A:U,5,FALSE)</f>
        <v>HZD</v>
      </c>
      <c r="K641" t="b">
        <f t="shared" ca="1" si="166"/>
        <v>0</v>
      </c>
    </row>
    <row r="642" spans="1:11">
      <c r="A642">
        <f t="shared" si="174"/>
        <v>15</v>
      </c>
      <c r="B642">
        <f t="shared" si="167"/>
        <v>39</v>
      </c>
      <c r="C642" s="1" t="s">
        <v>2</v>
      </c>
      <c r="D642" t="str">
        <f t="shared" si="184"/>
        <v>}</v>
      </c>
      <c r="E642" t="s">
        <v>116</v>
      </c>
      <c r="F642" t="str">
        <f>VLOOKUP(A642,Sheet2!A:U,5,FALSE)</f>
        <v>HZD</v>
      </c>
      <c r="K642" t="b">
        <f t="shared" ref="K642:K705" ca="1" si="185">IF(EXACT($N$1,$N$2),"",FALSE)</f>
        <v>0</v>
      </c>
    </row>
    <row r="643" spans="1:11">
      <c r="A643">
        <f t="shared" si="174"/>
        <v>15</v>
      </c>
      <c r="B643">
        <f t="shared" ref="B643:B706" si="186">MOD((ROW(C643)-2),43)+1</f>
        <v>40</v>
      </c>
      <c r="C643" s="1" t="s">
        <v>4</v>
      </c>
      <c r="D643" t="str">
        <f t="shared" si="184"/>
        <v>],</v>
      </c>
      <c r="E643" t="s">
        <v>116</v>
      </c>
      <c r="F643" t="str">
        <f>VLOOKUP(A643,Sheet2!A:U,5,FALSE)</f>
        <v>HZD</v>
      </c>
      <c r="K643" t="b">
        <f t="shared" ca="1" si="185"/>
        <v>0</v>
      </c>
    </row>
    <row r="644" spans="1:11">
      <c r="A644">
        <f t="shared" si="174"/>
        <v>15</v>
      </c>
      <c r="B644">
        <f t="shared" si="186"/>
        <v>41</v>
      </c>
      <c r="C644" s="1" t="s">
        <v>19</v>
      </c>
      <c r="D644" t="str">
        <f>CONCATENATE(C644," ",A644,",")</f>
        <v>"fee_id": 15,</v>
      </c>
      <c r="E644" t="s">
        <v>116</v>
      </c>
      <c r="F644" t="str">
        <f>VLOOKUP(A644,Sheet2!A:U,5,FALSE)</f>
        <v>HZD</v>
      </c>
      <c r="K644" t="b">
        <f t="shared" ca="1" si="185"/>
        <v>0</v>
      </c>
    </row>
    <row r="645" spans="1:11">
      <c r="A645">
        <f t="shared" si="174"/>
        <v>15</v>
      </c>
      <c r="B645">
        <f t="shared" si="186"/>
        <v>42</v>
      </c>
      <c r="C645" s="1" t="s">
        <v>129</v>
      </c>
      <c r="D645" t="str">
        <f>CONCATENATE(C645,E645,"2",F645,"""")</f>
        <v>"route_id": "WEK2HZD"</v>
      </c>
      <c r="E645" t="s">
        <v>116</v>
      </c>
      <c r="F645" t="str">
        <f>VLOOKUP(A645,Sheet2!A:U,5,FALSE)</f>
        <v>HZD</v>
      </c>
      <c r="K645" t="b">
        <f t="shared" ca="1" si="185"/>
        <v>0</v>
      </c>
    </row>
    <row r="646" spans="1:11">
      <c r="A646">
        <f t="shared" si="174"/>
        <v>15</v>
      </c>
      <c r="B646">
        <f t="shared" si="186"/>
        <v>43</v>
      </c>
      <c r="C646" s="1" t="s">
        <v>1</v>
      </c>
      <c r="D646" t="str">
        <f>IF(D647="","}",C646)</f>
        <v>},</v>
      </c>
      <c r="E646" t="s">
        <v>116</v>
      </c>
      <c r="F646" t="str">
        <f>VLOOKUP(A646,Sheet2!A:U,5,FALSE)</f>
        <v>HZD</v>
      </c>
      <c r="K646" t="b">
        <f t="shared" ca="1" si="185"/>
        <v>0</v>
      </c>
    </row>
    <row r="647" spans="1:11">
      <c r="A647">
        <f t="shared" si="174"/>
        <v>16</v>
      </c>
      <c r="B647">
        <f t="shared" si="186"/>
        <v>1</v>
      </c>
      <c r="C647" s="1" t="s">
        <v>0</v>
      </c>
      <c r="D647" t="str">
        <f>C647</f>
        <v>{</v>
      </c>
      <c r="E647" t="s">
        <v>116</v>
      </c>
      <c r="F647" t="str">
        <f>VLOOKUP(A647,Sheet2!A:U,5,FALSE)</f>
        <v>HYD</v>
      </c>
      <c r="K647" t="b">
        <f t="shared" ca="1" si="185"/>
        <v>0</v>
      </c>
    </row>
    <row r="648" spans="1:11">
      <c r="A648">
        <f t="shared" si="174"/>
        <v>16</v>
      </c>
      <c r="B648">
        <f t="shared" si="186"/>
        <v>2</v>
      </c>
      <c r="C648" s="1" t="s">
        <v>5</v>
      </c>
      <c r="D648" t="str">
        <f t="shared" ref="D648:D651" si="187">C648</f>
        <v>"fee_data":[</v>
      </c>
      <c r="E648" t="s">
        <v>116</v>
      </c>
      <c r="F648" t="str">
        <f>VLOOKUP(A648,Sheet2!A:U,5,FALSE)</f>
        <v>HYD</v>
      </c>
      <c r="K648" t="b">
        <f t="shared" ca="1" si="185"/>
        <v>0</v>
      </c>
    </row>
    <row r="649" spans="1:11">
      <c r="A649">
        <f t="shared" si="174"/>
        <v>16</v>
      </c>
      <c r="B649">
        <f t="shared" si="186"/>
        <v>3</v>
      </c>
      <c r="C649" s="1" t="s">
        <v>0</v>
      </c>
      <c r="D649" t="str">
        <f t="shared" si="187"/>
        <v>{</v>
      </c>
      <c r="E649" t="s">
        <v>116</v>
      </c>
      <c r="F649" t="str">
        <f>VLOOKUP(A649,Sheet2!A:U,5,FALSE)</f>
        <v>HYD</v>
      </c>
      <c r="K649" t="b">
        <f t="shared" ca="1" si="185"/>
        <v>0</v>
      </c>
    </row>
    <row r="650" spans="1:11">
      <c r="A650">
        <f t="shared" si="174"/>
        <v>16</v>
      </c>
      <c r="B650">
        <f t="shared" si="186"/>
        <v>4</v>
      </c>
      <c r="C650" s="24" t="s">
        <v>133</v>
      </c>
      <c r="D650" t="str">
        <f>CONCATENATE(C650,$M$1,",",$N$1,""",")</f>
        <v>"fee_date":"2019,2",</v>
      </c>
      <c r="E650" t="s">
        <v>116</v>
      </c>
      <c r="F650" t="str">
        <f>VLOOKUP(A650,Sheet2!A:U,5,FALSE)</f>
        <v>HYD</v>
      </c>
      <c r="K650" t="b">
        <f t="shared" ca="1" si="185"/>
        <v>0</v>
      </c>
    </row>
    <row r="651" spans="1:11">
      <c r="A651">
        <f t="shared" si="174"/>
        <v>16</v>
      </c>
      <c r="B651">
        <f t="shared" si="186"/>
        <v>5</v>
      </c>
      <c r="C651" s="1" t="s">
        <v>6</v>
      </c>
      <c r="D651" t="str">
        <f t="shared" si="187"/>
        <v>"fee_detail":[</v>
      </c>
      <c r="E651" t="s">
        <v>116</v>
      </c>
      <c r="F651" t="str">
        <f>VLOOKUP(A651,Sheet2!A:U,5,FALSE)</f>
        <v>HYD</v>
      </c>
      <c r="K651" t="b">
        <f t="shared" ca="1" si="185"/>
        <v>0</v>
      </c>
    </row>
    <row r="652" spans="1:11">
      <c r="A652">
        <f t="shared" si="174"/>
        <v>16</v>
      </c>
      <c r="B652">
        <f t="shared" si="186"/>
        <v>6</v>
      </c>
      <c r="C652" s="1" t="s">
        <v>0</v>
      </c>
      <c r="D652" t="str">
        <f>IF(J653=0,"",C652)</f>
        <v>{</v>
      </c>
      <c r="E652" t="s">
        <v>116</v>
      </c>
      <c r="F652" t="str">
        <f>VLOOKUP(A652,Sheet2!A:U,5,FALSE)</f>
        <v>HYD</v>
      </c>
      <c r="K652" t="b">
        <f t="shared" ca="1" si="185"/>
        <v>0</v>
      </c>
    </row>
    <row r="653" spans="1:11">
      <c r="A653" s="14">
        <f t="shared" si="174"/>
        <v>16</v>
      </c>
      <c r="B653" s="14">
        <f t="shared" si="186"/>
        <v>7</v>
      </c>
      <c r="C653" s="15" t="s">
        <v>15</v>
      </c>
      <c r="D653" s="14" t="str">
        <f>IF(ISNUMBER(SEARCH("n/a",H653)),"",CONCATENATE(C653," ",H653,","))</f>
        <v>"adult_cny": 459,</v>
      </c>
      <c r="E653" s="14" t="s">
        <v>116</v>
      </c>
      <c r="F653" s="14" t="str">
        <f>VLOOKUP(A653,Sheet2!A:U,5,FALSE)</f>
        <v>HYD</v>
      </c>
      <c r="G653" s="14" t="s">
        <v>117</v>
      </c>
      <c r="H653" s="14">
        <f>VLOOKUP(A653,Sheet2!A:U,6,FALSE)</f>
        <v>459</v>
      </c>
      <c r="I653" s="14" t="e">
        <f ca="1">_xlfn.FORMULATEXT(H653)</f>
        <v>#NAME?</v>
      </c>
      <c r="J653">
        <f>COUNT(H653:H656)</f>
        <v>4</v>
      </c>
      <c r="K653" t="b">
        <f t="shared" ca="1" si="185"/>
        <v>0</v>
      </c>
    </row>
    <row r="654" spans="1:11">
      <c r="A654" s="14">
        <f t="shared" si="174"/>
        <v>16</v>
      </c>
      <c r="B654" s="14">
        <f t="shared" si="186"/>
        <v>8</v>
      </c>
      <c r="C654" s="15" t="s">
        <v>16</v>
      </c>
      <c r="D654" s="14" t="str">
        <f t="shared" ref="D654:D656" si="188">IF(ISNUMBER(SEARCH("n/a",H654)),"",CONCATENATE(C654," ",H654,","))</f>
        <v>"adult_hkd": 531,</v>
      </c>
      <c r="E654" s="14" t="s">
        <v>116</v>
      </c>
      <c r="F654" s="14" t="str">
        <f>VLOOKUP(A654,Sheet2!A:U,5,FALSE)</f>
        <v>HYD</v>
      </c>
      <c r="G654" s="14" t="s">
        <v>117</v>
      </c>
      <c r="H654" s="14">
        <f>VLOOKUP(A654,Sheet2!A:U,14,FALSE)</f>
        <v>531</v>
      </c>
      <c r="I654" s="14" t="e">
        <f t="shared" ref="I654:I656" ca="1" si="189">_xlfn.FORMULATEXT(H654)</f>
        <v>#NAME?</v>
      </c>
      <c r="K654" t="b">
        <f t="shared" ca="1" si="185"/>
        <v>0</v>
      </c>
    </row>
    <row r="655" spans="1:11">
      <c r="A655" s="14">
        <f t="shared" si="174"/>
        <v>16</v>
      </c>
      <c r="B655" s="14">
        <f t="shared" si="186"/>
        <v>9</v>
      </c>
      <c r="C655" s="15" t="s">
        <v>17</v>
      </c>
      <c r="D655" s="14" t="str">
        <f t="shared" si="188"/>
        <v>"child_cny": 229.5,</v>
      </c>
      <c r="E655" s="14" t="s">
        <v>116</v>
      </c>
      <c r="F655" s="14" t="str">
        <f>VLOOKUP(A655,Sheet2!A:U,5,FALSE)</f>
        <v>HYD</v>
      </c>
      <c r="G655" s="14" t="s">
        <v>117</v>
      </c>
      <c r="H655" s="14">
        <f>VLOOKUP(A655,Sheet2!A:U,10,FALSE)</f>
        <v>229.5</v>
      </c>
      <c r="I655" s="14" t="e">
        <f t="shared" ca="1" si="189"/>
        <v>#NAME?</v>
      </c>
      <c r="K655" t="b">
        <f t="shared" ca="1" si="185"/>
        <v>0</v>
      </c>
    </row>
    <row r="656" spans="1:11">
      <c r="A656" s="14">
        <f t="shared" si="174"/>
        <v>16</v>
      </c>
      <c r="B656" s="14">
        <f t="shared" si="186"/>
        <v>10</v>
      </c>
      <c r="C656" s="15" t="s">
        <v>18</v>
      </c>
      <c r="D656" s="14" t="str">
        <f t="shared" si="188"/>
        <v>"child_hkd": 266,</v>
      </c>
      <c r="E656" s="14" t="s">
        <v>116</v>
      </c>
      <c r="F656" s="14" t="str">
        <f>VLOOKUP(A656,Sheet2!A:U,5,FALSE)</f>
        <v>HYD</v>
      </c>
      <c r="G656" s="14" t="s">
        <v>117</v>
      </c>
      <c r="H656" s="14">
        <f>VLOOKUP(A656,Sheet2!A:U,18,FALSE)</f>
        <v>266</v>
      </c>
      <c r="I656" s="14" t="e">
        <f t="shared" ca="1" si="189"/>
        <v>#NAME?</v>
      </c>
      <c r="K656" t="b">
        <f t="shared" ca="1" si="185"/>
        <v>0</v>
      </c>
    </row>
    <row r="657" spans="1:11">
      <c r="A657">
        <f t="shared" si="174"/>
        <v>16</v>
      </c>
      <c r="B657">
        <f t="shared" si="186"/>
        <v>11</v>
      </c>
      <c r="C657" s="1" t="s">
        <v>7</v>
      </c>
      <c r="D657" t="str">
        <f>IF(J653=0,"",C657)</f>
        <v>"class_title":"second_class",</v>
      </c>
      <c r="E657" t="s">
        <v>116</v>
      </c>
      <c r="F657" t="str">
        <f>VLOOKUP(A657,Sheet2!A:U,5,FALSE)</f>
        <v>HYD</v>
      </c>
      <c r="K657" t="b">
        <f t="shared" ca="1" si="185"/>
        <v>0</v>
      </c>
    </row>
    <row r="658" spans="1:11">
      <c r="A658">
        <f t="shared" si="174"/>
        <v>16</v>
      </c>
      <c r="B658">
        <f t="shared" si="186"/>
        <v>12</v>
      </c>
      <c r="C658" s="1" t="s">
        <v>8</v>
      </c>
      <c r="D658" t="str">
        <f>IF(J653=0,"",C658)</f>
        <v>"class_type":4</v>
      </c>
      <c r="E658" t="s">
        <v>116</v>
      </c>
      <c r="F658" t="str">
        <f>VLOOKUP(A658,Sheet2!A:U,5,FALSE)</f>
        <v>HYD</v>
      </c>
      <c r="K658" t="b">
        <f t="shared" ca="1" si="185"/>
        <v>0</v>
      </c>
    </row>
    <row r="659" spans="1:11">
      <c r="A659">
        <f t="shared" si="174"/>
        <v>16</v>
      </c>
      <c r="B659">
        <f t="shared" si="186"/>
        <v>13</v>
      </c>
      <c r="C659" s="1" t="s">
        <v>1</v>
      </c>
      <c r="D659" t="str">
        <f>IF(J653=0,"",IF(SUM(J661:J677)&gt;0,C659,"}"))</f>
        <v>},</v>
      </c>
      <c r="E659" t="s">
        <v>116</v>
      </c>
      <c r="F659" t="str">
        <f>VLOOKUP(A659,Sheet2!A:U,5,FALSE)</f>
        <v>HYD</v>
      </c>
      <c r="K659" t="b">
        <f t="shared" ca="1" si="185"/>
        <v>0</v>
      </c>
    </row>
    <row r="660" spans="1:11">
      <c r="A660">
        <f t="shared" si="174"/>
        <v>16</v>
      </c>
      <c r="B660">
        <f t="shared" si="186"/>
        <v>14</v>
      </c>
      <c r="C660" s="1" t="s">
        <v>0</v>
      </c>
      <c r="D660" t="str">
        <f>IF(J661=0,"",C660)</f>
        <v>{</v>
      </c>
      <c r="E660" t="s">
        <v>116</v>
      </c>
      <c r="F660" t="str">
        <f>VLOOKUP(A660,Sheet2!A:U,5,FALSE)</f>
        <v>HYD</v>
      </c>
      <c r="K660" t="b">
        <f t="shared" ca="1" si="185"/>
        <v>0</v>
      </c>
    </row>
    <row r="661" spans="1:11">
      <c r="A661" s="16">
        <f t="shared" si="174"/>
        <v>16</v>
      </c>
      <c r="B661" s="16">
        <f t="shared" si="186"/>
        <v>15</v>
      </c>
      <c r="C661" s="17" t="s">
        <v>15</v>
      </c>
      <c r="D661" s="16" t="str">
        <f>IF(ISNUMBER(SEARCH("n/a",H661)),"",CONCATENATE(C661," ",H661,","))</f>
        <v>"adult_cny": 733,</v>
      </c>
      <c r="E661" s="16" t="s">
        <v>116</v>
      </c>
      <c r="F661" s="16" t="str">
        <f>VLOOKUP(A661,Sheet2!A:U,5,FALSE)</f>
        <v>HYD</v>
      </c>
      <c r="G661" s="16" t="s">
        <v>118</v>
      </c>
      <c r="H661" s="16">
        <f>VLOOKUP(A661,Sheet2!A:U,7,FALSE)</f>
        <v>733</v>
      </c>
      <c r="I661" s="16" t="e">
        <f ca="1">_xlfn.FORMULATEXT(H661)</f>
        <v>#NAME?</v>
      </c>
      <c r="J661">
        <f>COUNT(H661:H664)</f>
        <v>4</v>
      </c>
      <c r="K661" t="b">
        <f t="shared" ca="1" si="185"/>
        <v>0</v>
      </c>
    </row>
    <row r="662" spans="1:11">
      <c r="A662" s="16">
        <f t="shared" si="174"/>
        <v>16</v>
      </c>
      <c r="B662" s="16">
        <f t="shared" si="186"/>
        <v>16</v>
      </c>
      <c r="C662" s="17" t="s">
        <v>16</v>
      </c>
      <c r="D662" s="16" t="str">
        <f t="shared" ref="D662:D664" si="190">IF(ISNUMBER(SEARCH("n/a",H662)),"",CONCATENATE(C662," ",H662,","))</f>
        <v>"adult_hkd": 848,</v>
      </c>
      <c r="E662" s="16" t="s">
        <v>116</v>
      </c>
      <c r="F662" s="16" t="str">
        <f>VLOOKUP(A662,Sheet2!A:U,5,FALSE)</f>
        <v>HYD</v>
      </c>
      <c r="G662" s="16" t="s">
        <v>118</v>
      </c>
      <c r="H662" s="16">
        <f>VLOOKUP(A662,Sheet2!A:U,15,FALSE)</f>
        <v>848</v>
      </c>
      <c r="I662" s="16" t="e">
        <f t="shared" ref="I662:I664" ca="1" si="191">_xlfn.FORMULATEXT(H662)</f>
        <v>#NAME?</v>
      </c>
      <c r="K662" t="b">
        <f t="shared" ca="1" si="185"/>
        <v>0</v>
      </c>
    </row>
    <row r="663" spans="1:11">
      <c r="A663" s="16">
        <f t="shared" si="174"/>
        <v>16</v>
      </c>
      <c r="B663" s="16">
        <f t="shared" si="186"/>
        <v>17</v>
      </c>
      <c r="C663" s="17" t="s">
        <v>17</v>
      </c>
      <c r="D663" s="16" t="str">
        <f t="shared" si="190"/>
        <v>"child_cny": 366.5,</v>
      </c>
      <c r="E663" s="16" t="s">
        <v>116</v>
      </c>
      <c r="F663" s="16" t="str">
        <f>VLOOKUP(A663,Sheet2!A:U,5,FALSE)</f>
        <v>HYD</v>
      </c>
      <c r="G663" s="16" t="s">
        <v>118</v>
      </c>
      <c r="H663" s="16">
        <f>VLOOKUP(A663,Sheet2!A:U,11,FALSE)</f>
        <v>366.5</v>
      </c>
      <c r="I663" s="16" t="e">
        <f t="shared" ca="1" si="191"/>
        <v>#NAME?</v>
      </c>
      <c r="K663" t="b">
        <f t="shared" ca="1" si="185"/>
        <v>0</v>
      </c>
    </row>
    <row r="664" spans="1:11">
      <c r="A664" s="16">
        <f t="shared" si="174"/>
        <v>16</v>
      </c>
      <c r="B664" s="16">
        <f t="shared" si="186"/>
        <v>18</v>
      </c>
      <c r="C664" s="17" t="s">
        <v>18</v>
      </c>
      <c r="D664" s="16" t="str">
        <f t="shared" si="190"/>
        <v>"child_hkd": 424,</v>
      </c>
      <c r="E664" s="16" t="s">
        <v>116</v>
      </c>
      <c r="F664" s="16" t="str">
        <f>VLOOKUP(A664,Sheet2!A:U,5,FALSE)</f>
        <v>HYD</v>
      </c>
      <c r="G664" s="16" t="s">
        <v>118</v>
      </c>
      <c r="H664" s="16">
        <f>VLOOKUP(A664,Sheet2!A:U,19,FALSE)</f>
        <v>424</v>
      </c>
      <c r="I664" s="16" t="e">
        <f t="shared" ca="1" si="191"/>
        <v>#NAME?</v>
      </c>
      <c r="K664" t="b">
        <f t="shared" ca="1" si="185"/>
        <v>0</v>
      </c>
    </row>
    <row r="665" spans="1:11">
      <c r="A665">
        <f t="shared" si="174"/>
        <v>16</v>
      </c>
      <c r="B665">
        <f t="shared" si="186"/>
        <v>19</v>
      </c>
      <c r="C665" s="1" t="s">
        <v>9</v>
      </c>
      <c r="D665" t="str">
        <f>IF(J661=0,"",C665)</f>
        <v>"class_title":"first_class",</v>
      </c>
      <c r="E665" t="s">
        <v>116</v>
      </c>
      <c r="F665" t="str">
        <f>VLOOKUP(A665,Sheet2!A:U,5,FALSE)</f>
        <v>HYD</v>
      </c>
      <c r="K665" t="b">
        <f t="shared" ca="1" si="185"/>
        <v>0</v>
      </c>
    </row>
    <row r="666" spans="1:11">
      <c r="A666">
        <f t="shared" si="174"/>
        <v>16</v>
      </c>
      <c r="B666">
        <f t="shared" si="186"/>
        <v>20</v>
      </c>
      <c r="C666" s="1" t="s">
        <v>10</v>
      </c>
      <c r="D666" t="str">
        <f>IF(J661=0,"",C666)</f>
        <v>"class_type":3</v>
      </c>
      <c r="E666" t="s">
        <v>116</v>
      </c>
      <c r="F666" t="str">
        <f>VLOOKUP(A666,Sheet2!A:U,5,FALSE)</f>
        <v>HYD</v>
      </c>
      <c r="K666" t="b">
        <f t="shared" ca="1" si="185"/>
        <v>0</v>
      </c>
    </row>
    <row r="667" spans="1:11">
      <c r="A667">
        <f t="shared" si="174"/>
        <v>16</v>
      </c>
      <c r="B667">
        <f t="shared" si="186"/>
        <v>21</v>
      </c>
      <c r="C667" s="1" t="s">
        <v>1</v>
      </c>
      <c r="D667" t="str">
        <f>IF(J661=0,"",IF(SUM(J669:J685)&gt;0,C667,"}"))</f>
        <v>},</v>
      </c>
      <c r="E667" t="s">
        <v>116</v>
      </c>
      <c r="F667" t="str">
        <f>VLOOKUP(A667,Sheet2!A:U,5,FALSE)</f>
        <v>HYD</v>
      </c>
      <c r="K667" t="b">
        <f t="shared" ca="1" si="185"/>
        <v>0</v>
      </c>
    </row>
    <row r="668" spans="1:11">
      <c r="A668">
        <f t="shared" si="174"/>
        <v>16</v>
      </c>
      <c r="B668">
        <f t="shared" si="186"/>
        <v>22</v>
      </c>
      <c r="C668" s="1" t="s">
        <v>0</v>
      </c>
      <c r="D668" t="str">
        <f>IF(J669=0,"",C668)</f>
        <v>{</v>
      </c>
      <c r="E668" t="s">
        <v>116</v>
      </c>
      <c r="F668" t="str">
        <f>VLOOKUP(A668,Sheet2!A:U,5,FALSE)</f>
        <v>HYD</v>
      </c>
      <c r="K668" t="b">
        <f t="shared" ca="1" si="185"/>
        <v>0</v>
      </c>
    </row>
    <row r="669" spans="1:11">
      <c r="A669" s="18">
        <f t="shared" ref="A669:A689" si="192">ROUNDUP((ROW(C669)-1)/43,0)</f>
        <v>16</v>
      </c>
      <c r="B669" s="18">
        <f t="shared" si="186"/>
        <v>23</v>
      </c>
      <c r="C669" s="19" t="s">
        <v>15</v>
      </c>
      <c r="D669" s="18" t="str">
        <f>IF(ISNUMBER(SEARCH("n/a",H669)),"",CONCATENATE(C669," ",H669,","))</f>
        <v>"adult_cny": 847,</v>
      </c>
      <c r="E669" s="18" t="s">
        <v>116</v>
      </c>
      <c r="F669" s="18" t="str">
        <f>VLOOKUP(A669,Sheet2!A:U,5,FALSE)</f>
        <v>HYD</v>
      </c>
      <c r="G669" s="18" t="s">
        <v>119</v>
      </c>
      <c r="H669" s="18">
        <f>VLOOKUP(A669,Sheet2!A:U,8,FALSE)</f>
        <v>847</v>
      </c>
      <c r="I669" s="18" t="e">
        <f ca="1">_xlfn.FORMULATEXT(H669)</f>
        <v>#NAME?</v>
      </c>
      <c r="J669">
        <f>COUNT(H669:H672)</f>
        <v>4</v>
      </c>
      <c r="K669" t="b">
        <f t="shared" ca="1" si="185"/>
        <v>0</v>
      </c>
    </row>
    <row r="670" spans="1:11">
      <c r="A670" s="18">
        <f t="shared" si="192"/>
        <v>16</v>
      </c>
      <c r="B670" s="18">
        <f t="shared" si="186"/>
        <v>24</v>
      </c>
      <c r="C670" s="19" t="s">
        <v>16</v>
      </c>
      <c r="D670" s="18" t="str">
        <f t="shared" ref="D670:D672" si="193">IF(ISNUMBER(SEARCH("n/a",H670)),"",CONCATENATE(C670," ",H670,","))</f>
        <v>"adult_hkd": 980,</v>
      </c>
      <c r="E670" s="18" t="s">
        <v>116</v>
      </c>
      <c r="F670" s="18" t="str">
        <f>VLOOKUP(A670,Sheet2!A:U,5,FALSE)</f>
        <v>HYD</v>
      </c>
      <c r="G670" s="18" t="s">
        <v>119</v>
      </c>
      <c r="H670" s="18">
        <f>VLOOKUP(A670,Sheet2!A:U,16,FALSE)</f>
        <v>980</v>
      </c>
      <c r="I670" s="18" t="e">
        <f t="shared" ref="I670:I672" ca="1" si="194">_xlfn.FORMULATEXT(H670)</f>
        <v>#NAME?</v>
      </c>
      <c r="K670" t="b">
        <f t="shared" ca="1" si="185"/>
        <v>0</v>
      </c>
    </row>
    <row r="671" spans="1:11">
      <c r="A671" s="18">
        <f t="shared" si="192"/>
        <v>16</v>
      </c>
      <c r="B671" s="18">
        <f t="shared" si="186"/>
        <v>25</v>
      </c>
      <c r="C671" s="19" t="s">
        <v>17</v>
      </c>
      <c r="D671" s="18" t="str">
        <f t="shared" si="193"/>
        <v>"child_cny": 423.5,</v>
      </c>
      <c r="E671" s="18" t="s">
        <v>116</v>
      </c>
      <c r="F671" s="18" t="str">
        <f>VLOOKUP(A671,Sheet2!A:U,5,FALSE)</f>
        <v>HYD</v>
      </c>
      <c r="G671" s="18" t="s">
        <v>119</v>
      </c>
      <c r="H671" s="18">
        <f>VLOOKUP(A671,Sheet2!A:U,12,FALSE)</f>
        <v>423.5</v>
      </c>
      <c r="I671" s="18" t="e">
        <f t="shared" ca="1" si="194"/>
        <v>#NAME?</v>
      </c>
      <c r="K671" t="b">
        <f t="shared" ca="1" si="185"/>
        <v>0</v>
      </c>
    </row>
    <row r="672" spans="1:11">
      <c r="A672" s="18">
        <f t="shared" si="192"/>
        <v>16</v>
      </c>
      <c r="B672" s="18">
        <f t="shared" si="186"/>
        <v>26</v>
      </c>
      <c r="C672" s="19" t="s">
        <v>18</v>
      </c>
      <c r="D672" s="18" t="str">
        <f t="shared" si="193"/>
        <v>"child_hkd": 490,</v>
      </c>
      <c r="E672" s="18" t="s">
        <v>116</v>
      </c>
      <c r="F672" s="18" t="str">
        <f>VLOOKUP(A672,Sheet2!A:U,5,FALSE)</f>
        <v>HYD</v>
      </c>
      <c r="G672" s="18" t="s">
        <v>119</v>
      </c>
      <c r="H672" s="18">
        <f>VLOOKUP(A672,Sheet2!A:U,20,FALSE)</f>
        <v>490</v>
      </c>
      <c r="I672" s="18" t="e">
        <f t="shared" ca="1" si="194"/>
        <v>#NAME?</v>
      </c>
      <c r="K672" t="b">
        <f t="shared" ca="1" si="185"/>
        <v>0</v>
      </c>
    </row>
    <row r="673" spans="1:11">
      <c r="A673">
        <f t="shared" si="192"/>
        <v>16</v>
      </c>
      <c r="B673">
        <f t="shared" si="186"/>
        <v>27</v>
      </c>
      <c r="C673" s="1" t="s">
        <v>11</v>
      </c>
      <c r="D673" t="str">
        <f>IF(J669=0,"",C673)</f>
        <v>"class_title":"premium_class",</v>
      </c>
      <c r="E673" t="s">
        <v>116</v>
      </c>
      <c r="F673" t="str">
        <f>VLOOKUP(A673,Sheet2!A:U,5,FALSE)</f>
        <v>HYD</v>
      </c>
      <c r="K673" t="b">
        <f t="shared" ca="1" si="185"/>
        <v>0</v>
      </c>
    </row>
    <row r="674" spans="1:11">
      <c r="A674">
        <f t="shared" si="192"/>
        <v>16</v>
      </c>
      <c r="B674">
        <f t="shared" si="186"/>
        <v>28</v>
      </c>
      <c r="C674" s="1" t="s">
        <v>12</v>
      </c>
      <c r="D674" t="str">
        <f>IF(J669=0,"",C674)</f>
        <v>"class_type":2</v>
      </c>
      <c r="E674" t="s">
        <v>116</v>
      </c>
      <c r="F674" t="str">
        <f>VLOOKUP(A674,Sheet2!A:U,5,FALSE)</f>
        <v>HYD</v>
      </c>
      <c r="K674" t="b">
        <f t="shared" ca="1" si="185"/>
        <v>0</v>
      </c>
    </row>
    <row r="675" spans="1:11">
      <c r="A675">
        <f t="shared" si="192"/>
        <v>16</v>
      </c>
      <c r="B675">
        <f t="shared" si="186"/>
        <v>29</v>
      </c>
      <c r="C675" s="1" t="s">
        <v>1</v>
      </c>
      <c r="D675" t="str">
        <f>IF(J669=0,"",IF(SUM(J677:J693)&gt;0,C675,"}"))</f>
        <v>},</v>
      </c>
      <c r="E675" t="s">
        <v>116</v>
      </c>
      <c r="F675" t="str">
        <f>VLOOKUP(A675,Sheet2!A:U,5,FALSE)</f>
        <v>HYD</v>
      </c>
      <c r="K675" t="b">
        <f t="shared" ca="1" si="185"/>
        <v>0</v>
      </c>
    </row>
    <row r="676" spans="1:11">
      <c r="A676">
        <f t="shared" si="192"/>
        <v>16</v>
      </c>
      <c r="B676">
        <f t="shared" si="186"/>
        <v>30</v>
      </c>
      <c r="C676" s="1" t="s">
        <v>0</v>
      </c>
      <c r="D676" t="str">
        <f>IF(J677=0,"",C676)</f>
        <v>{</v>
      </c>
      <c r="E676" t="s">
        <v>116</v>
      </c>
      <c r="F676" t="str">
        <f>VLOOKUP(A676,Sheet2!A:U,5,FALSE)</f>
        <v>HYD</v>
      </c>
      <c r="K676" t="b">
        <f t="shared" ca="1" si="185"/>
        <v>0</v>
      </c>
    </row>
    <row r="677" spans="1:11">
      <c r="A677" s="20">
        <f t="shared" si="192"/>
        <v>16</v>
      </c>
      <c r="B677" s="20">
        <f t="shared" si="186"/>
        <v>31</v>
      </c>
      <c r="C677" s="21" t="s">
        <v>15</v>
      </c>
      <c r="D677" s="20" t="str">
        <f>IF(ISNUMBER(SEARCH("n/a",H677)),"",CONCATENATE(C677," ",H677,","))</f>
        <v>"adult_cny": 1409,</v>
      </c>
      <c r="E677" s="20" t="s">
        <v>116</v>
      </c>
      <c r="F677" s="20" t="str">
        <f>VLOOKUP(A677,Sheet2!A:U,5,FALSE)</f>
        <v>HYD</v>
      </c>
      <c r="G677" s="20" t="s">
        <v>120</v>
      </c>
      <c r="H677" s="20">
        <f>VLOOKUP(A677,Sheet2!A:U,9,FALSE)</f>
        <v>1409</v>
      </c>
      <c r="I677" s="20" t="e">
        <f ca="1">_xlfn.FORMULATEXT(H677)</f>
        <v>#NAME?</v>
      </c>
      <c r="J677">
        <f>COUNT(H677:H680)</f>
        <v>4</v>
      </c>
      <c r="K677" t="b">
        <f t="shared" ca="1" si="185"/>
        <v>0</v>
      </c>
    </row>
    <row r="678" spans="1:11">
      <c r="A678" s="20">
        <f t="shared" si="192"/>
        <v>16</v>
      </c>
      <c r="B678" s="20">
        <f t="shared" si="186"/>
        <v>32</v>
      </c>
      <c r="C678" s="21" t="s">
        <v>16</v>
      </c>
      <c r="D678" s="20" t="str">
        <f t="shared" ref="D678:D680" si="195">IF(ISNUMBER(SEARCH("n/a",H678)),"",CONCATENATE(C678," ",H678,","))</f>
        <v>"adult_hkd": 1631,</v>
      </c>
      <c r="E678" s="20" t="s">
        <v>116</v>
      </c>
      <c r="F678" s="20" t="str">
        <f>VLOOKUP(A678,Sheet2!A:U,5,FALSE)</f>
        <v>HYD</v>
      </c>
      <c r="G678" s="20" t="s">
        <v>120</v>
      </c>
      <c r="H678" s="20">
        <f>VLOOKUP(A678,Sheet2!A:U,17,FALSE)</f>
        <v>1631</v>
      </c>
      <c r="I678" s="20" t="e">
        <f t="shared" ref="I678:I680" ca="1" si="196">_xlfn.FORMULATEXT(H678)</f>
        <v>#NAME?</v>
      </c>
      <c r="K678" t="b">
        <f t="shared" ca="1" si="185"/>
        <v>0</v>
      </c>
    </row>
    <row r="679" spans="1:11">
      <c r="A679" s="20">
        <f t="shared" si="192"/>
        <v>16</v>
      </c>
      <c r="B679" s="20">
        <f t="shared" si="186"/>
        <v>33</v>
      </c>
      <c r="C679" s="21" t="s">
        <v>17</v>
      </c>
      <c r="D679" s="20" t="str">
        <f t="shared" si="195"/>
        <v>"child_cny": 704.5,</v>
      </c>
      <c r="E679" s="20" t="s">
        <v>116</v>
      </c>
      <c r="F679" s="20" t="str">
        <f>VLOOKUP(A679,Sheet2!A:U,5,FALSE)</f>
        <v>HYD</v>
      </c>
      <c r="G679" s="20" t="s">
        <v>120</v>
      </c>
      <c r="H679" s="20">
        <f>VLOOKUP(A679,Sheet2!A:U,13,FALSE)</f>
        <v>704.5</v>
      </c>
      <c r="I679" s="20" t="e">
        <f t="shared" ca="1" si="196"/>
        <v>#NAME?</v>
      </c>
      <c r="K679" t="b">
        <f t="shared" ca="1" si="185"/>
        <v>0</v>
      </c>
    </row>
    <row r="680" spans="1:11">
      <c r="A680" s="20">
        <f t="shared" si="192"/>
        <v>16</v>
      </c>
      <c r="B680" s="20">
        <f t="shared" si="186"/>
        <v>34</v>
      </c>
      <c r="C680" s="21" t="s">
        <v>18</v>
      </c>
      <c r="D680" s="20" t="str">
        <f t="shared" si="195"/>
        <v>"child_hkd": 815,</v>
      </c>
      <c r="E680" s="20" t="s">
        <v>116</v>
      </c>
      <c r="F680" s="20" t="str">
        <f>VLOOKUP(A680,Sheet2!A:U,5,FALSE)</f>
        <v>HYD</v>
      </c>
      <c r="G680" s="20" t="s">
        <v>120</v>
      </c>
      <c r="H680" s="20">
        <f>VLOOKUP(A680,Sheet2!A:U,21,FALSE)</f>
        <v>815</v>
      </c>
      <c r="I680" s="20" t="e">
        <f t="shared" ca="1" si="196"/>
        <v>#NAME?</v>
      </c>
      <c r="K680" t="b">
        <f t="shared" ca="1" si="185"/>
        <v>0</v>
      </c>
    </row>
    <row r="681" spans="1:11">
      <c r="A681">
        <f t="shared" si="192"/>
        <v>16</v>
      </c>
      <c r="B681">
        <f t="shared" si="186"/>
        <v>35</v>
      </c>
      <c r="C681" s="1" t="s">
        <v>13</v>
      </c>
      <c r="D681" t="str">
        <f>IF(J677=0,"",C681)</f>
        <v>"class_title":"business_class",</v>
      </c>
      <c r="E681" t="s">
        <v>116</v>
      </c>
      <c r="F681" t="str">
        <f>VLOOKUP(A681,Sheet2!A:U,5,FALSE)</f>
        <v>HYD</v>
      </c>
      <c r="K681" t="b">
        <f t="shared" ca="1" si="185"/>
        <v>0</v>
      </c>
    </row>
    <row r="682" spans="1:11">
      <c r="A682">
        <f t="shared" si="192"/>
        <v>16</v>
      </c>
      <c r="B682">
        <f t="shared" si="186"/>
        <v>36</v>
      </c>
      <c r="C682" s="1" t="s">
        <v>14</v>
      </c>
      <c r="D682" t="str">
        <f>IF(J677=0,"",C682)</f>
        <v>"class_type":1</v>
      </c>
      <c r="E682" t="s">
        <v>116</v>
      </c>
      <c r="F682" t="str">
        <f>VLOOKUP(A682,Sheet2!A:U,5,FALSE)</f>
        <v>HYD</v>
      </c>
      <c r="K682" t="b">
        <f t="shared" ca="1" si="185"/>
        <v>0</v>
      </c>
    </row>
    <row r="683" spans="1:11">
      <c r="A683">
        <f t="shared" si="192"/>
        <v>16</v>
      </c>
      <c r="B683">
        <f t="shared" si="186"/>
        <v>37</v>
      </c>
      <c r="C683" s="1" t="s">
        <v>2</v>
      </c>
      <c r="D683" t="str">
        <f>IF(J677=0,"",C683)</f>
        <v>}</v>
      </c>
      <c r="E683" t="s">
        <v>116</v>
      </c>
      <c r="F683" t="str">
        <f>VLOOKUP(A683,Sheet2!A:U,5,FALSE)</f>
        <v>HYD</v>
      </c>
      <c r="K683" t="b">
        <f t="shared" ca="1" si="185"/>
        <v>0</v>
      </c>
    </row>
    <row r="684" spans="1:11">
      <c r="A684">
        <f t="shared" si="192"/>
        <v>16</v>
      </c>
      <c r="B684">
        <f t="shared" si="186"/>
        <v>38</v>
      </c>
      <c r="C684" s="1" t="s">
        <v>3</v>
      </c>
      <c r="D684" t="str">
        <f t="shared" ref="D684:D686" si="197">C684</f>
        <v>]</v>
      </c>
      <c r="E684" t="s">
        <v>116</v>
      </c>
      <c r="F684" t="str">
        <f>VLOOKUP(A684,Sheet2!A:U,5,FALSE)</f>
        <v>HYD</v>
      </c>
      <c r="K684" t="b">
        <f t="shared" ca="1" si="185"/>
        <v>0</v>
      </c>
    </row>
    <row r="685" spans="1:11">
      <c r="A685">
        <f t="shared" si="192"/>
        <v>16</v>
      </c>
      <c r="B685">
        <f t="shared" si="186"/>
        <v>39</v>
      </c>
      <c r="C685" s="1" t="s">
        <v>2</v>
      </c>
      <c r="D685" t="str">
        <f t="shared" si="197"/>
        <v>}</v>
      </c>
      <c r="E685" t="s">
        <v>116</v>
      </c>
      <c r="F685" t="str">
        <f>VLOOKUP(A685,Sheet2!A:U,5,FALSE)</f>
        <v>HYD</v>
      </c>
      <c r="K685" t="b">
        <f t="shared" ca="1" si="185"/>
        <v>0</v>
      </c>
    </row>
    <row r="686" spans="1:11">
      <c r="A686">
        <f t="shared" si="192"/>
        <v>16</v>
      </c>
      <c r="B686">
        <f t="shared" si="186"/>
        <v>40</v>
      </c>
      <c r="C686" s="1" t="s">
        <v>4</v>
      </c>
      <c r="D686" t="str">
        <f t="shared" si="197"/>
        <v>],</v>
      </c>
      <c r="E686" t="s">
        <v>116</v>
      </c>
      <c r="F686" t="str">
        <f>VLOOKUP(A686,Sheet2!A:U,5,FALSE)</f>
        <v>HYD</v>
      </c>
      <c r="K686" t="b">
        <f t="shared" ca="1" si="185"/>
        <v>0</v>
      </c>
    </row>
    <row r="687" spans="1:11">
      <c r="A687">
        <f t="shared" si="192"/>
        <v>16</v>
      </c>
      <c r="B687">
        <f t="shared" si="186"/>
        <v>41</v>
      </c>
      <c r="C687" s="1" t="s">
        <v>19</v>
      </c>
      <c r="D687" t="str">
        <f>CONCATENATE(C687," ",A687,",")</f>
        <v>"fee_id": 16,</v>
      </c>
      <c r="E687" t="s">
        <v>116</v>
      </c>
      <c r="F687" t="str">
        <f>VLOOKUP(A687,Sheet2!A:U,5,FALSE)</f>
        <v>HYD</v>
      </c>
      <c r="K687" t="b">
        <f t="shared" ca="1" si="185"/>
        <v>0</v>
      </c>
    </row>
    <row r="688" spans="1:11">
      <c r="A688">
        <f t="shared" si="192"/>
        <v>16</v>
      </c>
      <c r="B688">
        <f t="shared" si="186"/>
        <v>42</v>
      </c>
      <c r="C688" s="1" t="s">
        <v>129</v>
      </c>
      <c r="D688" t="str">
        <f>CONCATENATE(C688,E688,"2",F688,"""")</f>
        <v>"route_id": "WEK2HYD"</v>
      </c>
      <c r="E688" t="s">
        <v>116</v>
      </c>
      <c r="F688" t="str">
        <f>VLOOKUP(A688,Sheet2!A:U,5,FALSE)</f>
        <v>HYD</v>
      </c>
      <c r="K688" t="b">
        <f t="shared" ca="1" si="185"/>
        <v>0</v>
      </c>
    </row>
    <row r="689" spans="1:11">
      <c r="A689">
        <f t="shared" si="192"/>
        <v>16</v>
      </c>
      <c r="B689">
        <f t="shared" si="186"/>
        <v>43</v>
      </c>
      <c r="C689" s="1" t="s">
        <v>1</v>
      </c>
      <c r="D689" t="str">
        <f>IF(D690="","}",C689)</f>
        <v>},</v>
      </c>
      <c r="E689" t="s">
        <v>116</v>
      </c>
      <c r="F689" t="str">
        <f>VLOOKUP(A689,Sheet2!A:U,5,FALSE)</f>
        <v>HYD</v>
      </c>
      <c r="K689" t="b">
        <f t="shared" ca="1" si="185"/>
        <v>0</v>
      </c>
    </row>
    <row r="690" spans="1:11">
      <c r="A690">
        <f>ROUNDUP((ROW(C690)-1)/43,0)</f>
        <v>17</v>
      </c>
      <c r="B690">
        <f t="shared" si="186"/>
        <v>1</v>
      </c>
      <c r="C690" s="1" t="s">
        <v>0</v>
      </c>
      <c r="D690" t="str">
        <f>C690</f>
        <v>{</v>
      </c>
      <c r="E690" t="s">
        <v>116</v>
      </c>
      <c r="F690" t="str">
        <f>VLOOKUP(A690,Sheet2!A:U,5,FALSE)</f>
        <v>HOM</v>
      </c>
      <c r="K690" t="b">
        <f t="shared" ca="1" si="185"/>
        <v>0</v>
      </c>
    </row>
    <row r="691" spans="1:11">
      <c r="A691">
        <f t="shared" ref="A691:A754" si="198">ROUNDUP((ROW(C691)-1)/43,0)</f>
        <v>17</v>
      </c>
      <c r="B691">
        <f t="shared" si="186"/>
        <v>2</v>
      </c>
      <c r="C691" s="1" t="s">
        <v>5</v>
      </c>
      <c r="D691" t="str">
        <f t="shared" ref="D691:D694" si="199">C691</f>
        <v>"fee_data":[</v>
      </c>
      <c r="E691" t="s">
        <v>116</v>
      </c>
      <c r="F691" t="str">
        <f>VLOOKUP(A691,Sheet2!A:U,5,FALSE)</f>
        <v>HOM</v>
      </c>
      <c r="K691" t="b">
        <f t="shared" ca="1" si="185"/>
        <v>0</v>
      </c>
    </row>
    <row r="692" spans="1:11">
      <c r="A692">
        <f t="shared" si="198"/>
        <v>17</v>
      </c>
      <c r="B692">
        <f t="shared" si="186"/>
        <v>3</v>
      </c>
      <c r="C692" s="1" t="s">
        <v>0</v>
      </c>
      <c r="D692" t="str">
        <f t="shared" si="199"/>
        <v>{</v>
      </c>
      <c r="E692" t="s">
        <v>116</v>
      </c>
      <c r="F692" t="str">
        <f>VLOOKUP(A692,Sheet2!A:U,5,FALSE)</f>
        <v>HOM</v>
      </c>
      <c r="K692" t="b">
        <f t="shared" ca="1" si="185"/>
        <v>0</v>
      </c>
    </row>
    <row r="693" spans="1:11">
      <c r="A693">
        <f t="shared" si="198"/>
        <v>17</v>
      </c>
      <c r="B693">
        <f t="shared" si="186"/>
        <v>4</v>
      </c>
      <c r="C693" s="24" t="s">
        <v>133</v>
      </c>
      <c r="D693" t="str">
        <f>CONCATENATE(C693,$M$1,",",$N$1,""",")</f>
        <v>"fee_date":"2019,2",</v>
      </c>
      <c r="E693" t="s">
        <v>116</v>
      </c>
      <c r="F693" t="str">
        <f>VLOOKUP(A693,Sheet2!A:U,5,FALSE)</f>
        <v>HOM</v>
      </c>
      <c r="K693" t="b">
        <f t="shared" ca="1" si="185"/>
        <v>0</v>
      </c>
    </row>
    <row r="694" spans="1:11">
      <c r="A694">
        <f t="shared" si="198"/>
        <v>17</v>
      </c>
      <c r="B694">
        <f t="shared" si="186"/>
        <v>5</v>
      </c>
      <c r="C694" s="1" t="s">
        <v>6</v>
      </c>
      <c r="D694" t="str">
        <f t="shared" si="199"/>
        <v>"fee_detail":[</v>
      </c>
      <c r="E694" t="s">
        <v>116</v>
      </c>
      <c r="F694" t="str">
        <f>VLOOKUP(A694,Sheet2!A:U,5,FALSE)</f>
        <v>HOM</v>
      </c>
      <c r="K694" t="b">
        <f t="shared" ca="1" si="185"/>
        <v>0</v>
      </c>
    </row>
    <row r="695" spans="1:11">
      <c r="A695">
        <f t="shared" si="198"/>
        <v>17</v>
      </c>
      <c r="B695">
        <f t="shared" si="186"/>
        <v>6</v>
      </c>
      <c r="C695" s="1" t="s">
        <v>0</v>
      </c>
      <c r="D695" t="str">
        <f>IF(J696=0,"",C695)</f>
        <v>{</v>
      </c>
      <c r="E695" t="s">
        <v>116</v>
      </c>
      <c r="F695" t="str">
        <f>VLOOKUP(A695,Sheet2!A:U,5,FALSE)</f>
        <v>HOM</v>
      </c>
      <c r="K695" t="b">
        <f t="shared" ca="1" si="185"/>
        <v>0</v>
      </c>
    </row>
    <row r="696" spans="1:11">
      <c r="A696" s="14">
        <f t="shared" si="198"/>
        <v>17</v>
      </c>
      <c r="B696" s="14">
        <f t="shared" si="186"/>
        <v>7</v>
      </c>
      <c r="C696" s="15" t="s">
        <v>15</v>
      </c>
      <c r="D696" s="14" t="str">
        <f>IF(ISNUMBER(SEARCH("n/a",H696)),"",CONCATENATE(C696," ",H696,","))</f>
        <v>"adult_cny": 118,</v>
      </c>
      <c r="E696" s="14" t="s">
        <v>116</v>
      </c>
      <c r="F696" s="14" t="str">
        <f>VLOOKUP(A696,Sheet2!A:U,5,FALSE)</f>
        <v>HOM</v>
      </c>
      <c r="G696" s="14" t="s">
        <v>117</v>
      </c>
      <c r="H696" s="14">
        <f>VLOOKUP(A696,Sheet2!A:U,6,FALSE)</f>
        <v>118</v>
      </c>
      <c r="I696" s="14" t="e">
        <f ca="1">_xlfn.FORMULATEXT(H696)</f>
        <v>#NAME?</v>
      </c>
      <c r="J696">
        <f>COUNT(H696:H699)</f>
        <v>4</v>
      </c>
      <c r="K696" t="b">
        <f t="shared" ca="1" si="185"/>
        <v>0</v>
      </c>
    </row>
    <row r="697" spans="1:11">
      <c r="A697" s="14">
        <f t="shared" si="198"/>
        <v>17</v>
      </c>
      <c r="B697" s="14">
        <f t="shared" si="186"/>
        <v>8</v>
      </c>
      <c r="C697" s="15" t="s">
        <v>16</v>
      </c>
      <c r="D697" s="14" t="str">
        <f t="shared" ref="D697:D699" si="200">IF(ISNUMBER(SEARCH("n/a",H697)),"",CONCATENATE(C697," ",H697,","))</f>
        <v>"adult_hkd": 137,</v>
      </c>
      <c r="E697" s="14" t="s">
        <v>116</v>
      </c>
      <c r="F697" s="14" t="str">
        <f>VLOOKUP(A697,Sheet2!A:U,5,FALSE)</f>
        <v>HOM</v>
      </c>
      <c r="G697" s="14" t="s">
        <v>117</v>
      </c>
      <c r="H697" s="14">
        <f>VLOOKUP(A697,Sheet2!A:U,14,FALSE)</f>
        <v>137</v>
      </c>
      <c r="I697" s="14" t="e">
        <f t="shared" ref="I697:I699" ca="1" si="201">_xlfn.FORMULATEXT(H697)</f>
        <v>#NAME?</v>
      </c>
      <c r="K697" t="b">
        <f t="shared" ca="1" si="185"/>
        <v>0</v>
      </c>
    </row>
    <row r="698" spans="1:11">
      <c r="A698" s="14">
        <f t="shared" si="198"/>
        <v>17</v>
      </c>
      <c r="B698" s="14">
        <f t="shared" si="186"/>
        <v>9</v>
      </c>
      <c r="C698" s="15" t="s">
        <v>17</v>
      </c>
      <c r="D698" s="14" t="str">
        <f t="shared" si="200"/>
        <v>"child_cny": 61,</v>
      </c>
      <c r="E698" s="14" t="s">
        <v>116</v>
      </c>
      <c r="F698" s="14" t="str">
        <f>VLOOKUP(A698,Sheet2!A:U,5,FALSE)</f>
        <v>HOM</v>
      </c>
      <c r="G698" s="14" t="s">
        <v>117</v>
      </c>
      <c r="H698" s="14">
        <f>VLOOKUP(A698,Sheet2!A:U,10,FALSE)</f>
        <v>61</v>
      </c>
      <c r="I698" s="14" t="e">
        <f t="shared" ca="1" si="201"/>
        <v>#NAME?</v>
      </c>
      <c r="K698" t="b">
        <f t="shared" ca="1" si="185"/>
        <v>0</v>
      </c>
    </row>
    <row r="699" spans="1:11">
      <c r="A699" s="14">
        <f t="shared" si="198"/>
        <v>17</v>
      </c>
      <c r="B699" s="14">
        <f t="shared" si="186"/>
        <v>10</v>
      </c>
      <c r="C699" s="15" t="s">
        <v>18</v>
      </c>
      <c r="D699" s="14" t="str">
        <f t="shared" si="200"/>
        <v>"child_hkd": 71,</v>
      </c>
      <c r="E699" s="14" t="s">
        <v>116</v>
      </c>
      <c r="F699" s="14" t="str">
        <f>VLOOKUP(A699,Sheet2!A:U,5,FALSE)</f>
        <v>HOM</v>
      </c>
      <c r="G699" s="14" t="s">
        <v>117</v>
      </c>
      <c r="H699" s="14">
        <f>VLOOKUP(A699,Sheet2!A:U,18,FALSE)</f>
        <v>71</v>
      </c>
      <c r="I699" s="14" t="e">
        <f t="shared" ca="1" si="201"/>
        <v>#NAME?</v>
      </c>
      <c r="K699" t="b">
        <f t="shared" ca="1" si="185"/>
        <v>0</v>
      </c>
    </row>
    <row r="700" spans="1:11">
      <c r="A700">
        <f t="shared" si="198"/>
        <v>17</v>
      </c>
      <c r="B700">
        <f t="shared" si="186"/>
        <v>11</v>
      </c>
      <c r="C700" s="1" t="s">
        <v>7</v>
      </c>
      <c r="D700" t="str">
        <f>IF(J696=0,"",C700)</f>
        <v>"class_title":"second_class",</v>
      </c>
      <c r="E700" t="s">
        <v>116</v>
      </c>
      <c r="F700" t="str">
        <f>VLOOKUP(A700,Sheet2!A:U,5,FALSE)</f>
        <v>HOM</v>
      </c>
      <c r="K700" t="b">
        <f t="shared" ca="1" si="185"/>
        <v>0</v>
      </c>
    </row>
    <row r="701" spans="1:11">
      <c r="A701">
        <f t="shared" si="198"/>
        <v>17</v>
      </c>
      <c r="B701">
        <f t="shared" si="186"/>
        <v>12</v>
      </c>
      <c r="C701" s="1" t="s">
        <v>8</v>
      </c>
      <c r="D701" t="str">
        <f>IF(J696=0,"",C701)</f>
        <v>"class_type":4</v>
      </c>
      <c r="E701" t="s">
        <v>116</v>
      </c>
      <c r="F701" t="str">
        <f>VLOOKUP(A701,Sheet2!A:U,5,FALSE)</f>
        <v>HOM</v>
      </c>
      <c r="K701" t="b">
        <f t="shared" ca="1" si="185"/>
        <v>0</v>
      </c>
    </row>
    <row r="702" spans="1:11">
      <c r="A702">
        <f t="shared" si="198"/>
        <v>17</v>
      </c>
      <c r="B702">
        <f t="shared" si="186"/>
        <v>13</v>
      </c>
      <c r="C702" s="1" t="s">
        <v>1</v>
      </c>
      <c r="D702" t="str">
        <f>IF(J696=0,"",IF(SUM(J704:J720)&gt;0,C702,"}"))</f>
        <v>},</v>
      </c>
      <c r="E702" t="s">
        <v>116</v>
      </c>
      <c r="F702" t="str">
        <f>VLOOKUP(A702,Sheet2!A:U,5,FALSE)</f>
        <v>HOM</v>
      </c>
      <c r="K702" t="b">
        <f t="shared" ca="1" si="185"/>
        <v>0</v>
      </c>
    </row>
    <row r="703" spans="1:11">
      <c r="A703">
        <f t="shared" si="198"/>
        <v>17</v>
      </c>
      <c r="B703">
        <f t="shared" si="186"/>
        <v>14</v>
      </c>
      <c r="C703" s="1" t="s">
        <v>0</v>
      </c>
      <c r="D703" t="str">
        <f>IF(J704=0,"",C703)</f>
        <v>{</v>
      </c>
      <c r="E703" t="s">
        <v>116</v>
      </c>
      <c r="F703" t="str">
        <f>VLOOKUP(A703,Sheet2!A:U,5,FALSE)</f>
        <v>HOM</v>
      </c>
      <c r="K703" t="b">
        <f t="shared" ca="1" si="185"/>
        <v>0</v>
      </c>
    </row>
    <row r="704" spans="1:11">
      <c r="A704" s="16">
        <f t="shared" si="198"/>
        <v>17</v>
      </c>
      <c r="B704" s="16">
        <f t="shared" si="186"/>
        <v>15</v>
      </c>
      <c r="C704" s="17" t="s">
        <v>15</v>
      </c>
      <c r="D704" s="16" t="str">
        <f>IF(ISNUMBER(SEARCH("n/a",H704)),"",CONCATENATE(C704," ",H704,","))</f>
        <v>"adult_cny": 189,</v>
      </c>
      <c r="E704" s="16" t="s">
        <v>116</v>
      </c>
      <c r="F704" s="16" t="str">
        <f>VLOOKUP(A704,Sheet2!A:U,5,FALSE)</f>
        <v>HOM</v>
      </c>
      <c r="G704" s="16" t="s">
        <v>118</v>
      </c>
      <c r="H704" s="16">
        <f>VLOOKUP(A704,Sheet2!A:U,7,FALSE)</f>
        <v>189</v>
      </c>
      <c r="I704" s="16" t="e">
        <f ca="1">_xlfn.FORMULATEXT(H704)</f>
        <v>#NAME?</v>
      </c>
      <c r="J704">
        <f>COUNT(H704:H707)</f>
        <v>4</v>
      </c>
      <c r="K704" t="b">
        <f t="shared" ca="1" si="185"/>
        <v>0</v>
      </c>
    </row>
    <row r="705" spans="1:11">
      <c r="A705" s="16">
        <f t="shared" si="198"/>
        <v>17</v>
      </c>
      <c r="B705" s="16">
        <f t="shared" si="186"/>
        <v>16</v>
      </c>
      <c r="C705" s="17" t="s">
        <v>16</v>
      </c>
      <c r="D705" s="16" t="str">
        <f t="shared" ref="D705:D707" si="202">IF(ISNUMBER(SEARCH("n/a",H705)),"",CONCATENATE(C705," ",H705,","))</f>
        <v>"adult_hkd": 219,</v>
      </c>
      <c r="E705" s="16" t="s">
        <v>116</v>
      </c>
      <c r="F705" s="16" t="str">
        <f>VLOOKUP(A705,Sheet2!A:U,5,FALSE)</f>
        <v>HOM</v>
      </c>
      <c r="G705" s="16" t="s">
        <v>118</v>
      </c>
      <c r="H705" s="16">
        <f>VLOOKUP(A705,Sheet2!A:U,15,FALSE)</f>
        <v>219</v>
      </c>
      <c r="I705" s="16" t="e">
        <f t="shared" ref="I705:I707" ca="1" si="203">_xlfn.FORMULATEXT(H705)</f>
        <v>#NAME?</v>
      </c>
      <c r="K705" t="b">
        <f t="shared" ca="1" si="185"/>
        <v>0</v>
      </c>
    </row>
    <row r="706" spans="1:11">
      <c r="A706" s="16">
        <f t="shared" si="198"/>
        <v>17</v>
      </c>
      <c r="B706" s="16">
        <f t="shared" si="186"/>
        <v>17</v>
      </c>
      <c r="C706" s="17" t="s">
        <v>17</v>
      </c>
      <c r="D706" s="16" t="str">
        <f t="shared" si="202"/>
        <v>"child_cny": 97,</v>
      </c>
      <c r="E706" s="16" t="s">
        <v>116</v>
      </c>
      <c r="F706" s="16" t="str">
        <f>VLOOKUP(A706,Sheet2!A:U,5,FALSE)</f>
        <v>HOM</v>
      </c>
      <c r="G706" s="16" t="s">
        <v>118</v>
      </c>
      <c r="H706" s="16">
        <f>VLOOKUP(A706,Sheet2!A:U,11,FALSE)</f>
        <v>97</v>
      </c>
      <c r="I706" s="16" t="e">
        <f t="shared" ca="1" si="203"/>
        <v>#NAME?</v>
      </c>
      <c r="K706" t="b">
        <f t="shared" ref="K706:K769" ca="1" si="204">IF(EXACT($N$1,$N$2),"",FALSE)</f>
        <v>0</v>
      </c>
    </row>
    <row r="707" spans="1:11">
      <c r="A707" s="16">
        <f t="shared" si="198"/>
        <v>17</v>
      </c>
      <c r="B707" s="16">
        <f t="shared" ref="B707:B770" si="205">MOD((ROW(C707)-2),43)+1</f>
        <v>18</v>
      </c>
      <c r="C707" s="17" t="s">
        <v>18</v>
      </c>
      <c r="D707" s="16" t="str">
        <f t="shared" si="202"/>
        <v>"child_hkd": 112,</v>
      </c>
      <c r="E707" s="16" t="s">
        <v>116</v>
      </c>
      <c r="F707" s="16" t="str">
        <f>VLOOKUP(A707,Sheet2!A:U,5,FALSE)</f>
        <v>HOM</v>
      </c>
      <c r="G707" s="16" t="s">
        <v>118</v>
      </c>
      <c r="H707" s="16">
        <f>VLOOKUP(A707,Sheet2!A:U,19,FALSE)</f>
        <v>112</v>
      </c>
      <c r="I707" s="16" t="e">
        <f t="shared" ca="1" si="203"/>
        <v>#NAME?</v>
      </c>
      <c r="K707" t="b">
        <f t="shared" ca="1" si="204"/>
        <v>0</v>
      </c>
    </row>
    <row r="708" spans="1:11">
      <c r="A708">
        <f t="shared" si="198"/>
        <v>17</v>
      </c>
      <c r="B708">
        <f t="shared" si="205"/>
        <v>19</v>
      </c>
      <c r="C708" s="1" t="s">
        <v>9</v>
      </c>
      <c r="D708" t="str">
        <f>IF(J704=0,"",C708)</f>
        <v>"class_title":"first_class",</v>
      </c>
      <c r="E708" t="s">
        <v>116</v>
      </c>
      <c r="F708" t="str">
        <f>VLOOKUP(A708,Sheet2!A:U,5,FALSE)</f>
        <v>HOM</v>
      </c>
      <c r="K708" t="b">
        <f t="shared" ca="1" si="204"/>
        <v>0</v>
      </c>
    </row>
    <row r="709" spans="1:11">
      <c r="A709">
        <f t="shared" si="198"/>
        <v>17</v>
      </c>
      <c r="B709">
        <f t="shared" si="205"/>
        <v>20</v>
      </c>
      <c r="C709" s="1" t="s">
        <v>10</v>
      </c>
      <c r="D709" t="str">
        <f>IF(J704=0,"",C709)</f>
        <v>"class_type":3</v>
      </c>
      <c r="E709" t="s">
        <v>116</v>
      </c>
      <c r="F709" t="str">
        <f>VLOOKUP(A709,Sheet2!A:U,5,FALSE)</f>
        <v>HOM</v>
      </c>
      <c r="K709" t="b">
        <f t="shared" ca="1" si="204"/>
        <v>0</v>
      </c>
    </row>
    <row r="710" spans="1:11">
      <c r="A710">
        <f t="shared" si="198"/>
        <v>17</v>
      </c>
      <c r="B710">
        <f t="shared" si="205"/>
        <v>21</v>
      </c>
      <c r="C710" s="1" t="s">
        <v>1</v>
      </c>
      <c r="D710" t="str">
        <f>IF(J704=0,"",IF(SUM(J712:J728)&gt;0,C710,"}"))</f>
        <v>},</v>
      </c>
      <c r="E710" t="s">
        <v>116</v>
      </c>
      <c r="F710" t="str">
        <f>VLOOKUP(A710,Sheet2!A:U,5,FALSE)</f>
        <v>HOM</v>
      </c>
      <c r="K710" t="b">
        <f t="shared" ca="1" si="204"/>
        <v>0</v>
      </c>
    </row>
    <row r="711" spans="1:11">
      <c r="A711">
        <f t="shared" si="198"/>
        <v>17</v>
      </c>
      <c r="B711">
        <f t="shared" si="205"/>
        <v>22</v>
      </c>
      <c r="C711" s="1" t="s">
        <v>0</v>
      </c>
      <c r="D711" t="str">
        <f>IF(J712=0,"",C711)</f>
        <v>{</v>
      </c>
      <c r="E711" t="s">
        <v>116</v>
      </c>
      <c r="F711" t="str">
        <f>VLOOKUP(A711,Sheet2!A:U,5,FALSE)</f>
        <v>HOM</v>
      </c>
      <c r="K711" t="b">
        <f t="shared" ca="1" si="204"/>
        <v>0</v>
      </c>
    </row>
    <row r="712" spans="1:11">
      <c r="A712" s="18">
        <f t="shared" si="198"/>
        <v>17</v>
      </c>
      <c r="B712" s="18">
        <f t="shared" si="205"/>
        <v>23</v>
      </c>
      <c r="C712" s="19" t="s">
        <v>15</v>
      </c>
      <c r="D712" s="18" t="str">
        <f>IF(ISNUMBER(SEARCH("n/a",H712)),"",CONCATENATE(C712," ",H712,","))</f>
        <v>"adult_cny": 213,</v>
      </c>
      <c r="E712" s="18" t="s">
        <v>116</v>
      </c>
      <c r="F712" s="18" t="str">
        <f>VLOOKUP(A712,Sheet2!A:U,5,FALSE)</f>
        <v>HOM</v>
      </c>
      <c r="G712" s="18" t="s">
        <v>119</v>
      </c>
      <c r="H712" s="18">
        <f>VLOOKUP(A712,Sheet2!A:U,8,FALSE)</f>
        <v>213</v>
      </c>
      <c r="I712" s="18" t="e">
        <f ca="1">_xlfn.FORMULATEXT(H712)</f>
        <v>#NAME?</v>
      </c>
      <c r="J712">
        <f>COUNT(H712:H715)</f>
        <v>4</v>
      </c>
      <c r="K712" t="b">
        <f t="shared" ca="1" si="204"/>
        <v>0</v>
      </c>
    </row>
    <row r="713" spans="1:11">
      <c r="A713" s="18">
        <f t="shared" si="198"/>
        <v>17</v>
      </c>
      <c r="B713" s="18">
        <f t="shared" si="205"/>
        <v>24</v>
      </c>
      <c r="C713" s="19" t="s">
        <v>16</v>
      </c>
      <c r="D713" s="18" t="str">
        <f t="shared" ref="D713:D715" si="206">IF(ISNUMBER(SEARCH("n/a",H713)),"",CONCATENATE(C713," ",H713,","))</f>
        <v>"adult_hkd": 247,</v>
      </c>
      <c r="E713" s="18" t="s">
        <v>116</v>
      </c>
      <c r="F713" s="18" t="str">
        <f>VLOOKUP(A713,Sheet2!A:U,5,FALSE)</f>
        <v>HOM</v>
      </c>
      <c r="G713" s="18" t="s">
        <v>119</v>
      </c>
      <c r="H713" s="18">
        <f>VLOOKUP(A713,Sheet2!A:U,16,FALSE)</f>
        <v>247</v>
      </c>
      <c r="I713" s="18" t="e">
        <f t="shared" ref="I713:I715" ca="1" si="207">_xlfn.FORMULATEXT(H713)</f>
        <v>#NAME?</v>
      </c>
      <c r="K713" t="b">
        <f t="shared" ca="1" si="204"/>
        <v>0</v>
      </c>
    </row>
    <row r="714" spans="1:11">
      <c r="A714" s="18">
        <f t="shared" si="198"/>
        <v>17</v>
      </c>
      <c r="B714" s="18">
        <f t="shared" si="205"/>
        <v>25</v>
      </c>
      <c r="C714" s="19" t="s">
        <v>17</v>
      </c>
      <c r="D714" s="18" t="str">
        <f t="shared" si="206"/>
        <v>"child_cny": 109,</v>
      </c>
      <c r="E714" s="18" t="s">
        <v>116</v>
      </c>
      <c r="F714" s="18" t="str">
        <f>VLOOKUP(A714,Sheet2!A:U,5,FALSE)</f>
        <v>HOM</v>
      </c>
      <c r="G714" s="18" t="s">
        <v>119</v>
      </c>
      <c r="H714" s="18">
        <f>VLOOKUP(A714,Sheet2!A:U,12,FALSE)</f>
        <v>109</v>
      </c>
      <c r="I714" s="18" t="e">
        <f t="shared" ca="1" si="207"/>
        <v>#NAME?</v>
      </c>
      <c r="K714" t="b">
        <f t="shared" ca="1" si="204"/>
        <v>0</v>
      </c>
    </row>
    <row r="715" spans="1:11">
      <c r="A715" s="18">
        <f t="shared" si="198"/>
        <v>17</v>
      </c>
      <c r="B715" s="18">
        <f t="shared" si="205"/>
        <v>26</v>
      </c>
      <c r="C715" s="19" t="s">
        <v>18</v>
      </c>
      <c r="D715" s="18" t="str">
        <f t="shared" si="206"/>
        <v>"child_hkd": 126,</v>
      </c>
      <c r="E715" s="18" t="s">
        <v>116</v>
      </c>
      <c r="F715" s="18" t="str">
        <f>VLOOKUP(A715,Sheet2!A:U,5,FALSE)</f>
        <v>HOM</v>
      </c>
      <c r="G715" s="18" t="s">
        <v>119</v>
      </c>
      <c r="H715" s="18">
        <f>VLOOKUP(A715,Sheet2!A:U,20,FALSE)</f>
        <v>126</v>
      </c>
      <c r="I715" s="18" t="e">
        <f t="shared" ca="1" si="207"/>
        <v>#NAME?</v>
      </c>
      <c r="K715" t="b">
        <f t="shared" ca="1" si="204"/>
        <v>0</v>
      </c>
    </row>
    <row r="716" spans="1:11">
      <c r="A716">
        <f t="shared" si="198"/>
        <v>17</v>
      </c>
      <c r="B716">
        <f t="shared" si="205"/>
        <v>27</v>
      </c>
      <c r="C716" s="1" t="s">
        <v>11</v>
      </c>
      <c r="D716" t="str">
        <f>IF(J712=0,"",C716)</f>
        <v>"class_title":"premium_class",</v>
      </c>
      <c r="E716" t="s">
        <v>116</v>
      </c>
      <c r="F716" t="str">
        <f>VLOOKUP(A716,Sheet2!A:U,5,FALSE)</f>
        <v>HOM</v>
      </c>
      <c r="K716" t="b">
        <f t="shared" ca="1" si="204"/>
        <v>0</v>
      </c>
    </row>
    <row r="717" spans="1:11">
      <c r="A717">
        <f t="shared" si="198"/>
        <v>17</v>
      </c>
      <c r="B717">
        <f t="shared" si="205"/>
        <v>28</v>
      </c>
      <c r="C717" s="1" t="s">
        <v>12</v>
      </c>
      <c r="D717" t="str">
        <f>IF(J712=0,"",C717)</f>
        <v>"class_type":2</v>
      </c>
      <c r="E717" t="s">
        <v>116</v>
      </c>
      <c r="F717" t="str">
        <f>VLOOKUP(A717,Sheet2!A:U,5,FALSE)</f>
        <v>HOM</v>
      </c>
      <c r="K717" t="b">
        <f t="shared" ca="1" si="204"/>
        <v>0</v>
      </c>
    </row>
    <row r="718" spans="1:11">
      <c r="A718">
        <f t="shared" si="198"/>
        <v>17</v>
      </c>
      <c r="B718">
        <f t="shared" si="205"/>
        <v>29</v>
      </c>
      <c r="C718" s="1" t="s">
        <v>1</v>
      </c>
      <c r="D718" t="str">
        <f>IF(J712=0,"",IF(SUM(J720:J736)&gt;0,C718,"}"))</f>
        <v>},</v>
      </c>
      <c r="E718" t="s">
        <v>116</v>
      </c>
      <c r="F718" t="str">
        <f>VLOOKUP(A718,Sheet2!A:U,5,FALSE)</f>
        <v>HOM</v>
      </c>
      <c r="K718" t="b">
        <f t="shared" ca="1" si="204"/>
        <v>0</v>
      </c>
    </row>
    <row r="719" spans="1:11">
      <c r="A719">
        <f t="shared" si="198"/>
        <v>17</v>
      </c>
      <c r="B719">
        <f t="shared" si="205"/>
        <v>30</v>
      </c>
      <c r="C719" s="1" t="s">
        <v>0</v>
      </c>
      <c r="D719" t="str">
        <f>IF(J720=0,"",C719)</f>
        <v>{</v>
      </c>
      <c r="E719" t="s">
        <v>116</v>
      </c>
      <c r="F719" t="str">
        <f>VLOOKUP(A719,Sheet2!A:U,5,FALSE)</f>
        <v>HOM</v>
      </c>
      <c r="K719" t="b">
        <f t="shared" ca="1" si="204"/>
        <v>0</v>
      </c>
    </row>
    <row r="720" spans="1:11">
      <c r="A720" s="20">
        <f t="shared" si="198"/>
        <v>17</v>
      </c>
      <c r="B720" s="20">
        <f t="shared" si="205"/>
        <v>31</v>
      </c>
      <c r="C720" s="21" t="s">
        <v>15</v>
      </c>
      <c r="D720" s="20" t="str">
        <f>IF(ISNUMBER(SEARCH("n/a",H720)),"",CONCATENATE(C720," ",H720,","))</f>
        <v>"adult_cny": 355,</v>
      </c>
      <c r="E720" s="20" t="s">
        <v>116</v>
      </c>
      <c r="F720" s="20" t="str">
        <f>VLOOKUP(A720,Sheet2!A:U,5,FALSE)</f>
        <v>HOM</v>
      </c>
      <c r="G720" s="20" t="s">
        <v>120</v>
      </c>
      <c r="H720" s="20">
        <f>VLOOKUP(A720,Sheet2!A:U,9,FALSE)</f>
        <v>355</v>
      </c>
      <c r="I720" s="20" t="e">
        <f ca="1">_xlfn.FORMULATEXT(H720)</f>
        <v>#NAME?</v>
      </c>
      <c r="J720">
        <f>COUNT(H720:H723)</f>
        <v>4</v>
      </c>
      <c r="K720" t="b">
        <f t="shared" ca="1" si="204"/>
        <v>0</v>
      </c>
    </row>
    <row r="721" spans="1:11">
      <c r="A721" s="20">
        <f t="shared" si="198"/>
        <v>17</v>
      </c>
      <c r="B721" s="20">
        <f t="shared" si="205"/>
        <v>32</v>
      </c>
      <c r="C721" s="21" t="s">
        <v>16</v>
      </c>
      <c r="D721" s="20" t="str">
        <f t="shared" ref="D721:D723" si="208">IF(ISNUMBER(SEARCH("n/a",H721)),"",CONCATENATE(C721," ",H721,","))</f>
        <v>"adult_hkd": 411,</v>
      </c>
      <c r="E721" s="20" t="s">
        <v>116</v>
      </c>
      <c r="F721" s="20" t="str">
        <f>VLOOKUP(A721,Sheet2!A:U,5,FALSE)</f>
        <v>HOM</v>
      </c>
      <c r="G721" s="20" t="s">
        <v>120</v>
      </c>
      <c r="H721" s="20">
        <f>VLOOKUP(A721,Sheet2!A:U,17,FALSE)</f>
        <v>411</v>
      </c>
      <c r="I721" s="20" t="e">
        <f t="shared" ref="I721:I723" ca="1" si="209">_xlfn.FORMULATEXT(H721)</f>
        <v>#NAME?</v>
      </c>
      <c r="K721" t="b">
        <f t="shared" ca="1" si="204"/>
        <v>0</v>
      </c>
    </row>
    <row r="722" spans="1:11">
      <c r="A722" s="20">
        <f t="shared" si="198"/>
        <v>17</v>
      </c>
      <c r="B722" s="20">
        <f t="shared" si="205"/>
        <v>33</v>
      </c>
      <c r="C722" s="21" t="s">
        <v>17</v>
      </c>
      <c r="D722" s="20" t="str">
        <f t="shared" si="208"/>
        <v>"child_cny": 182,</v>
      </c>
      <c r="E722" s="20" t="s">
        <v>116</v>
      </c>
      <c r="F722" s="20" t="str">
        <f>VLOOKUP(A722,Sheet2!A:U,5,FALSE)</f>
        <v>HOM</v>
      </c>
      <c r="G722" s="20" t="s">
        <v>120</v>
      </c>
      <c r="H722" s="20">
        <f>VLOOKUP(A722,Sheet2!A:U,13,FALSE)</f>
        <v>182</v>
      </c>
      <c r="I722" s="20" t="e">
        <f t="shared" ca="1" si="209"/>
        <v>#NAME?</v>
      </c>
      <c r="K722" t="b">
        <f t="shared" ca="1" si="204"/>
        <v>0</v>
      </c>
    </row>
    <row r="723" spans="1:11">
      <c r="A723" s="20">
        <f t="shared" si="198"/>
        <v>17</v>
      </c>
      <c r="B723" s="20">
        <f t="shared" si="205"/>
        <v>34</v>
      </c>
      <c r="C723" s="21" t="s">
        <v>18</v>
      </c>
      <c r="D723" s="20" t="str">
        <f t="shared" si="208"/>
        <v>"child_hkd": 211,</v>
      </c>
      <c r="E723" s="20" t="s">
        <v>116</v>
      </c>
      <c r="F723" s="20" t="str">
        <f>VLOOKUP(A723,Sheet2!A:U,5,FALSE)</f>
        <v>HOM</v>
      </c>
      <c r="G723" s="20" t="s">
        <v>120</v>
      </c>
      <c r="H723" s="20">
        <f>VLOOKUP(A723,Sheet2!A:U,21,FALSE)</f>
        <v>211</v>
      </c>
      <c r="I723" s="20" t="e">
        <f t="shared" ca="1" si="209"/>
        <v>#NAME?</v>
      </c>
      <c r="K723" t="b">
        <f t="shared" ca="1" si="204"/>
        <v>0</v>
      </c>
    </row>
    <row r="724" spans="1:11">
      <c r="A724">
        <f t="shared" si="198"/>
        <v>17</v>
      </c>
      <c r="B724">
        <f t="shared" si="205"/>
        <v>35</v>
      </c>
      <c r="C724" s="1" t="s">
        <v>13</v>
      </c>
      <c r="D724" t="str">
        <f>IF(J720=0,"",C724)</f>
        <v>"class_title":"business_class",</v>
      </c>
      <c r="E724" t="s">
        <v>116</v>
      </c>
      <c r="F724" t="str">
        <f>VLOOKUP(A724,Sheet2!A:U,5,FALSE)</f>
        <v>HOM</v>
      </c>
      <c r="K724" t="b">
        <f t="shared" ca="1" si="204"/>
        <v>0</v>
      </c>
    </row>
    <row r="725" spans="1:11">
      <c r="A725">
        <f t="shared" si="198"/>
        <v>17</v>
      </c>
      <c r="B725">
        <f t="shared" si="205"/>
        <v>36</v>
      </c>
      <c r="C725" s="1" t="s">
        <v>14</v>
      </c>
      <c r="D725" t="str">
        <f>IF(J720=0,"",C725)</f>
        <v>"class_type":1</v>
      </c>
      <c r="E725" t="s">
        <v>116</v>
      </c>
      <c r="F725" t="str">
        <f>VLOOKUP(A725,Sheet2!A:U,5,FALSE)</f>
        <v>HOM</v>
      </c>
      <c r="K725" t="b">
        <f t="shared" ca="1" si="204"/>
        <v>0</v>
      </c>
    </row>
    <row r="726" spans="1:11">
      <c r="A726">
        <f t="shared" si="198"/>
        <v>17</v>
      </c>
      <c r="B726">
        <f t="shared" si="205"/>
        <v>37</v>
      </c>
      <c r="C726" s="1" t="s">
        <v>2</v>
      </c>
      <c r="D726" t="str">
        <f>IF(J720=0,"",C726)</f>
        <v>}</v>
      </c>
      <c r="E726" t="s">
        <v>116</v>
      </c>
      <c r="F726" t="str">
        <f>VLOOKUP(A726,Sheet2!A:U,5,FALSE)</f>
        <v>HOM</v>
      </c>
      <c r="K726" t="b">
        <f t="shared" ca="1" si="204"/>
        <v>0</v>
      </c>
    </row>
    <row r="727" spans="1:11">
      <c r="A727">
        <f t="shared" si="198"/>
        <v>17</v>
      </c>
      <c r="B727">
        <f t="shared" si="205"/>
        <v>38</v>
      </c>
      <c r="C727" s="1" t="s">
        <v>3</v>
      </c>
      <c r="D727" t="str">
        <f t="shared" ref="D727:D729" si="210">C727</f>
        <v>]</v>
      </c>
      <c r="E727" t="s">
        <v>116</v>
      </c>
      <c r="F727" t="str">
        <f>VLOOKUP(A727,Sheet2!A:U,5,FALSE)</f>
        <v>HOM</v>
      </c>
      <c r="K727" t="b">
        <f t="shared" ca="1" si="204"/>
        <v>0</v>
      </c>
    </row>
    <row r="728" spans="1:11">
      <c r="A728">
        <f t="shared" si="198"/>
        <v>17</v>
      </c>
      <c r="B728">
        <f t="shared" si="205"/>
        <v>39</v>
      </c>
      <c r="C728" s="1" t="s">
        <v>2</v>
      </c>
      <c r="D728" t="str">
        <f t="shared" si="210"/>
        <v>}</v>
      </c>
      <c r="E728" t="s">
        <v>116</v>
      </c>
      <c r="F728" t="str">
        <f>VLOOKUP(A728,Sheet2!A:U,5,FALSE)</f>
        <v>HOM</v>
      </c>
      <c r="K728" t="b">
        <f t="shared" ca="1" si="204"/>
        <v>0</v>
      </c>
    </row>
    <row r="729" spans="1:11">
      <c r="A729">
        <f t="shared" si="198"/>
        <v>17</v>
      </c>
      <c r="B729">
        <f t="shared" si="205"/>
        <v>40</v>
      </c>
      <c r="C729" s="1" t="s">
        <v>4</v>
      </c>
      <c r="D729" t="str">
        <f t="shared" si="210"/>
        <v>],</v>
      </c>
      <c r="E729" t="s">
        <v>116</v>
      </c>
      <c r="F729" t="str">
        <f>VLOOKUP(A729,Sheet2!A:U,5,FALSE)</f>
        <v>HOM</v>
      </c>
      <c r="K729" t="b">
        <f t="shared" ca="1" si="204"/>
        <v>0</v>
      </c>
    </row>
    <row r="730" spans="1:11">
      <c r="A730">
        <f t="shared" si="198"/>
        <v>17</v>
      </c>
      <c r="B730">
        <f t="shared" si="205"/>
        <v>41</v>
      </c>
      <c r="C730" s="1" t="s">
        <v>19</v>
      </c>
      <c r="D730" t="str">
        <f>CONCATENATE(C730," ",A730,",")</f>
        <v>"fee_id": 17,</v>
      </c>
      <c r="E730" t="s">
        <v>116</v>
      </c>
      <c r="F730" t="str">
        <f>VLOOKUP(A730,Sheet2!A:U,5,FALSE)</f>
        <v>HOM</v>
      </c>
      <c r="K730" t="b">
        <f t="shared" ca="1" si="204"/>
        <v>0</v>
      </c>
    </row>
    <row r="731" spans="1:11">
      <c r="A731">
        <f t="shared" si="198"/>
        <v>17</v>
      </c>
      <c r="B731">
        <f t="shared" si="205"/>
        <v>42</v>
      </c>
      <c r="C731" s="1" t="s">
        <v>129</v>
      </c>
      <c r="D731" t="str">
        <f>CONCATENATE(C731,E731,"2",F731,"""")</f>
        <v>"route_id": "WEK2HOM"</v>
      </c>
      <c r="E731" t="s">
        <v>116</v>
      </c>
      <c r="F731" t="str">
        <f>VLOOKUP(A731,Sheet2!A:U,5,FALSE)</f>
        <v>HOM</v>
      </c>
      <c r="K731" t="b">
        <f t="shared" ca="1" si="204"/>
        <v>0</v>
      </c>
    </row>
    <row r="732" spans="1:11">
      <c r="A732">
        <f t="shared" si="198"/>
        <v>17</v>
      </c>
      <c r="B732">
        <f t="shared" si="205"/>
        <v>43</v>
      </c>
      <c r="C732" s="1" t="s">
        <v>1</v>
      </c>
      <c r="D732" t="str">
        <f>IF(D733="","}",C732)</f>
        <v>},</v>
      </c>
      <c r="E732" t="s">
        <v>116</v>
      </c>
      <c r="F732" t="str">
        <f>VLOOKUP(A732,Sheet2!A:U,5,FALSE)</f>
        <v>HOM</v>
      </c>
      <c r="K732" t="b">
        <f t="shared" ca="1" si="204"/>
        <v>0</v>
      </c>
    </row>
    <row r="733" spans="1:11">
      <c r="A733">
        <f t="shared" si="198"/>
        <v>18</v>
      </c>
      <c r="B733">
        <f t="shared" si="205"/>
        <v>1</v>
      </c>
      <c r="C733" s="1" t="s">
        <v>0</v>
      </c>
      <c r="D733" t="str">
        <f>C733</f>
        <v>{</v>
      </c>
      <c r="E733" t="s">
        <v>116</v>
      </c>
      <c r="F733" t="str">
        <f>VLOOKUP(A733,Sheet2!A:U,5,FALSE)</f>
        <v>HUD</v>
      </c>
      <c r="K733" t="b">
        <f t="shared" ca="1" si="204"/>
        <v>0</v>
      </c>
    </row>
    <row r="734" spans="1:11">
      <c r="A734">
        <f t="shared" si="198"/>
        <v>18</v>
      </c>
      <c r="B734">
        <f t="shared" si="205"/>
        <v>2</v>
      </c>
      <c r="C734" s="1" t="s">
        <v>5</v>
      </c>
      <c r="D734" t="str">
        <f t="shared" ref="D734:D737" si="211">C734</f>
        <v>"fee_data":[</v>
      </c>
      <c r="E734" t="s">
        <v>116</v>
      </c>
      <c r="F734" t="str">
        <f>VLOOKUP(A734,Sheet2!A:U,5,FALSE)</f>
        <v>HUD</v>
      </c>
      <c r="K734" t="b">
        <f t="shared" ca="1" si="204"/>
        <v>0</v>
      </c>
    </row>
    <row r="735" spans="1:11">
      <c r="A735">
        <f t="shared" si="198"/>
        <v>18</v>
      </c>
      <c r="B735">
        <f t="shared" si="205"/>
        <v>3</v>
      </c>
      <c r="C735" s="1" t="s">
        <v>0</v>
      </c>
      <c r="D735" t="str">
        <f t="shared" si="211"/>
        <v>{</v>
      </c>
      <c r="E735" t="s">
        <v>116</v>
      </c>
      <c r="F735" t="str">
        <f>VLOOKUP(A735,Sheet2!A:U,5,FALSE)</f>
        <v>HUD</v>
      </c>
      <c r="K735" t="b">
        <f t="shared" ca="1" si="204"/>
        <v>0</v>
      </c>
    </row>
    <row r="736" spans="1:11">
      <c r="A736">
        <f t="shared" si="198"/>
        <v>18</v>
      </c>
      <c r="B736">
        <f t="shared" si="205"/>
        <v>4</v>
      </c>
      <c r="C736" s="24" t="s">
        <v>133</v>
      </c>
      <c r="D736" t="str">
        <f>CONCATENATE(C736,$M$1,",",$N$1,""",")</f>
        <v>"fee_date":"2019,2",</v>
      </c>
      <c r="E736" t="s">
        <v>116</v>
      </c>
      <c r="F736" t="str">
        <f>VLOOKUP(A736,Sheet2!A:U,5,FALSE)</f>
        <v>HUD</v>
      </c>
      <c r="K736" t="b">
        <f t="shared" ca="1" si="204"/>
        <v>0</v>
      </c>
    </row>
    <row r="737" spans="1:11">
      <c r="A737">
        <f t="shared" si="198"/>
        <v>18</v>
      </c>
      <c r="B737">
        <f t="shared" si="205"/>
        <v>5</v>
      </c>
      <c r="C737" s="1" t="s">
        <v>6</v>
      </c>
      <c r="D737" t="str">
        <f t="shared" si="211"/>
        <v>"fee_detail":[</v>
      </c>
      <c r="E737" t="s">
        <v>116</v>
      </c>
      <c r="F737" t="str">
        <f>VLOOKUP(A737,Sheet2!A:U,5,FALSE)</f>
        <v>HUD</v>
      </c>
      <c r="K737" t="b">
        <f t="shared" ca="1" si="204"/>
        <v>0</v>
      </c>
    </row>
    <row r="738" spans="1:11">
      <c r="A738">
        <f t="shared" si="198"/>
        <v>18</v>
      </c>
      <c r="B738">
        <f t="shared" si="205"/>
        <v>6</v>
      </c>
      <c r="C738" s="1" t="s">
        <v>0</v>
      </c>
      <c r="D738" t="str">
        <f>IF(J739=0,"",C738)</f>
        <v>{</v>
      </c>
      <c r="E738" t="s">
        <v>116</v>
      </c>
      <c r="F738" t="str">
        <f>VLOOKUP(A738,Sheet2!A:U,5,FALSE)</f>
        <v>HUD</v>
      </c>
      <c r="K738" t="b">
        <f t="shared" ca="1" si="204"/>
        <v>0</v>
      </c>
    </row>
    <row r="739" spans="1:11">
      <c r="A739" s="14">
        <f t="shared" si="198"/>
        <v>18</v>
      </c>
      <c r="B739" s="14">
        <f t="shared" si="205"/>
        <v>7</v>
      </c>
      <c r="C739" s="15" t="s">
        <v>15</v>
      </c>
      <c r="D739" s="14" t="str">
        <f>IF(ISNUMBER(SEARCH("n/a",H739)),"",CONCATENATE(C739," ",H739,","))</f>
        <v>"adult_cny": 106,</v>
      </c>
      <c r="E739" s="14" t="s">
        <v>116</v>
      </c>
      <c r="F739" s="14" t="str">
        <f>VLOOKUP(A739,Sheet2!A:U,5,FALSE)</f>
        <v>HUD</v>
      </c>
      <c r="G739" s="14" t="s">
        <v>117</v>
      </c>
      <c r="H739" s="14">
        <f>VLOOKUP(A739,Sheet2!A:U,6,FALSE)</f>
        <v>106</v>
      </c>
      <c r="I739" s="14" t="e">
        <f ca="1">_xlfn.FORMULATEXT(H739)</f>
        <v>#NAME?</v>
      </c>
      <c r="J739">
        <f>COUNT(H739:H742)</f>
        <v>4</v>
      </c>
      <c r="K739" t="b">
        <f t="shared" ca="1" si="204"/>
        <v>0</v>
      </c>
    </row>
    <row r="740" spans="1:11">
      <c r="A740" s="14">
        <f t="shared" si="198"/>
        <v>18</v>
      </c>
      <c r="B740" s="14">
        <f t="shared" si="205"/>
        <v>8</v>
      </c>
      <c r="C740" s="15" t="s">
        <v>16</v>
      </c>
      <c r="D740" s="14" t="str">
        <f t="shared" ref="D740:D742" si="212">IF(ISNUMBER(SEARCH("n/a",H740)),"",CONCATENATE(C740," ",H740,","))</f>
        <v>"adult_hkd": 123,</v>
      </c>
      <c r="E740" s="14" t="s">
        <v>116</v>
      </c>
      <c r="F740" s="14" t="str">
        <f>VLOOKUP(A740,Sheet2!A:U,5,FALSE)</f>
        <v>HUD</v>
      </c>
      <c r="G740" s="14" t="s">
        <v>117</v>
      </c>
      <c r="H740" s="14">
        <f>VLOOKUP(A740,Sheet2!A:U,14,FALSE)</f>
        <v>123</v>
      </c>
      <c r="I740" s="14" t="e">
        <f t="shared" ref="I740:I742" ca="1" si="213">_xlfn.FORMULATEXT(H740)</f>
        <v>#NAME?</v>
      </c>
      <c r="K740" t="b">
        <f t="shared" ca="1" si="204"/>
        <v>0</v>
      </c>
    </row>
    <row r="741" spans="1:11">
      <c r="A741" s="14">
        <f t="shared" si="198"/>
        <v>18</v>
      </c>
      <c r="B741" s="14">
        <f t="shared" si="205"/>
        <v>9</v>
      </c>
      <c r="C741" s="15" t="s">
        <v>17</v>
      </c>
      <c r="D741" s="14" t="str">
        <f t="shared" si="212"/>
        <v>"child_cny": 54,</v>
      </c>
      <c r="E741" s="14" t="s">
        <v>116</v>
      </c>
      <c r="F741" s="14" t="str">
        <f>VLOOKUP(A741,Sheet2!A:U,5,FALSE)</f>
        <v>HUD</v>
      </c>
      <c r="G741" s="14" t="s">
        <v>117</v>
      </c>
      <c r="H741" s="14">
        <f>VLOOKUP(A741,Sheet2!A:U,10,FALSE)</f>
        <v>54</v>
      </c>
      <c r="I741" s="14" t="e">
        <f t="shared" ca="1" si="213"/>
        <v>#NAME?</v>
      </c>
      <c r="K741" t="b">
        <f t="shared" ca="1" si="204"/>
        <v>0</v>
      </c>
    </row>
    <row r="742" spans="1:11">
      <c r="A742" s="14">
        <f t="shared" si="198"/>
        <v>18</v>
      </c>
      <c r="B742" s="14">
        <f t="shared" si="205"/>
        <v>10</v>
      </c>
      <c r="C742" s="15" t="s">
        <v>18</v>
      </c>
      <c r="D742" s="14" t="str">
        <f t="shared" si="212"/>
        <v>"child_hkd": 63,</v>
      </c>
      <c r="E742" s="14" t="s">
        <v>116</v>
      </c>
      <c r="F742" s="14" t="str">
        <f>VLOOKUP(A742,Sheet2!A:U,5,FALSE)</f>
        <v>HUD</v>
      </c>
      <c r="G742" s="14" t="s">
        <v>117</v>
      </c>
      <c r="H742" s="14">
        <f>VLOOKUP(A742,Sheet2!A:U,18,FALSE)</f>
        <v>63</v>
      </c>
      <c r="I742" s="14" t="e">
        <f t="shared" ca="1" si="213"/>
        <v>#NAME?</v>
      </c>
      <c r="K742" t="b">
        <f t="shared" ca="1" si="204"/>
        <v>0</v>
      </c>
    </row>
    <row r="743" spans="1:11">
      <c r="A743">
        <f t="shared" si="198"/>
        <v>18</v>
      </c>
      <c r="B743">
        <f t="shared" si="205"/>
        <v>11</v>
      </c>
      <c r="C743" s="1" t="s">
        <v>7</v>
      </c>
      <c r="D743" t="str">
        <f>IF(J739=0,"",C743)</f>
        <v>"class_title":"second_class",</v>
      </c>
      <c r="E743" t="s">
        <v>116</v>
      </c>
      <c r="F743" t="str">
        <f>VLOOKUP(A743,Sheet2!A:U,5,FALSE)</f>
        <v>HUD</v>
      </c>
      <c r="K743" t="b">
        <f t="shared" ca="1" si="204"/>
        <v>0</v>
      </c>
    </row>
    <row r="744" spans="1:11">
      <c r="A744">
        <f t="shared" si="198"/>
        <v>18</v>
      </c>
      <c r="B744">
        <f t="shared" si="205"/>
        <v>12</v>
      </c>
      <c r="C744" s="1" t="s">
        <v>8</v>
      </c>
      <c r="D744" t="str">
        <f>IF(J739=0,"",C744)</f>
        <v>"class_type":4</v>
      </c>
      <c r="E744" t="s">
        <v>116</v>
      </c>
      <c r="F744" t="str">
        <f>VLOOKUP(A744,Sheet2!A:U,5,FALSE)</f>
        <v>HUD</v>
      </c>
      <c r="K744" t="b">
        <f t="shared" ca="1" si="204"/>
        <v>0</v>
      </c>
    </row>
    <row r="745" spans="1:11">
      <c r="A745">
        <f t="shared" si="198"/>
        <v>18</v>
      </c>
      <c r="B745">
        <f t="shared" si="205"/>
        <v>13</v>
      </c>
      <c r="C745" s="1" t="s">
        <v>1</v>
      </c>
      <c r="D745" t="str">
        <f>IF(J739=0,"",IF(SUM(J747:J763)&gt;0,C745,"}"))</f>
        <v>},</v>
      </c>
      <c r="E745" t="s">
        <v>116</v>
      </c>
      <c r="F745" t="str">
        <f>VLOOKUP(A745,Sheet2!A:U,5,FALSE)</f>
        <v>HUD</v>
      </c>
      <c r="K745" t="b">
        <f t="shared" ca="1" si="204"/>
        <v>0</v>
      </c>
    </row>
    <row r="746" spans="1:11">
      <c r="A746">
        <f t="shared" si="198"/>
        <v>18</v>
      </c>
      <c r="B746">
        <f t="shared" si="205"/>
        <v>14</v>
      </c>
      <c r="C746" s="1" t="s">
        <v>0</v>
      </c>
      <c r="D746" t="str">
        <f>IF(J747=0,"",C746)</f>
        <v>{</v>
      </c>
      <c r="E746" t="s">
        <v>116</v>
      </c>
      <c r="F746" t="str">
        <f>VLOOKUP(A746,Sheet2!A:U,5,FALSE)</f>
        <v>HUD</v>
      </c>
      <c r="K746" t="b">
        <f t="shared" ca="1" si="204"/>
        <v>0</v>
      </c>
    </row>
    <row r="747" spans="1:11">
      <c r="A747" s="16">
        <f t="shared" si="198"/>
        <v>18</v>
      </c>
      <c r="B747" s="16">
        <f t="shared" si="205"/>
        <v>15</v>
      </c>
      <c r="C747" s="17" t="s">
        <v>15</v>
      </c>
      <c r="D747" s="16" t="str">
        <f>IF(ISNUMBER(SEARCH("n/a",H747)),"",CONCATENATE(C747," ",H747,","))</f>
        <v>"adult_cny": 169,</v>
      </c>
      <c r="E747" s="16" t="s">
        <v>116</v>
      </c>
      <c r="F747" s="16" t="str">
        <f>VLOOKUP(A747,Sheet2!A:U,5,FALSE)</f>
        <v>HUD</v>
      </c>
      <c r="G747" s="16" t="s">
        <v>118</v>
      </c>
      <c r="H747" s="16">
        <f>VLOOKUP(A747,Sheet2!A:U,7,FALSE)</f>
        <v>169</v>
      </c>
      <c r="I747" s="16" t="e">
        <f ca="1">_xlfn.FORMULATEXT(H747)</f>
        <v>#NAME?</v>
      </c>
      <c r="J747">
        <f>COUNT(H747:H750)</f>
        <v>4</v>
      </c>
      <c r="K747" t="b">
        <f t="shared" ca="1" si="204"/>
        <v>0</v>
      </c>
    </row>
    <row r="748" spans="1:11">
      <c r="A748" s="16">
        <f t="shared" si="198"/>
        <v>18</v>
      </c>
      <c r="B748" s="16">
        <f t="shared" si="205"/>
        <v>16</v>
      </c>
      <c r="C748" s="17" t="s">
        <v>16</v>
      </c>
      <c r="D748" s="16" t="str">
        <f t="shared" ref="D748:D750" si="214">IF(ISNUMBER(SEARCH("n/a",H748)),"",CONCATENATE(C748," ",H748,","))</f>
        <v>"adult_hkd": 196,</v>
      </c>
      <c r="E748" s="16" t="s">
        <v>116</v>
      </c>
      <c r="F748" s="16" t="str">
        <f>VLOOKUP(A748,Sheet2!A:U,5,FALSE)</f>
        <v>HUD</v>
      </c>
      <c r="G748" s="16" t="s">
        <v>118</v>
      </c>
      <c r="H748" s="16">
        <f>VLOOKUP(A748,Sheet2!A:U,15,FALSE)</f>
        <v>196</v>
      </c>
      <c r="I748" s="16" t="e">
        <f t="shared" ref="I748:I750" ca="1" si="215">_xlfn.FORMULATEXT(H748)</f>
        <v>#NAME?</v>
      </c>
      <c r="K748" t="b">
        <f t="shared" ca="1" si="204"/>
        <v>0</v>
      </c>
    </row>
    <row r="749" spans="1:11">
      <c r="A749" s="16">
        <f t="shared" si="198"/>
        <v>18</v>
      </c>
      <c r="B749" s="16">
        <f t="shared" si="205"/>
        <v>17</v>
      </c>
      <c r="C749" s="17" t="s">
        <v>17</v>
      </c>
      <c r="D749" s="16" t="str">
        <f t="shared" si="214"/>
        <v>"child_cny": 86,</v>
      </c>
      <c r="E749" s="16" t="s">
        <v>116</v>
      </c>
      <c r="F749" s="16" t="str">
        <f>VLOOKUP(A749,Sheet2!A:U,5,FALSE)</f>
        <v>HUD</v>
      </c>
      <c r="G749" s="16" t="s">
        <v>118</v>
      </c>
      <c r="H749" s="16">
        <f>VLOOKUP(A749,Sheet2!A:U,11,FALSE)</f>
        <v>86</v>
      </c>
      <c r="I749" s="16" t="e">
        <f t="shared" ca="1" si="215"/>
        <v>#NAME?</v>
      </c>
      <c r="K749" t="b">
        <f t="shared" ca="1" si="204"/>
        <v>0</v>
      </c>
    </row>
    <row r="750" spans="1:11">
      <c r="A750" s="16">
        <f t="shared" si="198"/>
        <v>18</v>
      </c>
      <c r="B750" s="16">
        <f t="shared" si="205"/>
        <v>18</v>
      </c>
      <c r="C750" s="17" t="s">
        <v>18</v>
      </c>
      <c r="D750" s="16" t="str">
        <f t="shared" si="214"/>
        <v>"child_hkd": 100,</v>
      </c>
      <c r="E750" s="16" t="s">
        <v>116</v>
      </c>
      <c r="F750" s="16" t="str">
        <f>VLOOKUP(A750,Sheet2!A:U,5,FALSE)</f>
        <v>HUD</v>
      </c>
      <c r="G750" s="16" t="s">
        <v>118</v>
      </c>
      <c r="H750" s="16">
        <f>VLOOKUP(A750,Sheet2!A:U,19,FALSE)</f>
        <v>100</v>
      </c>
      <c r="I750" s="16" t="e">
        <f t="shared" ca="1" si="215"/>
        <v>#NAME?</v>
      </c>
      <c r="K750" t="b">
        <f t="shared" ca="1" si="204"/>
        <v>0</v>
      </c>
    </row>
    <row r="751" spans="1:11">
      <c r="A751">
        <f t="shared" si="198"/>
        <v>18</v>
      </c>
      <c r="B751">
        <f t="shared" si="205"/>
        <v>19</v>
      </c>
      <c r="C751" s="1" t="s">
        <v>9</v>
      </c>
      <c r="D751" t="str">
        <f>IF(J747=0,"",C751)</f>
        <v>"class_title":"first_class",</v>
      </c>
      <c r="E751" t="s">
        <v>116</v>
      </c>
      <c r="F751" t="str">
        <f>VLOOKUP(A751,Sheet2!A:U,5,FALSE)</f>
        <v>HUD</v>
      </c>
      <c r="K751" t="b">
        <f t="shared" ca="1" si="204"/>
        <v>0</v>
      </c>
    </row>
    <row r="752" spans="1:11">
      <c r="A752">
        <f t="shared" si="198"/>
        <v>18</v>
      </c>
      <c r="B752">
        <f t="shared" si="205"/>
        <v>20</v>
      </c>
      <c r="C752" s="1" t="s">
        <v>10</v>
      </c>
      <c r="D752" t="str">
        <f>IF(J747=0,"",C752)</f>
        <v>"class_type":3</v>
      </c>
      <c r="E752" t="s">
        <v>116</v>
      </c>
      <c r="F752" t="str">
        <f>VLOOKUP(A752,Sheet2!A:U,5,FALSE)</f>
        <v>HUD</v>
      </c>
      <c r="K752" t="b">
        <f t="shared" ca="1" si="204"/>
        <v>0</v>
      </c>
    </row>
    <row r="753" spans="1:11">
      <c r="A753">
        <f t="shared" si="198"/>
        <v>18</v>
      </c>
      <c r="B753">
        <f t="shared" si="205"/>
        <v>21</v>
      </c>
      <c r="C753" s="1" t="s">
        <v>1</v>
      </c>
      <c r="D753" t="str">
        <f>IF(J747=0,"",IF(SUM(J755:J771)&gt;0,C753,"}"))</f>
        <v>},</v>
      </c>
      <c r="E753" t="s">
        <v>116</v>
      </c>
      <c r="F753" t="str">
        <f>VLOOKUP(A753,Sheet2!A:U,5,FALSE)</f>
        <v>HUD</v>
      </c>
      <c r="K753" t="b">
        <f t="shared" ca="1" si="204"/>
        <v>0</v>
      </c>
    </row>
    <row r="754" spans="1:11">
      <c r="A754">
        <f t="shared" si="198"/>
        <v>18</v>
      </c>
      <c r="B754">
        <f t="shared" si="205"/>
        <v>22</v>
      </c>
      <c r="C754" s="1" t="s">
        <v>0</v>
      </c>
      <c r="D754" t="str">
        <f>IF(J755=0,"",C754)</f>
        <v>{</v>
      </c>
      <c r="E754" t="s">
        <v>116</v>
      </c>
      <c r="F754" t="str">
        <f>VLOOKUP(A754,Sheet2!A:U,5,FALSE)</f>
        <v>HUD</v>
      </c>
      <c r="K754" t="b">
        <f t="shared" ca="1" si="204"/>
        <v>0</v>
      </c>
    </row>
    <row r="755" spans="1:11">
      <c r="A755" s="18">
        <f t="shared" ref="A755:A775" si="216">ROUNDUP((ROW(C755)-1)/43,0)</f>
        <v>18</v>
      </c>
      <c r="B755" s="18">
        <f t="shared" si="205"/>
        <v>23</v>
      </c>
      <c r="C755" s="19" t="s">
        <v>15</v>
      </c>
      <c r="D755" s="18" t="str">
        <f>IF(ISNUMBER(SEARCH("n/a",H755)),"",CONCATENATE(C755," ",H755,","))</f>
        <v>"adult_cny": 192,</v>
      </c>
      <c r="E755" s="18" t="s">
        <v>116</v>
      </c>
      <c r="F755" s="18" t="str">
        <f>VLOOKUP(A755,Sheet2!A:U,5,FALSE)</f>
        <v>HUD</v>
      </c>
      <c r="G755" s="18" t="s">
        <v>119</v>
      </c>
      <c r="H755" s="18">
        <f>VLOOKUP(A755,Sheet2!A:U,8,FALSE)</f>
        <v>192</v>
      </c>
      <c r="I755" s="18" t="e">
        <f ca="1">_xlfn.FORMULATEXT(H755)</f>
        <v>#NAME?</v>
      </c>
      <c r="J755">
        <f>COUNT(H755:H758)</f>
        <v>4</v>
      </c>
      <c r="K755" t="b">
        <f t="shared" ca="1" si="204"/>
        <v>0</v>
      </c>
    </row>
    <row r="756" spans="1:11">
      <c r="A756" s="18">
        <f t="shared" si="216"/>
        <v>18</v>
      </c>
      <c r="B756" s="18">
        <f t="shared" si="205"/>
        <v>24</v>
      </c>
      <c r="C756" s="19" t="s">
        <v>16</v>
      </c>
      <c r="D756" s="18" t="str">
        <f t="shared" ref="D756:D758" si="217">IF(ISNUMBER(SEARCH("n/a",H756)),"",CONCATENATE(C756," ",H756,","))</f>
        <v>"adult_hkd": 222,</v>
      </c>
      <c r="E756" s="18" t="s">
        <v>116</v>
      </c>
      <c r="F756" s="18" t="str">
        <f>VLOOKUP(A756,Sheet2!A:U,5,FALSE)</f>
        <v>HUD</v>
      </c>
      <c r="G756" s="18" t="s">
        <v>119</v>
      </c>
      <c r="H756" s="18">
        <f>VLOOKUP(A756,Sheet2!A:U,16,FALSE)</f>
        <v>222</v>
      </c>
      <c r="I756" s="18" t="e">
        <f t="shared" ref="I756:I758" ca="1" si="218">_xlfn.FORMULATEXT(H756)</f>
        <v>#NAME?</v>
      </c>
      <c r="K756" t="b">
        <f t="shared" ca="1" si="204"/>
        <v>0</v>
      </c>
    </row>
    <row r="757" spans="1:11">
      <c r="A757" s="18">
        <f t="shared" si="216"/>
        <v>18</v>
      </c>
      <c r="B757" s="18">
        <f t="shared" si="205"/>
        <v>25</v>
      </c>
      <c r="C757" s="19" t="s">
        <v>17</v>
      </c>
      <c r="D757" s="18" t="str">
        <f t="shared" si="217"/>
        <v>"child_cny": 98,</v>
      </c>
      <c r="E757" s="18" t="s">
        <v>116</v>
      </c>
      <c r="F757" s="18" t="str">
        <f>VLOOKUP(A757,Sheet2!A:U,5,FALSE)</f>
        <v>HUD</v>
      </c>
      <c r="G757" s="18" t="s">
        <v>119</v>
      </c>
      <c r="H757" s="18">
        <f>VLOOKUP(A757,Sheet2!A:U,12,FALSE)</f>
        <v>98</v>
      </c>
      <c r="I757" s="18" t="e">
        <f t="shared" ca="1" si="218"/>
        <v>#NAME?</v>
      </c>
      <c r="K757" t="b">
        <f t="shared" ca="1" si="204"/>
        <v>0</v>
      </c>
    </row>
    <row r="758" spans="1:11">
      <c r="A758" s="18">
        <f t="shared" si="216"/>
        <v>18</v>
      </c>
      <c r="B758" s="18">
        <f t="shared" si="205"/>
        <v>26</v>
      </c>
      <c r="C758" s="19" t="s">
        <v>18</v>
      </c>
      <c r="D758" s="18" t="str">
        <f t="shared" si="217"/>
        <v>"child_hkd": 113,</v>
      </c>
      <c r="E758" s="18" t="s">
        <v>116</v>
      </c>
      <c r="F758" s="18" t="str">
        <f>VLOOKUP(A758,Sheet2!A:U,5,FALSE)</f>
        <v>HUD</v>
      </c>
      <c r="G758" s="18" t="s">
        <v>119</v>
      </c>
      <c r="H758" s="18">
        <f>VLOOKUP(A758,Sheet2!A:U,20,FALSE)</f>
        <v>113</v>
      </c>
      <c r="I758" s="18" t="e">
        <f t="shared" ca="1" si="218"/>
        <v>#NAME?</v>
      </c>
      <c r="K758" t="b">
        <f t="shared" ca="1" si="204"/>
        <v>0</v>
      </c>
    </row>
    <row r="759" spans="1:11">
      <c r="A759">
        <f t="shared" si="216"/>
        <v>18</v>
      </c>
      <c r="B759">
        <f t="shared" si="205"/>
        <v>27</v>
      </c>
      <c r="C759" s="1" t="s">
        <v>11</v>
      </c>
      <c r="D759" t="str">
        <f>IF(J755=0,"",C759)</f>
        <v>"class_title":"premium_class",</v>
      </c>
      <c r="E759" t="s">
        <v>116</v>
      </c>
      <c r="F759" t="str">
        <f>VLOOKUP(A759,Sheet2!A:U,5,FALSE)</f>
        <v>HUD</v>
      </c>
      <c r="K759" t="b">
        <f t="shared" ca="1" si="204"/>
        <v>0</v>
      </c>
    </row>
    <row r="760" spans="1:11">
      <c r="A760">
        <f t="shared" si="216"/>
        <v>18</v>
      </c>
      <c r="B760">
        <f t="shared" si="205"/>
        <v>28</v>
      </c>
      <c r="C760" s="1" t="s">
        <v>12</v>
      </c>
      <c r="D760" t="str">
        <f>IF(J755=0,"",C760)</f>
        <v>"class_type":2</v>
      </c>
      <c r="E760" t="s">
        <v>116</v>
      </c>
      <c r="F760" t="str">
        <f>VLOOKUP(A760,Sheet2!A:U,5,FALSE)</f>
        <v>HUD</v>
      </c>
      <c r="K760" t="b">
        <f t="shared" ca="1" si="204"/>
        <v>0</v>
      </c>
    </row>
    <row r="761" spans="1:11">
      <c r="A761">
        <f t="shared" si="216"/>
        <v>18</v>
      </c>
      <c r="B761">
        <f t="shared" si="205"/>
        <v>29</v>
      </c>
      <c r="C761" s="1" t="s">
        <v>1</v>
      </c>
      <c r="D761" t="str">
        <f>IF(J755=0,"",IF(SUM(J763:J779)&gt;0,C761,"}"))</f>
        <v>},</v>
      </c>
      <c r="E761" t="s">
        <v>116</v>
      </c>
      <c r="F761" t="str">
        <f>VLOOKUP(A761,Sheet2!A:U,5,FALSE)</f>
        <v>HUD</v>
      </c>
      <c r="K761" t="b">
        <f t="shared" ca="1" si="204"/>
        <v>0</v>
      </c>
    </row>
    <row r="762" spans="1:11">
      <c r="A762">
        <f t="shared" si="216"/>
        <v>18</v>
      </c>
      <c r="B762">
        <f t="shared" si="205"/>
        <v>30</v>
      </c>
      <c r="C762" s="1" t="s">
        <v>0</v>
      </c>
      <c r="D762" t="str">
        <f>IF(J763=0,"",C762)</f>
        <v>{</v>
      </c>
      <c r="E762" t="s">
        <v>116</v>
      </c>
      <c r="F762" t="str">
        <f>VLOOKUP(A762,Sheet2!A:U,5,FALSE)</f>
        <v>HUD</v>
      </c>
      <c r="K762" t="b">
        <f t="shared" ca="1" si="204"/>
        <v>0</v>
      </c>
    </row>
    <row r="763" spans="1:11">
      <c r="A763" s="20">
        <f t="shared" si="216"/>
        <v>18</v>
      </c>
      <c r="B763" s="20">
        <f t="shared" si="205"/>
        <v>31</v>
      </c>
      <c r="C763" s="21" t="s">
        <v>15</v>
      </c>
      <c r="D763" s="20" t="str">
        <f>IF(ISNUMBER(SEARCH("n/a",H763)),"",CONCATENATE(C763," ",H763,","))</f>
        <v>"adult_cny": 319,</v>
      </c>
      <c r="E763" s="20" t="s">
        <v>116</v>
      </c>
      <c r="F763" s="20" t="str">
        <f>VLOOKUP(A763,Sheet2!A:U,5,FALSE)</f>
        <v>HUD</v>
      </c>
      <c r="G763" s="20" t="s">
        <v>120</v>
      </c>
      <c r="H763" s="20">
        <f>VLOOKUP(A763,Sheet2!A:U,9,FALSE)</f>
        <v>319</v>
      </c>
      <c r="I763" s="20" t="e">
        <f ca="1">_xlfn.FORMULATEXT(H763)</f>
        <v>#NAME?</v>
      </c>
      <c r="J763">
        <f>COUNT(H763:H766)</f>
        <v>4</v>
      </c>
      <c r="K763" t="b">
        <f t="shared" ca="1" si="204"/>
        <v>0</v>
      </c>
    </row>
    <row r="764" spans="1:11">
      <c r="A764" s="20">
        <f t="shared" si="216"/>
        <v>18</v>
      </c>
      <c r="B764" s="20">
        <f t="shared" si="205"/>
        <v>32</v>
      </c>
      <c r="C764" s="21" t="s">
        <v>16</v>
      </c>
      <c r="D764" s="20" t="str">
        <f t="shared" ref="D764:D766" si="219">IF(ISNUMBER(SEARCH("n/a",H764)),"",CONCATENATE(C764," ",H764,","))</f>
        <v>"adult_hkd": 369,</v>
      </c>
      <c r="E764" s="20" t="s">
        <v>116</v>
      </c>
      <c r="F764" s="20" t="str">
        <f>VLOOKUP(A764,Sheet2!A:U,5,FALSE)</f>
        <v>HUD</v>
      </c>
      <c r="G764" s="20" t="s">
        <v>120</v>
      </c>
      <c r="H764" s="20">
        <f>VLOOKUP(A764,Sheet2!A:U,17,FALSE)</f>
        <v>369</v>
      </c>
      <c r="I764" s="20" t="e">
        <f t="shared" ref="I764:I766" ca="1" si="220">_xlfn.FORMULATEXT(H764)</f>
        <v>#NAME?</v>
      </c>
      <c r="K764" t="b">
        <f t="shared" ca="1" si="204"/>
        <v>0</v>
      </c>
    </row>
    <row r="765" spans="1:11">
      <c r="A765" s="20">
        <f t="shared" si="216"/>
        <v>18</v>
      </c>
      <c r="B765" s="20">
        <f t="shared" si="205"/>
        <v>33</v>
      </c>
      <c r="C765" s="21" t="s">
        <v>17</v>
      </c>
      <c r="D765" s="20" t="str">
        <f t="shared" si="219"/>
        <v>"child_cny": 162,</v>
      </c>
      <c r="E765" s="20" t="s">
        <v>116</v>
      </c>
      <c r="F765" s="20" t="str">
        <f>VLOOKUP(A765,Sheet2!A:U,5,FALSE)</f>
        <v>HUD</v>
      </c>
      <c r="G765" s="20" t="s">
        <v>120</v>
      </c>
      <c r="H765" s="20">
        <f>VLOOKUP(A765,Sheet2!A:U,13,FALSE)</f>
        <v>162</v>
      </c>
      <c r="I765" s="20" t="e">
        <f t="shared" ca="1" si="220"/>
        <v>#NAME?</v>
      </c>
      <c r="K765" t="b">
        <f t="shared" ca="1" si="204"/>
        <v>0</v>
      </c>
    </row>
    <row r="766" spans="1:11">
      <c r="A766" s="20">
        <f t="shared" si="216"/>
        <v>18</v>
      </c>
      <c r="B766" s="20">
        <f t="shared" si="205"/>
        <v>34</v>
      </c>
      <c r="C766" s="21" t="s">
        <v>18</v>
      </c>
      <c r="D766" s="20" t="str">
        <f t="shared" si="219"/>
        <v>"child_hkd": 188,</v>
      </c>
      <c r="E766" s="20" t="s">
        <v>116</v>
      </c>
      <c r="F766" s="20" t="str">
        <f>VLOOKUP(A766,Sheet2!A:U,5,FALSE)</f>
        <v>HUD</v>
      </c>
      <c r="G766" s="20" t="s">
        <v>120</v>
      </c>
      <c r="H766" s="20">
        <f>VLOOKUP(A766,Sheet2!A:U,21,FALSE)</f>
        <v>188</v>
      </c>
      <c r="I766" s="20" t="e">
        <f t="shared" ca="1" si="220"/>
        <v>#NAME?</v>
      </c>
      <c r="K766" t="b">
        <f t="shared" ca="1" si="204"/>
        <v>0</v>
      </c>
    </row>
    <row r="767" spans="1:11">
      <c r="A767">
        <f t="shared" si="216"/>
        <v>18</v>
      </c>
      <c r="B767">
        <f t="shared" si="205"/>
        <v>35</v>
      </c>
      <c r="C767" s="1" t="s">
        <v>13</v>
      </c>
      <c r="D767" t="str">
        <f>IF(J763=0,"",C767)</f>
        <v>"class_title":"business_class",</v>
      </c>
      <c r="E767" t="s">
        <v>116</v>
      </c>
      <c r="F767" t="str">
        <f>VLOOKUP(A767,Sheet2!A:U,5,FALSE)</f>
        <v>HUD</v>
      </c>
      <c r="K767" t="b">
        <f t="shared" ca="1" si="204"/>
        <v>0</v>
      </c>
    </row>
    <row r="768" spans="1:11">
      <c r="A768">
        <f t="shared" si="216"/>
        <v>18</v>
      </c>
      <c r="B768">
        <f t="shared" si="205"/>
        <v>36</v>
      </c>
      <c r="C768" s="1" t="s">
        <v>14</v>
      </c>
      <c r="D768" t="str">
        <f>IF(J763=0,"",C768)</f>
        <v>"class_type":1</v>
      </c>
      <c r="E768" t="s">
        <v>116</v>
      </c>
      <c r="F768" t="str">
        <f>VLOOKUP(A768,Sheet2!A:U,5,FALSE)</f>
        <v>HUD</v>
      </c>
      <c r="K768" t="b">
        <f t="shared" ca="1" si="204"/>
        <v>0</v>
      </c>
    </row>
    <row r="769" spans="1:11">
      <c r="A769">
        <f t="shared" si="216"/>
        <v>18</v>
      </c>
      <c r="B769">
        <f t="shared" si="205"/>
        <v>37</v>
      </c>
      <c r="C769" s="1" t="s">
        <v>2</v>
      </c>
      <c r="D769" t="str">
        <f>IF(J763=0,"",C769)</f>
        <v>}</v>
      </c>
      <c r="E769" t="s">
        <v>116</v>
      </c>
      <c r="F769" t="str">
        <f>VLOOKUP(A769,Sheet2!A:U,5,FALSE)</f>
        <v>HUD</v>
      </c>
      <c r="K769" t="b">
        <f t="shared" ca="1" si="204"/>
        <v>0</v>
      </c>
    </row>
    <row r="770" spans="1:11">
      <c r="A770">
        <f t="shared" si="216"/>
        <v>18</v>
      </c>
      <c r="B770">
        <f t="shared" si="205"/>
        <v>38</v>
      </c>
      <c r="C770" s="1" t="s">
        <v>3</v>
      </c>
      <c r="D770" t="str">
        <f t="shared" ref="D770:D772" si="221">C770</f>
        <v>]</v>
      </c>
      <c r="E770" t="s">
        <v>116</v>
      </c>
      <c r="F770" t="str">
        <f>VLOOKUP(A770,Sheet2!A:U,5,FALSE)</f>
        <v>HUD</v>
      </c>
      <c r="K770" t="b">
        <f t="shared" ref="K770:K833" ca="1" si="222">IF(EXACT($N$1,$N$2),"",FALSE)</f>
        <v>0</v>
      </c>
    </row>
    <row r="771" spans="1:11">
      <c r="A771">
        <f t="shared" si="216"/>
        <v>18</v>
      </c>
      <c r="B771">
        <f t="shared" ref="B771:B834" si="223">MOD((ROW(C771)-2),43)+1</f>
        <v>39</v>
      </c>
      <c r="C771" s="1" t="s">
        <v>2</v>
      </c>
      <c r="D771" t="str">
        <f t="shared" si="221"/>
        <v>}</v>
      </c>
      <c r="E771" t="s">
        <v>116</v>
      </c>
      <c r="F771" t="str">
        <f>VLOOKUP(A771,Sheet2!A:U,5,FALSE)</f>
        <v>HUD</v>
      </c>
      <c r="K771" t="b">
        <f t="shared" ca="1" si="222"/>
        <v>0</v>
      </c>
    </row>
    <row r="772" spans="1:11">
      <c r="A772">
        <f t="shared" si="216"/>
        <v>18</v>
      </c>
      <c r="B772">
        <f t="shared" si="223"/>
        <v>40</v>
      </c>
      <c r="C772" s="1" t="s">
        <v>4</v>
      </c>
      <c r="D772" t="str">
        <f t="shared" si="221"/>
        <v>],</v>
      </c>
      <c r="E772" t="s">
        <v>116</v>
      </c>
      <c r="F772" t="str">
        <f>VLOOKUP(A772,Sheet2!A:U,5,FALSE)</f>
        <v>HUD</v>
      </c>
      <c r="K772" t="b">
        <f t="shared" ca="1" si="222"/>
        <v>0</v>
      </c>
    </row>
    <row r="773" spans="1:11">
      <c r="A773">
        <f t="shared" si="216"/>
        <v>18</v>
      </c>
      <c r="B773">
        <f t="shared" si="223"/>
        <v>41</v>
      </c>
      <c r="C773" s="1" t="s">
        <v>19</v>
      </c>
      <c r="D773" t="str">
        <f>CONCATENATE(C773," ",A773,",")</f>
        <v>"fee_id": 18,</v>
      </c>
      <c r="E773" t="s">
        <v>116</v>
      </c>
      <c r="F773" t="str">
        <f>VLOOKUP(A773,Sheet2!A:U,5,FALSE)</f>
        <v>HUD</v>
      </c>
      <c r="K773" t="b">
        <f t="shared" ca="1" si="222"/>
        <v>0</v>
      </c>
    </row>
    <row r="774" spans="1:11">
      <c r="A774">
        <f t="shared" si="216"/>
        <v>18</v>
      </c>
      <c r="B774">
        <f t="shared" si="223"/>
        <v>42</v>
      </c>
      <c r="C774" s="1" t="s">
        <v>129</v>
      </c>
      <c r="D774" t="str">
        <f>CONCATENATE(C774,E774,"2",F774,"""")</f>
        <v>"route_id": "WEK2HUD"</v>
      </c>
      <c r="E774" t="s">
        <v>116</v>
      </c>
      <c r="F774" t="str">
        <f>VLOOKUP(A774,Sheet2!A:U,5,FALSE)</f>
        <v>HUD</v>
      </c>
      <c r="K774" t="b">
        <f t="shared" ca="1" si="222"/>
        <v>0</v>
      </c>
    </row>
    <row r="775" spans="1:11">
      <c r="A775">
        <f t="shared" si="216"/>
        <v>18</v>
      </c>
      <c r="B775">
        <f t="shared" si="223"/>
        <v>43</v>
      </c>
      <c r="C775" s="1" t="s">
        <v>1</v>
      </c>
      <c r="D775" t="str">
        <f>IF(D776="","}",C775)</f>
        <v>},</v>
      </c>
      <c r="E775" t="s">
        <v>116</v>
      </c>
      <c r="F775" t="str">
        <f>VLOOKUP(A775,Sheet2!A:U,5,FALSE)</f>
        <v>HUD</v>
      </c>
      <c r="K775" t="b">
        <f t="shared" ca="1" si="222"/>
        <v>0</v>
      </c>
    </row>
    <row r="776" spans="1:11">
      <c r="A776">
        <f>ROUNDUP((ROW(C776)-1)/43,0)</f>
        <v>19</v>
      </c>
      <c r="B776">
        <f t="shared" si="223"/>
        <v>1</v>
      </c>
      <c r="C776" s="1" t="s">
        <v>0</v>
      </c>
      <c r="D776" t="str">
        <f>C776</f>
        <v>{</v>
      </c>
      <c r="E776" t="s">
        <v>116</v>
      </c>
      <c r="F776" t="str">
        <f>VLOOKUP(A776,Sheet2!A:U,5,FALSE)</f>
        <v>HZN</v>
      </c>
      <c r="K776" t="b">
        <f t="shared" ca="1" si="222"/>
        <v>0</v>
      </c>
    </row>
    <row r="777" spans="1:11">
      <c r="A777">
        <f t="shared" ref="A777:A840" si="224">ROUNDUP((ROW(C777)-1)/43,0)</f>
        <v>19</v>
      </c>
      <c r="B777">
        <f t="shared" si="223"/>
        <v>2</v>
      </c>
      <c r="C777" s="1" t="s">
        <v>5</v>
      </c>
      <c r="D777" t="str">
        <f t="shared" ref="D777:D780" si="225">C777</f>
        <v>"fee_data":[</v>
      </c>
      <c r="E777" t="s">
        <v>116</v>
      </c>
      <c r="F777" t="str">
        <f>VLOOKUP(A777,Sheet2!A:U,5,FALSE)</f>
        <v>HZN</v>
      </c>
      <c r="K777" t="b">
        <f t="shared" ca="1" si="222"/>
        <v>0</v>
      </c>
    </row>
    <row r="778" spans="1:11">
      <c r="A778">
        <f t="shared" si="224"/>
        <v>19</v>
      </c>
      <c r="B778">
        <f t="shared" si="223"/>
        <v>3</v>
      </c>
      <c r="C778" s="1" t="s">
        <v>0</v>
      </c>
      <c r="D778" t="str">
        <f t="shared" si="225"/>
        <v>{</v>
      </c>
      <c r="E778" t="s">
        <v>116</v>
      </c>
      <c r="F778" t="str">
        <f>VLOOKUP(A778,Sheet2!A:U,5,FALSE)</f>
        <v>HZN</v>
      </c>
      <c r="K778" t="b">
        <f t="shared" ca="1" si="222"/>
        <v>0</v>
      </c>
    </row>
    <row r="779" spans="1:11">
      <c r="A779">
        <f t="shared" si="224"/>
        <v>19</v>
      </c>
      <c r="B779">
        <f t="shared" si="223"/>
        <v>4</v>
      </c>
      <c r="C779" s="24" t="s">
        <v>133</v>
      </c>
      <c r="D779" t="str">
        <f>CONCATENATE(C779,$M$1,",",$N$1,""",")</f>
        <v>"fee_date":"2019,2",</v>
      </c>
      <c r="E779" t="s">
        <v>116</v>
      </c>
      <c r="F779" t="str">
        <f>VLOOKUP(A779,Sheet2!A:U,5,FALSE)</f>
        <v>HZN</v>
      </c>
      <c r="K779" t="b">
        <f t="shared" ca="1" si="222"/>
        <v>0</v>
      </c>
    </row>
    <row r="780" spans="1:11">
      <c r="A780">
        <f t="shared" si="224"/>
        <v>19</v>
      </c>
      <c r="B780">
        <f t="shared" si="223"/>
        <v>5</v>
      </c>
      <c r="C780" s="1" t="s">
        <v>6</v>
      </c>
      <c r="D780" t="str">
        <f t="shared" si="225"/>
        <v>"fee_detail":[</v>
      </c>
      <c r="E780" t="s">
        <v>116</v>
      </c>
      <c r="F780" t="str">
        <f>VLOOKUP(A780,Sheet2!A:U,5,FALSE)</f>
        <v>HZN</v>
      </c>
      <c r="K780" t="b">
        <f t="shared" ca="1" si="222"/>
        <v>0</v>
      </c>
    </row>
    <row r="781" spans="1:11">
      <c r="A781">
        <f t="shared" si="224"/>
        <v>19</v>
      </c>
      <c r="B781">
        <f t="shared" si="223"/>
        <v>6</v>
      </c>
      <c r="C781" s="1" t="s">
        <v>0</v>
      </c>
      <c r="D781" t="str">
        <f>IF(J782=0,"",C781)</f>
        <v>{</v>
      </c>
      <c r="E781" t="s">
        <v>116</v>
      </c>
      <c r="F781" t="str">
        <f>VLOOKUP(A781,Sheet2!A:U,5,FALSE)</f>
        <v>HZN</v>
      </c>
      <c r="K781" t="b">
        <f t="shared" ca="1" si="222"/>
        <v>0</v>
      </c>
    </row>
    <row r="782" spans="1:11">
      <c r="A782" s="14">
        <f t="shared" si="224"/>
        <v>19</v>
      </c>
      <c r="B782" s="14">
        <f t="shared" si="223"/>
        <v>7</v>
      </c>
      <c r="C782" s="15" t="s">
        <v>15</v>
      </c>
      <c r="D782" s="14" t="str">
        <f>IF(ISNUMBER(SEARCH("n/a",H782)),"",CONCATENATE(C782," ",H782,","))</f>
        <v>"adult_cny": 95,</v>
      </c>
      <c r="E782" s="14" t="s">
        <v>116</v>
      </c>
      <c r="F782" s="14" t="str">
        <f>VLOOKUP(A782,Sheet2!A:U,5,FALSE)</f>
        <v>HZN</v>
      </c>
      <c r="G782" s="14" t="s">
        <v>117</v>
      </c>
      <c r="H782" s="14">
        <f>VLOOKUP(A782,Sheet2!A:U,6,FALSE)</f>
        <v>95</v>
      </c>
      <c r="I782" s="14" t="e">
        <f ca="1">_xlfn.FORMULATEXT(H782)</f>
        <v>#NAME?</v>
      </c>
      <c r="J782">
        <f>COUNT(H782:H785)</f>
        <v>4</v>
      </c>
      <c r="K782" t="b">
        <f t="shared" ca="1" si="222"/>
        <v>0</v>
      </c>
    </row>
    <row r="783" spans="1:11">
      <c r="A783" s="14">
        <f t="shared" si="224"/>
        <v>19</v>
      </c>
      <c r="B783" s="14">
        <f t="shared" si="223"/>
        <v>8</v>
      </c>
      <c r="C783" s="15" t="s">
        <v>16</v>
      </c>
      <c r="D783" s="14" t="str">
        <f t="shared" ref="D783:D785" si="226">IF(ISNUMBER(SEARCH("n/a",H783)),"",CONCATENATE(C783," ",H783,","))</f>
        <v>"adult_hkd": 110,</v>
      </c>
      <c r="E783" s="14" t="s">
        <v>116</v>
      </c>
      <c r="F783" s="14" t="str">
        <f>VLOOKUP(A783,Sheet2!A:U,5,FALSE)</f>
        <v>HZN</v>
      </c>
      <c r="G783" s="14" t="s">
        <v>117</v>
      </c>
      <c r="H783" s="14">
        <f>VLOOKUP(A783,Sheet2!A:U,14,FALSE)</f>
        <v>110</v>
      </c>
      <c r="I783" s="14" t="e">
        <f t="shared" ref="I783:I785" ca="1" si="227">_xlfn.FORMULATEXT(H783)</f>
        <v>#NAME?</v>
      </c>
      <c r="K783" t="b">
        <f t="shared" ca="1" si="222"/>
        <v>0</v>
      </c>
    </row>
    <row r="784" spans="1:11">
      <c r="A784" s="14">
        <f t="shared" si="224"/>
        <v>19</v>
      </c>
      <c r="B784" s="14">
        <f t="shared" si="223"/>
        <v>9</v>
      </c>
      <c r="C784" s="15" t="s">
        <v>17</v>
      </c>
      <c r="D784" s="14" t="str">
        <f t="shared" si="226"/>
        <v>"child_cny": 48,</v>
      </c>
      <c r="E784" s="14" t="s">
        <v>116</v>
      </c>
      <c r="F784" s="14" t="str">
        <f>VLOOKUP(A784,Sheet2!A:U,5,FALSE)</f>
        <v>HZN</v>
      </c>
      <c r="G784" s="14" t="s">
        <v>117</v>
      </c>
      <c r="H784" s="14">
        <f>VLOOKUP(A784,Sheet2!A:U,10,FALSE)</f>
        <v>48</v>
      </c>
      <c r="I784" s="14" t="e">
        <f t="shared" ca="1" si="227"/>
        <v>#NAME?</v>
      </c>
      <c r="K784" t="b">
        <f t="shared" ca="1" si="222"/>
        <v>0</v>
      </c>
    </row>
    <row r="785" spans="1:11">
      <c r="A785" s="14">
        <f t="shared" si="224"/>
        <v>19</v>
      </c>
      <c r="B785" s="14">
        <f t="shared" si="223"/>
        <v>10</v>
      </c>
      <c r="C785" s="15" t="s">
        <v>18</v>
      </c>
      <c r="D785" s="14" t="str">
        <f t="shared" si="226"/>
        <v>"child_hkd": 56,</v>
      </c>
      <c r="E785" s="14" t="s">
        <v>116</v>
      </c>
      <c r="F785" s="14" t="str">
        <f>VLOOKUP(A785,Sheet2!A:U,5,FALSE)</f>
        <v>HZN</v>
      </c>
      <c r="G785" s="14" t="s">
        <v>117</v>
      </c>
      <c r="H785" s="14">
        <f>VLOOKUP(A785,Sheet2!A:U,18,FALSE)</f>
        <v>56</v>
      </c>
      <c r="I785" s="14" t="e">
        <f t="shared" ca="1" si="227"/>
        <v>#NAME?</v>
      </c>
      <c r="K785" t="b">
        <f t="shared" ca="1" si="222"/>
        <v>0</v>
      </c>
    </row>
    <row r="786" spans="1:11">
      <c r="A786">
        <f t="shared" si="224"/>
        <v>19</v>
      </c>
      <c r="B786">
        <f t="shared" si="223"/>
        <v>11</v>
      </c>
      <c r="C786" s="1" t="s">
        <v>7</v>
      </c>
      <c r="D786" t="str">
        <f>IF(J782=0,"",C786)</f>
        <v>"class_title":"second_class",</v>
      </c>
      <c r="E786" t="s">
        <v>116</v>
      </c>
      <c r="F786" t="str">
        <f>VLOOKUP(A786,Sheet2!A:U,5,FALSE)</f>
        <v>HZN</v>
      </c>
      <c r="K786" t="b">
        <f t="shared" ca="1" si="222"/>
        <v>0</v>
      </c>
    </row>
    <row r="787" spans="1:11">
      <c r="A787">
        <f t="shared" si="224"/>
        <v>19</v>
      </c>
      <c r="B787">
        <f t="shared" si="223"/>
        <v>12</v>
      </c>
      <c r="C787" s="1" t="s">
        <v>8</v>
      </c>
      <c r="D787" t="str">
        <f>IF(J782=0,"",C787)</f>
        <v>"class_type":4</v>
      </c>
      <c r="E787" t="s">
        <v>116</v>
      </c>
      <c r="F787" t="str">
        <f>VLOOKUP(A787,Sheet2!A:U,5,FALSE)</f>
        <v>HZN</v>
      </c>
      <c r="K787" t="b">
        <f t="shared" ca="1" si="222"/>
        <v>0</v>
      </c>
    </row>
    <row r="788" spans="1:11">
      <c r="A788">
        <f t="shared" si="224"/>
        <v>19</v>
      </c>
      <c r="B788">
        <f t="shared" si="223"/>
        <v>13</v>
      </c>
      <c r="C788" s="1" t="s">
        <v>1</v>
      </c>
      <c r="D788" t="str">
        <f>IF(J782=0,"",IF(SUM(J790:J806)&gt;0,C788,"}"))</f>
        <v>},</v>
      </c>
      <c r="E788" t="s">
        <v>116</v>
      </c>
      <c r="F788" t="str">
        <f>VLOOKUP(A788,Sheet2!A:U,5,FALSE)</f>
        <v>HZN</v>
      </c>
      <c r="K788" t="b">
        <f t="shared" ca="1" si="222"/>
        <v>0</v>
      </c>
    </row>
    <row r="789" spans="1:11">
      <c r="A789">
        <f t="shared" si="224"/>
        <v>19</v>
      </c>
      <c r="B789">
        <f t="shared" si="223"/>
        <v>14</v>
      </c>
      <c r="C789" s="1" t="s">
        <v>0</v>
      </c>
      <c r="D789" t="str">
        <f>IF(J790=0,"",C789)</f>
        <v>{</v>
      </c>
      <c r="E789" t="s">
        <v>116</v>
      </c>
      <c r="F789" t="str">
        <f>VLOOKUP(A789,Sheet2!A:U,5,FALSE)</f>
        <v>HZN</v>
      </c>
      <c r="K789" t="b">
        <f t="shared" ca="1" si="222"/>
        <v>0</v>
      </c>
    </row>
    <row r="790" spans="1:11">
      <c r="A790" s="16">
        <f t="shared" si="224"/>
        <v>19</v>
      </c>
      <c r="B790" s="16">
        <f t="shared" si="223"/>
        <v>15</v>
      </c>
      <c r="C790" s="17" t="s">
        <v>15</v>
      </c>
      <c r="D790" s="16" t="str">
        <f>IF(ISNUMBER(SEARCH("n/a",H790)),"",CONCATENATE(C790," ",H790,","))</f>
        <v>"adult_cny": 151,</v>
      </c>
      <c r="E790" s="16" t="s">
        <v>116</v>
      </c>
      <c r="F790" s="16" t="str">
        <f>VLOOKUP(A790,Sheet2!A:U,5,FALSE)</f>
        <v>HZN</v>
      </c>
      <c r="G790" s="16" t="s">
        <v>118</v>
      </c>
      <c r="H790" s="16">
        <f>VLOOKUP(A790,Sheet2!A:U,7,FALSE)</f>
        <v>151</v>
      </c>
      <c r="I790" s="16" t="e">
        <f ca="1">_xlfn.FORMULATEXT(H790)</f>
        <v>#NAME?</v>
      </c>
      <c r="J790">
        <f>COUNT(H790:H793)</f>
        <v>4</v>
      </c>
      <c r="K790" t="b">
        <f t="shared" ca="1" si="222"/>
        <v>0</v>
      </c>
    </row>
    <row r="791" spans="1:11">
      <c r="A791" s="16">
        <f t="shared" si="224"/>
        <v>19</v>
      </c>
      <c r="B791" s="16">
        <f t="shared" si="223"/>
        <v>16</v>
      </c>
      <c r="C791" s="17" t="s">
        <v>16</v>
      </c>
      <c r="D791" s="16" t="str">
        <f t="shared" ref="D791:D793" si="228">IF(ISNUMBER(SEARCH("n/a",H791)),"",CONCATENATE(C791," ",H791,","))</f>
        <v>"adult_hkd": 175,</v>
      </c>
      <c r="E791" s="16" t="s">
        <v>116</v>
      </c>
      <c r="F791" s="16" t="str">
        <f>VLOOKUP(A791,Sheet2!A:U,5,FALSE)</f>
        <v>HZN</v>
      </c>
      <c r="G791" s="16" t="s">
        <v>118</v>
      </c>
      <c r="H791" s="16">
        <f>VLOOKUP(A791,Sheet2!A:U,15,FALSE)</f>
        <v>175</v>
      </c>
      <c r="I791" s="16" t="e">
        <f t="shared" ref="I791:I793" ca="1" si="229">_xlfn.FORMULATEXT(H791)</f>
        <v>#NAME?</v>
      </c>
      <c r="K791" t="b">
        <f t="shared" ca="1" si="222"/>
        <v>0</v>
      </c>
    </row>
    <row r="792" spans="1:11">
      <c r="A792" s="16">
        <f t="shared" si="224"/>
        <v>19</v>
      </c>
      <c r="B792" s="16">
        <f t="shared" si="223"/>
        <v>17</v>
      </c>
      <c r="C792" s="17" t="s">
        <v>17</v>
      </c>
      <c r="D792" s="16" t="str">
        <f t="shared" si="228"/>
        <v>"child_cny": 77,</v>
      </c>
      <c r="E792" s="16" t="s">
        <v>116</v>
      </c>
      <c r="F792" s="16" t="str">
        <f>VLOOKUP(A792,Sheet2!A:U,5,FALSE)</f>
        <v>HZN</v>
      </c>
      <c r="G792" s="16" t="s">
        <v>118</v>
      </c>
      <c r="H792" s="16">
        <f>VLOOKUP(A792,Sheet2!A:U,11,FALSE)</f>
        <v>77</v>
      </c>
      <c r="I792" s="16" t="e">
        <f t="shared" ca="1" si="229"/>
        <v>#NAME?</v>
      </c>
      <c r="K792" t="b">
        <f t="shared" ca="1" si="222"/>
        <v>0</v>
      </c>
    </row>
    <row r="793" spans="1:11">
      <c r="A793" s="16">
        <f t="shared" si="224"/>
        <v>19</v>
      </c>
      <c r="B793" s="16">
        <f t="shared" si="223"/>
        <v>18</v>
      </c>
      <c r="C793" s="17" t="s">
        <v>18</v>
      </c>
      <c r="D793" s="16" t="str">
        <f t="shared" si="228"/>
        <v>"child_hkd": 89,</v>
      </c>
      <c r="E793" s="16" t="s">
        <v>116</v>
      </c>
      <c r="F793" s="16" t="str">
        <f>VLOOKUP(A793,Sheet2!A:U,5,FALSE)</f>
        <v>HZN</v>
      </c>
      <c r="G793" s="16" t="s">
        <v>118</v>
      </c>
      <c r="H793" s="16">
        <f>VLOOKUP(A793,Sheet2!A:U,19,FALSE)</f>
        <v>89</v>
      </c>
      <c r="I793" s="16" t="e">
        <f t="shared" ca="1" si="229"/>
        <v>#NAME?</v>
      </c>
      <c r="K793" t="b">
        <f t="shared" ca="1" si="222"/>
        <v>0</v>
      </c>
    </row>
    <row r="794" spans="1:11">
      <c r="A794">
        <f t="shared" si="224"/>
        <v>19</v>
      </c>
      <c r="B794">
        <f t="shared" si="223"/>
        <v>19</v>
      </c>
      <c r="C794" s="1" t="s">
        <v>9</v>
      </c>
      <c r="D794" t="str">
        <f>IF(J790=0,"",C794)</f>
        <v>"class_title":"first_class",</v>
      </c>
      <c r="E794" t="s">
        <v>116</v>
      </c>
      <c r="F794" t="str">
        <f>VLOOKUP(A794,Sheet2!A:U,5,FALSE)</f>
        <v>HZN</v>
      </c>
      <c r="K794" t="b">
        <f t="shared" ca="1" si="222"/>
        <v>0</v>
      </c>
    </row>
    <row r="795" spans="1:11">
      <c r="A795">
        <f t="shared" si="224"/>
        <v>19</v>
      </c>
      <c r="B795">
        <f t="shared" si="223"/>
        <v>20</v>
      </c>
      <c r="C795" s="1" t="s">
        <v>10</v>
      </c>
      <c r="D795" t="str">
        <f>IF(J790=0,"",C795)</f>
        <v>"class_type":3</v>
      </c>
      <c r="E795" t="s">
        <v>116</v>
      </c>
      <c r="F795" t="str">
        <f>VLOOKUP(A795,Sheet2!A:U,5,FALSE)</f>
        <v>HZN</v>
      </c>
      <c r="K795" t="b">
        <f t="shared" ca="1" si="222"/>
        <v>0</v>
      </c>
    </row>
    <row r="796" spans="1:11">
      <c r="A796">
        <f t="shared" si="224"/>
        <v>19</v>
      </c>
      <c r="B796">
        <f t="shared" si="223"/>
        <v>21</v>
      </c>
      <c r="C796" s="1" t="s">
        <v>1</v>
      </c>
      <c r="D796" t="str">
        <f>IF(J790=0,"",IF(SUM(J798:J814)&gt;0,C796,"}"))</f>
        <v>},</v>
      </c>
      <c r="E796" t="s">
        <v>116</v>
      </c>
      <c r="F796" t="str">
        <f>VLOOKUP(A796,Sheet2!A:U,5,FALSE)</f>
        <v>HZN</v>
      </c>
      <c r="K796" t="b">
        <f t="shared" ca="1" si="222"/>
        <v>0</v>
      </c>
    </row>
    <row r="797" spans="1:11">
      <c r="A797">
        <f t="shared" si="224"/>
        <v>19</v>
      </c>
      <c r="B797">
        <f t="shared" si="223"/>
        <v>22</v>
      </c>
      <c r="C797" s="1" t="s">
        <v>0</v>
      </c>
      <c r="D797" t="str">
        <f>IF(J798=0,"",C797)</f>
        <v>{</v>
      </c>
      <c r="E797" t="s">
        <v>116</v>
      </c>
      <c r="F797" t="str">
        <f>VLOOKUP(A797,Sheet2!A:U,5,FALSE)</f>
        <v>HZN</v>
      </c>
      <c r="K797" t="b">
        <f t="shared" ca="1" si="222"/>
        <v>0</v>
      </c>
    </row>
    <row r="798" spans="1:11">
      <c r="A798" s="18">
        <f t="shared" si="224"/>
        <v>19</v>
      </c>
      <c r="B798" s="18">
        <f t="shared" si="223"/>
        <v>23</v>
      </c>
      <c r="C798" s="19" t="s">
        <v>15</v>
      </c>
      <c r="D798" s="18" t="str">
        <f>IF(ISNUMBER(SEARCH("n/a",H798)),"",CONCATENATE(C798," ",H798,","))</f>
        <v>"adult_cny": 171,</v>
      </c>
      <c r="E798" s="18" t="s">
        <v>116</v>
      </c>
      <c r="F798" s="18" t="str">
        <f>VLOOKUP(A798,Sheet2!A:U,5,FALSE)</f>
        <v>HZN</v>
      </c>
      <c r="G798" s="18" t="s">
        <v>119</v>
      </c>
      <c r="H798" s="18">
        <f>VLOOKUP(A798,Sheet2!A:U,8,FALSE)</f>
        <v>171</v>
      </c>
      <c r="I798" s="18" t="e">
        <f ca="1">_xlfn.FORMULATEXT(H798)</f>
        <v>#NAME?</v>
      </c>
      <c r="J798">
        <f>COUNT(H798:H801)</f>
        <v>4</v>
      </c>
      <c r="K798" t="b">
        <f t="shared" ca="1" si="222"/>
        <v>0</v>
      </c>
    </row>
    <row r="799" spans="1:11">
      <c r="A799" s="18">
        <f t="shared" si="224"/>
        <v>19</v>
      </c>
      <c r="B799" s="18">
        <f t="shared" si="223"/>
        <v>24</v>
      </c>
      <c r="C799" s="19" t="s">
        <v>16</v>
      </c>
      <c r="D799" s="18" t="str">
        <f t="shared" ref="D799:D801" si="230">IF(ISNUMBER(SEARCH("n/a",H799)),"",CONCATENATE(C799," ",H799,","))</f>
        <v>"adult_hkd": 198,</v>
      </c>
      <c r="E799" s="18" t="s">
        <v>116</v>
      </c>
      <c r="F799" s="18" t="str">
        <f>VLOOKUP(A799,Sheet2!A:U,5,FALSE)</f>
        <v>HZN</v>
      </c>
      <c r="G799" s="18" t="s">
        <v>119</v>
      </c>
      <c r="H799" s="18">
        <f>VLOOKUP(A799,Sheet2!A:U,16,FALSE)</f>
        <v>198</v>
      </c>
      <c r="I799" s="18" t="e">
        <f t="shared" ref="I799:I801" ca="1" si="231">_xlfn.FORMULATEXT(H799)</f>
        <v>#NAME?</v>
      </c>
      <c r="K799" t="b">
        <f t="shared" ca="1" si="222"/>
        <v>0</v>
      </c>
    </row>
    <row r="800" spans="1:11">
      <c r="A800" s="18">
        <f t="shared" si="224"/>
        <v>19</v>
      </c>
      <c r="B800" s="18">
        <f t="shared" si="223"/>
        <v>25</v>
      </c>
      <c r="C800" s="19" t="s">
        <v>17</v>
      </c>
      <c r="D800" s="18" t="str">
        <f t="shared" si="230"/>
        <v>"child_cny": 87,</v>
      </c>
      <c r="E800" s="18" t="s">
        <v>116</v>
      </c>
      <c r="F800" s="18" t="str">
        <f>VLOOKUP(A800,Sheet2!A:U,5,FALSE)</f>
        <v>HZN</v>
      </c>
      <c r="G800" s="18" t="s">
        <v>119</v>
      </c>
      <c r="H800" s="18">
        <f>VLOOKUP(A800,Sheet2!A:U,12,FALSE)</f>
        <v>87</v>
      </c>
      <c r="I800" s="18" t="e">
        <f t="shared" ca="1" si="231"/>
        <v>#NAME?</v>
      </c>
      <c r="K800" t="b">
        <f t="shared" ca="1" si="222"/>
        <v>0</v>
      </c>
    </row>
    <row r="801" spans="1:11">
      <c r="A801" s="18">
        <f t="shared" si="224"/>
        <v>19</v>
      </c>
      <c r="B801" s="18">
        <f t="shared" si="223"/>
        <v>26</v>
      </c>
      <c r="C801" s="19" t="s">
        <v>18</v>
      </c>
      <c r="D801" s="18" t="str">
        <f t="shared" si="230"/>
        <v>"child_hkd": 101,</v>
      </c>
      <c r="E801" s="18" t="s">
        <v>116</v>
      </c>
      <c r="F801" s="18" t="str">
        <f>VLOOKUP(A801,Sheet2!A:U,5,FALSE)</f>
        <v>HZN</v>
      </c>
      <c r="G801" s="18" t="s">
        <v>119</v>
      </c>
      <c r="H801" s="18">
        <f>VLOOKUP(A801,Sheet2!A:U,20,FALSE)</f>
        <v>101</v>
      </c>
      <c r="I801" s="18" t="e">
        <f t="shared" ca="1" si="231"/>
        <v>#NAME?</v>
      </c>
      <c r="K801" t="b">
        <f t="shared" ca="1" si="222"/>
        <v>0</v>
      </c>
    </row>
    <row r="802" spans="1:11">
      <c r="A802">
        <f t="shared" si="224"/>
        <v>19</v>
      </c>
      <c r="B802">
        <f t="shared" si="223"/>
        <v>27</v>
      </c>
      <c r="C802" s="1" t="s">
        <v>11</v>
      </c>
      <c r="D802" t="str">
        <f>IF(J798=0,"",C802)</f>
        <v>"class_title":"premium_class",</v>
      </c>
      <c r="E802" t="s">
        <v>116</v>
      </c>
      <c r="F802" t="str">
        <f>VLOOKUP(A802,Sheet2!A:U,5,FALSE)</f>
        <v>HZN</v>
      </c>
      <c r="K802" t="b">
        <f t="shared" ca="1" si="222"/>
        <v>0</v>
      </c>
    </row>
    <row r="803" spans="1:11">
      <c r="A803">
        <f t="shared" si="224"/>
        <v>19</v>
      </c>
      <c r="B803">
        <f t="shared" si="223"/>
        <v>28</v>
      </c>
      <c r="C803" s="1" t="s">
        <v>12</v>
      </c>
      <c r="D803" t="str">
        <f>IF(J798=0,"",C803)</f>
        <v>"class_type":2</v>
      </c>
      <c r="E803" t="s">
        <v>116</v>
      </c>
      <c r="F803" t="str">
        <f>VLOOKUP(A803,Sheet2!A:U,5,FALSE)</f>
        <v>HZN</v>
      </c>
      <c r="K803" t="b">
        <f t="shared" ca="1" si="222"/>
        <v>0</v>
      </c>
    </row>
    <row r="804" spans="1:11">
      <c r="A804">
        <f t="shared" si="224"/>
        <v>19</v>
      </c>
      <c r="B804">
        <f t="shared" si="223"/>
        <v>29</v>
      </c>
      <c r="C804" s="1" t="s">
        <v>1</v>
      </c>
      <c r="D804" t="str">
        <f>IF(J798=0,"",IF(SUM(J806:J822)&gt;0,C804,"}"))</f>
        <v>},</v>
      </c>
      <c r="E804" t="s">
        <v>116</v>
      </c>
      <c r="F804" t="str">
        <f>VLOOKUP(A804,Sheet2!A:U,5,FALSE)</f>
        <v>HZN</v>
      </c>
      <c r="K804" t="b">
        <f t="shared" ca="1" si="222"/>
        <v>0</v>
      </c>
    </row>
    <row r="805" spans="1:11">
      <c r="A805">
        <f t="shared" si="224"/>
        <v>19</v>
      </c>
      <c r="B805">
        <f t="shared" si="223"/>
        <v>30</v>
      </c>
      <c r="C805" s="1" t="s">
        <v>0</v>
      </c>
      <c r="D805" t="str">
        <f>IF(J806=0,"",C805)</f>
        <v>{</v>
      </c>
      <c r="E805" t="s">
        <v>116</v>
      </c>
      <c r="F805" t="str">
        <f>VLOOKUP(A805,Sheet2!A:U,5,FALSE)</f>
        <v>HZN</v>
      </c>
      <c r="K805" t="b">
        <f t="shared" ca="1" si="222"/>
        <v>0</v>
      </c>
    </row>
    <row r="806" spans="1:11">
      <c r="A806" s="20">
        <f t="shared" si="224"/>
        <v>19</v>
      </c>
      <c r="B806" s="20">
        <f t="shared" si="223"/>
        <v>31</v>
      </c>
      <c r="C806" s="21" t="s">
        <v>15</v>
      </c>
      <c r="D806" s="20" t="str">
        <f>IF(ISNUMBER(SEARCH("n/a",H806)),"",CONCATENATE(C806," ",H806,","))</f>
        <v>"adult_cny": 285,</v>
      </c>
      <c r="E806" s="20" t="s">
        <v>116</v>
      </c>
      <c r="F806" s="20" t="str">
        <f>VLOOKUP(A806,Sheet2!A:U,5,FALSE)</f>
        <v>HZN</v>
      </c>
      <c r="G806" s="20" t="s">
        <v>120</v>
      </c>
      <c r="H806" s="20">
        <f>VLOOKUP(A806,Sheet2!A:U,9,FALSE)</f>
        <v>285</v>
      </c>
      <c r="I806" s="20" t="e">
        <f ca="1">_xlfn.FORMULATEXT(H806)</f>
        <v>#NAME?</v>
      </c>
      <c r="J806">
        <f>COUNT(H806:H809)</f>
        <v>4</v>
      </c>
      <c r="K806" t="b">
        <f t="shared" ca="1" si="222"/>
        <v>0</v>
      </c>
    </row>
    <row r="807" spans="1:11">
      <c r="A807" s="20">
        <f t="shared" si="224"/>
        <v>19</v>
      </c>
      <c r="B807" s="20">
        <f t="shared" si="223"/>
        <v>32</v>
      </c>
      <c r="C807" s="21" t="s">
        <v>16</v>
      </c>
      <c r="D807" s="20" t="str">
        <f t="shared" ref="D807:D809" si="232">IF(ISNUMBER(SEARCH("n/a",H807)),"",CONCATENATE(C807," ",H807,","))</f>
        <v>"adult_hkd": 330,</v>
      </c>
      <c r="E807" s="20" t="s">
        <v>116</v>
      </c>
      <c r="F807" s="20" t="str">
        <f>VLOOKUP(A807,Sheet2!A:U,5,FALSE)</f>
        <v>HZN</v>
      </c>
      <c r="G807" s="20" t="s">
        <v>120</v>
      </c>
      <c r="H807" s="20">
        <f>VLOOKUP(A807,Sheet2!A:U,17,FALSE)</f>
        <v>330</v>
      </c>
      <c r="I807" s="20" t="e">
        <f t="shared" ref="I807:I809" ca="1" si="233">_xlfn.FORMULATEXT(H807)</f>
        <v>#NAME?</v>
      </c>
      <c r="K807" t="b">
        <f t="shared" ca="1" si="222"/>
        <v>0</v>
      </c>
    </row>
    <row r="808" spans="1:11">
      <c r="A808" s="20">
        <f t="shared" si="224"/>
        <v>19</v>
      </c>
      <c r="B808" s="20">
        <f t="shared" si="223"/>
        <v>33</v>
      </c>
      <c r="C808" s="21" t="s">
        <v>17</v>
      </c>
      <c r="D808" s="20" t="str">
        <f t="shared" si="232"/>
        <v>"child_cny": 144,</v>
      </c>
      <c r="E808" s="20" t="s">
        <v>116</v>
      </c>
      <c r="F808" s="20" t="str">
        <f>VLOOKUP(A808,Sheet2!A:U,5,FALSE)</f>
        <v>HZN</v>
      </c>
      <c r="G808" s="20" t="s">
        <v>120</v>
      </c>
      <c r="H808" s="20">
        <f>VLOOKUP(A808,Sheet2!A:U,13,FALSE)</f>
        <v>144</v>
      </c>
      <c r="I808" s="20" t="e">
        <f t="shared" ca="1" si="233"/>
        <v>#NAME?</v>
      </c>
      <c r="K808" t="b">
        <f t="shared" ca="1" si="222"/>
        <v>0</v>
      </c>
    </row>
    <row r="809" spans="1:11">
      <c r="A809" s="20">
        <f t="shared" si="224"/>
        <v>19</v>
      </c>
      <c r="B809" s="20">
        <f t="shared" si="223"/>
        <v>34</v>
      </c>
      <c r="C809" s="21" t="s">
        <v>18</v>
      </c>
      <c r="D809" s="20" t="str">
        <f t="shared" si="232"/>
        <v>"child_hkd": 167,</v>
      </c>
      <c r="E809" s="20" t="s">
        <v>116</v>
      </c>
      <c r="F809" s="20" t="str">
        <f>VLOOKUP(A809,Sheet2!A:U,5,FALSE)</f>
        <v>HZN</v>
      </c>
      <c r="G809" s="20" t="s">
        <v>120</v>
      </c>
      <c r="H809" s="20">
        <f>VLOOKUP(A809,Sheet2!A:U,21,FALSE)</f>
        <v>167</v>
      </c>
      <c r="I809" s="20" t="e">
        <f t="shared" ca="1" si="233"/>
        <v>#NAME?</v>
      </c>
      <c r="K809" t="b">
        <f t="shared" ca="1" si="222"/>
        <v>0</v>
      </c>
    </row>
    <row r="810" spans="1:11">
      <c r="A810">
        <f t="shared" si="224"/>
        <v>19</v>
      </c>
      <c r="B810">
        <f t="shared" si="223"/>
        <v>35</v>
      </c>
      <c r="C810" s="1" t="s">
        <v>13</v>
      </c>
      <c r="D810" t="str">
        <f>IF(J806=0,"",C810)</f>
        <v>"class_title":"business_class",</v>
      </c>
      <c r="E810" t="s">
        <v>116</v>
      </c>
      <c r="F810" t="str">
        <f>VLOOKUP(A810,Sheet2!A:U,5,FALSE)</f>
        <v>HZN</v>
      </c>
      <c r="K810" t="b">
        <f t="shared" ca="1" si="222"/>
        <v>0</v>
      </c>
    </row>
    <row r="811" spans="1:11">
      <c r="A811">
        <f t="shared" si="224"/>
        <v>19</v>
      </c>
      <c r="B811">
        <f t="shared" si="223"/>
        <v>36</v>
      </c>
      <c r="C811" s="1" t="s">
        <v>14</v>
      </c>
      <c r="D811" t="str">
        <f>IF(J806=0,"",C811)</f>
        <v>"class_type":1</v>
      </c>
      <c r="E811" t="s">
        <v>116</v>
      </c>
      <c r="F811" t="str">
        <f>VLOOKUP(A811,Sheet2!A:U,5,FALSE)</f>
        <v>HZN</v>
      </c>
      <c r="K811" t="b">
        <f t="shared" ca="1" si="222"/>
        <v>0</v>
      </c>
    </row>
    <row r="812" spans="1:11">
      <c r="A812">
        <f t="shared" si="224"/>
        <v>19</v>
      </c>
      <c r="B812">
        <f t="shared" si="223"/>
        <v>37</v>
      </c>
      <c r="C812" s="1" t="s">
        <v>2</v>
      </c>
      <c r="D812" t="str">
        <f>IF(J806=0,"",C812)</f>
        <v>}</v>
      </c>
      <c r="E812" t="s">
        <v>116</v>
      </c>
      <c r="F812" t="str">
        <f>VLOOKUP(A812,Sheet2!A:U,5,FALSE)</f>
        <v>HZN</v>
      </c>
      <c r="K812" t="b">
        <f t="shared" ca="1" si="222"/>
        <v>0</v>
      </c>
    </row>
    <row r="813" spans="1:11">
      <c r="A813">
        <f t="shared" si="224"/>
        <v>19</v>
      </c>
      <c r="B813">
        <f t="shared" si="223"/>
        <v>38</v>
      </c>
      <c r="C813" s="1" t="s">
        <v>3</v>
      </c>
      <c r="D813" t="str">
        <f t="shared" ref="D813:D815" si="234">C813</f>
        <v>]</v>
      </c>
      <c r="E813" t="s">
        <v>116</v>
      </c>
      <c r="F813" t="str">
        <f>VLOOKUP(A813,Sheet2!A:U,5,FALSE)</f>
        <v>HZN</v>
      </c>
      <c r="K813" t="b">
        <f t="shared" ca="1" si="222"/>
        <v>0</v>
      </c>
    </row>
    <row r="814" spans="1:11">
      <c r="A814">
        <f t="shared" si="224"/>
        <v>19</v>
      </c>
      <c r="B814">
        <f t="shared" si="223"/>
        <v>39</v>
      </c>
      <c r="C814" s="1" t="s">
        <v>2</v>
      </c>
      <c r="D814" t="str">
        <f t="shared" si="234"/>
        <v>}</v>
      </c>
      <c r="E814" t="s">
        <v>116</v>
      </c>
      <c r="F814" t="str">
        <f>VLOOKUP(A814,Sheet2!A:U,5,FALSE)</f>
        <v>HZN</v>
      </c>
      <c r="K814" t="b">
        <f t="shared" ca="1" si="222"/>
        <v>0</v>
      </c>
    </row>
    <row r="815" spans="1:11">
      <c r="A815">
        <f t="shared" si="224"/>
        <v>19</v>
      </c>
      <c r="B815">
        <f t="shared" si="223"/>
        <v>40</v>
      </c>
      <c r="C815" s="1" t="s">
        <v>4</v>
      </c>
      <c r="D815" t="str">
        <f t="shared" si="234"/>
        <v>],</v>
      </c>
      <c r="E815" t="s">
        <v>116</v>
      </c>
      <c r="F815" t="str">
        <f>VLOOKUP(A815,Sheet2!A:U,5,FALSE)</f>
        <v>HZN</v>
      </c>
      <c r="K815" t="b">
        <f t="shared" ca="1" si="222"/>
        <v>0</v>
      </c>
    </row>
    <row r="816" spans="1:11">
      <c r="A816">
        <f t="shared" si="224"/>
        <v>19</v>
      </c>
      <c r="B816">
        <f t="shared" si="223"/>
        <v>41</v>
      </c>
      <c r="C816" s="1" t="s">
        <v>19</v>
      </c>
      <c r="D816" t="str">
        <f>CONCATENATE(C816," ",A816,",")</f>
        <v>"fee_id": 19,</v>
      </c>
      <c r="E816" t="s">
        <v>116</v>
      </c>
      <c r="F816" t="str">
        <f>VLOOKUP(A816,Sheet2!A:U,5,FALSE)</f>
        <v>HZN</v>
      </c>
      <c r="K816" t="b">
        <f t="shared" ca="1" si="222"/>
        <v>0</v>
      </c>
    </row>
    <row r="817" spans="1:11">
      <c r="A817">
        <f t="shared" si="224"/>
        <v>19</v>
      </c>
      <c r="B817">
        <f t="shared" si="223"/>
        <v>42</v>
      </c>
      <c r="C817" s="1" t="s">
        <v>129</v>
      </c>
      <c r="D817" t="str">
        <f>CONCATENATE(C817,E817,"2",F817,"""")</f>
        <v>"route_id": "WEK2HZN"</v>
      </c>
      <c r="E817" t="s">
        <v>116</v>
      </c>
      <c r="F817" t="str">
        <f>VLOOKUP(A817,Sheet2!A:U,5,FALSE)</f>
        <v>HZN</v>
      </c>
      <c r="K817" t="b">
        <f t="shared" ca="1" si="222"/>
        <v>0</v>
      </c>
    </row>
    <row r="818" spans="1:11">
      <c r="A818">
        <f t="shared" si="224"/>
        <v>19</v>
      </c>
      <c r="B818">
        <f t="shared" si="223"/>
        <v>43</v>
      </c>
      <c r="C818" s="1" t="s">
        <v>1</v>
      </c>
      <c r="D818" t="str">
        <f>IF(D819="","}",C818)</f>
        <v>},</v>
      </c>
      <c r="E818" t="s">
        <v>116</v>
      </c>
      <c r="F818" t="str">
        <f>VLOOKUP(A818,Sheet2!A:U,5,FALSE)</f>
        <v>HZN</v>
      </c>
      <c r="K818" t="b">
        <f t="shared" ca="1" si="222"/>
        <v>0</v>
      </c>
    </row>
    <row r="819" spans="1:11">
      <c r="A819">
        <f t="shared" si="224"/>
        <v>20</v>
      </c>
      <c r="B819">
        <f t="shared" si="223"/>
        <v>1</v>
      </c>
      <c r="C819" s="1" t="s">
        <v>0</v>
      </c>
      <c r="D819" t="str">
        <f>C819</f>
        <v>{</v>
      </c>
      <c r="E819" t="s">
        <v>116</v>
      </c>
      <c r="F819" t="str">
        <f>VLOOKUP(A819,Sheet2!A:U,5,FALSE)</f>
        <v>JIM</v>
      </c>
      <c r="K819" t="b">
        <f t="shared" ca="1" si="222"/>
        <v>0</v>
      </c>
    </row>
    <row r="820" spans="1:11">
      <c r="A820">
        <f t="shared" si="224"/>
        <v>20</v>
      </c>
      <c r="B820">
        <f t="shared" si="223"/>
        <v>2</v>
      </c>
      <c r="C820" s="1" t="s">
        <v>5</v>
      </c>
      <c r="D820" t="str">
        <f t="shared" ref="D820:D823" si="235">C820</f>
        <v>"fee_data":[</v>
      </c>
      <c r="E820" t="s">
        <v>116</v>
      </c>
      <c r="F820" t="str">
        <f>VLOOKUP(A820,Sheet2!A:U,5,FALSE)</f>
        <v>JIM</v>
      </c>
      <c r="K820" t="b">
        <f t="shared" ca="1" si="222"/>
        <v>0</v>
      </c>
    </row>
    <row r="821" spans="1:11">
      <c r="A821">
        <f t="shared" si="224"/>
        <v>20</v>
      </c>
      <c r="B821">
        <f t="shared" si="223"/>
        <v>3</v>
      </c>
      <c r="C821" s="1" t="s">
        <v>0</v>
      </c>
      <c r="D821" t="str">
        <f t="shared" si="235"/>
        <v>{</v>
      </c>
      <c r="E821" t="s">
        <v>116</v>
      </c>
      <c r="F821" t="str">
        <f>VLOOKUP(A821,Sheet2!A:U,5,FALSE)</f>
        <v>JIM</v>
      </c>
      <c r="K821" t="b">
        <f t="shared" ca="1" si="222"/>
        <v>0</v>
      </c>
    </row>
    <row r="822" spans="1:11">
      <c r="A822">
        <f t="shared" si="224"/>
        <v>20</v>
      </c>
      <c r="B822">
        <f t="shared" si="223"/>
        <v>4</v>
      </c>
      <c r="C822" s="24" t="s">
        <v>133</v>
      </c>
      <c r="D822" t="str">
        <f>CONCATENATE(C822,$M$1,",",$N$1,""",")</f>
        <v>"fee_date":"2019,2",</v>
      </c>
      <c r="E822" t="s">
        <v>116</v>
      </c>
      <c r="F822" t="str">
        <f>VLOOKUP(A822,Sheet2!A:U,5,FALSE)</f>
        <v>JIM</v>
      </c>
      <c r="K822" t="b">
        <f t="shared" ca="1" si="222"/>
        <v>0</v>
      </c>
    </row>
    <row r="823" spans="1:11">
      <c r="A823">
        <f t="shared" si="224"/>
        <v>20</v>
      </c>
      <c r="B823">
        <f t="shared" si="223"/>
        <v>5</v>
      </c>
      <c r="C823" s="1" t="s">
        <v>6</v>
      </c>
      <c r="D823" t="str">
        <f t="shared" si="235"/>
        <v>"fee_detail":[</v>
      </c>
      <c r="E823" t="s">
        <v>116</v>
      </c>
      <c r="F823" t="str">
        <f>VLOOKUP(A823,Sheet2!A:U,5,FALSE)</f>
        <v>JIM</v>
      </c>
      <c r="K823" t="b">
        <f t="shared" ca="1" si="222"/>
        <v>0</v>
      </c>
    </row>
    <row r="824" spans="1:11">
      <c r="A824">
        <f t="shared" si="224"/>
        <v>20</v>
      </c>
      <c r="B824">
        <f t="shared" si="223"/>
        <v>6</v>
      </c>
      <c r="C824" s="1" t="s">
        <v>0</v>
      </c>
      <c r="D824" t="str">
        <f>IF(J825=0,"",C824)</f>
        <v>{</v>
      </c>
      <c r="E824" t="s">
        <v>116</v>
      </c>
      <c r="F824" t="str">
        <f>VLOOKUP(A824,Sheet2!A:U,5,FALSE)</f>
        <v>JIM</v>
      </c>
      <c r="K824" t="b">
        <f t="shared" ca="1" si="222"/>
        <v>0</v>
      </c>
    </row>
    <row r="825" spans="1:11">
      <c r="A825" s="14">
        <f t="shared" si="224"/>
        <v>20</v>
      </c>
      <c r="B825" s="14">
        <f t="shared" si="223"/>
        <v>7</v>
      </c>
      <c r="C825" s="15" t="s">
        <v>15</v>
      </c>
      <c r="D825" s="14" t="str">
        <f>IF(ISNUMBER(SEARCH("n/a",H825)),"",CONCATENATE(C825," ",H825,","))</f>
        <v>"adult_cny": 246,</v>
      </c>
      <c r="E825" s="14" t="s">
        <v>116</v>
      </c>
      <c r="F825" s="14" t="str">
        <f>VLOOKUP(A825,Sheet2!A:U,5,FALSE)</f>
        <v>JIM</v>
      </c>
      <c r="G825" s="14" t="s">
        <v>117</v>
      </c>
      <c r="H825" s="14">
        <f>VLOOKUP(A825,Sheet2!A:U,6,FALSE)</f>
        <v>246</v>
      </c>
      <c r="I825" s="14" t="e">
        <f ca="1">_xlfn.FORMULATEXT(H825)</f>
        <v>#NAME?</v>
      </c>
      <c r="J825">
        <f>COUNT(H825:H828)</f>
        <v>4</v>
      </c>
      <c r="K825" t="b">
        <f t="shared" ca="1" si="222"/>
        <v>0</v>
      </c>
    </row>
    <row r="826" spans="1:11">
      <c r="A826" s="14">
        <f t="shared" si="224"/>
        <v>20</v>
      </c>
      <c r="B826" s="14">
        <f t="shared" si="223"/>
        <v>8</v>
      </c>
      <c r="C826" s="15" t="s">
        <v>16</v>
      </c>
      <c r="D826" s="14" t="str">
        <f t="shared" ref="D826:D828" si="236">IF(ISNUMBER(SEARCH("n/a",H826)),"",CONCATENATE(C826," ",H826,","))</f>
        <v>"adult_hkd": 285,</v>
      </c>
      <c r="E826" s="14" t="s">
        <v>116</v>
      </c>
      <c r="F826" s="14" t="str">
        <f>VLOOKUP(A826,Sheet2!A:U,5,FALSE)</f>
        <v>JIM</v>
      </c>
      <c r="G826" s="14" t="s">
        <v>117</v>
      </c>
      <c r="H826" s="14">
        <f>VLOOKUP(A826,Sheet2!A:U,14,FALSE)</f>
        <v>285</v>
      </c>
      <c r="I826" s="14" t="e">
        <f t="shared" ref="I826:I828" ca="1" si="237">_xlfn.FORMULATEXT(H826)</f>
        <v>#NAME?</v>
      </c>
      <c r="K826" t="b">
        <f t="shared" ca="1" si="222"/>
        <v>0</v>
      </c>
    </row>
    <row r="827" spans="1:11">
      <c r="A827" s="14">
        <f t="shared" si="224"/>
        <v>20</v>
      </c>
      <c r="B827" s="14">
        <f t="shared" si="223"/>
        <v>9</v>
      </c>
      <c r="C827" s="15" t="s">
        <v>17</v>
      </c>
      <c r="D827" s="14" t="str">
        <f t="shared" si="236"/>
        <v>"child_cny": 128,</v>
      </c>
      <c r="E827" s="14" t="s">
        <v>116</v>
      </c>
      <c r="F827" s="14" t="str">
        <f>VLOOKUP(A827,Sheet2!A:U,5,FALSE)</f>
        <v>JIM</v>
      </c>
      <c r="G827" s="14" t="s">
        <v>117</v>
      </c>
      <c r="H827" s="14">
        <f>VLOOKUP(A827,Sheet2!A:U,10,FALSE)</f>
        <v>128</v>
      </c>
      <c r="I827" s="14" t="e">
        <f t="shared" ca="1" si="237"/>
        <v>#NAME?</v>
      </c>
      <c r="K827" t="b">
        <f t="shared" ca="1" si="222"/>
        <v>0</v>
      </c>
    </row>
    <row r="828" spans="1:11">
      <c r="A828" s="14">
        <f t="shared" si="224"/>
        <v>20</v>
      </c>
      <c r="B828" s="14">
        <f t="shared" si="223"/>
        <v>10</v>
      </c>
      <c r="C828" s="15" t="s">
        <v>18</v>
      </c>
      <c r="D828" s="14" t="str">
        <f t="shared" si="236"/>
        <v>"child_hkd": 148,</v>
      </c>
      <c r="E828" s="14" t="s">
        <v>116</v>
      </c>
      <c r="F828" s="14" t="str">
        <f>VLOOKUP(A828,Sheet2!A:U,5,FALSE)</f>
        <v>JIM</v>
      </c>
      <c r="G828" s="14" t="s">
        <v>117</v>
      </c>
      <c r="H828" s="14">
        <f>VLOOKUP(A828,Sheet2!A:U,18,FALSE)</f>
        <v>148</v>
      </c>
      <c r="I828" s="14" t="e">
        <f t="shared" ca="1" si="237"/>
        <v>#NAME?</v>
      </c>
      <c r="K828" t="b">
        <f t="shared" ca="1" si="222"/>
        <v>0</v>
      </c>
    </row>
    <row r="829" spans="1:11">
      <c r="A829">
        <f t="shared" si="224"/>
        <v>20</v>
      </c>
      <c r="B829">
        <f t="shared" si="223"/>
        <v>11</v>
      </c>
      <c r="C829" s="1" t="s">
        <v>7</v>
      </c>
      <c r="D829" t="str">
        <f>IF(J825=0,"",C829)</f>
        <v>"class_title":"second_class",</v>
      </c>
      <c r="E829" t="s">
        <v>116</v>
      </c>
      <c r="F829" t="str">
        <f>VLOOKUP(A829,Sheet2!A:U,5,FALSE)</f>
        <v>JIM</v>
      </c>
      <c r="K829" t="b">
        <f t="shared" ca="1" si="222"/>
        <v>0</v>
      </c>
    </row>
    <row r="830" spans="1:11">
      <c r="A830">
        <f t="shared" si="224"/>
        <v>20</v>
      </c>
      <c r="B830">
        <f t="shared" si="223"/>
        <v>12</v>
      </c>
      <c r="C830" s="1" t="s">
        <v>8</v>
      </c>
      <c r="D830" t="str">
        <f>IF(J825=0,"",C830)</f>
        <v>"class_type":4</v>
      </c>
      <c r="E830" t="s">
        <v>116</v>
      </c>
      <c r="F830" t="str">
        <f>VLOOKUP(A830,Sheet2!A:U,5,FALSE)</f>
        <v>JIM</v>
      </c>
      <c r="K830" t="b">
        <f t="shared" ca="1" si="222"/>
        <v>0</v>
      </c>
    </row>
    <row r="831" spans="1:11">
      <c r="A831">
        <f t="shared" si="224"/>
        <v>20</v>
      </c>
      <c r="B831">
        <f t="shared" si="223"/>
        <v>13</v>
      </c>
      <c r="C831" s="1" t="s">
        <v>1</v>
      </c>
      <c r="D831" t="str">
        <f>IF(J825=0,"",IF(SUM(J833:J849)&gt;0,C831,"}"))</f>
        <v>},</v>
      </c>
      <c r="E831" t="s">
        <v>116</v>
      </c>
      <c r="F831" t="str">
        <f>VLOOKUP(A831,Sheet2!A:U,5,FALSE)</f>
        <v>JIM</v>
      </c>
      <c r="K831" t="b">
        <f t="shared" ca="1" si="222"/>
        <v>0</v>
      </c>
    </row>
    <row r="832" spans="1:11">
      <c r="A832">
        <f t="shared" si="224"/>
        <v>20</v>
      </c>
      <c r="B832">
        <f t="shared" si="223"/>
        <v>14</v>
      </c>
      <c r="C832" s="1" t="s">
        <v>0</v>
      </c>
      <c r="D832" t="str">
        <f>IF(J833=0,"",C832)</f>
        <v>{</v>
      </c>
      <c r="E832" t="s">
        <v>116</v>
      </c>
      <c r="F832" t="str">
        <f>VLOOKUP(A832,Sheet2!A:U,5,FALSE)</f>
        <v>JIM</v>
      </c>
      <c r="K832" t="b">
        <f t="shared" ca="1" si="222"/>
        <v>0</v>
      </c>
    </row>
    <row r="833" spans="1:11">
      <c r="A833" s="16">
        <f t="shared" si="224"/>
        <v>20</v>
      </c>
      <c r="B833" s="16">
        <f t="shared" si="223"/>
        <v>15</v>
      </c>
      <c r="C833" s="17" t="s">
        <v>15</v>
      </c>
      <c r="D833" s="16" t="str">
        <f>IF(ISNUMBER(SEARCH("n/a",H833)),"",CONCATENATE(C833," ",H833,","))</f>
        <v>"adult_cny": 394,</v>
      </c>
      <c r="E833" s="16" t="s">
        <v>116</v>
      </c>
      <c r="F833" s="16" t="str">
        <f>VLOOKUP(A833,Sheet2!A:U,5,FALSE)</f>
        <v>JIM</v>
      </c>
      <c r="G833" s="16" t="s">
        <v>118</v>
      </c>
      <c r="H833" s="16">
        <f>VLOOKUP(A833,Sheet2!A:U,7,FALSE)</f>
        <v>394</v>
      </c>
      <c r="I833" s="16" t="e">
        <f ca="1">_xlfn.FORMULATEXT(H833)</f>
        <v>#NAME?</v>
      </c>
      <c r="J833">
        <f>COUNT(H833:H836)</f>
        <v>4</v>
      </c>
      <c r="K833" t="b">
        <f t="shared" ca="1" si="222"/>
        <v>0</v>
      </c>
    </row>
    <row r="834" spans="1:11">
      <c r="A834" s="16">
        <f t="shared" si="224"/>
        <v>20</v>
      </c>
      <c r="B834" s="16">
        <f t="shared" si="223"/>
        <v>16</v>
      </c>
      <c r="C834" s="17" t="s">
        <v>16</v>
      </c>
      <c r="D834" s="16" t="str">
        <f t="shared" ref="D834:D836" si="238">IF(ISNUMBER(SEARCH("n/a",H834)),"",CONCATENATE(C834," ",H834,","))</f>
        <v>"adult_hkd": 456,</v>
      </c>
      <c r="E834" s="16" t="s">
        <v>116</v>
      </c>
      <c r="F834" s="16" t="str">
        <f>VLOOKUP(A834,Sheet2!A:U,5,FALSE)</f>
        <v>JIM</v>
      </c>
      <c r="G834" s="16" t="s">
        <v>118</v>
      </c>
      <c r="H834" s="16">
        <f>VLOOKUP(A834,Sheet2!A:U,15,FALSE)</f>
        <v>456</v>
      </c>
      <c r="I834" s="16" t="e">
        <f t="shared" ref="I834:I836" ca="1" si="239">_xlfn.FORMULATEXT(H834)</f>
        <v>#NAME?</v>
      </c>
      <c r="K834" t="b">
        <f t="shared" ref="K834:K897" ca="1" si="240">IF(EXACT($N$1,$N$2),"",FALSE)</f>
        <v>0</v>
      </c>
    </row>
    <row r="835" spans="1:11">
      <c r="A835" s="16">
        <f t="shared" si="224"/>
        <v>20</v>
      </c>
      <c r="B835" s="16">
        <f t="shared" ref="B835:B898" si="241">MOD((ROW(C835)-2),43)+1</f>
        <v>17</v>
      </c>
      <c r="C835" s="17" t="s">
        <v>17</v>
      </c>
      <c r="D835" s="16" t="str">
        <f t="shared" si="238"/>
        <v>"child_cny": 205,</v>
      </c>
      <c r="E835" s="16" t="s">
        <v>116</v>
      </c>
      <c r="F835" s="16" t="str">
        <f>VLOOKUP(A835,Sheet2!A:U,5,FALSE)</f>
        <v>JIM</v>
      </c>
      <c r="G835" s="16" t="s">
        <v>118</v>
      </c>
      <c r="H835" s="16">
        <f>VLOOKUP(A835,Sheet2!A:U,11,FALSE)</f>
        <v>205</v>
      </c>
      <c r="I835" s="16" t="e">
        <f t="shared" ca="1" si="239"/>
        <v>#NAME?</v>
      </c>
      <c r="K835" t="b">
        <f t="shared" ca="1" si="240"/>
        <v>0</v>
      </c>
    </row>
    <row r="836" spans="1:11">
      <c r="A836" s="16">
        <f t="shared" si="224"/>
        <v>20</v>
      </c>
      <c r="B836" s="16">
        <f t="shared" si="241"/>
        <v>18</v>
      </c>
      <c r="C836" s="17" t="s">
        <v>18</v>
      </c>
      <c r="D836" s="16" t="str">
        <f t="shared" si="238"/>
        <v>"child_hkd": 237,</v>
      </c>
      <c r="E836" s="16" t="s">
        <v>116</v>
      </c>
      <c r="F836" s="16" t="str">
        <f>VLOOKUP(A836,Sheet2!A:U,5,FALSE)</f>
        <v>JIM</v>
      </c>
      <c r="G836" s="16" t="s">
        <v>118</v>
      </c>
      <c r="H836" s="16">
        <f>VLOOKUP(A836,Sheet2!A:U,19,FALSE)</f>
        <v>237</v>
      </c>
      <c r="I836" s="16" t="e">
        <f t="shared" ca="1" si="239"/>
        <v>#NAME?</v>
      </c>
      <c r="K836" t="b">
        <f t="shared" ca="1" si="240"/>
        <v>0</v>
      </c>
    </row>
    <row r="837" spans="1:11">
      <c r="A837">
        <f t="shared" si="224"/>
        <v>20</v>
      </c>
      <c r="B837">
        <f t="shared" si="241"/>
        <v>19</v>
      </c>
      <c r="C837" s="1" t="s">
        <v>9</v>
      </c>
      <c r="D837" t="str">
        <f>IF(J833=0,"",C837)</f>
        <v>"class_title":"first_class",</v>
      </c>
      <c r="E837" t="s">
        <v>116</v>
      </c>
      <c r="F837" t="str">
        <f>VLOOKUP(A837,Sheet2!A:U,5,FALSE)</f>
        <v>JIM</v>
      </c>
      <c r="K837" t="b">
        <f t="shared" ca="1" si="240"/>
        <v>0</v>
      </c>
    </row>
    <row r="838" spans="1:11">
      <c r="A838">
        <f t="shared" si="224"/>
        <v>20</v>
      </c>
      <c r="B838">
        <f t="shared" si="241"/>
        <v>20</v>
      </c>
      <c r="C838" s="1" t="s">
        <v>10</v>
      </c>
      <c r="D838" t="str">
        <f>IF(J833=0,"",C838)</f>
        <v>"class_type":3</v>
      </c>
      <c r="E838" t="s">
        <v>116</v>
      </c>
      <c r="F838" t="str">
        <f>VLOOKUP(A838,Sheet2!A:U,5,FALSE)</f>
        <v>JIM</v>
      </c>
      <c r="K838" t="b">
        <f t="shared" ca="1" si="240"/>
        <v>0</v>
      </c>
    </row>
    <row r="839" spans="1:11">
      <c r="A839">
        <f t="shared" si="224"/>
        <v>20</v>
      </c>
      <c r="B839">
        <f t="shared" si="241"/>
        <v>21</v>
      </c>
      <c r="C839" s="1" t="s">
        <v>1</v>
      </c>
      <c r="D839" t="str">
        <f>IF(J833=0,"",IF(SUM(J841:J857)&gt;0,C839,"}"))</f>
        <v>},</v>
      </c>
      <c r="E839" t="s">
        <v>116</v>
      </c>
      <c r="F839" t="str">
        <f>VLOOKUP(A839,Sheet2!A:U,5,FALSE)</f>
        <v>JIM</v>
      </c>
      <c r="K839" t="b">
        <f t="shared" ca="1" si="240"/>
        <v>0</v>
      </c>
    </row>
    <row r="840" spans="1:11">
      <c r="A840">
        <f t="shared" si="224"/>
        <v>20</v>
      </c>
      <c r="B840">
        <f t="shared" si="241"/>
        <v>22</v>
      </c>
      <c r="C840" s="1" t="s">
        <v>0</v>
      </c>
      <c r="D840" t="str">
        <f>IF(J841=0,"",C840)</f>
        <v>{</v>
      </c>
      <c r="E840" t="s">
        <v>116</v>
      </c>
      <c r="F840" t="str">
        <f>VLOOKUP(A840,Sheet2!A:U,5,FALSE)</f>
        <v>JIM</v>
      </c>
      <c r="K840" t="b">
        <f t="shared" ca="1" si="240"/>
        <v>0</v>
      </c>
    </row>
    <row r="841" spans="1:11">
      <c r="A841" s="18">
        <f t="shared" ref="A841:A861" si="242">ROUNDUP((ROW(C841)-1)/43,0)</f>
        <v>20</v>
      </c>
      <c r="B841" s="18">
        <f t="shared" si="241"/>
        <v>23</v>
      </c>
      <c r="C841" s="19" t="s">
        <v>15</v>
      </c>
      <c r="D841" s="18" t="str">
        <f>IF(ISNUMBER(SEARCH("n/a",H841)),"",CONCATENATE(C841," ",H841,","))</f>
        <v>"adult_cny": 445,</v>
      </c>
      <c r="E841" s="18" t="s">
        <v>116</v>
      </c>
      <c r="F841" s="18" t="str">
        <f>VLOOKUP(A841,Sheet2!A:U,5,FALSE)</f>
        <v>JIM</v>
      </c>
      <c r="G841" s="18" t="s">
        <v>119</v>
      </c>
      <c r="H841" s="18">
        <f>VLOOKUP(A841,Sheet2!A:U,8,FALSE)</f>
        <v>445</v>
      </c>
      <c r="I841" s="18" t="e">
        <f ca="1">_xlfn.FORMULATEXT(H841)</f>
        <v>#NAME?</v>
      </c>
      <c r="J841">
        <f>COUNT(H841:H844)</f>
        <v>4</v>
      </c>
      <c r="K841" t="b">
        <f t="shared" ca="1" si="240"/>
        <v>0</v>
      </c>
    </row>
    <row r="842" spans="1:11">
      <c r="A842" s="18">
        <f t="shared" si="242"/>
        <v>20</v>
      </c>
      <c r="B842" s="18">
        <f t="shared" si="241"/>
        <v>24</v>
      </c>
      <c r="C842" s="19" t="s">
        <v>16</v>
      </c>
      <c r="D842" s="18" t="str">
        <f t="shared" ref="D842:D844" si="243">IF(ISNUMBER(SEARCH("n/a",H842)),"",CONCATENATE(C842," ",H842,","))</f>
        <v>"adult_hkd": 515,</v>
      </c>
      <c r="E842" s="18" t="s">
        <v>116</v>
      </c>
      <c r="F842" s="18" t="str">
        <f>VLOOKUP(A842,Sheet2!A:U,5,FALSE)</f>
        <v>JIM</v>
      </c>
      <c r="G842" s="18" t="s">
        <v>119</v>
      </c>
      <c r="H842" s="18">
        <f>VLOOKUP(A842,Sheet2!A:U,16,FALSE)</f>
        <v>515</v>
      </c>
      <c r="I842" s="18" t="e">
        <f t="shared" ref="I842:I844" ca="1" si="244">_xlfn.FORMULATEXT(H842)</f>
        <v>#NAME?</v>
      </c>
      <c r="K842" t="b">
        <f t="shared" ca="1" si="240"/>
        <v>0</v>
      </c>
    </row>
    <row r="843" spans="1:11">
      <c r="A843" s="18">
        <f t="shared" si="242"/>
        <v>20</v>
      </c>
      <c r="B843" s="18">
        <f t="shared" si="241"/>
        <v>25</v>
      </c>
      <c r="C843" s="19" t="s">
        <v>17</v>
      </c>
      <c r="D843" s="18" t="str">
        <f t="shared" si="243"/>
        <v>"child_cny": 232,</v>
      </c>
      <c r="E843" s="18" t="s">
        <v>116</v>
      </c>
      <c r="F843" s="18" t="str">
        <f>VLOOKUP(A843,Sheet2!A:U,5,FALSE)</f>
        <v>JIM</v>
      </c>
      <c r="G843" s="18" t="s">
        <v>119</v>
      </c>
      <c r="H843" s="18">
        <f>VLOOKUP(A843,Sheet2!A:U,12,FALSE)</f>
        <v>232</v>
      </c>
      <c r="I843" s="18" t="e">
        <f t="shared" ca="1" si="244"/>
        <v>#NAME?</v>
      </c>
      <c r="K843" t="b">
        <f t="shared" ca="1" si="240"/>
        <v>0</v>
      </c>
    </row>
    <row r="844" spans="1:11">
      <c r="A844" s="18">
        <f t="shared" si="242"/>
        <v>20</v>
      </c>
      <c r="B844" s="18">
        <f t="shared" si="241"/>
        <v>26</v>
      </c>
      <c r="C844" s="19" t="s">
        <v>18</v>
      </c>
      <c r="D844" s="18" t="str">
        <f t="shared" si="243"/>
        <v>"child_hkd": 269,</v>
      </c>
      <c r="E844" s="18" t="s">
        <v>116</v>
      </c>
      <c r="F844" s="18" t="str">
        <f>VLOOKUP(A844,Sheet2!A:U,5,FALSE)</f>
        <v>JIM</v>
      </c>
      <c r="G844" s="18" t="s">
        <v>119</v>
      </c>
      <c r="H844" s="18">
        <f>VLOOKUP(A844,Sheet2!A:U,20,FALSE)</f>
        <v>269</v>
      </c>
      <c r="I844" s="18" t="e">
        <f t="shared" ca="1" si="244"/>
        <v>#NAME?</v>
      </c>
      <c r="K844" t="b">
        <f t="shared" ca="1" si="240"/>
        <v>0</v>
      </c>
    </row>
    <row r="845" spans="1:11">
      <c r="A845">
        <f t="shared" si="242"/>
        <v>20</v>
      </c>
      <c r="B845">
        <f t="shared" si="241"/>
        <v>27</v>
      </c>
      <c r="C845" s="1" t="s">
        <v>11</v>
      </c>
      <c r="D845" t="str">
        <f>IF(J841=0,"",C845)</f>
        <v>"class_title":"premium_class",</v>
      </c>
      <c r="E845" t="s">
        <v>116</v>
      </c>
      <c r="F845" t="str">
        <f>VLOOKUP(A845,Sheet2!A:U,5,FALSE)</f>
        <v>JIM</v>
      </c>
      <c r="K845" t="b">
        <f t="shared" ca="1" si="240"/>
        <v>0</v>
      </c>
    </row>
    <row r="846" spans="1:11">
      <c r="A846">
        <f t="shared" si="242"/>
        <v>20</v>
      </c>
      <c r="B846">
        <f t="shared" si="241"/>
        <v>28</v>
      </c>
      <c r="C846" s="1" t="s">
        <v>12</v>
      </c>
      <c r="D846" t="str">
        <f>IF(J841=0,"",C846)</f>
        <v>"class_type":2</v>
      </c>
      <c r="E846" t="s">
        <v>116</v>
      </c>
      <c r="F846" t="str">
        <f>VLOOKUP(A846,Sheet2!A:U,5,FALSE)</f>
        <v>JIM</v>
      </c>
      <c r="K846" t="b">
        <f t="shared" ca="1" si="240"/>
        <v>0</v>
      </c>
    </row>
    <row r="847" spans="1:11">
      <c r="A847">
        <f t="shared" si="242"/>
        <v>20</v>
      </c>
      <c r="B847">
        <f t="shared" si="241"/>
        <v>29</v>
      </c>
      <c r="C847" s="1" t="s">
        <v>1</v>
      </c>
      <c r="D847" t="str">
        <f>IF(J841=0,"",IF(SUM(J849:J865)&gt;0,C847,"}"))</f>
        <v>},</v>
      </c>
      <c r="E847" t="s">
        <v>116</v>
      </c>
      <c r="F847" t="str">
        <f>VLOOKUP(A847,Sheet2!A:U,5,FALSE)</f>
        <v>JIM</v>
      </c>
      <c r="K847" t="b">
        <f t="shared" ca="1" si="240"/>
        <v>0</v>
      </c>
    </row>
    <row r="848" spans="1:11">
      <c r="A848">
        <f t="shared" si="242"/>
        <v>20</v>
      </c>
      <c r="B848">
        <f t="shared" si="241"/>
        <v>30</v>
      </c>
      <c r="C848" s="1" t="s">
        <v>0</v>
      </c>
      <c r="D848" t="str">
        <f>IF(J849=0,"",C848)</f>
        <v>{</v>
      </c>
      <c r="E848" t="s">
        <v>116</v>
      </c>
      <c r="F848" t="str">
        <f>VLOOKUP(A848,Sheet2!A:U,5,FALSE)</f>
        <v>JIM</v>
      </c>
      <c r="K848" t="b">
        <f t="shared" ca="1" si="240"/>
        <v>0</v>
      </c>
    </row>
    <row r="849" spans="1:11">
      <c r="A849" s="20">
        <f t="shared" si="242"/>
        <v>20</v>
      </c>
      <c r="B849" s="20">
        <f t="shared" si="241"/>
        <v>31</v>
      </c>
      <c r="C849" s="21" t="s">
        <v>15</v>
      </c>
      <c r="D849" s="20" t="str">
        <f>IF(ISNUMBER(SEARCH("n/a",H849)),"",CONCATENATE(C849," ",H849,","))</f>
        <v>"adult_cny": 740,</v>
      </c>
      <c r="E849" s="20" t="s">
        <v>116</v>
      </c>
      <c r="F849" s="20" t="str">
        <f>VLOOKUP(A849,Sheet2!A:U,5,FALSE)</f>
        <v>JIM</v>
      </c>
      <c r="G849" s="20" t="s">
        <v>120</v>
      </c>
      <c r="H849" s="20">
        <f>VLOOKUP(A849,Sheet2!A:U,9,FALSE)</f>
        <v>740</v>
      </c>
      <c r="I849" s="20" t="e">
        <f ca="1">_xlfn.FORMULATEXT(H849)</f>
        <v>#NAME?</v>
      </c>
      <c r="J849">
        <f>COUNT(H849:H852)</f>
        <v>4</v>
      </c>
      <c r="K849" t="b">
        <f t="shared" ca="1" si="240"/>
        <v>0</v>
      </c>
    </row>
    <row r="850" spans="1:11">
      <c r="A850" s="20">
        <f t="shared" si="242"/>
        <v>20</v>
      </c>
      <c r="B850" s="20">
        <f t="shared" si="241"/>
        <v>32</v>
      </c>
      <c r="C850" s="21" t="s">
        <v>16</v>
      </c>
      <c r="D850" s="20" t="str">
        <f t="shared" ref="D850:D852" si="245">IF(ISNUMBER(SEARCH("n/a",H850)),"",CONCATENATE(C850," ",H850,","))</f>
        <v>"adult_hkd": 856,</v>
      </c>
      <c r="E850" s="20" t="s">
        <v>116</v>
      </c>
      <c r="F850" s="20" t="str">
        <f>VLOOKUP(A850,Sheet2!A:U,5,FALSE)</f>
        <v>JIM</v>
      </c>
      <c r="G850" s="20" t="s">
        <v>120</v>
      </c>
      <c r="H850" s="20">
        <f>VLOOKUP(A850,Sheet2!A:U,17,FALSE)</f>
        <v>856</v>
      </c>
      <c r="I850" s="20" t="e">
        <f t="shared" ref="I850:I852" ca="1" si="246">_xlfn.FORMULATEXT(H850)</f>
        <v>#NAME?</v>
      </c>
      <c r="K850" t="b">
        <f t="shared" ca="1" si="240"/>
        <v>0</v>
      </c>
    </row>
    <row r="851" spans="1:11">
      <c r="A851" s="20">
        <f t="shared" si="242"/>
        <v>20</v>
      </c>
      <c r="B851" s="20">
        <f t="shared" si="241"/>
        <v>33</v>
      </c>
      <c r="C851" s="21" t="s">
        <v>17</v>
      </c>
      <c r="D851" s="20" t="str">
        <f t="shared" si="245"/>
        <v>"child_cny": 385,</v>
      </c>
      <c r="E851" s="20" t="s">
        <v>116</v>
      </c>
      <c r="F851" s="20" t="str">
        <f>VLOOKUP(A851,Sheet2!A:U,5,FALSE)</f>
        <v>JIM</v>
      </c>
      <c r="G851" s="20" t="s">
        <v>120</v>
      </c>
      <c r="H851" s="20">
        <f>VLOOKUP(A851,Sheet2!A:U,13,FALSE)</f>
        <v>385</v>
      </c>
      <c r="I851" s="20" t="e">
        <f t="shared" ca="1" si="246"/>
        <v>#NAME?</v>
      </c>
      <c r="K851" t="b">
        <f t="shared" ca="1" si="240"/>
        <v>0</v>
      </c>
    </row>
    <row r="852" spans="1:11">
      <c r="A852" s="20">
        <f t="shared" si="242"/>
        <v>20</v>
      </c>
      <c r="B852" s="20">
        <f t="shared" si="241"/>
        <v>34</v>
      </c>
      <c r="C852" s="21" t="s">
        <v>18</v>
      </c>
      <c r="D852" s="20" t="str">
        <f t="shared" si="245"/>
        <v>"child_hkd": 446,</v>
      </c>
      <c r="E852" s="20" t="s">
        <v>116</v>
      </c>
      <c r="F852" s="20" t="str">
        <f>VLOOKUP(A852,Sheet2!A:U,5,FALSE)</f>
        <v>JIM</v>
      </c>
      <c r="G852" s="20" t="s">
        <v>120</v>
      </c>
      <c r="H852" s="20">
        <f>VLOOKUP(A852,Sheet2!A:U,21,FALSE)</f>
        <v>446</v>
      </c>
      <c r="I852" s="20" t="e">
        <f t="shared" ca="1" si="246"/>
        <v>#NAME?</v>
      </c>
      <c r="K852" t="b">
        <f t="shared" ca="1" si="240"/>
        <v>0</v>
      </c>
    </row>
    <row r="853" spans="1:11">
      <c r="A853">
        <f t="shared" si="242"/>
        <v>20</v>
      </c>
      <c r="B853">
        <f t="shared" si="241"/>
        <v>35</v>
      </c>
      <c r="C853" s="1" t="s">
        <v>13</v>
      </c>
      <c r="D853" t="str">
        <f>IF(J849=0,"",C853)</f>
        <v>"class_title":"business_class",</v>
      </c>
      <c r="E853" t="s">
        <v>116</v>
      </c>
      <c r="F853" t="str">
        <f>VLOOKUP(A853,Sheet2!A:U,5,FALSE)</f>
        <v>JIM</v>
      </c>
      <c r="K853" t="b">
        <f t="shared" ca="1" si="240"/>
        <v>0</v>
      </c>
    </row>
    <row r="854" spans="1:11">
      <c r="A854">
        <f t="shared" si="242"/>
        <v>20</v>
      </c>
      <c r="B854">
        <f t="shared" si="241"/>
        <v>36</v>
      </c>
      <c r="C854" s="1" t="s">
        <v>14</v>
      </c>
      <c r="D854" t="str">
        <f>IF(J849=0,"",C854)</f>
        <v>"class_type":1</v>
      </c>
      <c r="E854" t="s">
        <v>116</v>
      </c>
      <c r="F854" t="str">
        <f>VLOOKUP(A854,Sheet2!A:U,5,FALSE)</f>
        <v>JIM</v>
      </c>
      <c r="K854" t="b">
        <f t="shared" ca="1" si="240"/>
        <v>0</v>
      </c>
    </row>
    <row r="855" spans="1:11">
      <c r="A855">
        <f t="shared" si="242"/>
        <v>20</v>
      </c>
      <c r="B855">
        <f t="shared" si="241"/>
        <v>37</v>
      </c>
      <c r="C855" s="1" t="s">
        <v>2</v>
      </c>
      <c r="D855" t="str">
        <f>IF(J849=0,"",C855)</f>
        <v>}</v>
      </c>
      <c r="E855" t="s">
        <v>116</v>
      </c>
      <c r="F855" t="str">
        <f>VLOOKUP(A855,Sheet2!A:U,5,FALSE)</f>
        <v>JIM</v>
      </c>
      <c r="K855" t="b">
        <f t="shared" ca="1" si="240"/>
        <v>0</v>
      </c>
    </row>
    <row r="856" spans="1:11">
      <c r="A856">
        <f t="shared" si="242"/>
        <v>20</v>
      </c>
      <c r="B856">
        <f t="shared" si="241"/>
        <v>38</v>
      </c>
      <c r="C856" s="1" t="s">
        <v>3</v>
      </c>
      <c r="D856" t="str">
        <f t="shared" ref="D856:D858" si="247">C856</f>
        <v>]</v>
      </c>
      <c r="E856" t="s">
        <v>116</v>
      </c>
      <c r="F856" t="str">
        <f>VLOOKUP(A856,Sheet2!A:U,5,FALSE)</f>
        <v>JIM</v>
      </c>
      <c r="K856" t="b">
        <f t="shared" ca="1" si="240"/>
        <v>0</v>
      </c>
    </row>
    <row r="857" spans="1:11">
      <c r="A857">
        <f t="shared" si="242"/>
        <v>20</v>
      </c>
      <c r="B857">
        <f t="shared" si="241"/>
        <v>39</v>
      </c>
      <c r="C857" s="1" t="s">
        <v>2</v>
      </c>
      <c r="D857" t="str">
        <f t="shared" si="247"/>
        <v>}</v>
      </c>
      <c r="E857" t="s">
        <v>116</v>
      </c>
      <c r="F857" t="str">
        <f>VLOOKUP(A857,Sheet2!A:U,5,FALSE)</f>
        <v>JIM</v>
      </c>
      <c r="K857" t="b">
        <f t="shared" ca="1" si="240"/>
        <v>0</v>
      </c>
    </row>
    <row r="858" spans="1:11">
      <c r="A858">
        <f t="shared" si="242"/>
        <v>20</v>
      </c>
      <c r="B858">
        <f t="shared" si="241"/>
        <v>40</v>
      </c>
      <c r="C858" s="1" t="s">
        <v>4</v>
      </c>
      <c r="D858" t="str">
        <f t="shared" si="247"/>
        <v>],</v>
      </c>
      <c r="E858" t="s">
        <v>116</v>
      </c>
      <c r="F858" t="str">
        <f>VLOOKUP(A858,Sheet2!A:U,5,FALSE)</f>
        <v>JIM</v>
      </c>
      <c r="K858" t="b">
        <f t="shared" ca="1" si="240"/>
        <v>0</v>
      </c>
    </row>
    <row r="859" spans="1:11">
      <c r="A859">
        <f t="shared" si="242"/>
        <v>20</v>
      </c>
      <c r="B859">
        <f t="shared" si="241"/>
        <v>41</v>
      </c>
      <c r="C859" s="1" t="s">
        <v>19</v>
      </c>
      <c r="D859" t="str">
        <f>CONCATENATE(C859," ",A859,",")</f>
        <v>"fee_id": 20,</v>
      </c>
      <c r="E859" t="s">
        <v>116</v>
      </c>
      <c r="F859" t="str">
        <f>VLOOKUP(A859,Sheet2!A:U,5,FALSE)</f>
        <v>JIM</v>
      </c>
      <c r="K859" t="b">
        <f t="shared" ca="1" si="240"/>
        <v>0</v>
      </c>
    </row>
    <row r="860" spans="1:11">
      <c r="A860">
        <f t="shared" si="242"/>
        <v>20</v>
      </c>
      <c r="B860">
        <f t="shared" si="241"/>
        <v>42</v>
      </c>
      <c r="C860" s="1" t="s">
        <v>129</v>
      </c>
      <c r="D860" t="str">
        <f>CONCATENATE(C860,E860,"2",F860,"""")</f>
        <v>"route_id": "WEK2JIM"</v>
      </c>
      <c r="E860" t="s">
        <v>116</v>
      </c>
      <c r="F860" t="str">
        <f>VLOOKUP(A860,Sheet2!A:U,5,FALSE)</f>
        <v>JIM</v>
      </c>
      <c r="K860" t="b">
        <f t="shared" ca="1" si="240"/>
        <v>0</v>
      </c>
    </row>
    <row r="861" spans="1:11">
      <c r="A861">
        <f t="shared" si="242"/>
        <v>20</v>
      </c>
      <c r="B861">
        <f t="shared" si="241"/>
        <v>43</v>
      </c>
      <c r="C861" s="1" t="s">
        <v>1</v>
      </c>
      <c r="D861" t="str">
        <f>IF(D862="","}",C861)</f>
        <v>},</v>
      </c>
      <c r="E861" t="s">
        <v>116</v>
      </c>
      <c r="F861" t="str">
        <f>VLOOKUP(A861,Sheet2!A:U,5,FALSE)</f>
        <v>JIM</v>
      </c>
      <c r="K861" t="b">
        <f t="shared" ca="1" si="240"/>
        <v>0</v>
      </c>
    </row>
    <row r="862" spans="1:11">
      <c r="A862">
        <f>ROUNDUP((ROW(C862)-1)/43,0)</f>
        <v>21</v>
      </c>
      <c r="B862">
        <f t="shared" si="241"/>
        <v>1</v>
      </c>
      <c r="C862" s="1" t="s">
        <v>0</v>
      </c>
      <c r="D862" t="str">
        <f>C862</f>
        <v>{</v>
      </c>
      <c r="E862" t="s">
        <v>116</v>
      </c>
      <c r="F862" t="str">
        <f>VLOOKUP(A862,Sheet2!A:U,5,FALSE)</f>
        <v>JIH</v>
      </c>
      <c r="K862" t="b">
        <f t="shared" ca="1" si="240"/>
        <v>0</v>
      </c>
    </row>
    <row r="863" spans="1:11">
      <c r="A863">
        <f t="shared" ref="A863:A926" si="248">ROUNDUP((ROW(C863)-1)/43,0)</f>
        <v>21</v>
      </c>
      <c r="B863">
        <f t="shared" si="241"/>
        <v>2</v>
      </c>
      <c r="C863" s="1" t="s">
        <v>5</v>
      </c>
      <c r="D863" t="str">
        <f t="shared" ref="D863:D866" si="249">C863</f>
        <v>"fee_data":[</v>
      </c>
      <c r="E863" t="s">
        <v>116</v>
      </c>
      <c r="F863" t="str">
        <f>VLOOKUP(A863,Sheet2!A:U,5,FALSE)</f>
        <v>JIH</v>
      </c>
      <c r="K863" t="b">
        <f t="shared" ca="1" si="240"/>
        <v>0</v>
      </c>
    </row>
    <row r="864" spans="1:11">
      <c r="A864">
        <f t="shared" si="248"/>
        <v>21</v>
      </c>
      <c r="B864">
        <f t="shared" si="241"/>
        <v>3</v>
      </c>
      <c r="C864" s="1" t="s">
        <v>0</v>
      </c>
      <c r="D864" t="str">
        <f t="shared" si="249"/>
        <v>{</v>
      </c>
      <c r="E864" t="s">
        <v>116</v>
      </c>
      <c r="F864" t="str">
        <f>VLOOKUP(A864,Sheet2!A:U,5,FALSE)</f>
        <v>JIH</v>
      </c>
      <c r="K864" t="b">
        <f t="shared" ca="1" si="240"/>
        <v>0</v>
      </c>
    </row>
    <row r="865" spans="1:11">
      <c r="A865">
        <f t="shared" si="248"/>
        <v>21</v>
      </c>
      <c r="B865">
        <f t="shared" si="241"/>
        <v>4</v>
      </c>
      <c r="C865" s="24" t="s">
        <v>133</v>
      </c>
      <c r="D865" t="str">
        <f>CONCATENATE(C865,$M$1,",",$N$1,""",")</f>
        <v>"fee_date":"2019,2",</v>
      </c>
      <c r="E865" t="s">
        <v>116</v>
      </c>
      <c r="F865" t="str">
        <f>VLOOKUP(A865,Sheet2!A:U,5,FALSE)</f>
        <v>JIH</v>
      </c>
      <c r="K865" t="b">
        <f t="shared" ca="1" si="240"/>
        <v>0</v>
      </c>
    </row>
    <row r="866" spans="1:11">
      <c r="A866">
        <f t="shared" si="248"/>
        <v>21</v>
      </c>
      <c r="B866">
        <f t="shared" si="241"/>
        <v>5</v>
      </c>
      <c r="C866" s="1" t="s">
        <v>6</v>
      </c>
      <c r="D866" t="str">
        <f t="shared" si="249"/>
        <v>"fee_detail":[</v>
      </c>
      <c r="E866" t="s">
        <v>116</v>
      </c>
      <c r="F866" t="str">
        <f>VLOOKUP(A866,Sheet2!A:U,5,FALSE)</f>
        <v>JIH</v>
      </c>
      <c r="K866" t="b">
        <f t="shared" ca="1" si="240"/>
        <v>0</v>
      </c>
    </row>
    <row r="867" spans="1:11">
      <c r="A867">
        <f t="shared" si="248"/>
        <v>21</v>
      </c>
      <c r="B867">
        <f t="shared" si="241"/>
        <v>6</v>
      </c>
      <c r="C867" s="1" t="s">
        <v>0</v>
      </c>
      <c r="D867" t="str">
        <f>IF(J868=0,"",C867)</f>
        <v>{</v>
      </c>
      <c r="E867" t="s">
        <v>116</v>
      </c>
      <c r="F867" t="str">
        <f>VLOOKUP(A867,Sheet2!A:U,5,FALSE)</f>
        <v>JIH</v>
      </c>
      <c r="K867" t="b">
        <f t="shared" ca="1" si="240"/>
        <v>0</v>
      </c>
    </row>
    <row r="868" spans="1:11">
      <c r="A868" s="14">
        <f t="shared" si="248"/>
        <v>21</v>
      </c>
      <c r="B868" s="14">
        <f t="shared" si="241"/>
        <v>7</v>
      </c>
      <c r="C868" s="15" t="s">
        <v>15</v>
      </c>
      <c r="D868" s="14" t="str">
        <f>IF(ISNUMBER(SEARCH("n/a",H868)),"",CONCATENATE(C868," ",H868,","))</f>
        <v>"adult_cny": 868,</v>
      </c>
      <c r="E868" s="14" t="s">
        <v>116</v>
      </c>
      <c r="F868" s="14" t="str">
        <f>VLOOKUP(A868,Sheet2!A:U,5,FALSE)</f>
        <v>JIH</v>
      </c>
      <c r="G868" s="14" t="s">
        <v>117</v>
      </c>
      <c r="H868" s="14">
        <f>VLOOKUP(A868,Sheet2!A:U,6,FALSE)</f>
        <v>868</v>
      </c>
      <c r="I868" s="14" t="e">
        <f ca="1">_xlfn.FORMULATEXT(H868)</f>
        <v>#NAME?</v>
      </c>
      <c r="J868">
        <f>COUNT(H868:H871)</f>
        <v>4</v>
      </c>
      <c r="K868" t="b">
        <f t="shared" ca="1" si="240"/>
        <v>0</v>
      </c>
    </row>
    <row r="869" spans="1:11">
      <c r="A869" s="14">
        <f t="shared" si="248"/>
        <v>21</v>
      </c>
      <c r="B869" s="14">
        <f t="shared" si="241"/>
        <v>8</v>
      </c>
      <c r="C869" s="15" t="s">
        <v>16</v>
      </c>
      <c r="D869" s="14" t="str">
        <f t="shared" ref="D869:D871" si="250">IF(ISNUMBER(SEARCH("n/a",H869)),"",CONCATENATE(C869," ",H869,","))</f>
        <v>"adult_hkd": 1005,</v>
      </c>
      <c r="E869" s="14" t="s">
        <v>116</v>
      </c>
      <c r="F869" s="14" t="str">
        <f>VLOOKUP(A869,Sheet2!A:U,5,FALSE)</f>
        <v>JIH</v>
      </c>
      <c r="G869" s="14" t="s">
        <v>117</v>
      </c>
      <c r="H869" s="14">
        <f>VLOOKUP(A869,Sheet2!A:U,14,FALSE)</f>
        <v>1005</v>
      </c>
      <c r="I869" s="14" t="e">
        <f t="shared" ref="I869:I871" ca="1" si="251">_xlfn.FORMULATEXT(H869)</f>
        <v>#NAME?</v>
      </c>
      <c r="K869" t="b">
        <f t="shared" ca="1" si="240"/>
        <v>0</v>
      </c>
    </row>
    <row r="870" spans="1:11">
      <c r="A870" s="14">
        <f t="shared" si="248"/>
        <v>21</v>
      </c>
      <c r="B870" s="14">
        <f t="shared" si="241"/>
        <v>9</v>
      </c>
      <c r="C870" s="15" t="s">
        <v>17</v>
      </c>
      <c r="D870" s="14" t="str">
        <f t="shared" si="250"/>
        <v>"child_cny": 434,</v>
      </c>
      <c r="E870" s="14" t="s">
        <v>116</v>
      </c>
      <c r="F870" s="14" t="str">
        <f>VLOOKUP(A870,Sheet2!A:U,5,FALSE)</f>
        <v>JIH</v>
      </c>
      <c r="G870" s="14" t="s">
        <v>117</v>
      </c>
      <c r="H870" s="14">
        <f>VLOOKUP(A870,Sheet2!A:U,10,FALSE)</f>
        <v>434</v>
      </c>
      <c r="I870" s="14" t="e">
        <f t="shared" ca="1" si="251"/>
        <v>#NAME?</v>
      </c>
      <c r="K870" t="b">
        <f t="shared" ca="1" si="240"/>
        <v>0</v>
      </c>
    </row>
    <row r="871" spans="1:11">
      <c r="A871" s="14">
        <f t="shared" si="248"/>
        <v>21</v>
      </c>
      <c r="B871" s="14">
        <f t="shared" si="241"/>
        <v>10</v>
      </c>
      <c r="C871" s="15" t="s">
        <v>18</v>
      </c>
      <c r="D871" s="14" t="str">
        <f t="shared" si="250"/>
        <v>"child_hkd": 502,</v>
      </c>
      <c r="E871" s="14" t="s">
        <v>116</v>
      </c>
      <c r="F871" s="14" t="str">
        <f>VLOOKUP(A871,Sheet2!A:U,5,FALSE)</f>
        <v>JIH</v>
      </c>
      <c r="G871" s="14" t="s">
        <v>117</v>
      </c>
      <c r="H871" s="14">
        <f>VLOOKUP(A871,Sheet2!A:U,18,FALSE)</f>
        <v>502</v>
      </c>
      <c r="I871" s="14" t="e">
        <f t="shared" ca="1" si="251"/>
        <v>#NAME?</v>
      </c>
      <c r="K871" t="b">
        <f t="shared" ca="1" si="240"/>
        <v>0</v>
      </c>
    </row>
    <row r="872" spans="1:11">
      <c r="A872">
        <f t="shared" si="248"/>
        <v>21</v>
      </c>
      <c r="B872">
        <f t="shared" si="241"/>
        <v>11</v>
      </c>
      <c r="C872" s="1" t="s">
        <v>7</v>
      </c>
      <c r="D872" t="str">
        <f>IF(J868=0,"",C872)</f>
        <v>"class_title":"second_class",</v>
      </c>
      <c r="E872" t="s">
        <v>116</v>
      </c>
      <c r="F872" t="str">
        <f>VLOOKUP(A872,Sheet2!A:U,5,FALSE)</f>
        <v>JIH</v>
      </c>
      <c r="K872" t="b">
        <f t="shared" ca="1" si="240"/>
        <v>0</v>
      </c>
    </row>
    <row r="873" spans="1:11">
      <c r="A873">
        <f t="shared" si="248"/>
        <v>21</v>
      </c>
      <c r="B873">
        <f t="shared" si="241"/>
        <v>12</v>
      </c>
      <c r="C873" s="1" t="s">
        <v>8</v>
      </c>
      <c r="D873" t="str">
        <f>IF(J868=0,"",C873)</f>
        <v>"class_type":4</v>
      </c>
      <c r="E873" t="s">
        <v>116</v>
      </c>
      <c r="F873" t="str">
        <f>VLOOKUP(A873,Sheet2!A:U,5,FALSE)</f>
        <v>JIH</v>
      </c>
      <c r="K873" t="b">
        <f t="shared" ca="1" si="240"/>
        <v>0</v>
      </c>
    </row>
    <row r="874" spans="1:11">
      <c r="A874">
        <f t="shared" si="248"/>
        <v>21</v>
      </c>
      <c r="B874">
        <f t="shared" si="241"/>
        <v>13</v>
      </c>
      <c r="C874" s="1" t="s">
        <v>1</v>
      </c>
      <c r="D874" t="str">
        <f>IF(J868=0,"",IF(SUM(J876:J892)&gt;0,C874,"}"))</f>
        <v>},</v>
      </c>
      <c r="E874" t="s">
        <v>116</v>
      </c>
      <c r="F874" t="str">
        <f>VLOOKUP(A874,Sheet2!A:U,5,FALSE)</f>
        <v>JIH</v>
      </c>
      <c r="K874" t="b">
        <f t="shared" ca="1" si="240"/>
        <v>0</v>
      </c>
    </row>
    <row r="875" spans="1:11">
      <c r="A875">
        <f t="shared" si="248"/>
        <v>21</v>
      </c>
      <c r="B875">
        <f t="shared" si="241"/>
        <v>14</v>
      </c>
      <c r="C875" s="1" t="s">
        <v>0</v>
      </c>
      <c r="D875" t="str">
        <f>IF(J876=0,"",C875)</f>
        <v>{</v>
      </c>
      <c r="E875" t="s">
        <v>116</v>
      </c>
      <c r="F875" t="str">
        <f>VLOOKUP(A875,Sheet2!A:U,5,FALSE)</f>
        <v>JIH</v>
      </c>
      <c r="K875" t="b">
        <f t="shared" ca="1" si="240"/>
        <v>0</v>
      </c>
    </row>
    <row r="876" spans="1:11">
      <c r="A876" s="16">
        <f t="shared" si="248"/>
        <v>21</v>
      </c>
      <c r="B876" s="16">
        <f t="shared" si="241"/>
        <v>15</v>
      </c>
      <c r="C876" s="17" t="s">
        <v>15</v>
      </c>
      <c r="D876" s="16" t="str">
        <f>IF(ISNUMBER(SEARCH("n/a",H876)),"",CONCATENATE(C876," ",H876,","))</f>
        <v>"adult_cny": 1417.5,</v>
      </c>
      <c r="E876" s="16" t="s">
        <v>116</v>
      </c>
      <c r="F876" s="16" t="str">
        <f>VLOOKUP(A876,Sheet2!A:U,5,FALSE)</f>
        <v>JIH</v>
      </c>
      <c r="G876" s="16" t="s">
        <v>118</v>
      </c>
      <c r="H876" s="16">
        <f>VLOOKUP(A876,Sheet2!A:U,7,FALSE)</f>
        <v>1417.5</v>
      </c>
      <c r="I876" s="16" t="e">
        <f ca="1">_xlfn.FORMULATEXT(H876)</f>
        <v>#NAME?</v>
      </c>
      <c r="J876">
        <f>COUNT(H876:H879)</f>
        <v>4</v>
      </c>
      <c r="K876" t="b">
        <f t="shared" ca="1" si="240"/>
        <v>0</v>
      </c>
    </row>
    <row r="877" spans="1:11">
      <c r="A877" s="16">
        <f t="shared" si="248"/>
        <v>21</v>
      </c>
      <c r="B877" s="16">
        <f t="shared" si="241"/>
        <v>16</v>
      </c>
      <c r="C877" s="17" t="s">
        <v>16</v>
      </c>
      <c r="D877" s="16" t="str">
        <f t="shared" ref="D877:D879" si="252">IF(ISNUMBER(SEARCH("n/a",H877)),"",CONCATENATE(C877," ",H877,","))</f>
        <v>"adult_hkd": 1641,</v>
      </c>
      <c r="E877" s="16" t="s">
        <v>116</v>
      </c>
      <c r="F877" s="16" t="str">
        <f>VLOOKUP(A877,Sheet2!A:U,5,FALSE)</f>
        <v>JIH</v>
      </c>
      <c r="G877" s="16" t="s">
        <v>118</v>
      </c>
      <c r="H877" s="16">
        <f>VLOOKUP(A877,Sheet2!A:U,15,FALSE)</f>
        <v>1641</v>
      </c>
      <c r="I877" s="16" t="e">
        <f t="shared" ref="I877:I879" ca="1" si="253">_xlfn.FORMULATEXT(H877)</f>
        <v>#NAME?</v>
      </c>
      <c r="K877" t="b">
        <f t="shared" ca="1" si="240"/>
        <v>0</v>
      </c>
    </row>
    <row r="878" spans="1:11">
      <c r="A878" s="16">
        <f t="shared" si="248"/>
        <v>21</v>
      </c>
      <c r="B878" s="16">
        <f t="shared" si="241"/>
        <v>17</v>
      </c>
      <c r="C878" s="17" t="s">
        <v>17</v>
      </c>
      <c r="D878" s="16" t="str">
        <f t="shared" si="252"/>
        <v>"child_cny": 709,</v>
      </c>
      <c r="E878" s="16" t="s">
        <v>116</v>
      </c>
      <c r="F878" s="16" t="str">
        <f>VLOOKUP(A878,Sheet2!A:U,5,FALSE)</f>
        <v>JIH</v>
      </c>
      <c r="G878" s="16" t="s">
        <v>118</v>
      </c>
      <c r="H878" s="16">
        <f>VLOOKUP(A878,Sheet2!A:U,11,FALSE)</f>
        <v>709</v>
      </c>
      <c r="I878" s="16" t="e">
        <f t="shared" ca="1" si="253"/>
        <v>#NAME?</v>
      </c>
      <c r="K878" t="b">
        <f t="shared" ca="1" si="240"/>
        <v>0</v>
      </c>
    </row>
    <row r="879" spans="1:11">
      <c r="A879" s="16">
        <f t="shared" si="248"/>
        <v>21</v>
      </c>
      <c r="B879" s="16">
        <f t="shared" si="241"/>
        <v>18</v>
      </c>
      <c r="C879" s="17" t="s">
        <v>18</v>
      </c>
      <c r="D879" s="16" t="str">
        <f t="shared" si="252"/>
        <v>"child_hkd": 821,</v>
      </c>
      <c r="E879" s="16" t="s">
        <v>116</v>
      </c>
      <c r="F879" s="16" t="str">
        <f>VLOOKUP(A879,Sheet2!A:U,5,FALSE)</f>
        <v>JIH</v>
      </c>
      <c r="G879" s="16" t="s">
        <v>118</v>
      </c>
      <c r="H879" s="16">
        <f>VLOOKUP(A879,Sheet2!A:U,19,FALSE)</f>
        <v>821</v>
      </c>
      <c r="I879" s="16" t="e">
        <f t="shared" ca="1" si="253"/>
        <v>#NAME?</v>
      </c>
      <c r="K879" t="b">
        <f t="shared" ca="1" si="240"/>
        <v>0</v>
      </c>
    </row>
    <row r="880" spans="1:11">
      <c r="A880">
        <f t="shared" si="248"/>
        <v>21</v>
      </c>
      <c r="B880">
        <f t="shared" si="241"/>
        <v>19</v>
      </c>
      <c r="C880" s="1" t="s">
        <v>9</v>
      </c>
      <c r="D880" t="str">
        <f>IF(J876=0,"",C880)</f>
        <v>"class_title":"first_class",</v>
      </c>
      <c r="E880" t="s">
        <v>116</v>
      </c>
      <c r="F880" t="str">
        <f>VLOOKUP(A880,Sheet2!A:U,5,FALSE)</f>
        <v>JIH</v>
      </c>
      <c r="K880" t="b">
        <f t="shared" ca="1" si="240"/>
        <v>0</v>
      </c>
    </row>
    <row r="881" spans="1:11">
      <c r="A881">
        <f t="shared" si="248"/>
        <v>21</v>
      </c>
      <c r="B881">
        <f t="shared" si="241"/>
        <v>20</v>
      </c>
      <c r="C881" s="1" t="s">
        <v>10</v>
      </c>
      <c r="D881" t="str">
        <f>IF(J876=0,"",C881)</f>
        <v>"class_type":3</v>
      </c>
      <c r="E881" t="s">
        <v>116</v>
      </c>
      <c r="F881" t="str">
        <f>VLOOKUP(A881,Sheet2!A:U,5,FALSE)</f>
        <v>JIH</v>
      </c>
      <c r="K881" t="b">
        <f t="shared" ca="1" si="240"/>
        <v>0</v>
      </c>
    </row>
    <row r="882" spans="1:11">
      <c r="A882">
        <f t="shared" si="248"/>
        <v>21</v>
      </c>
      <c r="B882">
        <f t="shared" si="241"/>
        <v>21</v>
      </c>
      <c r="C882" s="1" t="s">
        <v>1</v>
      </c>
      <c r="D882" t="str">
        <f>IF(J876=0,"",IF(SUM(J884:J900)&gt;0,C882,"}"))</f>
        <v>},</v>
      </c>
      <c r="E882" t="s">
        <v>116</v>
      </c>
      <c r="F882" t="str">
        <f>VLOOKUP(A882,Sheet2!A:U,5,FALSE)</f>
        <v>JIH</v>
      </c>
      <c r="K882" t="b">
        <f t="shared" ca="1" si="240"/>
        <v>0</v>
      </c>
    </row>
    <row r="883" spans="1:11">
      <c r="A883">
        <f t="shared" si="248"/>
        <v>21</v>
      </c>
      <c r="B883">
        <f t="shared" si="241"/>
        <v>22</v>
      </c>
      <c r="C883" s="1" t="s">
        <v>0</v>
      </c>
      <c r="D883" t="str">
        <f>IF(J884=0,"",C883)</f>
        <v>{</v>
      </c>
      <c r="E883" t="s">
        <v>116</v>
      </c>
      <c r="F883" t="str">
        <f>VLOOKUP(A883,Sheet2!A:U,5,FALSE)</f>
        <v>JIH</v>
      </c>
      <c r="K883" t="b">
        <f t="shared" ca="1" si="240"/>
        <v>0</v>
      </c>
    </row>
    <row r="884" spans="1:11">
      <c r="A884" s="18">
        <f t="shared" si="248"/>
        <v>21</v>
      </c>
      <c r="B884" s="18">
        <f t="shared" si="241"/>
        <v>23</v>
      </c>
      <c r="C884" s="19" t="s">
        <v>15</v>
      </c>
      <c r="D884" s="18" t="str">
        <f>IF(ISNUMBER(SEARCH("n/a",H884)),"",CONCATENATE(C884," ",H884,","))</f>
        <v>"adult_cny": 1631,</v>
      </c>
      <c r="E884" s="18" t="s">
        <v>116</v>
      </c>
      <c r="F884" s="18" t="str">
        <f>VLOOKUP(A884,Sheet2!A:U,5,FALSE)</f>
        <v>JIH</v>
      </c>
      <c r="G884" s="18" t="s">
        <v>119</v>
      </c>
      <c r="H884" s="18">
        <f>VLOOKUP(A884,Sheet2!A:U,8,FALSE)</f>
        <v>1631</v>
      </c>
      <c r="I884" s="18" t="e">
        <f ca="1">_xlfn.FORMULATEXT(H884)</f>
        <v>#NAME?</v>
      </c>
      <c r="J884">
        <f>COUNT(H884:H887)</f>
        <v>4</v>
      </c>
      <c r="K884" t="b">
        <f t="shared" ca="1" si="240"/>
        <v>0</v>
      </c>
    </row>
    <row r="885" spans="1:11">
      <c r="A885" s="18">
        <f t="shared" si="248"/>
        <v>21</v>
      </c>
      <c r="B885" s="18">
        <f t="shared" si="241"/>
        <v>24</v>
      </c>
      <c r="C885" s="19" t="s">
        <v>16</v>
      </c>
      <c r="D885" s="18" t="str">
        <f t="shared" ref="D885:D887" si="254">IF(ISNUMBER(SEARCH("n/a",H885)),"",CONCATENATE(C885," ",H885,","))</f>
        <v>"adult_hkd": 1888,</v>
      </c>
      <c r="E885" s="18" t="s">
        <v>116</v>
      </c>
      <c r="F885" s="18" t="str">
        <f>VLOOKUP(A885,Sheet2!A:U,5,FALSE)</f>
        <v>JIH</v>
      </c>
      <c r="G885" s="18" t="s">
        <v>119</v>
      </c>
      <c r="H885" s="18">
        <f>VLOOKUP(A885,Sheet2!A:U,16,FALSE)</f>
        <v>1888</v>
      </c>
      <c r="I885" s="18" t="e">
        <f t="shared" ref="I885:I887" ca="1" si="255">_xlfn.FORMULATEXT(H885)</f>
        <v>#NAME?</v>
      </c>
      <c r="K885" t="b">
        <f t="shared" ca="1" si="240"/>
        <v>0</v>
      </c>
    </row>
    <row r="886" spans="1:11">
      <c r="A886" s="18">
        <f t="shared" si="248"/>
        <v>21</v>
      </c>
      <c r="B886" s="18">
        <f t="shared" si="241"/>
        <v>25</v>
      </c>
      <c r="C886" s="19" t="s">
        <v>17</v>
      </c>
      <c r="D886" s="18" t="str">
        <f t="shared" si="254"/>
        <v>"child_cny": 815.5,</v>
      </c>
      <c r="E886" s="18" t="s">
        <v>116</v>
      </c>
      <c r="F886" s="18" t="str">
        <f>VLOOKUP(A886,Sheet2!A:U,5,FALSE)</f>
        <v>JIH</v>
      </c>
      <c r="G886" s="18" t="s">
        <v>119</v>
      </c>
      <c r="H886" s="18">
        <f>VLOOKUP(A886,Sheet2!A:U,12,FALSE)</f>
        <v>815.5</v>
      </c>
      <c r="I886" s="18" t="e">
        <f t="shared" ca="1" si="255"/>
        <v>#NAME?</v>
      </c>
      <c r="K886" t="b">
        <f t="shared" ca="1" si="240"/>
        <v>0</v>
      </c>
    </row>
    <row r="887" spans="1:11">
      <c r="A887" s="18">
        <f t="shared" si="248"/>
        <v>21</v>
      </c>
      <c r="B887" s="18">
        <f t="shared" si="241"/>
        <v>26</v>
      </c>
      <c r="C887" s="19" t="s">
        <v>18</v>
      </c>
      <c r="D887" s="18" t="str">
        <f t="shared" si="254"/>
        <v>"child_hkd": 944,</v>
      </c>
      <c r="E887" s="18" t="s">
        <v>116</v>
      </c>
      <c r="F887" s="18" t="str">
        <f>VLOOKUP(A887,Sheet2!A:U,5,FALSE)</f>
        <v>JIH</v>
      </c>
      <c r="G887" s="18" t="s">
        <v>119</v>
      </c>
      <c r="H887" s="18">
        <f>VLOOKUP(A887,Sheet2!A:U,20,FALSE)</f>
        <v>944</v>
      </c>
      <c r="I887" s="18" t="e">
        <f t="shared" ca="1" si="255"/>
        <v>#NAME?</v>
      </c>
      <c r="K887" t="b">
        <f t="shared" ca="1" si="240"/>
        <v>0</v>
      </c>
    </row>
    <row r="888" spans="1:11">
      <c r="A888">
        <f t="shared" si="248"/>
        <v>21</v>
      </c>
      <c r="B888">
        <f t="shared" si="241"/>
        <v>27</v>
      </c>
      <c r="C888" s="1" t="s">
        <v>11</v>
      </c>
      <c r="D888" t="str">
        <f>IF(J884=0,"",C888)</f>
        <v>"class_title":"premium_class",</v>
      </c>
      <c r="E888" t="s">
        <v>116</v>
      </c>
      <c r="F888" t="str">
        <f>VLOOKUP(A888,Sheet2!A:U,5,FALSE)</f>
        <v>JIH</v>
      </c>
      <c r="K888" t="b">
        <f t="shared" ca="1" si="240"/>
        <v>0</v>
      </c>
    </row>
    <row r="889" spans="1:11">
      <c r="A889">
        <f t="shared" si="248"/>
        <v>21</v>
      </c>
      <c r="B889">
        <f t="shared" si="241"/>
        <v>28</v>
      </c>
      <c r="C889" s="1" t="s">
        <v>12</v>
      </c>
      <c r="D889" t="str">
        <f>IF(J884=0,"",C889)</f>
        <v>"class_type":2</v>
      </c>
      <c r="E889" t="s">
        <v>116</v>
      </c>
      <c r="F889" t="str">
        <f>VLOOKUP(A889,Sheet2!A:U,5,FALSE)</f>
        <v>JIH</v>
      </c>
      <c r="K889" t="b">
        <f t="shared" ca="1" si="240"/>
        <v>0</v>
      </c>
    </row>
    <row r="890" spans="1:11">
      <c r="A890">
        <f t="shared" si="248"/>
        <v>21</v>
      </c>
      <c r="B890">
        <f t="shared" si="241"/>
        <v>29</v>
      </c>
      <c r="C890" s="1" t="s">
        <v>1</v>
      </c>
      <c r="D890" t="str">
        <f>IF(J884=0,"",IF(SUM(J892:J908)&gt;0,C890,"}"))</f>
        <v>},</v>
      </c>
      <c r="E890" t="s">
        <v>116</v>
      </c>
      <c r="F890" t="str">
        <f>VLOOKUP(A890,Sheet2!A:U,5,FALSE)</f>
        <v>JIH</v>
      </c>
      <c r="K890" t="b">
        <f t="shared" ca="1" si="240"/>
        <v>0</v>
      </c>
    </row>
    <row r="891" spans="1:11">
      <c r="A891">
        <f t="shared" si="248"/>
        <v>21</v>
      </c>
      <c r="B891">
        <f t="shared" si="241"/>
        <v>30</v>
      </c>
      <c r="C891" s="1" t="s">
        <v>0</v>
      </c>
      <c r="D891" t="str">
        <f>IF(J892=0,"",C891)</f>
        <v>{</v>
      </c>
      <c r="E891" t="s">
        <v>116</v>
      </c>
      <c r="F891" t="str">
        <f>VLOOKUP(A891,Sheet2!A:U,5,FALSE)</f>
        <v>JIH</v>
      </c>
      <c r="K891" t="b">
        <f t="shared" ca="1" si="240"/>
        <v>0</v>
      </c>
    </row>
    <row r="892" spans="1:11">
      <c r="A892" s="20">
        <f t="shared" si="248"/>
        <v>21</v>
      </c>
      <c r="B892" s="20">
        <f t="shared" si="241"/>
        <v>31</v>
      </c>
      <c r="C892" s="21" t="s">
        <v>15</v>
      </c>
      <c r="D892" s="20" t="str">
        <f>IF(ISNUMBER(SEARCH("n/a",H892)),"",CONCATENATE(C892," ",H892,","))</f>
        <v>"adult_cny": 2708,</v>
      </c>
      <c r="E892" s="20" t="s">
        <v>116</v>
      </c>
      <c r="F892" s="20" t="str">
        <f>VLOOKUP(A892,Sheet2!A:U,5,FALSE)</f>
        <v>JIH</v>
      </c>
      <c r="G892" s="20" t="s">
        <v>120</v>
      </c>
      <c r="H892" s="20">
        <f>VLOOKUP(A892,Sheet2!A:U,9,FALSE)</f>
        <v>2708</v>
      </c>
      <c r="I892" s="20" t="e">
        <f ca="1">_xlfn.FORMULATEXT(H892)</f>
        <v>#NAME?</v>
      </c>
      <c r="J892">
        <f>COUNT(H892:H895)</f>
        <v>4</v>
      </c>
      <c r="K892" t="b">
        <f t="shared" ca="1" si="240"/>
        <v>0</v>
      </c>
    </row>
    <row r="893" spans="1:11">
      <c r="A893" s="20">
        <f t="shared" si="248"/>
        <v>21</v>
      </c>
      <c r="B893" s="20">
        <f t="shared" si="241"/>
        <v>32</v>
      </c>
      <c r="C893" s="21" t="s">
        <v>16</v>
      </c>
      <c r="D893" s="20" t="str">
        <f t="shared" ref="D893:D895" si="256">IF(ISNUMBER(SEARCH("n/a",H893)),"",CONCATENATE(C893," ",H893,","))</f>
        <v>"adult_hkd": 3134,</v>
      </c>
      <c r="E893" s="20" t="s">
        <v>116</v>
      </c>
      <c r="F893" s="20" t="str">
        <f>VLOOKUP(A893,Sheet2!A:U,5,FALSE)</f>
        <v>JIH</v>
      </c>
      <c r="G893" s="20" t="s">
        <v>120</v>
      </c>
      <c r="H893" s="20">
        <f>VLOOKUP(A893,Sheet2!A:U,17,FALSE)</f>
        <v>3134</v>
      </c>
      <c r="I893" s="20" t="e">
        <f t="shared" ref="I893:I895" ca="1" si="257">_xlfn.FORMULATEXT(H893)</f>
        <v>#NAME?</v>
      </c>
      <c r="K893" t="b">
        <f t="shared" ca="1" si="240"/>
        <v>0</v>
      </c>
    </row>
    <row r="894" spans="1:11">
      <c r="A894" s="20">
        <f t="shared" si="248"/>
        <v>21</v>
      </c>
      <c r="B894" s="20">
        <f t="shared" si="241"/>
        <v>33</v>
      </c>
      <c r="C894" s="21" t="s">
        <v>17</v>
      </c>
      <c r="D894" s="20" t="str">
        <f t="shared" si="256"/>
        <v>"child_cny": 1354,</v>
      </c>
      <c r="E894" s="20" t="s">
        <v>116</v>
      </c>
      <c r="F894" s="20" t="str">
        <f>VLOOKUP(A894,Sheet2!A:U,5,FALSE)</f>
        <v>JIH</v>
      </c>
      <c r="G894" s="20" t="s">
        <v>120</v>
      </c>
      <c r="H894" s="20">
        <f>VLOOKUP(A894,Sheet2!A:U,13,FALSE)</f>
        <v>1354</v>
      </c>
      <c r="I894" s="20" t="e">
        <f t="shared" ca="1" si="257"/>
        <v>#NAME?</v>
      </c>
      <c r="K894" t="b">
        <f t="shared" ca="1" si="240"/>
        <v>0</v>
      </c>
    </row>
    <row r="895" spans="1:11">
      <c r="A895" s="20">
        <f t="shared" si="248"/>
        <v>21</v>
      </c>
      <c r="B895" s="20">
        <f t="shared" si="241"/>
        <v>34</v>
      </c>
      <c r="C895" s="21" t="s">
        <v>18</v>
      </c>
      <c r="D895" s="20" t="str">
        <f t="shared" si="256"/>
        <v>"child_hkd": 1567,</v>
      </c>
      <c r="E895" s="20" t="s">
        <v>116</v>
      </c>
      <c r="F895" s="20" t="str">
        <f>VLOOKUP(A895,Sheet2!A:U,5,FALSE)</f>
        <v>JIH</v>
      </c>
      <c r="G895" s="20" t="s">
        <v>120</v>
      </c>
      <c r="H895" s="20">
        <f>VLOOKUP(A895,Sheet2!A:U,21,FALSE)</f>
        <v>1567</v>
      </c>
      <c r="I895" s="20" t="e">
        <f t="shared" ca="1" si="257"/>
        <v>#NAME?</v>
      </c>
      <c r="K895" t="b">
        <f t="shared" ca="1" si="240"/>
        <v>0</v>
      </c>
    </row>
    <row r="896" spans="1:11">
      <c r="A896">
        <f t="shared" si="248"/>
        <v>21</v>
      </c>
      <c r="B896">
        <f t="shared" si="241"/>
        <v>35</v>
      </c>
      <c r="C896" s="1" t="s">
        <v>13</v>
      </c>
      <c r="D896" t="str">
        <f>IF(J892=0,"",C896)</f>
        <v>"class_title":"business_class",</v>
      </c>
      <c r="E896" t="s">
        <v>116</v>
      </c>
      <c r="F896" t="str">
        <f>VLOOKUP(A896,Sheet2!A:U,5,FALSE)</f>
        <v>JIH</v>
      </c>
      <c r="K896" t="b">
        <f t="shared" ca="1" si="240"/>
        <v>0</v>
      </c>
    </row>
    <row r="897" spans="1:11">
      <c r="A897">
        <f t="shared" si="248"/>
        <v>21</v>
      </c>
      <c r="B897">
        <f t="shared" si="241"/>
        <v>36</v>
      </c>
      <c r="C897" s="1" t="s">
        <v>14</v>
      </c>
      <c r="D897" t="str">
        <f>IF(J892=0,"",C897)</f>
        <v>"class_type":1</v>
      </c>
      <c r="E897" t="s">
        <v>116</v>
      </c>
      <c r="F897" t="str">
        <f>VLOOKUP(A897,Sheet2!A:U,5,FALSE)</f>
        <v>JIH</v>
      </c>
      <c r="K897" t="b">
        <f t="shared" ca="1" si="240"/>
        <v>0</v>
      </c>
    </row>
    <row r="898" spans="1:11">
      <c r="A898">
        <f t="shared" si="248"/>
        <v>21</v>
      </c>
      <c r="B898">
        <f t="shared" si="241"/>
        <v>37</v>
      </c>
      <c r="C898" s="1" t="s">
        <v>2</v>
      </c>
      <c r="D898" t="str">
        <f>IF(J892=0,"",C898)</f>
        <v>}</v>
      </c>
      <c r="E898" t="s">
        <v>116</v>
      </c>
      <c r="F898" t="str">
        <f>VLOOKUP(A898,Sheet2!A:U,5,FALSE)</f>
        <v>JIH</v>
      </c>
      <c r="K898" t="b">
        <f t="shared" ref="K898:K961" ca="1" si="258">IF(EXACT($N$1,$N$2),"",FALSE)</f>
        <v>0</v>
      </c>
    </row>
    <row r="899" spans="1:11">
      <c r="A899">
        <f t="shared" si="248"/>
        <v>21</v>
      </c>
      <c r="B899">
        <f t="shared" ref="B899:B962" si="259">MOD((ROW(C899)-2),43)+1</f>
        <v>38</v>
      </c>
      <c r="C899" s="1" t="s">
        <v>3</v>
      </c>
      <c r="D899" t="str">
        <f t="shared" ref="D899:D901" si="260">C899</f>
        <v>]</v>
      </c>
      <c r="E899" t="s">
        <v>116</v>
      </c>
      <c r="F899" t="str">
        <f>VLOOKUP(A899,Sheet2!A:U,5,FALSE)</f>
        <v>JIH</v>
      </c>
      <c r="K899" t="b">
        <f t="shared" ca="1" si="258"/>
        <v>0</v>
      </c>
    </row>
    <row r="900" spans="1:11">
      <c r="A900">
        <f t="shared" si="248"/>
        <v>21</v>
      </c>
      <c r="B900">
        <f t="shared" si="259"/>
        <v>39</v>
      </c>
      <c r="C900" s="1" t="s">
        <v>2</v>
      </c>
      <c r="D900" t="str">
        <f t="shared" si="260"/>
        <v>}</v>
      </c>
      <c r="E900" t="s">
        <v>116</v>
      </c>
      <c r="F900" t="str">
        <f>VLOOKUP(A900,Sheet2!A:U,5,FALSE)</f>
        <v>JIH</v>
      </c>
      <c r="K900" t="b">
        <f t="shared" ca="1" si="258"/>
        <v>0</v>
      </c>
    </row>
    <row r="901" spans="1:11">
      <c r="A901">
        <f t="shared" si="248"/>
        <v>21</v>
      </c>
      <c r="B901">
        <f t="shared" si="259"/>
        <v>40</v>
      </c>
      <c r="C901" s="1" t="s">
        <v>4</v>
      </c>
      <c r="D901" t="str">
        <f t="shared" si="260"/>
        <v>],</v>
      </c>
      <c r="E901" t="s">
        <v>116</v>
      </c>
      <c r="F901" t="str">
        <f>VLOOKUP(A901,Sheet2!A:U,5,FALSE)</f>
        <v>JIH</v>
      </c>
      <c r="K901" t="b">
        <f t="shared" ca="1" si="258"/>
        <v>0</v>
      </c>
    </row>
    <row r="902" spans="1:11">
      <c r="A902">
        <f t="shared" si="248"/>
        <v>21</v>
      </c>
      <c r="B902">
        <f t="shared" si="259"/>
        <v>41</v>
      </c>
      <c r="C902" s="1" t="s">
        <v>19</v>
      </c>
      <c r="D902" t="str">
        <f>CONCATENATE(C902," ",A902,",")</f>
        <v>"fee_id": 21,</v>
      </c>
      <c r="E902" t="s">
        <v>116</v>
      </c>
      <c r="F902" t="str">
        <f>VLOOKUP(A902,Sheet2!A:U,5,FALSE)</f>
        <v>JIH</v>
      </c>
      <c r="K902" t="b">
        <f t="shared" ca="1" si="258"/>
        <v>0</v>
      </c>
    </row>
    <row r="903" spans="1:11">
      <c r="A903">
        <f t="shared" si="248"/>
        <v>21</v>
      </c>
      <c r="B903">
        <f t="shared" si="259"/>
        <v>42</v>
      </c>
      <c r="C903" s="1" t="s">
        <v>129</v>
      </c>
      <c r="D903" t="str">
        <f>CONCATENATE(C903,E903,"2",F903,"""")</f>
        <v>"route_id": "WEK2JIH"</v>
      </c>
      <c r="E903" t="s">
        <v>116</v>
      </c>
      <c r="F903" t="str">
        <f>VLOOKUP(A903,Sheet2!A:U,5,FALSE)</f>
        <v>JIH</v>
      </c>
      <c r="K903" t="b">
        <f t="shared" ca="1" si="258"/>
        <v>0</v>
      </c>
    </row>
    <row r="904" spans="1:11">
      <c r="A904">
        <f t="shared" si="248"/>
        <v>21</v>
      </c>
      <c r="B904">
        <f t="shared" si="259"/>
        <v>43</v>
      </c>
      <c r="C904" s="1" t="s">
        <v>1</v>
      </c>
      <c r="D904" t="str">
        <f>IF(D905="","}",C904)</f>
        <v>},</v>
      </c>
      <c r="E904" t="s">
        <v>116</v>
      </c>
      <c r="F904" t="str">
        <f>VLOOKUP(A904,Sheet2!A:U,5,FALSE)</f>
        <v>JIH</v>
      </c>
      <c r="K904" t="b">
        <f t="shared" ca="1" si="258"/>
        <v>0</v>
      </c>
    </row>
    <row r="905" spans="1:11">
      <c r="A905">
        <f t="shared" si="248"/>
        <v>22</v>
      </c>
      <c r="B905">
        <f t="shared" si="259"/>
        <v>1</v>
      </c>
      <c r="C905" s="1" t="s">
        <v>0</v>
      </c>
      <c r="D905" t="str">
        <f>C905</f>
        <v>{</v>
      </c>
      <c r="E905" t="s">
        <v>116</v>
      </c>
      <c r="F905" t="str">
        <f>VLOOKUP(A905,Sheet2!A:U,5,FALSE)</f>
        <v>KUT</v>
      </c>
      <c r="K905" t="b">
        <f t="shared" ca="1" si="258"/>
        <v>0</v>
      </c>
    </row>
    <row r="906" spans="1:11">
      <c r="A906">
        <f t="shared" si="248"/>
        <v>22</v>
      </c>
      <c r="B906">
        <f t="shared" si="259"/>
        <v>2</v>
      </c>
      <c r="C906" s="1" t="s">
        <v>5</v>
      </c>
      <c r="D906" t="str">
        <f t="shared" ref="D906:D909" si="261">C906</f>
        <v>"fee_data":[</v>
      </c>
      <c r="E906" t="s">
        <v>116</v>
      </c>
      <c r="F906" t="str">
        <f>VLOOKUP(A906,Sheet2!A:U,5,FALSE)</f>
        <v>KUT</v>
      </c>
      <c r="K906" t="b">
        <f t="shared" ca="1" si="258"/>
        <v>0</v>
      </c>
    </row>
    <row r="907" spans="1:11">
      <c r="A907">
        <f t="shared" si="248"/>
        <v>22</v>
      </c>
      <c r="B907">
        <f t="shared" si="259"/>
        <v>3</v>
      </c>
      <c r="C907" s="1" t="s">
        <v>0</v>
      </c>
      <c r="D907" t="str">
        <f t="shared" si="261"/>
        <v>{</v>
      </c>
      <c r="E907" t="s">
        <v>116</v>
      </c>
      <c r="F907" t="str">
        <f>VLOOKUP(A907,Sheet2!A:U,5,FALSE)</f>
        <v>KUT</v>
      </c>
      <c r="K907" t="b">
        <f t="shared" ca="1" si="258"/>
        <v>0</v>
      </c>
    </row>
    <row r="908" spans="1:11">
      <c r="A908">
        <f t="shared" si="248"/>
        <v>22</v>
      </c>
      <c r="B908">
        <f t="shared" si="259"/>
        <v>4</v>
      </c>
      <c r="C908" s="24" t="s">
        <v>133</v>
      </c>
      <c r="D908" t="str">
        <f>CONCATENATE(C908,$M$1,",",$N$1,""",")</f>
        <v>"fee_date":"2019,2",</v>
      </c>
      <c r="E908" t="s">
        <v>116</v>
      </c>
      <c r="F908" t="str">
        <f>VLOOKUP(A908,Sheet2!A:U,5,FALSE)</f>
        <v>KUT</v>
      </c>
      <c r="K908" t="b">
        <f t="shared" ca="1" si="258"/>
        <v>0</v>
      </c>
    </row>
    <row r="909" spans="1:11">
      <c r="A909">
        <f t="shared" si="248"/>
        <v>22</v>
      </c>
      <c r="B909">
        <f t="shared" si="259"/>
        <v>5</v>
      </c>
      <c r="C909" s="1" t="s">
        <v>6</v>
      </c>
      <c r="D909" t="str">
        <f t="shared" si="261"/>
        <v>"fee_detail":[</v>
      </c>
      <c r="E909" t="s">
        <v>116</v>
      </c>
      <c r="F909" t="str">
        <f>VLOOKUP(A909,Sheet2!A:U,5,FALSE)</f>
        <v>KUT</v>
      </c>
      <c r="K909" t="b">
        <f t="shared" ca="1" si="258"/>
        <v>0</v>
      </c>
    </row>
    <row r="910" spans="1:11">
      <c r="A910">
        <f t="shared" si="248"/>
        <v>22</v>
      </c>
      <c r="B910">
        <f t="shared" si="259"/>
        <v>6</v>
      </c>
      <c r="C910" s="1" t="s">
        <v>0</v>
      </c>
      <c r="D910" t="str">
        <f>IF(J911=0,"",C910)</f>
        <v>{</v>
      </c>
      <c r="E910" t="s">
        <v>116</v>
      </c>
      <c r="F910" t="str">
        <f>VLOOKUP(A910,Sheet2!A:U,5,FALSE)</f>
        <v>KUT</v>
      </c>
      <c r="K910" t="b">
        <f t="shared" ca="1" si="258"/>
        <v>0</v>
      </c>
    </row>
    <row r="911" spans="1:11">
      <c r="A911" s="14">
        <f t="shared" si="248"/>
        <v>22</v>
      </c>
      <c r="B911" s="14">
        <f t="shared" si="259"/>
        <v>7</v>
      </c>
      <c r="C911" s="15" t="s">
        <v>15</v>
      </c>
      <c r="D911" s="14" t="str">
        <f>IF(ISNUMBER(SEARCH("n/a",H911)),"",CONCATENATE(C911," ",H911,","))</f>
        <v>"adult_cny": 152,</v>
      </c>
      <c r="E911" s="14" t="s">
        <v>116</v>
      </c>
      <c r="F911" s="14" t="str">
        <f>VLOOKUP(A911,Sheet2!A:U,5,FALSE)</f>
        <v>KUT</v>
      </c>
      <c r="G911" s="14" t="s">
        <v>117</v>
      </c>
      <c r="H911" s="14">
        <f>VLOOKUP(A911,Sheet2!A:U,6,FALSE)</f>
        <v>152</v>
      </c>
      <c r="I911" s="14" t="e">
        <f ca="1">_xlfn.FORMULATEXT(H911)</f>
        <v>#NAME?</v>
      </c>
      <c r="J911">
        <f>COUNT(H911:H914)</f>
        <v>4</v>
      </c>
      <c r="K911" t="b">
        <f t="shared" ca="1" si="258"/>
        <v>0</v>
      </c>
    </row>
    <row r="912" spans="1:11">
      <c r="A912" s="14">
        <f t="shared" si="248"/>
        <v>22</v>
      </c>
      <c r="B912" s="14">
        <f t="shared" si="259"/>
        <v>8</v>
      </c>
      <c r="C912" s="15" t="s">
        <v>16</v>
      </c>
      <c r="D912" s="14" t="str">
        <f t="shared" ref="D912:D914" si="262">IF(ISNUMBER(SEARCH("n/a",H912)),"",CONCATENATE(C912," ",H912,","))</f>
        <v>"adult_hkd": 176,</v>
      </c>
      <c r="E912" s="14" t="s">
        <v>116</v>
      </c>
      <c r="F912" s="14" t="str">
        <f>VLOOKUP(A912,Sheet2!A:U,5,FALSE)</f>
        <v>KUT</v>
      </c>
      <c r="G912" s="14" t="s">
        <v>117</v>
      </c>
      <c r="H912" s="14">
        <f>VLOOKUP(A912,Sheet2!A:U,14,FALSE)</f>
        <v>176</v>
      </c>
      <c r="I912" s="14" t="e">
        <f t="shared" ref="I912:I914" ca="1" si="263">_xlfn.FORMULATEXT(H912)</f>
        <v>#NAME?</v>
      </c>
      <c r="K912" t="b">
        <f t="shared" ca="1" si="258"/>
        <v>0</v>
      </c>
    </row>
    <row r="913" spans="1:11">
      <c r="A913" s="14">
        <f t="shared" si="248"/>
        <v>22</v>
      </c>
      <c r="B913" s="14">
        <f t="shared" si="259"/>
        <v>9</v>
      </c>
      <c r="C913" s="15" t="s">
        <v>17</v>
      </c>
      <c r="D913" s="14" t="str">
        <f t="shared" si="262"/>
        <v>"child_cny": 79,</v>
      </c>
      <c r="E913" s="14" t="s">
        <v>116</v>
      </c>
      <c r="F913" s="14" t="str">
        <f>VLOOKUP(A913,Sheet2!A:U,5,FALSE)</f>
        <v>KUT</v>
      </c>
      <c r="G913" s="14" t="s">
        <v>117</v>
      </c>
      <c r="H913" s="14">
        <f>VLOOKUP(A913,Sheet2!A:U,10,FALSE)</f>
        <v>79</v>
      </c>
      <c r="I913" s="14" t="e">
        <f t="shared" ca="1" si="263"/>
        <v>#NAME?</v>
      </c>
      <c r="K913" t="b">
        <f t="shared" ca="1" si="258"/>
        <v>0</v>
      </c>
    </row>
    <row r="914" spans="1:11">
      <c r="A914" s="14">
        <f t="shared" si="248"/>
        <v>22</v>
      </c>
      <c r="B914" s="14">
        <f t="shared" si="259"/>
        <v>10</v>
      </c>
      <c r="C914" s="15" t="s">
        <v>18</v>
      </c>
      <c r="D914" s="14" t="str">
        <f t="shared" si="262"/>
        <v>"child_hkd": 91,</v>
      </c>
      <c r="E914" s="14" t="s">
        <v>116</v>
      </c>
      <c r="F914" s="14" t="str">
        <f>VLOOKUP(A914,Sheet2!A:U,5,FALSE)</f>
        <v>KUT</v>
      </c>
      <c r="G914" s="14" t="s">
        <v>117</v>
      </c>
      <c r="H914" s="14">
        <f>VLOOKUP(A914,Sheet2!A:U,18,FALSE)</f>
        <v>91</v>
      </c>
      <c r="I914" s="14" t="e">
        <f t="shared" ca="1" si="263"/>
        <v>#NAME?</v>
      </c>
      <c r="K914" t="b">
        <f t="shared" ca="1" si="258"/>
        <v>0</v>
      </c>
    </row>
    <row r="915" spans="1:11">
      <c r="A915">
        <f t="shared" si="248"/>
        <v>22</v>
      </c>
      <c r="B915">
        <f t="shared" si="259"/>
        <v>11</v>
      </c>
      <c r="C915" s="1" t="s">
        <v>7</v>
      </c>
      <c r="D915" t="str">
        <f>IF(J911=0,"",C915)</f>
        <v>"class_title":"second_class",</v>
      </c>
      <c r="E915" t="s">
        <v>116</v>
      </c>
      <c r="F915" t="str">
        <f>VLOOKUP(A915,Sheet2!A:U,5,FALSE)</f>
        <v>KUT</v>
      </c>
      <c r="K915" t="b">
        <f t="shared" ca="1" si="258"/>
        <v>0</v>
      </c>
    </row>
    <row r="916" spans="1:11">
      <c r="A916">
        <f t="shared" si="248"/>
        <v>22</v>
      </c>
      <c r="B916">
        <f t="shared" si="259"/>
        <v>12</v>
      </c>
      <c r="C916" s="1" t="s">
        <v>8</v>
      </c>
      <c r="D916" t="str">
        <f>IF(J911=0,"",C916)</f>
        <v>"class_type":4</v>
      </c>
      <c r="E916" t="s">
        <v>116</v>
      </c>
      <c r="F916" t="str">
        <f>VLOOKUP(A916,Sheet2!A:U,5,FALSE)</f>
        <v>KUT</v>
      </c>
      <c r="K916" t="b">
        <f t="shared" ca="1" si="258"/>
        <v>0</v>
      </c>
    </row>
    <row r="917" spans="1:11">
      <c r="A917">
        <f t="shared" si="248"/>
        <v>22</v>
      </c>
      <c r="B917">
        <f t="shared" si="259"/>
        <v>13</v>
      </c>
      <c r="C917" s="1" t="s">
        <v>1</v>
      </c>
      <c r="D917" t="str">
        <f>IF(J911=0,"",IF(SUM(J919:J935)&gt;0,C917,"}"))</f>
        <v>},</v>
      </c>
      <c r="E917" t="s">
        <v>116</v>
      </c>
      <c r="F917" t="str">
        <f>VLOOKUP(A917,Sheet2!A:U,5,FALSE)</f>
        <v>KUT</v>
      </c>
      <c r="K917" t="b">
        <f t="shared" ca="1" si="258"/>
        <v>0</v>
      </c>
    </row>
    <row r="918" spans="1:11">
      <c r="A918">
        <f t="shared" si="248"/>
        <v>22</v>
      </c>
      <c r="B918">
        <f t="shared" si="259"/>
        <v>14</v>
      </c>
      <c r="C918" s="1" t="s">
        <v>0</v>
      </c>
      <c r="D918" t="str">
        <f>IF(J919=0,"",C918)</f>
        <v>{</v>
      </c>
      <c r="E918" t="s">
        <v>116</v>
      </c>
      <c r="F918" t="str">
        <f>VLOOKUP(A918,Sheet2!A:U,5,FALSE)</f>
        <v>KUT</v>
      </c>
      <c r="K918" t="b">
        <f t="shared" ca="1" si="258"/>
        <v>0</v>
      </c>
    </row>
    <row r="919" spans="1:11">
      <c r="A919" s="16">
        <f t="shared" si="248"/>
        <v>22</v>
      </c>
      <c r="B919" s="16">
        <f t="shared" si="259"/>
        <v>15</v>
      </c>
      <c r="C919" s="17" t="s">
        <v>15</v>
      </c>
      <c r="D919" s="16" t="str">
        <f>IF(ISNUMBER(SEARCH("n/a",H919)),"",CONCATENATE(C919," ",H919,","))</f>
        <v>"adult_cny": 244,</v>
      </c>
      <c r="E919" s="16" t="s">
        <v>116</v>
      </c>
      <c r="F919" s="16" t="str">
        <f>VLOOKUP(A919,Sheet2!A:U,5,FALSE)</f>
        <v>KUT</v>
      </c>
      <c r="G919" s="16" t="s">
        <v>118</v>
      </c>
      <c r="H919" s="16">
        <f>VLOOKUP(A919,Sheet2!A:U,7,FALSE)</f>
        <v>244</v>
      </c>
      <c r="I919" s="16" t="e">
        <f ca="1">_xlfn.FORMULATEXT(H919)</f>
        <v>#NAME?</v>
      </c>
      <c r="J919">
        <f>COUNT(H919:H922)</f>
        <v>4</v>
      </c>
      <c r="K919" t="b">
        <f t="shared" ca="1" si="258"/>
        <v>0</v>
      </c>
    </row>
    <row r="920" spans="1:11">
      <c r="A920" s="16">
        <f t="shared" si="248"/>
        <v>22</v>
      </c>
      <c r="B920" s="16">
        <f t="shared" si="259"/>
        <v>16</v>
      </c>
      <c r="C920" s="17" t="s">
        <v>16</v>
      </c>
      <c r="D920" s="16" t="str">
        <f t="shared" ref="D920:D922" si="264">IF(ISNUMBER(SEARCH("n/a",H920)),"",CONCATENATE(C920," ",H920,","))</f>
        <v>"adult_hkd": 282,</v>
      </c>
      <c r="E920" s="16" t="s">
        <v>116</v>
      </c>
      <c r="F920" s="16" t="str">
        <f>VLOOKUP(A920,Sheet2!A:U,5,FALSE)</f>
        <v>KUT</v>
      </c>
      <c r="G920" s="16" t="s">
        <v>118</v>
      </c>
      <c r="H920" s="16">
        <f>VLOOKUP(A920,Sheet2!A:U,15,FALSE)</f>
        <v>282</v>
      </c>
      <c r="I920" s="16" t="e">
        <f t="shared" ref="I920:I922" ca="1" si="265">_xlfn.FORMULATEXT(H920)</f>
        <v>#NAME?</v>
      </c>
      <c r="K920" t="b">
        <f t="shared" ca="1" si="258"/>
        <v>0</v>
      </c>
    </row>
    <row r="921" spans="1:11">
      <c r="A921" s="16">
        <f t="shared" si="248"/>
        <v>22</v>
      </c>
      <c r="B921" s="16">
        <f t="shared" si="259"/>
        <v>17</v>
      </c>
      <c r="C921" s="17" t="s">
        <v>17</v>
      </c>
      <c r="D921" s="16" t="str">
        <f t="shared" si="264"/>
        <v>"child_cny": 126,</v>
      </c>
      <c r="E921" s="16" t="s">
        <v>116</v>
      </c>
      <c r="F921" s="16" t="str">
        <f>VLOOKUP(A921,Sheet2!A:U,5,FALSE)</f>
        <v>KUT</v>
      </c>
      <c r="G921" s="16" t="s">
        <v>118</v>
      </c>
      <c r="H921" s="16">
        <f>VLOOKUP(A921,Sheet2!A:U,11,FALSE)</f>
        <v>126</v>
      </c>
      <c r="I921" s="16" t="e">
        <f t="shared" ca="1" si="265"/>
        <v>#NAME?</v>
      </c>
      <c r="K921" t="b">
        <f t="shared" ca="1" si="258"/>
        <v>0</v>
      </c>
    </row>
    <row r="922" spans="1:11">
      <c r="A922" s="16">
        <f t="shared" si="248"/>
        <v>22</v>
      </c>
      <c r="B922" s="16">
        <f t="shared" si="259"/>
        <v>18</v>
      </c>
      <c r="C922" s="17" t="s">
        <v>18</v>
      </c>
      <c r="D922" s="16" t="str">
        <f t="shared" si="264"/>
        <v>"child_hkd": 146,</v>
      </c>
      <c r="E922" s="16" t="s">
        <v>116</v>
      </c>
      <c r="F922" s="16" t="str">
        <f>VLOOKUP(A922,Sheet2!A:U,5,FALSE)</f>
        <v>KUT</v>
      </c>
      <c r="G922" s="16" t="s">
        <v>118</v>
      </c>
      <c r="H922" s="16">
        <f>VLOOKUP(A922,Sheet2!A:U,19,FALSE)</f>
        <v>146</v>
      </c>
      <c r="I922" s="16" t="e">
        <f t="shared" ca="1" si="265"/>
        <v>#NAME?</v>
      </c>
      <c r="K922" t="b">
        <f t="shared" ca="1" si="258"/>
        <v>0</v>
      </c>
    </row>
    <row r="923" spans="1:11">
      <c r="A923">
        <f t="shared" si="248"/>
        <v>22</v>
      </c>
      <c r="B923">
        <f t="shared" si="259"/>
        <v>19</v>
      </c>
      <c r="C923" s="1" t="s">
        <v>9</v>
      </c>
      <c r="D923" t="str">
        <f>IF(J919=0,"",C923)</f>
        <v>"class_title":"first_class",</v>
      </c>
      <c r="E923" t="s">
        <v>116</v>
      </c>
      <c r="F923" t="str">
        <f>VLOOKUP(A923,Sheet2!A:U,5,FALSE)</f>
        <v>KUT</v>
      </c>
      <c r="K923" t="b">
        <f t="shared" ca="1" si="258"/>
        <v>0</v>
      </c>
    </row>
    <row r="924" spans="1:11">
      <c r="A924">
        <f t="shared" si="248"/>
        <v>22</v>
      </c>
      <c r="B924">
        <f t="shared" si="259"/>
        <v>20</v>
      </c>
      <c r="C924" s="1" t="s">
        <v>10</v>
      </c>
      <c r="D924" t="str">
        <f>IF(J919=0,"",C924)</f>
        <v>"class_type":3</v>
      </c>
      <c r="E924" t="s">
        <v>116</v>
      </c>
      <c r="F924" t="str">
        <f>VLOOKUP(A924,Sheet2!A:U,5,FALSE)</f>
        <v>KUT</v>
      </c>
      <c r="K924" t="b">
        <f t="shared" ca="1" si="258"/>
        <v>0</v>
      </c>
    </row>
    <row r="925" spans="1:11">
      <c r="A925">
        <f t="shared" si="248"/>
        <v>22</v>
      </c>
      <c r="B925">
        <f t="shared" si="259"/>
        <v>21</v>
      </c>
      <c r="C925" s="1" t="s">
        <v>1</v>
      </c>
      <c r="D925" t="str">
        <f>IF(J919=0,"",IF(SUM(J927:J943)&gt;0,C925,"}"))</f>
        <v>},</v>
      </c>
      <c r="E925" t="s">
        <v>116</v>
      </c>
      <c r="F925" t="str">
        <f>VLOOKUP(A925,Sheet2!A:U,5,FALSE)</f>
        <v>KUT</v>
      </c>
      <c r="K925" t="b">
        <f t="shared" ca="1" si="258"/>
        <v>0</v>
      </c>
    </row>
    <row r="926" spans="1:11">
      <c r="A926">
        <f t="shared" si="248"/>
        <v>22</v>
      </c>
      <c r="B926">
        <f t="shared" si="259"/>
        <v>22</v>
      </c>
      <c r="C926" s="1" t="s">
        <v>0</v>
      </c>
      <c r="D926" t="str">
        <f>IF(J927=0,"",C926)</f>
        <v>{</v>
      </c>
      <c r="E926" t="s">
        <v>116</v>
      </c>
      <c r="F926" t="str">
        <f>VLOOKUP(A926,Sheet2!A:U,5,FALSE)</f>
        <v>KUT</v>
      </c>
      <c r="K926" t="b">
        <f t="shared" ca="1" si="258"/>
        <v>0</v>
      </c>
    </row>
    <row r="927" spans="1:11">
      <c r="A927" s="18">
        <f t="shared" ref="A927:A947" si="266">ROUNDUP((ROW(C927)-1)/43,0)</f>
        <v>22</v>
      </c>
      <c r="B927" s="18">
        <f t="shared" si="259"/>
        <v>23</v>
      </c>
      <c r="C927" s="19" t="s">
        <v>15</v>
      </c>
      <c r="D927" s="18" t="str">
        <f>IF(ISNUMBER(SEARCH("n/a",H927)),"",CONCATENATE(C927," ",H927,","))</f>
        <v>"adult_cny": 275,</v>
      </c>
      <c r="E927" s="18" t="s">
        <v>116</v>
      </c>
      <c r="F927" s="18" t="str">
        <f>VLOOKUP(A927,Sheet2!A:U,5,FALSE)</f>
        <v>KUT</v>
      </c>
      <c r="G927" s="18" t="s">
        <v>119</v>
      </c>
      <c r="H927" s="18">
        <f>VLOOKUP(A927,Sheet2!A:U,8,FALSE)</f>
        <v>275</v>
      </c>
      <c r="I927" s="18" t="e">
        <f ca="1">_xlfn.FORMULATEXT(H927)</f>
        <v>#NAME?</v>
      </c>
      <c r="J927">
        <f>COUNT(H927:H930)</f>
        <v>4</v>
      </c>
      <c r="K927" t="b">
        <f t="shared" ca="1" si="258"/>
        <v>0</v>
      </c>
    </row>
    <row r="928" spans="1:11">
      <c r="A928" s="18">
        <f t="shared" si="266"/>
        <v>22</v>
      </c>
      <c r="B928" s="18">
        <f t="shared" si="259"/>
        <v>24</v>
      </c>
      <c r="C928" s="19" t="s">
        <v>16</v>
      </c>
      <c r="D928" s="18" t="str">
        <f t="shared" ref="D928:D930" si="267">IF(ISNUMBER(SEARCH("n/a",H928)),"",CONCATENATE(C928," ",H928,","))</f>
        <v>"adult_hkd": 318,</v>
      </c>
      <c r="E928" s="18" t="s">
        <v>116</v>
      </c>
      <c r="F928" s="18" t="str">
        <f>VLOOKUP(A928,Sheet2!A:U,5,FALSE)</f>
        <v>KUT</v>
      </c>
      <c r="G928" s="18" t="s">
        <v>119</v>
      </c>
      <c r="H928" s="18">
        <f>VLOOKUP(A928,Sheet2!A:U,16,FALSE)</f>
        <v>318</v>
      </c>
      <c r="I928" s="18" t="e">
        <f t="shared" ref="I928:I930" ca="1" si="268">_xlfn.FORMULATEXT(H928)</f>
        <v>#NAME?</v>
      </c>
      <c r="K928" t="b">
        <f t="shared" ca="1" si="258"/>
        <v>0</v>
      </c>
    </row>
    <row r="929" spans="1:11">
      <c r="A929" s="18">
        <f t="shared" si="266"/>
        <v>22</v>
      </c>
      <c r="B929" s="18">
        <f t="shared" si="259"/>
        <v>25</v>
      </c>
      <c r="C929" s="19" t="s">
        <v>17</v>
      </c>
      <c r="D929" s="18" t="str">
        <f t="shared" si="267"/>
        <v>"child_cny": 142,</v>
      </c>
      <c r="E929" s="18" t="s">
        <v>116</v>
      </c>
      <c r="F929" s="18" t="str">
        <f>VLOOKUP(A929,Sheet2!A:U,5,FALSE)</f>
        <v>KUT</v>
      </c>
      <c r="G929" s="18" t="s">
        <v>119</v>
      </c>
      <c r="H929" s="18">
        <f>VLOOKUP(A929,Sheet2!A:U,12,FALSE)</f>
        <v>142</v>
      </c>
      <c r="I929" s="18" t="e">
        <f t="shared" ca="1" si="268"/>
        <v>#NAME?</v>
      </c>
      <c r="K929" t="b">
        <f t="shared" ca="1" si="258"/>
        <v>0</v>
      </c>
    </row>
    <row r="930" spans="1:11">
      <c r="A930" s="18">
        <f t="shared" si="266"/>
        <v>22</v>
      </c>
      <c r="B930" s="18">
        <f t="shared" si="259"/>
        <v>26</v>
      </c>
      <c r="C930" s="19" t="s">
        <v>18</v>
      </c>
      <c r="D930" s="18" t="str">
        <f t="shared" si="267"/>
        <v>"child_hkd": 164,</v>
      </c>
      <c r="E930" s="18" t="s">
        <v>116</v>
      </c>
      <c r="F930" s="18" t="str">
        <f>VLOOKUP(A930,Sheet2!A:U,5,FALSE)</f>
        <v>KUT</v>
      </c>
      <c r="G930" s="18" t="s">
        <v>119</v>
      </c>
      <c r="H930" s="18">
        <f>VLOOKUP(A930,Sheet2!A:U,20,FALSE)</f>
        <v>164</v>
      </c>
      <c r="I930" s="18" t="e">
        <f t="shared" ca="1" si="268"/>
        <v>#NAME?</v>
      </c>
      <c r="K930" t="b">
        <f t="shared" ca="1" si="258"/>
        <v>0</v>
      </c>
    </row>
    <row r="931" spans="1:11">
      <c r="A931">
        <f t="shared" si="266"/>
        <v>22</v>
      </c>
      <c r="B931">
        <f t="shared" si="259"/>
        <v>27</v>
      </c>
      <c r="C931" s="1" t="s">
        <v>11</v>
      </c>
      <c r="D931" t="str">
        <f>IF(J927=0,"",C931)</f>
        <v>"class_title":"premium_class",</v>
      </c>
      <c r="E931" t="s">
        <v>116</v>
      </c>
      <c r="F931" t="str">
        <f>VLOOKUP(A931,Sheet2!A:U,5,FALSE)</f>
        <v>KUT</v>
      </c>
      <c r="K931" t="b">
        <f t="shared" ca="1" si="258"/>
        <v>0</v>
      </c>
    </row>
    <row r="932" spans="1:11">
      <c r="A932">
        <f t="shared" si="266"/>
        <v>22</v>
      </c>
      <c r="B932">
        <f t="shared" si="259"/>
        <v>28</v>
      </c>
      <c r="C932" s="1" t="s">
        <v>12</v>
      </c>
      <c r="D932" t="str">
        <f>IF(J927=0,"",C932)</f>
        <v>"class_type":2</v>
      </c>
      <c r="E932" t="s">
        <v>116</v>
      </c>
      <c r="F932" t="str">
        <f>VLOOKUP(A932,Sheet2!A:U,5,FALSE)</f>
        <v>KUT</v>
      </c>
      <c r="K932" t="b">
        <f t="shared" ca="1" si="258"/>
        <v>0</v>
      </c>
    </row>
    <row r="933" spans="1:11">
      <c r="A933">
        <f t="shared" si="266"/>
        <v>22</v>
      </c>
      <c r="B933">
        <f t="shared" si="259"/>
        <v>29</v>
      </c>
      <c r="C933" s="1" t="s">
        <v>1</v>
      </c>
      <c r="D933" t="str">
        <f>IF(J927=0,"",IF(SUM(J935:J951)&gt;0,C933,"}"))</f>
        <v>},</v>
      </c>
      <c r="E933" t="s">
        <v>116</v>
      </c>
      <c r="F933" t="str">
        <f>VLOOKUP(A933,Sheet2!A:U,5,FALSE)</f>
        <v>KUT</v>
      </c>
      <c r="K933" t="b">
        <f t="shared" ca="1" si="258"/>
        <v>0</v>
      </c>
    </row>
    <row r="934" spans="1:11">
      <c r="A934">
        <f t="shared" si="266"/>
        <v>22</v>
      </c>
      <c r="B934">
        <f t="shared" si="259"/>
        <v>30</v>
      </c>
      <c r="C934" s="1" t="s">
        <v>0</v>
      </c>
      <c r="D934" t="str">
        <f>IF(J935=0,"",C934)</f>
        <v>{</v>
      </c>
      <c r="E934" t="s">
        <v>116</v>
      </c>
      <c r="F934" t="str">
        <f>VLOOKUP(A934,Sheet2!A:U,5,FALSE)</f>
        <v>KUT</v>
      </c>
      <c r="K934" t="b">
        <f t="shared" ca="1" si="258"/>
        <v>0</v>
      </c>
    </row>
    <row r="935" spans="1:11">
      <c r="A935" s="20">
        <f t="shared" si="266"/>
        <v>22</v>
      </c>
      <c r="B935" s="20">
        <f t="shared" si="259"/>
        <v>31</v>
      </c>
      <c r="C935" s="21" t="s">
        <v>15</v>
      </c>
      <c r="D935" s="20" t="str">
        <f>IF(ISNUMBER(SEARCH("n/a",H935)),"",CONCATENATE(C935," ",H935,","))</f>
        <v>"adult_cny": 458,</v>
      </c>
      <c r="E935" s="20" t="s">
        <v>116</v>
      </c>
      <c r="F935" s="20" t="str">
        <f>VLOOKUP(A935,Sheet2!A:U,5,FALSE)</f>
        <v>KUT</v>
      </c>
      <c r="G935" s="20" t="s">
        <v>120</v>
      </c>
      <c r="H935" s="20">
        <f>VLOOKUP(A935,Sheet2!A:U,9,FALSE)</f>
        <v>458</v>
      </c>
      <c r="I935" s="20" t="e">
        <f ca="1">_xlfn.FORMULATEXT(H935)</f>
        <v>#NAME?</v>
      </c>
      <c r="J935">
        <f>COUNT(H935:H938)</f>
        <v>4</v>
      </c>
      <c r="K935" t="b">
        <f t="shared" ca="1" si="258"/>
        <v>0</v>
      </c>
    </row>
    <row r="936" spans="1:11">
      <c r="A936" s="20">
        <f t="shared" si="266"/>
        <v>22</v>
      </c>
      <c r="B936" s="20">
        <f t="shared" si="259"/>
        <v>32</v>
      </c>
      <c r="C936" s="21" t="s">
        <v>16</v>
      </c>
      <c r="D936" s="20" t="str">
        <f t="shared" ref="D936:D938" si="269">IF(ISNUMBER(SEARCH("n/a",H936)),"",CONCATENATE(C936," ",H936,","))</f>
        <v>"adult_hkd": 530,</v>
      </c>
      <c r="E936" s="20" t="s">
        <v>116</v>
      </c>
      <c r="F936" s="20" t="str">
        <f>VLOOKUP(A936,Sheet2!A:U,5,FALSE)</f>
        <v>KUT</v>
      </c>
      <c r="G936" s="20" t="s">
        <v>120</v>
      </c>
      <c r="H936" s="20">
        <f>VLOOKUP(A936,Sheet2!A:U,17,FALSE)</f>
        <v>530</v>
      </c>
      <c r="I936" s="20" t="e">
        <f t="shared" ref="I936:I938" ca="1" si="270">_xlfn.FORMULATEXT(H936)</f>
        <v>#NAME?</v>
      </c>
      <c r="K936" t="b">
        <f t="shared" ca="1" si="258"/>
        <v>0</v>
      </c>
    </row>
    <row r="937" spans="1:11">
      <c r="A937" s="20">
        <f t="shared" si="266"/>
        <v>22</v>
      </c>
      <c r="B937" s="20">
        <f t="shared" si="259"/>
        <v>33</v>
      </c>
      <c r="C937" s="21" t="s">
        <v>17</v>
      </c>
      <c r="D937" s="20" t="str">
        <f t="shared" si="269"/>
        <v>"child_cny": 236,</v>
      </c>
      <c r="E937" s="20" t="s">
        <v>116</v>
      </c>
      <c r="F937" s="20" t="str">
        <f>VLOOKUP(A937,Sheet2!A:U,5,FALSE)</f>
        <v>KUT</v>
      </c>
      <c r="G937" s="20" t="s">
        <v>120</v>
      </c>
      <c r="H937" s="20">
        <f>VLOOKUP(A937,Sheet2!A:U,13,FALSE)</f>
        <v>236</v>
      </c>
      <c r="I937" s="20" t="e">
        <f t="shared" ca="1" si="270"/>
        <v>#NAME?</v>
      </c>
      <c r="K937" t="b">
        <f t="shared" ca="1" si="258"/>
        <v>0</v>
      </c>
    </row>
    <row r="938" spans="1:11">
      <c r="A938" s="20">
        <f t="shared" si="266"/>
        <v>22</v>
      </c>
      <c r="B938" s="20">
        <f t="shared" si="259"/>
        <v>34</v>
      </c>
      <c r="C938" s="21" t="s">
        <v>18</v>
      </c>
      <c r="D938" s="20" t="str">
        <f t="shared" si="269"/>
        <v>"child_hkd": 273,</v>
      </c>
      <c r="E938" s="20" t="s">
        <v>116</v>
      </c>
      <c r="F938" s="20" t="str">
        <f>VLOOKUP(A938,Sheet2!A:U,5,FALSE)</f>
        <v>KUT</v>
      </c>
      <c r="G938" s="20" t="s">
        <v>120</v>
      </c>
      <c r="H938" s="20">
        <f>VLOOKUP(A938,Sheet2!A:U,21,FALSE)</f>
        <v>273</v>
      </c>
      <c r="I938" s="20" t="e">
        <f t="shared" ca="1" si="270"/>
        <v>#NAME?</v>
      </c>
      <c r="K938" t="b">
        <f t="shared" ca="1" si="258"/>
        <v>0</v>
      </c>
    </row>
    <row r="939" spans="1:11">
      <c r="A939">
        <f t="shared" si="266"/>
        <v>22</v>
      </c>
      <c r="B939">
        <f t="shared" si="259"/>
        <v>35</v>
      </c>
      <c r="C939" s="1" t="s">
        <v>13</v>
      </c>
      <c r="D939" t="str">
        <f>IF(J935=0,"",C939)</f>
        <v>"class_title":"business_class",</v>
      </c>
      <c r="E939" t="s">
        <v>116</v>
      </c>
      <c r="F939" t="str">
        <f>VLOOKUP(A939,Sheet2!A:U,5,FALSE)</f>
        <v>KUT</v>
      </c>
      <c r="K939" t="b">
        <f t="shared" ca="1" si="258"/>
        <v>0</v>
      </c>
    </row>
    <row r="940" spans="1:11">
      <c r="A940">
        <f t="shared" si="266"/>
        <v>22</v>
      </c>
      <c r="B940">
        <f t="shared" si="259"/>
        <v>36</v>
      </c>
      <c r="C940" s="1" t="s">
        <v>14</v>
      </c>
      <c r="D940" t="str">
        <f>IF(J935=0,"",C940)</f>
        <v>"class_type":1</v>
      </c>
      <c r="E940" t="s">
        <v>116</v>
      </c>
      <c r="F940" t="str">
        <f>VLOOKUP(A940,Sheet2!A:U,5,FALSE)</f>
        <v>KUT</v>
      </c>
      <c r="K940" t="b">
        <f t="shared" ca="1" si="258"/>
        <v>0</v>
      </c>
    </row>
    <row r="941" spans="1:11">
      <c r="A941">
        <f t="shared" si="266"/>
        <v>22</v>
      </c>
      <c r="B941">
        <f t="shared" si="259"/>
        <v>37</v>
      </c>
      <c r="C941" s="1" t="s">
        <v>2</v>
      </c>
      <c r="D941" t="str">
        <f>IF(J935=0,"",C941)</f>
        <v>}</v>
      </c>
      <c r="E941" t="s">
        <v>116</v>
      </c>
      <c r="F941" t="str">
        <f>VLOOKUP(A941,Sheet2!A:U,5,FALSE)</f>
        <v>KUT</v>
      </c>
      <c r="K941" t="b">
        <f t="shared" ca="1" si="258"/>
        <v>0</v>
      </c>
    </row>
    <row r="942" spans="1:11">
      <c r="A942">
        <f t="shared" si="266"/>
        <v>22</v>
      </c>
      <c r="B942">
        <f t="shared" si="259"/>
        <v>38</v>
      </c>
      <c r="C942" s="1" t="s">
        <v>3</v>
      </c>
      <c r="D942" t="str">
        <f t="shared" ref="D942:D944" si="271">C942</f>
        <v>]</v>
      </c>
      <c r="E942" t="s">
        <v>116</v>
      </c>
      <c r="F942" t="str">
        <f>VLOOKUP(A942,Sheet2!A:U,5,FALSE)</f>
        <v>KUT</v>
      </c>
      <c r="K942" t="b">
        <f t="shared" ca="1" si="258"/>
        <v>0</v>
      </c>
    </row>
    <row r="943" spans="1:11">
      <c r="A943">
        <f t="shared" si="266"/>
        <v>22</v>
      </c>
      <c r="B943">
        <f t="shared" si="259"/>
        <v>39</v>
      </c>
      <c r="C943" s="1" t="s">
        <v>2</v>
      </c>
      <c r="D943" t="str">
        <f t="shared" si="271"/>
        <v>}</v>
      </c>
      <c r="E943" t="s">
        <v>116</v>
      </c>
      <c r="F943" t="str">
        <f>VLOOKUP(A943,Sheet2!A:U,5,FALSE)</f>
        <v>KUT</v>
      </c>
      <c r="K943" t="b">
        <f t="shared" ca="1" si="258"/>
        <v>0</v>
      </c>
    </row>
    <row r="944" spans="1:11">
      <c r="A944">
        <f t="shared" si="266"/>
        <v>22</v>
      </c>
      <c r="B944">
        <f t="shared" si="259"/>
        <v>40</v>
      </c>
      <c r="C944" s="1" t="s">
        <v>4</v>
      </c>
      <c r="D944" t="str">
        <f t="shared" si="271"/>
        <v>],</v>
      </c>
      <c r="E944" t="s">
        <v>116</v>
      </c>
      <c r="F944" t="str">
        <f>VLOOKUP(A944,Sheet2!A:U,5,FALSE)</f>
        <v>KUT</v>
      </c>
      <c r="K944" t="b">
        <f t="shared" ca="1" si="258"/>
        <v>0</v>
      </c>
    </row>
    <row r="945" spans="1:11">
      <c r="A945">
        <f t="shared" si="266"/>
        <v>22</v>
      </c>
      <c r="B945">
        <f t="shared" si="259"/>
        <v>41</v>
      </c>
      <c r="C945" s="1" t="s">
        <v>19</v>
      </c>
      <c r="D945" t="str">
        <f>CONCATENATE(C945," ",A945,",")</f>
        <v>"fee_id": 22,</v>
      </c>
      <c r="E945" t="s">
        <v>116</v>
      </c>
      <c r="F945" t="str">
        <f>VLOOKUP(A945,Sheet2!A:U,5,FALSE)</f>
        <v>KUT</v>
      </c>
      <c r="K945" t="b">
        <f t="shared" ca="1" si="258"/>
        <v>0</v>
      </c>
    </row>
    <row r="946" spans="1:11">
      <c r="A946">
        <f t="shared" si="266"/>
        <v>22</v>
      </c>
      <c r="B946">
        <f t="shared" si="259"/>
        <v>42</v>
      </c>
      <c r="C946" s="1" t="s">
        <v>129</v>
      </c>
      <c r="D946" t="str">
        <f>CONCATENATE(C946,E946,"2",F946,"""")</f>
        <v>"route_id": "WEK2KUT"</v>
      </c>
      <c r="E946" t="s">
        <v>116</v>
      </c>
      <c r="F946" t="str">
        <f>VLOOKUP(A946,Sheet2!A:U,5,FALSE)</f>
        <v>KUT</v>
      </c>
      <c r="K946" t="b">
        <f t="shared" ca="1" si="258"/>
        <v>0</v>
      </c>
    </row>
    <row r="947" spans="1:11">
      <c r="A947">
        <f t="shared" si="266"/>
        <v>22</v>
      </c>
      <c r="B947">
        <f t="shared" si="259"/>
        <v>43</v>
      </c>
      <c r="C947" s="1" t="s">
        <v>1</v>
      </c>
      <c r="D947" t="str">
        <f>IF(D948="","}",C947)</f>
        <v>},</v>
      </c>
      <c r="E947" t="s">
        <v>116</v>
      </c>
      <c r="F947" t="str">
        <f>VLOOKUP(A947,Sheet2!A:U,5,FALSE)</f>
        <v>KUT</v>
      </c>
      <c r="K947" t="b">
        <f t="shared" ca="1" si="258"/>
        <v>0</v>
      </c>
    </row>
    <row r="948" spans="1:11">
      <c r="A948">
        <f>ROUNDUP((ROW(C948)-1)/43,0)</f>
        <v>23</v>
      </c>
      <c r="B948">
        <f t="shared" si="259"/>
        <v>1</v>
      </c>
      <c r="C948" s="1" t="s">
        <v>0</v>
      </c>
      <c r="D948" t="str">
        <f>C948</f>
        <v>{</v>
      </c>
      <c r="E948" t="s">
        <v>116</v>
      </c>
      <c r="F948" t="str">
        <f>VLOOKUP(A948,Sheet2!A:U,5,FALSE)</f>
        <v>KMN</v>
      </c>
      <c r="K948" t="b">
        <f t="shared" ca="1" si="258"/>
        <v>0</v>
      </c>
    </row>
    <row r="949" spans="1:11">
      <c r="A949">
        <f t="shared" ref="A949:A1012" si="272">ROUNDUP((ROW(C949)-1)/43,0)</f>
        <v>23</v>
      </c>
      <c r="B949">
        <f t="shared" si="259"/>
        <v>2</v>
      </c>
      <c r="C949" s="1" t="s">
        <v>5</v>
      </c>
      <c r="D949" t="str">
        <f t="shared" ref="D949:D952" si="273">C949</f>
        <v>"fee_data":[</v>
      </c>
      <c r="E949" t="s">
        <v>116</v>
      </c>
      <c r="F949" t="str">
        <f>VLOOKUP(A949,Sheet2!A:U,5,FALSE)</f>
        <v>KMN</v>
      </c>
      <c r="K949" t="b">
        <f t="shared" ca="1" si="258"/>
        <v>0</v>
      </c>
    </row>
    <row r="950" spans="1:11">
      <c r="A950">
        <f t="shared" si="272"/>
        <v>23</v>
      </c>
      <c r="B950">
        <f t="shared" si="259"/>
        <v>3</v>
      </c>
      <c r="C950" s="1" t="s">
        <v>0</v>
      </c>
      <c r="D950" t="str">
        <f t="shared" si="273"/>
        <v>{</v>
      </c>
      <c r="E950" t="s">
        <v>116</v>
      </c>
      <c r="F950" t="str">
        <f>VLOOKUP(A950,Sheet2!A:U,5,FALSE)</f>
        <v>KMN</v>
      </c>
      <c r="K950" t="b">
        <f t="shared" ca="1" si="258"/>
        <v>0</v>
      </c>
    </row>
    <row r="951" spans="1:11">
      <c r="A951">
        <f t="shared" si="272"/>
        <v>23</v>
      </c>
      <c r="B951">
        <f t="shared" si="259"/>
        <v>4</v>
      </c>
      <c r="C951" s="24" t="s">
        <v>133</v>
      </c>
      <c r="D951" t="str">
        <f>CONCATENATE(C951,$M$1,",",$N$1,""",")</f>
        <v>"fee_date":"2019,2",</v>
      </c>
      <c r="E951" t="s">
        <v>116</v>
      </c>
      <c r="F951" t="str">
        <f>VLOOKUP(A951,Sheet2!A:U,5,FALSE)</f>
        <v>KMN</v>
      </c>
      <c r="K951" t="b">
        <f t="shared" ca="1" si="258"/>
        <v>0</v>
      </c>
    </row>
    <row r="952" spans="1:11">
      <c r="A952">
        <f t="shared" si="272"/>
        <v>23</v>
      </c>
      <c r="B952">
        <f t="shared" si="259"/>
        <v>5</v>
      </c>
      <c r="C952" s="1" t="s">
        <v>6</v>
      </c>
      <c r="D952" t="str">
        <f t="shared" si="273"/>
        <v>"fee_detail":[</v>
      </c>
      <c r="E952" t="s">
        <v>116</v>
      </c>
      <c r="F952" t="str">
        <f>VLOOKUP(A952,Sheet2!A:U,5,FALSE)</f>
        <v>KMN</v>
      </c>
      <c r="K952" t="b">
        <f t="shared" ca="1" si="258"/>
        <v>0</v>
      </c>
    </row>
    <row r="953" spans="1:11">
      <c r="A953">
        <f t="shared" si="272"/>
        <v>23</v>
      </c>
      <c r="B953">
        <f t="shared" si="259"/>
        <v>6</v>
      </c>
      <c r="C953" s="1" t="s">
        <v>0</v>
      </c>
      <c r="D953" t="str">
        <f>IF(J954=0,"",C953)</f>
        <v>{</v>
      </c>
      <c r="E953" t="s">
        <v>116</v>
      </c>
      <c r="F953" t="str">
        <f>VLOOKUP(A953,Sheet2!A:U,5,FALSE)</f>
        <v>KMN</v>
      </c>
      <c r="K953" t="b">
        <f t="shared" ca="1" si="258"/>
        <v>0</v>
      </c>
    </row>
    <row r="954" spans="1:11">
      <c r="A954" s="14">
        <f t="shared" si="272"/>
        <v>23</v>
      </c>
      <c r="B954" s="14">
        <f t="shared" si="259"/>
        <v>7</v>
      </c>
      <c r="C954" s="15" t="s">
        <v>15</v>
      </c>
      <c r="D954" s="14" t="str">
        <f>IF(ISNUMBER(SEARCH("n/a",H954)),"",CONCATENATE(C954," ",H954,","))</f>
        <v>"adult_cny": 750.5,</v>
      </c>
      <c r="E954" s="14" t="s">
        <v>116</v>
      </c>
      <c r="F954" s="14" t="str">
        <f>VLOOKUP(A954,Sheet2!A:U,5,FALSE)</f>
        <v>KMN</v>
      </c>
      <c r="G954" s="14" t="s">
        <v>117</v>
      </c>
      <c r="H954" s="14">
        <f>VLOOKUP(A954,Sheet2!A:U,6,FALSE)</f>
        <v>750.5</v>
      </c>
      <c r="I954" s="14" t="e">
        <f ca="1">_xlfn.FORMULATEXT(H954)</f>
        <v>#NAME?</v>
      </c>
      <c r="J954">
        <f>COUNT(H954:H957)</f>
        <v>4</v>
      </c>
      <c r="K954" t="b">
        <f t="shared" ca="1" si="258"/>
        <v>0</v>
      </c>
    </row>
    <row r="955" spans="1:11">
      <c r="A955" s="14">
        <f t="shared" si="272"/>
        <v>23</v>
      </c>
      <c r="B955" s="14">
        <f t="shared" si="259"/>
        <v>8</v>
      </c>
      <c r="C955" s="15" t="s">
        <v>16</v>
      </c>
      <c r="D955" s="14" t="str">
        <f t="shared" ref="D955:D957" si="274">IF(ISNUMBER(SEARCH("n/a",H955)),"",CONCATENATE(C955," ",H955,","))</f>
        <v>"adult_hkd": 869,</v>
      </c>
      <c r="E955" s="14" t="s">
        <v>116</v>
      </c>
      <c r="F955" s="14" t="str">
        <f>VLOOKUP(A955,Sheet2!A:U,5,FALSE)</f>
        <v>KMN</v>
      </c>
      <c r="G955" s="14" t="s">
        <v>117</v>
      </c>
      <c r="H955" s="14">
        <f>VLOOKUP(A955,Sheet2!A:U,14,FALSE)</f>
        <v>869</v>
      </c>
      <c r="I955" s="14" t="e">
        <f t="shared" ref="I955:I957" ca="1" si="275">_xlfn.FORMULATEXT(H955)</f>
        <v>#NAME?</v>
      </c>
      <c r="K955" t="b">
        <f t="shared" ca="1" si="258"/>
        <v>0</v>
      </c>
    </row>
    <row r="956" spans="1:11">
      <c r="A956" s="14">
        <f t="shared" si="272"/>
        <v>23</v>
      </c>
      <c r="B956" s="14">
        <f t="shared" si="259"/>
        <v>9</v>
      </c>
      <c r="C956" s="15" t="s">
        <v>17</v>
      </c>
      <c r="D956" s="14" t="str">
        <f t="shared" si="274"/>
        <v>"child_cny": 375.5,</v>
      </c>
      <c r="E956" s="14" t="s">
        <v>116</v>
      </c>
      <c r="F956" s="14" t="str">
        <f>VLOOKUP(A956,Sheet2!A:U,5,FALSE)</f>
        <v>KMN</v>
      </c>
      <c r="G956" s="14" t="s">
        <v>117</v>
      </c>
      <c r="H956" s="14">
        <f>VLOOKUP(A956,Sheet2!A:U,10,FALSE)</f>
        <v>375.5</v>
      </c>
      <c r="I956" s="14" t="e">
        <f t="shared" ca="1" si="275"/>
        <v>#NAME?</v>
      </c>
      <c r="K956" t="b">
        <f t="shared" ca="1" si="258"/>
        <v>0</v>
      </c>
    </row>
    <row r="957" spans="1:11">
      <c r="A957" s="14">
        <f t="shared" si="272"/>
        <v>23</v>
      </c>
      <c r="B957" s="14">
        <f t="shared" si="259"/>
        <v>10</v>
      </c>
      <c r="C957" s="15" t="s">
        <v>18</v>
      </c>
      <c r="D957" s="14" t="str">
        <f t="shared" si="274"/>
        <v>"child_hkd": 435,</v>
      </c>
      <c r="E957" s="14" t="s">
        <v>116</v>
      </c>
      <c r="F957" s="14" t="str">
        <f>VLOOKUP(A957,Sheet2!A:U,5,FALSE)</f>
        <v>KMN</v>
      </c>
      <c r="G957" s="14" t="s">
        <v>117</v>
      </c>
      <c r="H957" s="14">
        <f>VLOOKUP(A957,Sheet2!A:U,18,FALSE)</f>
        <v>435</v>
      </c>
      <c r="I957" s="14" t="e">
        <f t="shared" ca="1" si="275"/>
        <v>#NAME?</v>
      </c>
      <c r="K957" t="b">
        <f t="shared" ca="1" si="258"/>
        <v>0</v>
      </c>
    </row>
    <row r="958" spans="1:11">
      <c r="A958">
        <f t="shared" si="272"/>
        <v>23</v>
      </c>
      <c r="B958">
        <f t="shared" si="259"/>
        <v>11</v>
      </c>
      <c r="C958" s="1" t="s">
        <v>7</v>
      </c>
      <c r="D958" t="str">
        <f>IF(J954=0,"",C958)</f>
        <v>"class_title":"second_class",</v>
      </c>
      <c r="E958" t="s">
        <v>116</v>
      </c>
      <c r="F958" t="str">
        <f>VLOOKUP(A958,Sheet2!A:U,5,FALSE)</f>
        <v>KMN</v>
      </c>
      <c r="K958" t="b">
        <f t="shared" ca="1" si="258"/>
        <v>0</v>
      </c>
    </row>
    <row r="959" spans="1:11">
      <c r="A959">
        <f t="shared" si="272"/>
        <v>23</v>
      </c>
      <c r="B959">
        <f t="shared" si="259"/>
        <v>12</v>
      </c>
      <c r="C959" s="1" t="s">
        <v>8</v>
      </c>
      <c r="D959" t="str">
        <f>IF(J954=0,"",C959)</f>
        <v>"class_type":4</v>
      </c>
      <c r="E959" t="s">
        <v>116</v>
      </c>
      <c r="F959" t="str">
        <f>VLOOKUP(A959,Sheet2!A:U,5,FALSE)</f>
        <v>KMN</v>
      </c>
      <c r="K959" t="b">
        <f t="shared" ca="1" si="258"/>
        <v>0</v>
      </c>
    </row>
    <row r="960" spans="1:11">
      <c r="A960">
        <f t="shared" si="272"/>
        <v>23</v>
      </c>
      <c r="B960">
        <f t="shared" si="259"/>
        <v>13</v>
      </c>
      <c r="C960" s="1" t="s">
        <v>1</v>
      </c>
      <c r="D960" t="str">
        <f>IF(J954=0,"",IF(SUM(J962:J978)&gt;0,C960,"}"))</f>
        <v>},</v>
      </c>
      <c r="E960" t="s">
        <v>116</v>
      </c>
      <c r="F960" t="str">
        <f>VLOOKUP(A960,Sheet2!A:U,5,FALSE)</f>
        <v>KMN</v>
      </c>
      <c r="K960" t="b">
        <f t="shared" ca="1" si="258"/>
        <v>0</v>
      </c>
    </row>
    <row r="961" spans="1:11">
      <c r="A961">
        <f t="shared" si="272"/>
        <v>23</v>
      </c>
      <c r="B961">
        <f t="shared" si="259"/>
        <v>14</v>
      </c>
      <c r="C961" s="1" t="s">
        <v>0</v>
      </c>
      <c r="D961" t="str">
        <f>IF(J962=0,"",C961)</f>
        <v>{</v>
      </c>
      <c r="E961" t="s">
        <v>116</v>
      </c>
      <c r="F961" t="str">
        <f>VLOOKUP(A961,Sheet2!A:U,5,FALSE)</f>
        <v>KMN</v>
      </c>
      <c r="K961" t="b">
        <f t="shared" ca="1" si="258"/>
        <v>0</v>
      </c>
    </row>
    <row r="962" spans="1:11">
      <c r="A962" s="16">
        <f t="shared" si="272"/>
        <v>23</v>
      </c>
      <c r="B962" s="16">
        <f t="shared" si="259"/>
        <v>15</v>
      </c>
      <c r="C962" s="17" t="s">
        <v>15</v>
      </c>
      <c r="D962" s="16" t="str">
        <f>IF(ISNUMBER(SEARCH("n/a",H962)),"",CONCATENATE(C962," ",H962,","))</f>
        <v>"adult_cny": 1220,</v>
      </c>
      <c r="E962" s="16" t="s">
        <v>116</v>
      </c>
      <c r="F962" s="16" t="str">
        <f>VLOOKUP(A962,Sheet2!A:U,5,FALSE)</f>
        <v>KMN</v>
      </c>
      <c r="G962" s="16" t="s">
        <v>118</v>
      </c>
      <c r="H962" s="16">
        <f>VLOOKUP(A962,Sheet2!A:U,7,FALSE)</f>
        <v>1220</v>
      </c>
      <c r="I962" s="16" t="e">
        <f ca="1">_xlfn.FORMULATEXT(H962)</f>
        <v>#NAME?</v>
      </c>
      <c r="J962">
        <f>COUNT(H962:H965)</f>
        <v>4</v>
      </c>
      <c r="K962" t="b">
        <f t="shared" ref="K962:K1025" ca="1" si="276">IF(EXACT($N$1,$N$2),"",FALSE)</f>
        <v>0</v>
      </c>
    </row>
    <row r="963" spans="1:11">
      <c r="A963" s="16">
        <f t="shared" si="272"/>
        <v>23</v>
      </c>
      <c r="B963" s="16">
        <f t="shared" ref="B963:B1026" si="277">MOD((ROW(C963)-2),43)+1</f>
        <v>16</v>
      </c>
      <c r="C963" s="17" t="s">
        <v>16</v>
      </c>
      <c r="D963" s="16" t="str">
        <f t="shared" ref="D963:D965" si="278">IF(ISNUMBER(SEARCH("n/a",H963)),"",CONCATENATE(C963," ",H963,","))</f>
        <v>"adult_hkd": 1412,</v>
      </c>
      <c r="E963" s="16" t="s">
        <v>116</v>
      </c>
      <c r="F963" s="16" t="str">
        <f>VLOOKUP(A963,Sheet2!A:U,5,FALSE)</f>
        <v>KMN</v>
      </c>
      <c r="G963" s="16" t="s">
        <v>118</v>
      </c>
      <c r="H963" s="16">
        <f>VLOOKUP(A963,Sheet2!A:U,15,FALSE)</f>
        <v>1412</v>
      </c>
      <c r="I963" s="16" t="e">
        <f t="shared" ref="I963:I965" ca="1" si="279">_xlfn.FORMULATEXT(H963)</f>
        <v>#NAME?</v>
      </c>
      <c r="K963" t="b">
        <f t="shared" ca="1" si="276"/>
        <v>0</v>
      </c>
    </row>
    <row r="964" spans="1:11">
      <c r="A964" s="16">
        <f t="shared" si="272"/>
        <v>23</v>
      </c>
      <c r="B964" s="16">
        <f t="shared" si="277"/>
        <v>17</v>
      </c>
      <c r="C964" s="17" t="s">
        <v>17</v>
      </c>
      <c r="D964" s="16" t="str">
        <f t="shared" si="278"/>
        <v>"child_cny": 610,</v>
      </c>
      <c r="E964" s="16" t="s">
        <v>116</v>
      </c>
      <c r="F964" s="16" t="str">
        <f>VLOOKUP(A964,Sheet2!A:U,5,FALSE)</f>
        <v>KMN</v>
      </c>
      <c r="G964" s="16" t="s">
        <v>118</v>
      </c>
      <c r="H964" s="16">
        <f>VLOOKUP(A964,Sheet2!A:U,11,FALSE)</f>
        <v>610</v>
      </c>
      <c r="I964" s="16" t="e">
        <f t="shared" ca="1" si="279"/>
        <v>#NAME?</v>
      </c>
      <c r="K964" t="b">
        <f t="shared" ca="1" si="276"/>
        <v>0</v>
      </c>
    </row>
    <row r="965" spans="1:11">
      <c r="A965" s="16">
        <f t="shared" si="272"/>
        <v>23</v>
      </c>
      <c r="B965" s="16">
        <f t="shared" si="277"/>
        <v>18</v>
      </c>
      <c r="C965" s="17" t="s">
        <v>18</v>
      </c>
      <c r="D965" s="16" t="str">
        <f t="shared" si="278"/>
        <v>"child_hkd": 706,</v>
      </c>
      <c r="E965" s="16" t="s">
        <v>116</v>
      </c>
      <c r="F965" s="16" t="str">
        <f>VLOOKUP(A965,Sheet2!A:U,5,FALSE)</f>
        <v>KMN</v>
      </c>
      <c r="G965" s="16" t="s">
        <v>118</v>
      </c>
      <c r="H965" s="16">
        <f>VLOOKUP(A965,Sheet2!A:U,19,FALSE)</f>
        <v>706</v>
      </c>
      <c r="I965" s="16" t="e">
        <f t="shared" ca="1" si="279"/>
        <v>#NAME?</v>
      </c>
      <c r="K965" t="b">
        <f t="shared" ca="1" si="276"/>
        <v>0</v>
      </c>
    </row>
    <row r="966" spans="1:11">
      <c r="A966">
        <f t="shared" si="272"/>
        <v>23</v>
      </c>
      <c r="B966">
        <f t="shared" si="277"/>
        <v>19</v>
      </c>
      <c r="C966" s="1" t="s">
        <v>9</v>
      </c>
      <c r="D966" t="str">
        <f>IF(J962=0,"",C966)</f>
        <v>"class_title":"first_class",</v>
      </c>
      <c r="E966" t="s">
        <v>116</v>
      </c>
      <c r="F966" t="str">
        <f>VLOOKUP(A966,Sheet2!A:U,5,FALSE)</f>
        <v>KMN</v>
      </c>
      <c r="K966" t="b">
        <f t="shared" ca="1" si="276"/>
        <v>0</v>
      </c>
    </row>
    <row r="967" spans="1:11">
      <c r="A967">
        <f t="shared" si="272"/>
        <v>23</v>
      </c>
      <c r="B967">
        <f t="shared" si="277"/>
        <v>20</v>
      </c>
      <c r="C967" s="1" t="s">
        <v>10</v>
      </c>
      <c r="D967" t="str">
        <f>IF(J962=0,"",C967)</f>
        <v>"class_type":3</v>
      </c>
      <c r="E967" t="s">
        <v>116</v>
      </c>
      <c r="F967" t="str">
        <f>VLOOKUP(A967,Sheet2!A:U,5,FALSE)</f>
        <v>KMN</v>
      </c>
      <c r="K967" t="b">
        <f t="shared" ca="1" si="276"/>
        <v>0</v>
      </c>
    </row>
    <row r="968" spans="1:11">
      <c r="A968">
        <f t="shared" si="272"/>
        <v>23</v>
      </c>
      <c r="B968">
        <f t="shared" si="277"/>
        <v>21</v>
      </c>
      <c r="C968" s="1" t="s">
        <v>1</v>
      </c>
      <c r="D968" t="str">
        <f>IF(J962=0,"",IF(SUM(J970:J986)&gt;0,C968,"}"))</f>
        <v>},</v>
      </c>
      <c r="E968" t="s">
        <v>116</v>
      </c>
      <c r="F968" t="str">
        <f>VLOOKUP(A968,Sheet2!A:U,5,FALSE)</f>
        <v>KMN</v>
      </c>
      <c r="K968" t="b">
        <f t="shared" ca="1" si="276"/>
        <v>0</v>
      </c>
    </row>
    <row r="969" spans="1:11">
      <c r="A969">
        <f t="shared" si="272"/>
        <v>23</v>
      </c>
      <c r="B969">
        <f t="shared" si="277"/>
        <v>22</v>
      </c>
      <c r="C969" s="1" t="s">
        <v>0</v>
      </c>
      <c r="D969" t="str">
        <f>IF(J970=0,"",C969)</f>
        <v>{</v>
      </c>
      <c r="E969" t="s">
        <v>116</v>
      </c>
      <c r="F969" t="str">
        <f>VLOOKUP(A969,Sheet2!A:U,5,FALSE)</f>
        <v>KMN</v>
      </c>
      <c r="K969" t="b">
        <f t="shared" ca="1" si="276"/>
        <v>0</v>
      </c>
    </row>
    <row r="970" spans="1:11">
      <c r="A970" s="18">
        <f t="shared" si="272"/>
        <v>23</v>
      </c>
      <c r="B970" s="18">
        <f t="shared" si="277"/>
        <v>23</v>
      </c>
      <c r="C970" s="19" t="s">
        <v>15</v>
      </c>
      <c r="D970" s="18" t="str">
        <f>IF(ISNUMBER(SEARCH("n/a",H970)),"",CONCATENATE(C970," ",H970,","))</f>
        <v>"adult_cny": 1373.5,</v>
      </c>
      <c r="E970" s="18" t="s">
        <v>116</v>
      </c>
      <c r="F970" s="18" t="str">
        <f>VLOOKUP(A970,Sheet2!A:U,5,FALSE)</f>
        <v>KMN</v>
      </c>
      <c r="G970" s="18" t="s">
        <v>119</v>
      </c>
      <c r="H970" s="18">
        <f>VLOOKUP(A970,Sheet2!A:U,8,FALSE)</f>
        <v>1373.5</v>
      </c>
      <c r="I970" s="18" t="e">
        <f ca="1">_xlfn.FORMULATEXT(H970)</f>
        <v>#NAME?</v>
      </c>
      <c r="J970">
        <f>COUNT(H970:H973)</f>
        <v>4</v>
      </c>
      <c r="K970" t="b">
        <f t="shared" ca="1" si="276"/>
        <v>0</v>
      </c>
    </row>
    <row r="971" spans="1:11">
      <c r="A971" s="18">
        <f t="shared" si="272"/>
        <v>23</v>
      </c>
      <c r="B971" s="18">
        <f t="shared" si="277"/>
        <v>24</v>
      </c>
      <c r="C971" s="19" t="s">
        <v>16</v>
      </c>
      <c r="D971" s="18" t="str">
        <f t="shared" ref="D971:D973" si="280">IF(ISNUMBER(SEARCH("n/a",H971)),"",CONCATENATE(C971," ",H971,","))</f>
        <v>"adult_hkd": 1590,</v>
      </c>
      <c r="E971" s="18" t="s">
        <v>116</v>
      </c>
      <c r="F971" s="18" t="str">
        <f>VLOOKUP(A971,Sheet2!A:U,5,FALSE)</f>
        <v>KMN</v>
      </c>
      <c r="G971" s="18" t="s">
        <v>119</v>
      </c>
      <c r="H971" s="18">
        <f>VLOOKUP(A971,Sheet2!A:U,16,FALSE)</f>
        <v>1590</v>
      </c>
      <c r="I971" s="18" t="e">
        <f t="shared" ref="I971:I973" ca="1" si="281">_xlfn.FORMULATEXT(H971)</f>
        <v>#NAME?</v>
      </c>
      <c r="K971" t="b">
        <f t="shared" ca="1" si="276"/>
        <v>0</v>
      </c>
    </row>
    <row r="972" spans="1:11">
      <c r="A972" s="18">
        <f t="shared" si="272"/>
        <v>23</v>
      </c>
      <c r="B972" s="18">
        <f t="shared" si="277"/>
        <v>25</v>
      </c>
      <c r="C972" s="19" t="s">
        <v>17</v>
      </c>
      <c r="D972" s="18" t="str">
        <f t="shared" si="280"/>
        <v>"child_cny": 687,</v>
      </c>
      <c r="E972" s="18" t="s">
        <v>116</v>
      </c>
      <c r="F972" s="18" t="str">
        <f>VLOOKUP(A972,Sheet2!A:U,5,FALSE)</f>
        <v>KMN</v>
      </c>
      <c r="G972" s="18" t="s">
        <v>119</v>
      </c>
      <c r="H972" s="18">
        <f>VLOOKUP(A972,Sheet2!A:U,12,FALSE)</f>
        <v>687</v>
      </c>
      <c r="I972" s="18" t="e">
        <f t="shared" ca="1" si="281"/>
        <v>#NAME?</v>
      </c>
      <c r="K972" t="b">
        <f t="shared" ca="1" si="276"/>
        <v>0</v>
      </c>
    </row>
    <row r="973" spans="1:11">
      <c r="A973" s="18">
        <f t="shared" si="272"/>
        <v>23</v>
      </c>
      <c r="B973" s="18">
        <f t="shared" si="277"/>
        <v>26</v>
      </c>
      <c r="C973" s="19" t="s">
        <v>18</v>
      </c>
      <c r="D973" s="18" t="str">
        <f t="shared" si="280"/>
        <v>"child_hkd": 795,</v>
      </c>
      <c r="E973" s="18" t="s">
        <v>116</v>
      </c>
      <c r="F973" s="18" t="str">
        <f>VLOOKUP(A973,Sheet2!A:U,5,FALSE)</f>
        <v>KMN</v>
      </c>
      <c r="G973" s="18" t="s">
        <v>119</v>
      </c>
      <c r="H973" s="18">
        <f>VLOOKUP(A973,Sheet2!A:U,20,FALSE)</f>
        <v>795</v>
      </c>
      <c r="I973" s="18" t="e">
        <f t="shared" ca="1" si="281"/>
        <v>#NAME?</v>
      </c>
      <c r="K973" t="b">
        <f t="shared" ca="1" si="276"/>
        <v>0</v>
      </c>
    </row>
    <row r="974" spans="1:11">
      <c r="A974">
        <f t="shared" si="272"/>
        <v>23</v>
      </c>
      <c r="B974">
        <f t="shared" si="277"/>
        <v>27</v>
      </c>
      <c r="C974" s="1" t="s">
        <v>11</v>
      </c>
      <c r="D974" t="str">
        <f>IF(J970=0,"",C974)</f>
        <v>"class_title":"premium_class",</v>
      </c>
      <c r="E974" t="s">
        <v>116</v>
      </c>
      <c r="F974" t="str">
        <f>VLOOKUP(A974,Sheet2!A:U,5,FALSE)</f>
        <v>KMN</v>
      </c>
      <c r="K974" t="b">
        <f t="shared" ca="1" si="276"/>
        <v>0</v>
      </c>
    </row>
    <row r="975" spans="1:11">
      <c r="A975">
        <f t="shared" si="272"/>
        <v>23</v>
      </c>
      <c r="B975">
        <f t="shared" si="277"/>
        <v>28</v>
      </c>
      <c r="C975" s="1" t="s">
        <v>12</v>
      </c>
      <c r="D975" t="str">
        <f>IF(J970=0,"",C975)</f>
        <v>"class_type":2</v>
      </c>
      <c r="E975" t="s">
        <v>116</v>
      </c>
      <c r="F975" t="str">
        <f>VLOOKUP(A975,Sheet2!A:U,5,FALSE)</f>
        <v>KMN</v>
      </c>
      <c r="K975" t="b">
        <f t="shared" ca="1" si="276"/>
        <v>0</v>
      </c>
    </row>
    <row r="976" spans="1:11">
      <c r="A976">
        <f t="shared" si="272"/>
        <v>23</v>
      </c>
      <c r="B976">
        <f t="shared" si="277"/>
        <v>29</v>
      </c>
      <c r="C976" s="1" t="s">
        <v>1</v>
      </c>
      <c r="D976" t="str">
        <f>IF(J970=0,"",IF(SUM(J978:J994)&gt;0,C976,"}"))</f>
        <v>},</v>
      </c>
      <c r="E976" t="s">
        <v>116</v>
      </c>
      <c r="F976" t="str">
        <f>VLOOKUP(A976,Sheet2!A:U,5,FALSE)</f>
        <v>KMN</v>
      </c>
      <c r="K976" t="b">
        <f t="shared" ca="1" si="276"/>
        <v>0</v>
      </c>
    </row>
    <row r="977" spans="1:11">
      <c r="A977">
        <f t="shared" si="272"/>
        <v>23</v>
      </c>
      <c r="B977">
        <f t="shared" si="277"/>
        <v>30</v>
      </c>
      <c r="C977" s="1" t="s">
        <v>0</v>
      </c>
      <c r="D977" t="str">
        <f>IF(J978=0,"",C977)</f>
        <v>{</v>
      </c>
      <c r="E977" t="s">
        <v>116</v>
      </c>
      <c r="F977" t="str">
        <f>VLOOKUP(A977,Sheet2!A:U,5,FALSE)</f>
        <v>KMN</v>
      </c>
      <c r="K977" t="b">
        <f t="shared" ca="1" si="276"/>
        <v>0</v>
      </c>
    </row>
    <row r="978" spans="1:11">
      <c r="A978" s="20">
        <f t="shared" si="272"/>
        <v>23</v>
      </c>
      <c r="B978" s="20">
        <f t="shared" si="277"/>
        <v>31</v>
      </c>
      <c r="C978" s="21" t="s">
        <v>15</v>
      </c>
      <c r="D978" s="20" t="str">
        <f>IF(ISNUMBER(SEARCH("n/a",H978)),"",CONCATENATE(C978," ",H978,","))</f>
        <v>"adult_cny": 2287,</v>
      </c>
      <c r="E978" s="20" t="s">
        <v>116</v>
      </c>
      <c r="F978" s="20" t="str">
        <f>VLOOKUP(A978,Sheet2!A:U,5,FALSE)</f>
        <v>KMN</v>
      </c>
      <c r="G978" s="20" t="s">
        <v>120</v>
      </c>
      <c r="H978" s="20">
        <f>VLOOKUP(A978,Sheet2!A:U,9,FALSE)</f>
        <v>2287</v>
      </c>
      <c r="I978" s="20" t="e">
        <f ca="1">_xlfn.FORMULATEXT(H978)</f>
        <v>#NAME?</v>
      </c>
      <c r="J978">
        <f>COUNT(H978:H981)</f>
        <v>4</v>
      </c>
      <c r="K978" t="b">
        <f t="shared" ca="1" si="276"/>
        <v>0</v>
      </c>
    </row>
    <row r="979" spans="1:11">
      <c r="A979" s="20">
        <f t="shared" si="272"/>
        <v>23</v>
      </c>
      <c r="B979" s="20">
        <f t="shared" si="277"/>
        <v>32</v>
      </c>
      <c r="C979" s="21" t="s">
        <v>16</v>
      </c>
      <c r="D979" s="20" t="str">
        <f t="shared" ref="D979:D981" si="282">IF(ISNUMBER(SEARCH("n/a",H979)),"",CONCATENATE(C979," ",H979,","))</f>
        <v>"adult_hkd": 2647,</v>
      </c>
      <c r="E979" s="20" t="s">
        <v>116</v>
      </c>
      <c r="F979" s="20" t="str">
        <f>VLOOKUP(A979,Sheet2!A:U,5,FALSE)</f>
        <v>KMN</v>
      </c>
      <c r="G979" s="20" t="s">
        <v>120</v>
      </c>
      <c r="H979" s="20">
        <f>VLOOKUP(A979,Sheet2!A:U,17,FALSE)</f>
        <v>2647</v>
      </c>
      <c r="I979" s="20" t="e">
        <f t="shared" ref="I979:I981" ca="1" si="283">_xlfn.FORMULATEXT(H979)</f>
        <v>#NAME?</v>
      </c>
      <c r="K979" t="b">
        <f t="shared" ca="1" si="276"/>
        <v>0</v>
      </c>
    </row>
    <row r="980" spans="1:11">
      <c r="A980" s="20">
        <f t="shared" si="272"/>
        <v>23</v>
      </c>
      <c r="B980" s="20">
        <f t="shared" si="277"/>
        <v>33</v>
      </c>
      <c r="C980" s="21" t="s">
        <v>17</v>
      </c>
      <c r="D980" s="20" t="str">
        <f t="shared" si="282"/>
        <v>"child_cny": 1143.5,</v>
      </c>
      <c r="E980" s="20" t="s">
        <v>116</v>
      </c>
      <c r="F980" s="20" t="str">
        <f>VLOOKUP(A980,Sheet2!A:U,5,FALSE)</f>
        <v>KMN</v>
      </c>
      <c r="G980" s="20" t="s">
        <v>120</v>
      </c>
      <c r="H980" s="20">
        <f>VLOOKUP(A980,Sheet2!A:U,13,FALSE)</f>
        <v>1143.5</v>
      </c>
      <c r="I980" s="20" t="e">
        <f t="shared" ca="1" si="283"/>
        <v>#NAME?</v>
      </c>
      <c r="K980" t="b">
        <f t="shared" ca="1" si="276"/>
        <v>0</v>
      </c>
    </row>
    <row r="981" spans="1:11">
      <c r="A981" s="20">
        <f t="shared" si="272"/>
        <v>23</v>
      </c>
      <c r="B981" s="20">
        <f t="shared" si="277"/>
        <v>34</v>
      </c>
      <c r="C981" s="21" t="s">
        <v>18</v>
      </c>
      <c r="D981" s="20" t="str">
        <f t="shared" si="282"/>
        <v>"child_hkd": 1323,</v>
      </c>
      <c r="E981" s="20" t="s">
        <v>116</v>
      </c>
      <c r="F981" s="20" t="str">
        <f>VLOOKUP(A981,Sheet2!A:U,5,FALSE)</f>
        <v>KMN</v>
      </c>
      <c r="G981" s="20" t="s">
        <v>120</v>
      </c>
      <c r="H981" s="20">
        <f>VLOOKUP(A981,Sheet2!A:U,21,FALSE)</f>
        <v>1323</v>
      </c>
      <c r="I981" s="20" t="e">
        <f t="shared" ca="1" si="283"/>
        <v>#NAME?</v>
      </c>
      <c r="K981" t="b">
        <f t="shared" ca="1" si="276"/>
        <v>0</v>
      </c>
    </row>
    <row r="982" spans="1:11">
      <c r="A982">
        <f t="shared" si="272"/>
        <v>23</v>
      </c>
      <c r="B982">
        <f t="shared" si="277"/>
        <v>35</v>
      </c>
      <c r="C982" s="1" t="s">
        <v>13</v>
      </c>
      <c r="D982" t="str">
        <f>IF(J978=0,"",C982)</f>
        <v>"class_title":"business_class",</v>
      </c>
      <c r="E982" t="s">
        <v>116</v>
      </c>
      <c r="F982" t="str">
        <f>VLOOKUP(A982,Sheet2!A:U,5,FALSE)</f>
        <v>KMN</v>
      </c>
      <c r="K982" t="b">
        <f t="shared" ca="1" si="276"/>
        <v>0</v>
      </c>
    </row>
    <row r="983" spans="1:11">
      <c r="A983">
        <f t="shared" si="272"/>
        <v>23</v>
      </c>
      <c r="B983">
        <f t="shared" si="277"/>
        <v>36</v>
      </c>
      <c r="C983" s="1" t="s">
        <v>14</v>
      </c>
      <c r="D983" t="str">
        <f>IF(J978=0,"",C983)</f>
        <v>"class_type":1</v>
      </c>
      <c r="E983" t="s">
        <v>116</v>
      </c>
      <c r="F983" t="str">
        <f>VLOOKUP(A983,Sheet2!A:U,5,FALSE)</f>
        <v>KMN</v>
      </c>
      <c r="K983" t="b">
        <f t="shared" ca="1" si="276"/>
        <v>0</v>
      </c>
    </row>
    <row r="984" spans="1:11">
      <c r="A984">
        <f t="shared" si="272"/>
        <v>23</v>
      </c>
      <c r="B984">
        <f t="shared" si="277"/>
        <v>37</v>
      </c>
      <c r="C984" s="1" t="s">
        <v>2</v>
      </c>
      <c r="D984" t="str">
        <f>IF(J978=0,"",C984)</f>
        <v>}</v>
      </c>
      <c r="E984" t="s">
        <v>116</v>
      </c>
      <c r="F984" t="str">
        <f>VLOOKUP(A984,Sheet2!A:U,5,FALSE)</f>
        <v>KMN</v>
      </c>
      <c r="K984" t="b">
        <f t="shared" ca="1" si="276"/>
        <v>0</v>
      </c>
    </row>
    <row r="985" spans="1:11">
      <c r="A985">
        <f t="shared" si="272"/>
        <v>23</v>
      </c>
      <c r="B985">
        <f t="shared" si="277"/>
        <v>38</v>
      </c>
      <c r="C985" s="1" t="s">
        <v>3</v>
      </c>
      <c r="D985" t="str">
        <f t="shared" ref="D985:D987" si="284">C985</f>
        <v>]</v>
      </c>
      <c r="E985" t="s">
        <v>116</v>
      </c>
      <c r="F985" t="str">
        <f>VLOOKUP(A985,Sheet2!A:U,5,FALSE)</f>
        <v>KMN</v>
      </c>
      <c r="K985" t="b">
        <f t="shared" ca="1" si="276"/>
        <v>0</v>
      </c>
    </row>
    <row r="986" spans="1:11">
      <c r="A986">
        <f t="shared" si="272"/>
        <v>23</v>
      </c>
      <c r="B986">
        <f t="shared" si="277"/>
        <v>39</v>
      </c>
      <c r="C986" s="1" t="s">
        <v>2</v>
      </c>
      <c r="D986" t="str">
        <f t="shared" si="284"/>
        <v>}</v>
      </c>
      <c r="E986" t="s">
        <v>116</v>
      </c>
      <c r="F986" t="str">
        <f>VLOOKUP(A986,Sheet2!A:U,5,FALSE)</f>
        <v>KMN</v>
      </c>
      <c r="K986" t="b">
        <f t="shared" ca="1" si="276"/>
        <v>0</v>
      </c>
    </row>
    <row r="987" spans="1:11">
      <c r="A987">
        <f t="shared" si="272"/>
        <v>23</v>
      </c>
      <c r="B987">
        <f t="shared" si="277"/>
        <v>40</v>
      </c>
      <c r="C987" s="1" t="s">
        <v>4</v>
      </c>
      <c r="D987" t="str">
        <f t="shared" si="284"/>
        <v>],</v>
      </c>
      <c r="E987" t="s">
        <v>116</v>
      </c>
      <c r="F987" t="str">
        <f>VLOOKUP(A987,Sheet2!A:U,5,FALSE)</f>
        <v>KMN</v>
      </c>
      <c r="K987" t="b">
        <f t="shared" ca="1" si="276"/>
        <v>0</v>
      </c>
    </row>
    <row r="988" spans="1:11">
      <c r="A988">
        <f t="shared" si="272"/>
        <v>23</v>
      </c>
      <c r="B988">
        <f t="shared" si="277"/>
        <v>41</v>
      </c>
      <c r="C988" s="1" t="s">
        <v>19</v>
      </c>
      <c r="D988" t="str">
        <f>CONCATENATE(C988," ",A988,",")</f>
        <v>"fee_id": 23,</v>
      </c>
      <c r="E988" t="s">
        <v>116</v>
      </c>
      <c r="F988" t="str">
        <f>VLOOKUP(A988,Sheet2!A:U,5,FALSE)</f>
        <v>KMN</v>
      </c>
      <c r="K988" t="b">
        <f t="shared" ca="1" si="276"/>
        <v>0</v>
      </c>
    </row>
    <row r="989" spans="1:11">
      <c r="A989">
        <f t="shared" si="272"/>
        <v>23</v>
      </c>
      <c r="B989">
        <f t="shared" si="277"/>
        <v>42</v>
      </c>
      <c r="C989" s="1" t="s">
        <v>129</v>
      </c>
      <c r="D989" t="str">
        <f>CONCATENATE(C989,E989,"2",F989,"""")</f>
        <v>"route_id": "WEK2KMN"</v>
      </c>
      <c r="E989" t="s">
        <v>116</v>
      </c>
      <c r="F989" t="str">
        <f>VLOOKUP(A989,Sheet2!A:U,5,FALSE)</f>
        <v>KMN</v>
      </c>
      <c r="K989" t="b">
        <f t="shared" ca="1" si="276"/>
        <v>0</v>
      </c>
    </row>
    <row r="990" spans="1:11">
      <c r="A990">
        <f t="shared" si="272"/>
        <v>23</v>
      </c>
      <c r="B990">
        <f t="shared" si="277"/>
        <v>43</v>
      </c>
      <c r="C990" s="1" t="s">
        <v>1</v>
      </c>
      <c r="D990" t="str">
        <f>IF(D991="","}",C990)</f>
        <v>},</v>
      </c>
      <c r="E990" t="s">
        <v>116</v>
      </c>
      <c r="F990" t="str">
        <f>VLOOKUP(A990,Sheet2!A:U,5,FALSE)</f>
        <v>KMN</v>
      </c>
      <c r="K990" t="b">
        <f t="shared" ca="1" si="276"/>
        <v>0</v>
      </c>
    </row>
    <row r="991" spans="1:11">
      <c r="A991">
        <f t="shared" si="272"/>
        <v>24</v>
      </c>
      <c r="B991">
        <f t="shared" si="277"/>
        <v>1</v>
      </c>
      <c r="C991" s="1" t="s">
        <v>0</v>
      </c>
      <c r="D991" t="str">
        <f>C991</f>
        <v>{</v>
      </c>
      <c r="E991" t="s">
        <v>116</v>
      </c>
      <c r="F991" t="str">
        <f>VLOOKUP(A991,Sheet2!A:U,5,FALSE)</f>
        <v>LUF</v>
      </c>
      <c r="K991" t="b">
        <f t="shared" ca="1" si="276"/>
        <v>0</v>
      </c>
    </row>
    <row r="992" spans="1:11">
      <c r="A992">
        <f t="shared" si="272"/>
        <v>24</v>
      </c>
      <c r="B992">
        <f t="shared" si="277"/>
        <v>2</v>
      </c>
      <c r="C992" s="1" t="s">
        <v>5</v>
      </c>
      <c r="D992" t="str">
        <f t="shared" ref="D992:D995" si="285">C992</f>
        <v>"fee_data":[</v>
      </c>
      <c r="E992" t="s">
        <v>116</v>
      </c>
      <c r="F992" t="str">
        <f>VLOOKUP(A992,Sheet2!A:U,5,FALSE)</f>
        <v>LUF</v>
      </c>
      <c r="K992" t="b">
        <f t="shared" ca="1" si="276"/>
        <v>0</v>
      </c>
    </row>
    <row r="993" spans="1:11">
      <c r="A993">
        <f t="shared" si="272"/>
        <v>24</v>
      </c>
      <c r="B993">
        <f t="shared" si="277"/>
        <v>3</v>
      </c>
      <c r="C993" s="1" t="s">
        <v>0</v>
      </c>
      <c r="D993" t="str">
        <f t="shared" si="285"/>
        <v>{</v>
      </c>
      <c r="E993" t="s">
        <v>116</v>
      </c>
      <c r="F993" t="str">
        <f>VLOOKUP(A993,Sheet2!A:U,5,FALSE)</f>
        <v>LUF</v>
      </c>
      <c r="K993" t="b">
        <f t="shared" ca="1" si="276"/>
        <v>0</v>
      </c>
    </row>
    <row r="994" spans="1:11">
      <c r="A994">
        <f t="shared" si="272"/>
        <v>24</v>
      </c>
      <c r="B994">
        <f t="shared" si="277"/>
        <v>4</v>
      </c>
      <c r="C994" s="24" t="s">
        <v>133</v>
      </c>
      <c r="D994" t="str">
        <f>CONCATENATE(C994,$M$1,",",$N$1,""",")</f>
        <v>"fee_date":"2019,2",</v>
      </c>
      <c r="E994" t="s">
        <v>116</v>
      </c>
      <c r="F994" t="str">
        <f>VLOOKUP(A994,Sheet2!A:U,5,FALSE)</f>
        <v>LUF</v>
      </c>
      <c r="K994" t="b">
        <f t="shared" ca="1" si="276"/>
        <v>0</v>
      </c>
    </row>
    <row r="995" spans="1:11">
      <c r="A995">
        <f t="shared" si="272"/>
        <v>24</v>
      </c>
      <c r="B995">
        <f t="shared" si="277"/>
        <v>5</v>
      </c>
      <c r="C995" s="1" t="s">
        <v>6</v>
      </c>
      <c r="D995" t="str">
        <f t="shared" si="285"/>
        <v>"fee_detail":[</v>
      </c>
      <c r="E995" t="s">
        <v>116</v>
      </c>
      <c r="F995" t="str">
        <f>VLOOKUP(A995,Sheet2!A:U,5,FALSE)</f>
        <v>LUF</v>
      </c>
      <c r="K995" t="b">
        <f t="shared" ca="1" si="276"/>
        <v>0</v>
      </c>
    </row>
    <row r="996" spans="1:11">
      <c r="A996">
        <f t="shared" si="272"/>
        <v>24</v>
      </c>
      <c r="B996">
        <f t="shared" si="277"/>
        <v>6</v>
      </c>
      <c r="C996" s="1" t="s">
        <v>0</v>
      </c>
      <c r="D996" t="str">
        <f>IF(J997=0,"",C996)</f>
        <v>{</v>
      </c>
      <c r="E996" t="s">
        <v>116</v>
      </c>
      <c r="F996" t="str">
        <f>VLOOKUP(A996,Sheet2!A:U,5,FALSE)</f>
        <v>LUF</v>
      </c>
      <c r="K996" t="b">
        <f t="shared" ca="1" si="276"/>
        <v>0</v>
      </c>
    </row>
    <row r="997" spans="1:11">
      <c r="A997" s="14">
        <f t="shared" si="272"/>
        <v>24</v>
      </c>
      <c r="B997" s="14">
        <f t="shared" si="277"/>
        <v>7</v>
      </c>
      <c r="C997" s="15" t="s">
        <v>15</v>
      </c>
      <c r="D997" s="14" t="str">
        <f>IF(ISNUMBER(SEARCH("n/a",H997)),"",CONCATENATE(C997," ",H997,","))</f>
        <v>"adult_cny": 142,</v>
      </c>
      <c r="E997" s="14" t="s">
        <v>116</v>
      </c>
      <c r="F997" s="14" t="str">
        <f>VLOOKUP(A997,Sheet2!A:U,5,FALSE)</f>
        <v>LUF</v>
      </c>
      <c r="G997" s="14" t="s">
        <v>117</v>
      </c>
      <c r="H997" s="14">
        <f>VLOOKUP(A997,Sheet2!A:U,6,FALSE)</f>
        <v>142</v>
      </c>
      <c r="I997" s="14" t="e">
        <f ca="1">_xlfn.FORMULATEXT(H997)</f>
        <v>#NAME?</v>
      </c>
      <c r="J997">
        <f>COUNT(H997:H1000)</f>
        <v>4</v>
      </c>
      <c r="K997" t="b">
        <f t="shared" ca="1" si="276"/>
        <v>0</v>
      </c>
    </row>
    <row r="998" spans="1:11">
      <c r="A998" s="14">
        <f t="shared" si="272"/>
        <v>24</v>
      </c>
      <c r="B998" s="14">
        <f t="shared" si="277"/>
        <v>8</v>
      </c>
      <c r="C998" s="15" t="s">
        <v>16</v>
      </c>
      <c r="D998" s="14" t="str">
        <f t="shared" ref="D998:D1000" si="286">IF(ISNUMBER(SEARCH("n/a",H998)),"",CONCATENATE(C998," ",H998,","))</f>
        <v>"adult_hkd": 164,</v>
      </c>
      <c r="E998" s="14" t="s">
        <v>116</v>
      </c>
      <c r="F998" s="14" t="str">
        <f>VLOOKUP(A998,Sheet2!A:U,5,FALSE)</f>
        <v>LUF</v>
      </c>
      <c r="G998" s="14" t="s">
        <v>117</v>
      </c>
      <c r="H998" s="14">
        <f>VLOOKUP(A998,Sheet2!A:U,14,FALSE)</f>
        <v>164</v>
      </c>
      <c r="I998" s="14" t="e">
        <f t="shared" ref="I998:I1000" ca="1" si="287">_xlfn.FORMULATEXT(H998)</f>
        <v>#NAME?</v>
      </c>
      <c r="K998" t="b">
        <f t="shared" ca="1" si="276"/>
        <v>0</v>
      </c>
    </row>
    <row r="999" spans="1:11">
      <c r="A999" s="14">
        <f t="shared" si="272"/>
        <v>24</v>
      </c>
      <c r="B999" s="14">
        <f t="shared" si="277"/>
        <v>9</v>
      </c>
      <c r="C999" s="15" t="s">
        <v>17</v>
      </c>
      <c r="D999" s="14" t="str">
        <f t="shared" si="286"/>
        <v>"child_cny": 73,</v>
      </c>
      <c r="E999" s="14" t="s">
        <v>116</v>
      </c>
      <c r="F999" s="14" t="str">
        <f>VLOOKUP(A999,Sheet2!A:U,5,FALSE)</f>
        <v>LUF</v>
      </c>
      <c r="G999" s="14" t="s">
        <v>117</v>
      </c>
      <c r="H999" s="14">
        <f>VLOOKUP(A999,Sheet2!A:U,10,FALSE)</f>
        <v>73</v>
      </c>
      <c r="I999" s="14" t="e">
        <f t="shared" ca="1" si="287"/>
        <v>#NAME?</v>
      </c>
      <c r="K999" t="b">
        <f t="shared" ca="1" si="276"/>
        <v>0</v>
      </c>
    </row>
    <row r="1000" spans="1:11">
      <c r="A1000" s="14">
        <f t="shared" si="272"/>
        <v>24</v>
      </c>
      <c r="B1000" s="14">
        <f t="shared" si="277"/>
        <v>10</v>
      </c>
      <c r="C1000" s="15" t="s">
        <v>18</v>
      </c>
      <c r="D1000" s="14" t="str">
        <f t="shared" si="286"/>
        <v>"child_hkd": 84,</v>
      </c>
      <c r="E1000" s="14" t="s">
        <v>116</v>
      </c>
      <c r="F1000" s="14" t="str">
        <f>VLOOKUP(A1000,Sheet2!A:U,5,FALSE)</f>
        <v>LUF</v>
      </c>
      <c r="G1000" s="14" t="s">
        <v>117</v>
      </c>
      <c r="H1000" s="14">
        <f>VLOOKUP(A1000,Sheet2!A:U,18,FALSE)</f>
        <v>84</v>
      </c>
      <c r="I1000" s="14" t="e">
        <f t="shared" ca="1" si="287"/>
        <v>#NAME?</v>
      </c>
      <c r="K1000" t="b">
        <f t="shared" ca="1" si="276"/>
        <v>0</v>
      </c>
    </row>
    <row r="1001" spans="1:11">
      <c r="A1001">
        <f t="shared" si="272"/>
        <v>24</v>
      </c>
      <c r="B1001">
        <f t="shared" si="277"/>
        <v>11</v>
      </c>
      <c r="C1001" s="1" t="s">
        <v>7</v>
      </c>
      <c r="D1001" t="str">
        <f>IF(J997=0,"",C1001)</f>
        <v>"class_title":"second_class",</v>
      </c>
      <c r="E1001" t="s">
        <v>116</v>
      </c>
      <c r="F1001" t="str">
        <f>VLOOKUP(A1001,Sheet2!A:U,5,FALSE)</f>
        <v>LUF</v>
      </c>
      <c r="K1001" t="b">
        <f t="shared" ca="1" si="276"/>
        <v>0</v>
      </c>
    </row>
    <row r="1002" spans="1:11">
      <c r="A1002">
        <f t="shared" si="272"/>
        <v>24</v>
      </c>
      <c r="B1002">
        <f t="shared" si="277"/>
        <v>12</v>
      </c>
      <c r="C1002" s="1" t="s">
        <v>8</v>
      </c>
      <c r="D1002" t="str">
        <f>IF(J997=0,"",C1002)</f>
        <v>"class_type":4</v>
      </c>
      <c r="E1002" t="s">
        <v>116</v>
      </c>
      <c r="F1002" t="str">
        <f>VLOOKUP(A1002,Sheet2!A:U,5,FALSE)</f>
        <v>LUF</v>
      </c>
      <c r="K1002" t="b">
        <f t="shared" ca="1" si="276"/>
        <v>0</v>
      </c>
    </row>
    <row r="1003" spans="1:11">
      <c r="A1003">
        <f t="shared" si="272"/>
        <v>24</v>
      </c>
      <c r="B1003">
        <f t="shared" si="277"/>
        <v>13</v>
      </c>
      <c r="C1003" s="1" t="s">
        <v>1</v>
      </c>
      <c r="D1003" t="str">
        <f>IF(J997=0,"",IF(SUM(J1005:J1021)&gt;0,C1003,"}"))</f>
        <v>},</v>
      </c>
      <c r="E1003" t="s">
        <v>116</v>
      </c>
      <c r="F1003" t="str">
        <f>VLOOKUP(A1003,Sheet2!A:U,5,FALSE)</f>
        <v>LUF</v>
      </c>
      <c r="K1003" t="b">
        <f t="shared" ca="1" si="276"/>
        <v>0</v>
      </c>
    </row>
    <row r="1004" spans="1:11">
      <c r="A1004">
        <f t="shared" si="272"/>
        <v>24</v>
      </c>
      <c r="B1004">
        <f t="shared" si="277"/>
        <v>14</v>
      </c>
      <c r="C1004" s="1" t="s">
        <v>0</v>
      </c>
      <c r="D1004" t="str">
        <f>IF(J1005=0,"",C1004)</f>
        <v>{</v>
      </c>
      <c r="E1004" t="s">
        <v>116</v>
      </c>
      <c r="F1004" t="str">
        <f>VLOOKUP(A1004,Sheet2!A:U,5,FALSE)</f>
        <v>LUF</v>
      </c>
      <c r="K1004" t="b">
        <f t="shared" ca="1" si="276"/>
        <v>0</v>
      </c>
    </row>
    <row r="1005" spans="1:11">
      <c r="A1005" s="16">
        <f t="shared" si="272"/>
        <v>24</v>
      </c>
      <c r="B1005" s="16">
        <f t="shared" si="277"/>
        <v>15</v>
      </c>
      <c r="C1005" s="17" t="s">
        <v>15</v>
      </c>
      <c r="D1005" s="16" t="str">
        <f>IF(ISNUMBER(SEARCH("n/a",H1005)),"",CONCATENATE(C1005," ",H1005,","))</f>
        <v>"adult_cny": 227,</v>
      </c>
      <c r="E1005" s="16" t="s">
        <v>116</v>
      </c>
      <c r="F1005" s="16" t="str">
        <f>VLOOKUP(A1005,Sheet2!A:U,5,FALSE)</f>
        <v>LUF</v>
      </c>
      <c r="G1005" s="16" t="s">
        <v>118</v>
      </c>
      <c r="H1005" s="16">
        <f>VLOOKUP(A1005,Sheet2!A:U,7,FALSE)</f>
        <v>227</v>
      </c>
      <c r="I1005" s="16" t="e">
        <f ca="1">_xlfn.FORMULATEXT(H1005)</f>
        <v>#NAME?</v>
      </c>
      <c r="J1005">
        <f>COUNT(H1005:H1008)</f>
        <v>4</v>
      </c>
      <c r="K1005" t="b">
        <f t="shared" ca="1" si="276"/>
        <v>0</v>
      </c>
    </row>
    <row r="1006" spans="1:11">
      <c r="A1006" s="16">
        <f t="shared" si="272"/>
        <v>24</v>
      </c>
      <c r="B1006" s="16">
        <f t="shared" si="277"/>
        <v>16</v>
      </c>
      <c r="C1006" s="17" t="s">
        <v>16</v>
      </c>
      <c r="D1006" s="16" t="str">
        <f t="shared" ref="D1006:D1008" si="288">IF(ISNUMBER(SEARCH("n/a",H1006)),"",CONCATENATE(C1006," ",H1006,","))</f>
        <v>"adult_hkd": 263,</v>
      </c>
      <c r="E1006" s="16" t="s">
        <v>116</v>
      </c>
      <c r="F1006" s="16" t="str">
        <f>VLOOKUP(A1006,Sheet2!A:U,5,FALSE)</f>
        <v>LUF</v>
      </c>
      <c r="G1006" s="16" t="s">
        <v>118</v>
      </c>
      <c r="H1006" s="16">
        <f>VLOOKUP(A1006,Sheet2!A:U,15,FALSE)</f>
        <v>263</v>
      </c>
      <c r="I1006" s="16" t="e">
        <f t="shared" ref="I1006:I1008" ca="1" si="289">_xlfn.FORMULATEXT(H1006)</f>
        <v>#NAME?</v>
      </c>
      <c r="K1006" t="b">
        <f t="shared" ca="1" si="276"/>
        <v>0</v>
      </c>
    </row>
    <row r="1007" spans="1:11">
      <c r="A1007" s="16">
        <f t="shared" si="272"/>
        <v>24</v>
      </c>
      <c r="B1007" s="16">
        <f t="shared" si="277"/>
        <v>17</v>
      </c>
      <c r="C1007" s="17" t="s">
        <v>17</v>
      </c>
      <c r="D1007" s="16" t="str">
        <f t="shared" si="288"/>
        <v>"child_cny": 117,</v>
      </c>
      <c r="E1007" s="16" t="s">
        <v>116</v>
      </c>
      <c r="F1007" s="16" t="str">
        <f>VLOOKUP(A1007,Sheet2!A:U,5,FALSE)</f>
        <v>LUF</v>
      </c>
      <c r="G1007" s="16" t="s">
        <v>118</v>
      </c>
      <c r="H1007" s="16">
        <f>VLOOKUP(A1007,Sheet2!A:U,11,FALSE)</f>
        <v>117</v>
      </c>
      <c r="I1007" s="16" t="e">
        <f t="shared" ca="1" si="289"/>
        <v>#NAME?</v>
      </c>
      <c r="K1007" t="b">
        <f t="shared" ca="1" si="276"/>
        <v>0</v>
      </c>
    </row>
    <row r="1008" spans="1:11">
      <c r="A1008" s="16">
        <f t="shared" si="272"/>
        <v>24</v>
      </c>
      <c r="B1008" s="16">
        <f t="shared" si="277"/>
        <v>18</v>
      </c>
      <c r="C1008" s="17" t="s">
        <v>18</v>
      </c>
      <c r="D1008" s="16" t="str">
        <f t="shared" si="288"/>
        <v>"child_hkd": 135,</v>
      </c>
      <c r="E1008" s="16" t="s">
        <v>116</v>
      </c>
      <c r="F1008" s="16" t="str">
        <f>VLOOKUP(A1008,Sheet2!A:U,5,FALSE)</f>
        <v>LUF</v>
      </c>
      <c r="G1008" s="16" t="s">
        <v>118</v>
      </c>
      <c r="H1008" s="16">
        <f>VLOOKUP(A1008,Sheet2!A:U,19,FALSE)</f>
        <v>135</v>
      </c>
      <c r="I1008" s="16" t="e">
        <f t="shared" ca="1" si="289"/>
        <v>#NAME?</v>
      </c>
      <c r="K1008" t="b">
        <f t="shared" ca="1" si="276"/>
        <v>0</v>
      </c>
    </row>
    <row r="1009" spans="1:11">
      <c r="A1009">
        <f t="shared" si="272"/>
        <v>24</v>
      </c>
      <c r="B1009">
        <f t="shared" si="277"/>
        <v>19</v>
      </c>
      <c r="C1009" s="1" t="s">
        <v>9</v>
      </c>
      <c r="D1009" t="str">
        <f>IF(J1005=0,"",C1009)</f>
        <v>"class_title":"first_class",</v>
      </c>
      <c r="E1009" t="s">
        <v>116</v>
      </c>
      <c r="F1009" t="str">
        <f>VLOOKUP(A1009,Sheet2!A:U,5,FALSE)</f>
        <v>LUF</v>
      </c>
      <c r="K1009" t="b">
        <f t="shared" ca="1" si="276"/>
        <v>0</v>
      </c>
    </row>
    <row r="1010" spans="1:11">
      <c r="A1010">
        <f t="shared" si="272"/>
        <v>24</v>
      </c>
      <c r="B1010">
        <f t="shared" si="277"/>
        <v>20</v>
      </c>
      <c r="C1010" s="1" t="s">
        <v>10</v>
      </c>
      <c r="D1010" t="str">
        <f>IF(J1005=0,"",C1010)</f>
        <v>"class_type":3</v>
      </c>
      <c r="E1010" t="s">
        <v>116</v>
      </c>
      <c r="F1010" t="str">
        <f>VLOOKUP(A1010,Sheet2!A:U,5,FALSE)</f>
        <v>LUF</v>
      </c>
      <c r="K1010" t="b">
        <f t="shared" ca="1" si="276"/>
        <v>0</v>
      </c>
    </row>
    <row r="1011" spans="1:11">
      <c r="A1011">
        <f t="shared" si="272"/>
        <v>24</v>
      </c>
      <c r="B1011">
        <f t="shared" si="277"/>
        <v>21</v>
      </c>
      <c r="C1011" s="1" t="s">
        <v>1</v>
      </c>
      <c r="D1011" t="str">
        <f>IF(J1005=0,"",IF(SUM(J1013:J1029)&gt;0,C1011,"}"))</f>
        <v>},</v>
      </c>
      <c r="E1011" t="s">
        <v>116</v>
      </c>
      <c r="F1011" t="str">
        <f>VLOOKUP(A1011,Sheet2!A:U,5,FALSE)</f>
        <v>LUF</v>
      </c>
      <c r="K1011" t="b">
        <f t="shared" ca="1" si="276"/>
        <v>0</v>
      </c>
    </row>
    <row r="1012" spans="1:11">
      <c r="A1012">
        <f t="shared" si="272"/>
        <v>24</v>
      </c>
      <c r="B1012">
        <f t="shared" si="277"/>
        <v>22</v>
      </c>
      <c r="C1012" s="1" t="s">
        <v>0</v>
      </c>
      <c r="D1012" t="str">
        <f>IF(J1013=0,"",C1012)</f>
        <v>{</v>
      </c>
      <c r="E1012" t="s">
        <v>116</v>
      </c>
      <c r="F1012" t="str">
        <f>VLOOKUP(A1012,Sheet2!A:U,5,FALSE)</f>
        <v>LUF</v>
      </c>
      <c r="K1012" t="b">
        <f t="shared" ca="1" si="276"/>
        <v>0</v>
      </c>
    </row>
    <row r="1013" spans="1:11">
      <c r="A1013" s="18">
        <f t="shared" ref="A1013:A1033" si="290">ROUNDUP((ROW(C1013)-1)/43,0)</f>
        <v>24</v>
      </c>
      <c r="B1013" s="18">
        <f t="shared" si="277"/>
        <v>23</v>
      </c>
      <c r="C1013" s="19" t="s">
        <v>15</v>
      </c>
      <c r="D1013" s="18" t="str">
        <f>IF(ISNUMBER(SEARCH("n/a",H1013)),"",CONCATENATE(C1013," ",H1013,","))</f>
        <v>"adult_cny": 256,</v>
      </c>
      <c r="E1013" s="18" t="s">
        <v>116</v>
      </c>
      <c r="F1013" s="18" t="str">
        <f>VLOOKUP(A1013,Sheet2!A:U,5,FALSE)</f>
        <v>LUF</v>
      </c>
      <c r="G1013" s="18" t="s">
        <v>119</v>
      </c>
      <c r="H1013" s="18">
        <f>VLOOKUP(A1013,Sheet2!A:U,8,FALSE)</f>
        <v>256</v>
      </c>
      <c r="I1013" s="18" t="e">
        <f ca="1">_xlfn.FORMULATEXT(H1013)</f>
        <v>#NAME?</v>
      </c>
      <c r="J1013">
        <f>COUNT(H1013:H1016)</f>
        <v>4</v>
      </c>
      <c r="K1013" t="b">
        <f t="shared" ca="1" si="276"/>
        <v>0</v>
      </c>
    </row>
    <row r="1014" spans="1:11">
      <c r="A1014" s="18">
        <f t="shared" si="290"/>
        <v>24</v>
      </c>
      <c r="B1014" s="18">
        <f t="shared" si="277"/>
        <v>24</v>
      </c>
      <c r="C1014" s="19" t="s">
        <v>16</v>
      </c>
      <c r="D1014" s="18" t="str">
        <f t="shared" ref="D1014:D1016" si="291">IF(ISNUMBER(SEARCH("n/a",H1014)),"",CONCATENATE(C1014," ",H1014,","))</f>
        <v>"adult_hkd": 296,</v>
      </c>
      <c r="E1014" s="18" t="s">
        <v>116</v>
      </c>
      <c r="F1014" s="18" t="str">
        <f>VLOOKUP(A1014,Sheet2!A:U,5,FALSE)</f>
        <v>LUF</v>
      </c>
      <c r="G1014" s="18" t="s">
        <v>119</v>
      </c>
      <c r="H1014" s="18">
        <f>VLOOKUP(A1014,Sheet2!A:U,16,FALSE)</f>
        <v>296</v>
      </c>
      <c r="I1014" s="18" t="e">
        <f t="shared" ref="I1014:I1016" ca="1" si="292">_xlfn.FORMULATEXT(H1014)</f>
        <v>#NAME?</v>
      </c>
      <c r="K1014" t="b">
        <f t="shared" ca="1" si="276"/>
        <v>0</v>
      </c>
    </row>
    <row r="1015" spans="1:11">
      <c r="A1015" s="18">
        <f t="shared" si="290"/>
        <v>24</v>
      </c>
      <c r="B1015" s="18">
        <f t="shared" si="277"/>
        <v>25</v>
      </c>
      <c r="C1015" s="19" t="s">
        <v>17</v>
      </c>
      <c r="D1015" s="18" t="str">
        <f t="shared" si="291"/>
        <v>"child_cny": 132,</v>
      </c>
      <c r="E1015" s="18" t="s">
        <v>116</v>
      </c>
      <c r="F1015" s="18" t="str">
        <f>VLOOKUP(A1015,Sheet2!A:U,5,FALSE)</f>
        <v>LUF</v>
      </c>
      <c r="G1015" s="18" t="s">
        <v>119</v>
      </c>
      <c r="H1015" s="18">
        <f>VLOOKUP(A1015,Sheet2!A:U,12,FALSE)</f>
        <v>132</v>
      </c>
      <c r="I1015" s="18" t="e">
        <f t="shared" ca="1" si="292"/>
        <v>#NAME?</v>
      </c>
      <c r="K1015" t="b">
        <f t="shared" ca="1" si="276"/>
        <v>0</v>
      </c>
    </row>
    <row r="1016" spans="1:11">
      <c r="A1016" s="18">
        <f t="shared" si="290"/>
        <v>24</v>
      </c>
      <c r="B1016" s="18">
        <f t="shared" si="277"/>
        <v>26</v>
      </c>
      <c r="C1016" s="19" t="s">
        <v>18</v>
      </c>
      <c r="D1016" s="18" t="str">
        <f t="shared" si="291"/>
        <v>"child_hkd": 153,</v>
      </c>
      <c r="E1016" s="18" t="s">
        <v>116</v>
      </c>
      <c r="F1016" s="18" t="str">
        <f>VLOOKUP(A1016,Sheet2!A:U,5,FALSE)</f>
        <v>LUF</v>
      </c>
      <c r="G1016" s="18" t="s">
        <v>119</v>
      </c>
      <c r="H1016" s="18">
        <f>VLOOKUP(A1016,Sheet2!A:U,20,FALSE)</f>
        <v>153</v>
      </c>
      <c r="I1016" s="18" t="e">
        <f t="shared" ca="1" si="292"/>
        <v>#NAME?</v>
      </c>
      <c r="K1016" t="b">
        <f t="shared" ca="1" si="276"/>
        <v>0</v>
      </c>
    </row>
    <row r="1017" spans="1:11">
      <c r="A1017">
        <f t="shared" si="290"/>
        <v>24</v>
      </c>
      <c r="B1017">
        <f t="shared" si="277"/>
        <v>27</v>
      </c>
      <c r="C1017" s="1" t="s">
        <v>11</v>
      </c>
      <c r="D1017" t="str">
        <f>IF(J1013=0,"",C1017)</f>
        <v>"class_title":"premium_class",</v>
      </c>
      <c r="E1017" t="s">
        <v>116</v>
      </c>
      <c r="F1017" t="str">
        <f>VLOOKUP(A1017,Sheet2!A:U,5,FALSE)</f>
        <v>LUF</v>
      </c>
      <c r="K1017" t="b">
        <f t="shared" ca="1" si="276"/>
        <v>0</v>
      </c>
    </row>
    <row r="1018" spans="1:11">
      <c r="A1018">
        <f t="shared" si="290"/>
        <v>24</v>
      </c>
      <c r="B1018">
        <f t="shared" si="277"/>
        <v>28</v>
      </c>
      <c r="C1018" s="1" t="s">
        <v>12</v>
      </c>
      <c r="D1018" t="str">
        <f>IF(J1013=0,"",C1018)</f>
        <v>"class_type":2</v>
      </c>
      <c r="E1018" t="s">
        <v>116</v>
      </c>
      <c r="F1018" t="str">
        <f>VLOOKUP(A1018,Sheet2!A:U,5,FALSE)</f>
        <v>LUF</v>
      </c>
      <c r="K1018" t="b">
        <f t="shared" ca="1" si="276"/>
        <v>0</v>
      </c>
    </row>
    <row r="1019" spans="1:11">
      <c r="A1019">
        <f t="shared" si="290"/>
        <v>24</v>
      </c>
      <c r="B1019">
        <f t="shared" si="277"/>
        <v>29</v>
      </c>
      <c r="C1019" s="1" t="s">
        <v>1</v>
      </c>
      <c r="D1019" t="str">
        <f>IF(J1013=0,"",IF(SUM(J1021:J1037)&gt;0,C1019,"}"))</f>
        <v>},</v>
      </c>
      <c r="E1019" t="s">
        <v>116</v>
      </c>
      <c r="F1019" t="str">
        <f>VLOOKUP(A1019,Sheet2!A:U,5,FALSE)</f>
        <v>LUF</v>
      </c>
      <c r="K1019" t="b">
        <f t="shared" ca="1" si="276"/>
        <v>0</v>
      </c>
    </row>
    <row r="1020" spans="1:11">
      <c r="A1020">
        <f t="shared" si="290"/>
        <v>24</v>
      </c>
      <c r="B1020">
        <f t="shared" si="277"/>
        <v>30</v>
      </c>
      <c r="C1020" s="1" t="s">
        <v>0</v>
      </c>
      <c r="D1020" t="str">
        <f>IF(J1021=0,"",C1020)</f>
        <v>{</v>
      </c>
      <c r="E1020" t="s">
        <v>116</v>
      </c>
      <c r="F1020" t="str">
        <f>VLOOKUP(A1020,Sheet2!A:U,5,FALSE)</f>
        <v>LUF</v>
      </c>
      <c r="K1020" t="b">
        <f t="shared" ca="1" si="276"/>
        <v>0</v>
      </c>
    </row>
    <row r="1021" spans="1:11">
      <c r="A1021" s="20">
        <f t="shared" si="290"/>
        <v>24</v>
      </c>
      <c r="B1021" s="20">
        <f t="shared" si="277"/>
        <v>31</v>
      </c>
      <c r="C1021" s="21" t="s">
        <v>15</v>
      </c>
      <c r="D1021" s="20" t="str">
        <f>IF(ISNUMBER(SEARCH("n/a",H1021)),"",CONCATENATE(C1021," ",H1021,","))</f>
        <v>"adult_cny": 426,</v>
      </c>
      <c r="E1021" s="20" t="s">
        <v>116</v>
      </c>
      <c r="F1021" s="20" t="str">
        <f>VLOOKUP(A1021,Sheet2!A:U,5,FALSE)</f>
        <v>LUF</v>
      </c>
      <c r="G1021" s="20" t="s">
        <v>120</v>
      </c>
      <c r="H1021" s="20">
        <f>VLOOKUP(A1021,Sheet2!A:U,9,FALSE)</f>
        <v>426</v>
      </c>
      <c r="I1021" s="20" t="e">
        <f ca="1">_xlfn.FORMULATEXT(H1021)</f>
        <v>#NAME?</v>
      </c>
      <c r="J1021">
        <f>COUNT(H1021:H1024)</f>
        <v>4</v>
      </c>
      <c r="K1021" t="b">
        <f t="shared" ca="1" si="276"/>
        <v>0</v>
      </c>
    </row>
    <row r="1022" spans="1:11">
      <c r="A1022" s="20">
        <f t="shared" si="290"/>
        <v>24</v>
      </c>
      <c r="B1022" s="20">
        <f t="shared" si="277"/>
        <v>32</v>
      </c>
      <c r="C1022" s="21" t="s">
        <v>16</v>
      </c>
      <c r="D1022" s="20" t="str">
        <f t="shared" ref="D1022:D1024" si="293">IF(ISNUMBER(SEARCH("n/a",H1022)),"",CONCATENATE(C1022," ",H1022,","))</f>
        <v>"adult_hkd": 493,</v>
      </c>
      <c r="E1022" s="20" t="s">
        <v>116</v>
      </c>
      <c r="F1022" s="20" t="str">
        <f>VLOOKUP(A1022,Sheet2!A:U,5,FALSE)</f>
        <v>LUF</v>
      </c>
      <c r="G1022" s="20" t="s">
        <v>120</v>
      </c>
      <c r="H1022" s="20">
        <f>VLOOKUP(A1022,Sheet2!A:U,17,FALSE)</f>
        <v>493</v>
      </c>
      <c r="I1022" s="20" t="e">
        <f t="shared" ref="I1022:I1024" ca="1" si="294">_xlfn.FORMULATEXT(H1022)</f>
        <v>#NAME?</v>
      </c>
      <c r="K1022" t="b">
        <f t="shared" ca="1" si="276"/>
        <v>0</v>
      </c>
    </row>
    <row r="1023" spans="1:11">
      <c r="A1023" s="20">
        <f t="shared" si="290"/>
        <v>24</v>
      </c>
      <c r="B1023" s="20">
        <f t="shared" si="277"/>
        <v>33</v>
      </c>
      <c r="C1023" s="21" t="s">
        <v>17</v>
      </c>
      <c r="D1023" s="20" t="str">
        <f t="shared" si="293"/>
        <v>"child_cny": 219,</v>
      </c>
      <c r="E1023" s="20" t="s">
        <v>116</v>
      </c>
      <c r="F1023" s="20" t="str">
        <f>VLOOKUP(A1023,Sheet2!A:U,5,FALSE)</f>
        <v>LUF</v>
      </c>
      <c r="G1023" s="20" t="s">
        <v>120</v>
      </c>
      <c r="H1023" s="20">
        <f>VLOOKUP(A1023,Sheet2!A:U,13,FALSE)</f>
        <v>219</v>
      </c>
      <c r="I1023" s="20" t="e">
        <f t="shared" ca="1" si="294"/>
        <v>#NAME?</v>
      </c>
      <c r="K1023" t="b">
        <f t="shared" ca="1" si="276"/>
        <v>0</v>
      </c>
    </row>
    <row r="1024" spans="1:11">
      <c r="A1024" s="20">
        <f t="shared" si="290"/>
        <v>24</v>
      </c>
      <c r="B1024" s="20">
        <f t="shared" si="277"/>
        <v>34</v>
      </c>
      <c r="C1024" s="21" t="s">
        <v>18</v>
      </c>
      <c r="D1024" s="20" t="str">
        <f t="shared" si="293"/>
        <v>"child_hkd": 253,</v>
      </c>
      <c r="E1024" s="20" t="s">
        <v>116</v>
      </c>
      <c r="F1024" s="20" t="str">
        <f>VLOOKUP(A1024,Sheet2!A:U,5,FALSE)</f>
        <v>LUF</v>
      </c>
      <c r="G1024" s="20" t="s">
        <v>120</v>
      </c>
      <c r="H1024" s="20">
        <f>VLOOKUP(A1024,Sheet2!A:U,21,FALSE)</f>
        <v>253</v>
      </c>
      <c r="I1024" s="20" t="e">
        <f t="shared" ca="1" si="294"/>
        <v>#NAME?</v>
      </c>
      <c r="K1024" t="b">
        <f t="shared" ca="1" si="276"/>
        <v>0</v>
      </c>
    </row>
    <row r="1025" spans="1:11">
      <c r="A1025">
        <f t="shared" si="290"/>
        <v>24</v>
      </c>
      <c r="B1025">
        <f t="shared" si="277"/>
        <v>35</v>
      </c>
      <c r="C1025" s="1" t="s">
        <v>13</v>
      </c>
      <c r="D1025" t="str">
        <f>IF(J1021=0,"",C1025)</f>
        <v>"class_title":"business_class",</v>
      </c>
      <c r="E1025" t="s">
        <v>116</v>
      </c>
      <c r="F1025" t="str">
        <f>VLOOKUP(A1025,Sheet2!A:U,5,FALSE)</f>
        <v>LUF</v>
      </c>
      <c r="K1025" t="b">
        <f t="shared" ca="1" si="276"/>
        <v>0</v>
      </c>
    </row>
    <row r="1026" spans="1:11">
      <c r="A1026">
        <f t="shared" si="290"/>
        <v>24</v>
      </c>
      <c r="B1026">
        <f t="shared" si="277"/>
        <v>36</v>
      </c>
      <c r="C1026" s="1" t="s">
        <v>14</v>
      </c>
      <c r="D1026" t="str">
        <f>IF(J1021=0,"",C1026)</f>
        <v>"class_type":1</v>
      </c>
      <c r="E1026" t="s">
        <v>116</v>
      </c>
      <c r="F1026" t="str">
        <f>VLOOKUP(A1026,Sheet2!A:U,5,FALSE)</f>
        <v>LUF</v>
      </c>
      <c r="K1026" t="b">
        <f t="shared" ref="K1026:K1089" ca="1" si="295">IF(EXACT($N$1,$N$2),"",FALSE)</f>
        <v>0</v>
      </c>
    </row>
    <row r="1027" spans="1:11">
      <c r="A1027">
        <f t="shared" si="290"/>
        <v>24</v>
      </c>
      <c r="B1027">
        <f t="shared" ref="B1027:B1090" si="296">MOD((ROW(C1027)-2),43)+1</f>
        <v>37</v>
      </c>
      <c r="C1027" s="1" t="s">
        <v>2</v>
      </c>
      <c r="D1027" t="str">
        <f>IF(J1021=0,"",C1027)</f>
        <v>}</v>
      </c>
      <c r="E1027" t="s">
        <v>116</v>
      </c>
      <c r="F1027" t="str">
        <f>VLOOKUP(A1027,Sheet2!A:U,5,FALSE)</f>
        <v>LUF</v>
      </c>
      <c r="K1027" t="b">
        <f t="shared" ca="1" si="295"/>
        <v>0</v>
      </c>
    </row>
    <row r="1028" spans="1:11">
      <c r="A1028">
        <f t="shared" si="290"/>
        <v>24</v>
      </c>
      <c r="B1028">
        <f t="shared" si="296"/>
        <v>38</v>
      </c>
      <c r="C1028" s="1" t="s">
        <v>3</v>
      </c>
      <c r="D1028" t="str">
        <f t="shared" ref="D1028:D1030" si="297">C1028</f>
        <v>]</v>
      </c>
      <c r="E1028" t="s">
        <v>116</v>
      </c>
      <c r="F1028" t="str">
        <f>VLOOKUP(A1028,Sheet2!A:U,5,FALSE)</f>
        <v>LUF</v>
      </c>
      <c r="K1028" t="b">
        <f t="shared" ca="1" si="295"/>
        <v>0</v>
      </c>
    </row>
    <row r="1029" spans="1:11">
      <c r="A1029">
        <f t="shared" si="290"/>
        <v>24</v>
      </c>
      <c r="B1029">
        <f t="shared" si="296"/>
        <v>39</v>
      </c>
      <c r="C1029" s="1" t="s">
        <v>2</v>
      </c>
      <c r="D1029" t="str">
        <f t="shared" si="297"/>
        <v>}</v>
      </c>
      <c r="E1029" t="s">
        <v>116</v>
      </c>
      <c r="F1029" t="str">
        <f>VLOOKUP(A1029,Sheet2!A:U,5,FALSE)</f>
        <v>LUF</v>
      </c>
      <c r="K1029" t="b">
        <f t="shared" ca="1" si="295"/>
        <v>0</v>
      </c>
    </row>
    <row r="1030" spans="1:11">
      <c r="A1030">
        <f t="shared" si="290"/>
        <v>24</v>
      </c>
      <c r="B1030">
        <f t="shared" si="296"/>
        <v>40</v>
      </c>
      <c r="C1030" s="1" t="s">
        <v>4</v>
      </c>
      <c r="D1030" t="str">
        <f t="shared" si="297"/>
        <v>],</v>
      </c>
      <c r="E1030" t="s">
        <v>116</v>
      </c>
      <c r="F1030" t="str">
        <f>VLOOKUP(A1030,Sheet2!A:U,5,FALSE)</f>
        <v>LUF</v>
      </c>
      <c r="K1030" t="b">
        <f t="shared" ca="1" si="295"/>
        <v>0</v>
      </c>
    </row>
    <row r="1031" spans="1:11">
      <c r="A1031">
        <f t="shared" si="290"/>
        <v>24</v>
      </c>
      <c r="B1031">
        <f t="shared" si="296"/>
        <v>41</v>
      </c>
      <c r="C1031" s="1" t="s">
        <v>19</v>
      </c>
      <c r="D1031" t="str">
        <f>CONCATENATE(C1031," ",A1031,",")</f>
        <v>"fee_id": 24,</v>
      </c>
      <c r="E1031" t="s">
        <v>116</v>
      </c>
      <c r="F1031" t="str">
        <f>VLOOKUP(A1031,Sheet2!A:U,5,FALSE)</f>
        <v>LUF</v>
      </c>
      <c r="K1031" t="b">
        <f t="shared" ca="1" si="295"/>
        <v>0</v>
      </c>
    </row>
    <row r="1032" spans="1:11">
      <c r="A1032">
        <f t="shared" si="290"/>
        <v>24</v>
      </c>
      <c r="B1032">
        <f t="shared" si="296"/>
        <v>42</v>
      </c>
      <c r="C1032" s="1" t="s">
        <v>129</v>
      </c>
      <c r="D1032" t="str">
        <f>CONCATENATE(C1032,E1032,"2",F1032,"""")</f>
        <v>"route_id": "WEK2LUF"</v>
      </c>
      <c r="E1032" t="s">
        <v>116</v>
      </c>
      <c r="F1032" t="str">
        <f>VLOOKUP(A1032,Sheet2!A:U,5,FALSE)</f>
        <v>LUF</v>
      </c>
      <c r="K1032" t="b">
        <f t="shared" ca="1" si="295"/>
        <v>0</v>
      </c>
    </row>
    <row r="1033" spans="1:11">
      <c r="A1033">
        <f t="shared" si="290"/>
        <v>24</v>
      </c>
      <c r="B1033">
        <f t="shared" si="296"/>
        <v>43</v>
      </c>
      <c r="C1033" s="1" t="s">
        <v>1</v>
      </c>
      <c r="D1033" t="str">
        <f>IF(D1034="","}",C1033)</f>
        <v>},</v>
      </c>
      <c r="E1033" t="s">
        <v>116</v>
      </c>
      <c r="F1033" t="str">
        <f>VLOOKUP(A1033,Sheet2!A:U,5,FALSE)</f>
        <v>LUF</v>
      </c>
      <c r="K1033" t="b">
        <f t="shared" ca="1" si="295"/>
        <v>0</v>
      </c>
    </row>
    <row r="1034" spans="1:11">
      <c r="A1034">
        <f>ROUNDUP((ROW(C1034)-1)/43,0)</f>
        <v>25</v>
      </c>
      <c r="B1034">
        <f t="shared" si="296"/>
        <v>1</v>
      </c>
      <c r="C1034" s="1" t="s">
        <v>0</v>
      </c>
      <c r="D1034" t="str">
        <f>C1034</f>
        <v>{</v>
      </c>
      <c r="E1034" t="s">
        <v>116</v>
      </c>
      <c r="F1034" t="str">
        <f>VLOOKUP(A1034,Sheet2!A:U,5,FALSE)</f>
        <v>NCX</v>
      </c>
      <c r="K1034" t="b">
        <f t="shared" ca="1" si="295"/>
        <v>0</v>
      </c>
    </row>
    <row r="1035" spans="1:11">
      <c r="A1035">
        <f t="shared" ref="A1035:A1098" si="298">ROUNDUP((ROW(C1035)-1)/43,0)</f>
        <v>25</v>
      </c>
      <c r="B1035">
        <f t="shared" si="296"/>
        <v>2</v>
      </c>
      <c r="C1035" s="1" t="s">
        <v>5</v>
      </c>
      <c r="D1035" t="str">
        <f t="shared" ref="D1035:D1038" si="299">C1035</f>
        <v>"fee_data":[</v>
      </c>
      <c r="E1035" t="s">
        <v>116</v>
      </c>
      <c r="F1035" t="str">
        <f>VLOOKUP(A1035,Sheet2!A:U,5,FALSE)</f>
        <v>NCX</v>
      </c>
      <c r="K1035" t="b">
        <f t="shared" ca="1" si="295"/>
        <v>0</v>
      </c>
    </row>
    <row r="1036" spans="1:11">
      <c r="A1036">
        <f t="shared" si="298"/>
        <v>25</v>
      </c>
      <c r="B1036">
        <f t="shared" si="296"/>
        <v>3</v>
      </c>
      <c r="C1036" s="1" t="s">
        <v>0</v>
      </c>
      <c r="D1036" t="str">
        <f t="shared" si="299"/>
        <v>{</v>
      </c>
      <c r="E1036" t="s">
        <v>116</v>
      </c>
      <c r="F1036" t="str">
        <f>VLOOKUP(A1036,Sheet2!A:U,5,FALSE)</f>
        <v>NCX</v>
      </c>
      <c r="K1036" t="b">
        <f t="shared" ca="1" si="295"/>
        <v>0</v>
      </c>
    </row>
    <row r="1037" spans="1:11">
      <c r="A1037">
        <f t="shared" si="298"/>
        <v>25</v>
      </c>
      <c r="B1037">
        <f t="shared" si="296"/>
        <v>4</v>
      </c>
      <c r="C1037" s="24" t="s">
        <v>133</v>
      </c>
      <c r="D1037" t="str">
        <f>CONCATENATE(C1037,$M$1,",",$N$1,""",")</f>
        <v>"fee_date":"2019,2",</v>
      </c>
      <c r="E1037" t="s">
        <v>116</v>
      </c>
      <c r="F1037" t="str">
        <f>VLOOKUP(A1037,Sheet2!A:U,5,FALSE)</f>
        <v>NCX</v>
      </c>
      <c r="K1037" t="b">
        <f t="shared" ca="1" si="295"/>
        <v>0</v>
      </c>
    </row>
    <row r="1038" spans="1:11">
      <c r="A1038">
        <f t="shared" si="298"/>
        <v>25</v>
      </c>
      <c r="B1038">
        <f t="shared" si="296"/>
        <v>5</v>
      </c>
      <c r="C1038" s="1" t="s">
        <v>6</v>
      </c>
      <c r="D1038" t="str">
        <f t="shared" si="299"/>
        <v>"fee_detail":[</v>
      </c>
      <c r="E1038" t="s">
        <v>116</v>
      </c>
      <c r="F1038" t="str">
        <f>VLOOKUP(A1038,Sheet2!A:U,5,FALSE)</f>
        <v>NCX</v>
      </c>
      <c r="K1038" t="b">
        <f t="shared" ca="1" si="295"/>
        <v>0</v>
      </c>
    </row>
    <row r="1039" spans="1:11">
      <c r="A1039">
        <f t="shared" si="298"/>
        <v>25</v>
      </c>
      <c r="B1039">
        <f t="shared" si="296"/>
        <v>6</v>
      </c>
      <c r="C1039" s="1" t="s">
        <v>0</v>
      </c>
      <c r="D1039" t="str">
        <f>IF(J1040=0,"",C1039)</f>
        <v>{</v>
      </c>
      <c r="E1039" t="s">
        <v>116</v>
      </c>
      <c r="F1039" t="str">
        <f>VLOOKUP(A1039,Sheet2!A:U,5,FALSE)</f>
        <v>NCX</v>
      </c>
      <c r="K1039" t="b">
        <f t="shared" ca="1" si="295"/>
        <v>0</v>
      </c>
    </row>
    <row r="1040" spans="1:11">
      <c r="A1040" s="14">
        <f t="shared" si="298"/>
        <v>25</v>
      </c>
      <c r="B1040" s="14">
        <f t="shared" si="296"/>
        <v>7</v>
      </c>
      <c r="C1040" s="15" t="s">
        <v>15</v>
      </c>
      <c r="D1040" s="14" t="str">
        <f>IF(ISNUMBER(SEARCH("n/a",H1040)),"",CONCATENATE(C1040," ",H1040,","))</f>
        <v>"adult_cny": 687,</v>
      </c>
      <c r="E1040" s="14" t="s">
        <v>116</v>
      </c>
      <c r="F1040" s="14" t="str">
        <f>VLOOKUP(A1040,Sheet2!A:U,5,FALSE)</f>
        <v>NCX</v>
      </c>
      <c r="G1040" s="14" t="s">
        <v>117</v>
      </c>
      <c r="H1040" s="14">
        <f>VLOOKUP(A1040,Sheet2!A:U,6,FALSE)</f>
        <v>687</v>
      </c>
      <c r="I1040" s="14" t="e">
        <f ca="1">_xlfn.FORMULATEXT(H1040)</f>
        <v>#NAME?</v>
      </c>
      <c r="J1040">
        <f>COUNT(H1040:H1043)</f>
        <v>4</v>
      </c>
      <c r="K1040" t="b">
        <f t="shared" ca="1" si="295"/>
        <v>0</v>
      </c>
    </row>
    <row r="1041" spans="1:11">
      <c r="A1041" s="14">
        <f t="shared" si="298"/>
        <v>25</v>
      </c>
      <c r="B1041" s="14">
        <f t="shared" si="296"/>
        <v>8</v>
      </c>
      <c r="C1041" s="15" t="s">
        <v>16</v>
      </c>
      <c r="D1041" s="14" t="str">
        <f t="shared" ref="D1041:D1043" si="300">IF(ISNUMBER(SEARCH("n/a",H1041)),"",CONCATENATE(C1041," ",H1041,","))</f>
        <v>"adult_hkd": 795,</v>
      </c>
      <c r="E1041" s="14" t="s">
        <v>116</v>
      </c>
      <c r="F1041" s="14" t="str">
        <f>VLOOKUP(A1041,Sheet2!A:U,5,FALSE)</f>
        <v>NCX</v>
      </c>
      <c r="G1041" s="14" t="s">
        <v>117</v>
      </c>
      <c r="H1041" s="14">
        <f>VLOOKUP(A1041,Sheet2!A:U,14,FALSE)</f>
        <v>795</v>
      </c>
      <c r="I1041" s="14" t="e">
        <f t="shared" ref="I1041:I1043" ca="1" si="301">_xlfn.FORMULATEXT(H1041)</f>
        <v>#NAME?</v>
      </c>
      <c r="K1041" t="b">
        <f t="shared" ca="1" si="295"/>
        <v>0</v>
      </c>
    </row>
    <row r="1042" spans="1:11">
      <c r="A1042" s="14">
        <f t="shared" si="298"/>
        <v>25</v>
      </c>
      <c r="B1042" s="14">
        <f t="shared" si="296"/>
        <v>9</v>
      </c>
      <c r="C1042" s="15" t="s">
        <v>17</v>
      </c>
      <c r="D1042" s="14" t="str">
        <f t="shared" si="300"/>
        <v>"child_cny": 343.5,</v>
      </c>
      <c r="E1042" s="14" t="s">
        <v>116</v>
      </c>
      <c r="F1042" s="14" t="str">
        <f>VLOOKUP(A1042,Sheet2!A:U,5,FALSE)</f>
        <v>NCX</v>
      </c>
      <c r="G1042" s="14" t="s">
        <v>117</v>
      </c>
      <c r="H1042" s="14">
        <f>VLOOKUP(A1042,Sheet2!A:U,10,FALSE)</f>
        <v>343.5</v>
      </c>
      <c r="I1042" s="14" t="e">
        <f t="shared" ca="1" si="301"/>
        <v>#NAME?</v>
      </c>
      <c r="K1042" t="b">
        <f t="shared" ca="1" si="295"/>
        <v>0</v>
      </c>
    </row>
    <row r="1043" spans="1:11">
      <c r="A1043" s="14">
        <f t="shared" si="298"/>
        <v>25</v>
      </c>
      <c r="B1043" s="14">
        <f t="shared" si="296"/>
        <v>10</v>
      </c>
      <c r="C1043" s="15" t="s">
        <v>18</v>
      </c>
      <c r="D1043" s="14" t="str">
        <f t="shared" si="300"/>
        <v>"child_hkd": 398,</v>
      </c>
      <c r="E1043" s="14" t="s">
        <v>116</v>
      </c>
      <c r="F1043" s="14" t="str">
        <f>VLOOKUP(A1043,Sheet2!A:U,5,FALSE)</f>
        <v>NCX</v>
      </c>
      <c r="G1043" s="14" t="s">
        <v>117</v>
      </c>
      <c r="H1043" s="14">
        <f>VLOOKUP(A1043,Sheet2!A:U,18,FALSE)</f>
        <v>398</v>
      </c>
      <c r="I1043" s="14" t="e">
        <f t="shared" ca="1" si="301"/>
        <v>#NAME?</v>
      </c>
      <c r="K1043" t="b">
        <f t="shared" ca="1" si="295"/>
        <v>0</v>
      </c>
    </row>
    <row r="1044" spans="1:11">
      <c r="A1044">
        <f t="shared" si="298"/>
        <v>25</v>
      </c>
      <c r="B1044">
        <f t="shared" si="296"/>
        <v>11</v>
      </c>
      <c r="C1044" s="1" t="s">
        <v>7</v>
      </c>
      <c r="D1044" t="str">
        <f>IF(J1040=0,"",C1044)</f>
        <v>"class_title":"second_class",</v>
      </c>
      <c r="E1044" t="s">
        <v>116</v>
      </c>
      <c r="F1044" t="str">
        <f>VLOOKUP(A1044,Sheet2!A:U,5,FALSE)</f>
        <v>NCX</v>
      </c>
      <c r="K1044" t="b">
        <f t="shared" ca="1" si="295"/>
        <v>0</v>
      </c>
    </row>
    <row r="1045" spans="1:11">
      <c r="A1045">
        <f t="shared" si="298"/>
        <v>25</v>
      </c>
      <c r="B1045">
        <f t="shared" si="296"/>
        <v>12</v>
      </c>
      <c r="C1045" s="1" t="s">
        <v>8</v>
      </c>
      <c r="D1045" t="str">
        <f>IF(J1040=0,"",C1045)</f>
        <v>"class_type":4</v>
      </c>
      <c r="E1045" t="s">
        <v>116</v>
      </c>
      <c r="F1045" t="str">
        <f>VLOOKUP(A1045,Sheet2!A:U,5,FALSE)</f>
        <v>NCX</v>
      </c>
      <c r="K1045" t="b">
        <f t="shared" ca="1" si="295"/>
        <v>0</v>
      </c>
    </row>
    <row r="1046" spans="1:11">
      <c r="A1046">
        <f t="shared" si="298"/>
        <v>25</v>
      </c>
      <c r="B1046">
        <f t="shared" si="296"/>
        <v>13</v>
      </c>
      <c r="C1046" s="1" t="s">
        <v>1</v>
      </c>
      <c r="D1046" t="str">
        <f>IF(J1040=0,"",IF(SUM(J1048:J1064)&gt;0,C1046,"}"))</f>
        <v>},</v>
      </c>
      <c r="E1046" t="s">
        <v>116</v>
      </c>
      <c r="F1046" t="str">
        <f>VLOOKUP(A1046,Sheet2!A:U,5,FALSE)</f>
        <v>NCX</v>
      </c>
      <c r="K1046" t="b">
        <f t="shared" ca="1" si="295"/>
        <v>0</v>
      </c>
    </row>
    <row r="1047" spans="1:11">
      <c r="A1047">
        <f t="shared" si="298"/>
        <v>25</v>
      </c>
      <c r="B1047">
        <f t="shared" si="296"/>
        <v>14</v>
      </c>
      <c r="C1047" s="1" t="s">
        <v>0</v>
      </c>
      <c r="D1047" t="str">
        <f>IF(J1048=0,"",C1047)</f>
        <v>{</v>
      </c>
      <c r="E1047" t="s">
        <v>116</v>
      </c>
      <c r="F1047" t="str">
        <f>VLOOKUP(A1047,Sheet2!A:U,5,FALSE)</f>
        <v>NCX</v>
      </c>
      <c r="K1047" t="b">
        <f t="shared" ca="1" si="295"/>
        <v>0</v>
      </c>
    </row>
    <row r="1048" spans="1:11">
      <c r="A1048" s="16">
        <f t="shared" si="298"/>
        <v>25</v>
      </c>
      <c r="B1048" s="16">
        <f t="shared" si="296"/>
        <v>15</v>
      </c>
      <c r="C1048" s="17" t="s">
        <v>15</v>
      </c>
      <c r="D1048" s="16" t="str">
        <f>IF(ISNUMBER(SEARCH("n/a",H1048)),"",CONCATENATE(C1048," ",H1048,","))</f>
        <v>"adult_cny": 1112.5,</v>
      </c>
      <c r="E1048" s="16" t="s">
        <v>116</v>
      </c>
      <c r="F1048" s="16" t="str">
        <f>VLOOKUP(A1048,Sheet2!A:U,5,FALSE)</f>
        <v>NCX</v>
      </c>
      <c r="G1048" s="16" t="s">
        <v>118</v>
      </c>
      <c r="H1048" s="16">
        <f>VLOOKUP(A1048,Sheet2!A:U,7,FALSE)</f>
        <v>1112.5</v>
      </c>
      <c r="I1048" s="16" t="e">
        <f ca="1">_xlfn.FORMULATEXT(H1048)</f>
        <v>#NAME?</v>
      </c>
      <c r="J1048">
        <f>COUNT(H1048:H1051)</f>
        <v>4</v>
      </c>
      <c r="K1048" t="b">
        <f t="shared" ca="1" si="295"/>
        <v>0</v>
      </c>
    </row>
    <row r="1049" spans="1:11">
      <c r="A1049" s="16">
        <f t="shared" si="298"/>
        <v>25</v>
      </c>
      <c r="B1049" s="16">
        <f t="shared" si="296"/>
        <v>16</v>
      </c>
      <c r="C1049" s="17" t="s">
        <v>16</v>
      </c>
      <c r="D1049" s="16" t="str">
        <f t="shared" ref="D1049:D1051" si="302">IF(ISNUMBER(SEARCH("n/a",H1049)),"",CONCATENATE(C1049," ",H1049,","))</f>
        <v>"adult_hkd": 1288,</v>
      </c>
      <c r="E1049" s="16" t="s">
        <v>116</v>
      </c>
      <c r="F1049" s="16" t="str">
        <f>VLOOKUP(A1049,Sheet2!A:U,5,FALSE)</f>
        <v>NCX</v>
      </c>
      <c r="G1049" s="16" t="s">
        <v>118</v>
      </c>
      <c r="H1049" s="16">
        <f>VLOOKUP(A1049,Sheet2!A:U,15,FALSE)</f>
        <v>1288</v>
      </c>
      <c r="I1049" s="16" t="e">
        <f t="shared" ref="I1049:I1051" ca="1" si="303">_xlfn.FORMULATEXT(H1049)</f>
        <v>#NAME?</v>
      </c>
      <c r="K1049" t="b">
        <f t="shared" ca="1" si="295"/>
        <v>0</v>
      </c>
    </row>
    <row r="1050" spans="1:11">
      <c r="A1050" s="16">
        <f t="shared" si="298"/>
        <v>25</v>
      </c>
      <c r="B1050" s="16">
        <f t="shared" si="296"/>
        <v>17</v>
      </c>
      <c r="C1050" s="17" t="s">
        <v>17</v>
      </c>
      <c r="D1050" s="16" t="str">
        <f t="shared" si="302"/>
        <v>"child_cny": 556.5,</v>
      </c>
      <c r="E1050" s="16" t="s">
        <v>116</v>
      </c>
      <c r="F1050" s="16" t="str">
        <f>VLOOKUP(A1050,Sheet2!A:U,5,FALSE)</f>
        <v>NCX</v>
      </c>
      <c r="G1050" s="16" t="s">
        <v>118</v>
      </c>
      <c r="H1050" s="16">
        <f>VLOOKUP(A1050,Sheet2!A:U,11,FALSE)</f>
        <v>556.5</v>
      </c>
      <c r="I1050" s="16" t="e">
        <f t="shared" ca="1" si="303"/>
        <v>#NAME?</v>
      </c>
      <c r="K1050" t="b">
        <f t="shared" ca="1" si="295"/>
        <v>0</v>
      </c>
    </row>
    <row r="1051" spans="1:11">
      <c r="A1051" s="16">
        <f t="shared" si="298"/>
        <v>25</v>
      </c>
      <c r="B1051" s="16">
        <f t="shared" si="296"/>
        <v>18</v>
      </c>
      <c r="C1051" s="17" t="s">
        <v>18</v>
      </c>
      <c r="D1051" s="16" t="str">
        <f t="shared" si="302"/>
        <v>"child_hkd": 644,</v>
      </c>
      <c r="E1051" s="16" t="s">
        <v>116</v>
      </c>
      <c r="F1051" s="16" t="str">
        <f>VLOOKUP(A1051,Sheet2!A:U,5,FALSE)</f>
        <v>NCX</v>
      </c>
      <c r="G1051" s="16" t="s">
        <v>118</v>
      </c>
      <c r="H1051" s="16">
        <f>VLOOKUP(A1051,Sheet2!A:U,19,FALSE)</f>
        <v>644</v>
      </c>
      <c r="I1051" s="16" t="e">
        <f t="shared" ca="1" si="303"/>
        <v>#NAME?</v>
      </c>
      <c r="K1051" t="b">
        <f t="shared" ca="1" si="295"/>
        <v>0</v>
      </c>
    </row>
    <row r="1052" spans="1:11">
      <c r="A1052">
        <f t="shared" si="298"/>
        <v>25</v>
      </c>
      <c r="B1052">
        <f t="shared" si="296"/>
        <v>19</v>
      </c>
      <c r="C1052" s="1" t="s">
        <v>9</v>
      </c>
      <c r="D1052" t="str">
        <f>IF(J1048=0,"",C1052)</f>
        <v>"class_title":"first_class",</v>
      </c>
      <c r="E1052" t="s">
        <v>116</v>
      </c>
      <c r="F1052" t="str">
        <f>VLOOKUP(A1052,Sheet2!A:U,5,FALSE)</f>
        <v>NCX</v>
      </c>
      <c r="K1052" t="b">
        <f t="shared" ca="1" si="295"/>
        <v>0</v>
      </c>
    </row>
    <row r="1053" spans="1:11">
      <c r="A1053">
        <f t="shared" si="298"/>
        <v>25</v>
      </c>
      <c r="B1053">
        <f t="shared" si="296"/>
        <v>20</v>
      </c>
      <c r="C1053" s="1" t="s">
        <v>10</v>
      </c>
      <c r="D1053" t="str">
        <f>IF(J1048=0,"",C1053)</f>
        <v>"class_type":3</v>
      </c>
      <c r="E1053" t="s">
        <v>116</v>
      </c>
      <c r="F1053" t="str">
        <f>VLOOKUP(A1053,Sheet2!A:U,5,FALSE)</f>
        <v>NCX</v>
      </c>
      <c r="K1053" t="b">
        <f t="shared" ca="1" si="295"/>
        <v>0</v>
      </c>
    </row>
    <row r="1054" spans="1:11">
      <c r="A1054">
        <f t="shared" si="298"/>
        <v>25</v>
      </c>
      <c r="B1054">
        <f t="shared" si="296"/>
        <v>21</v>
      </c>
      <c r="C1054" s="1" t="s">
        <v>1</v>
      </c>
      <c r="D1054" t="str">
        <f>IF(J1048=0,"",IF(SUM(J1056:J1072)&gt;0,C1054,"}"))</f>
        <v>},</v>
      </c>
      <c r="E1054" t="s">
        <v>116</v>
      </c>
      <c r="F1054" t="str">
        <f>VLOOKUP(A1054,Sheet2!A:U,5,FALSE)</f>
        <v>NCX</v>
      </c>
      <c r="K1054" t="b">
        <f t="shared" ca="1" si="295"/>
        <v>0</v>
      </c>
    </row>
    <row r="1055" spans="1:11">
      <c r="A1055">
        <f t="shared" si="298"/>
        <v>25</v>
      </c>
      <c r="B1055">
        <f t="shared" si="296"/>
        <v>22</v>
      </c>
      <c r="C1055" s="1" t="s">
        <v>0</v>
      </c>
      <c r="D1055" t="str">
        <f>IF(J1056=0,"",C1055)</f>
        <v>{</v>
      </c>
      <c r="E1055" t="s">
        <v>116</v>
      </c>
      <c r="F1055" t="str">
        <f>VLOOKUP(A1055,Sheet2!A:U,5,FALSE)</f>
        <v>NCX</v>
      </c>
      <c r="K1055" t="b">
        <f t="shared" ca="1" si="295"/>
        <v>0</v>
      </c>
    </row>
    <row r="1056" spans="1:11">
      <c r="A1056" s="18">
        <f t="shared" si="298"/>
        <v>25</v>
      </c>
      <c r="B1056" s="18">
        <f t="shared" si="296"/>
        <v>23</v>
      </c>
      <c r="C1056" s="19" t="s">
        <v>15</v>
      </c>
      <c r="D1056" s="18" t="str">
        <f>IF(ISNUMBER(SEARCH("n/a",H1056)),"",CONCATENATE(C1056," ",H1056,","))</f>
        <v>"adult_cny": 1286,</v>
      </c>
      <c r="E1056" s="18" t="s">
        <v>116</v>
      </c>
      <c r="F1056" s="18" t="str">
        <f>VLOOKUP(A1056,Sheet2!A:U,5,FALSE)</f>
        <v>NCX</v>
      </c>
      <c r="G1056" s="18" t="s">
        <v>119</v>
      </c>
      <c r="H1056" s="18">
        <f>VLOOKUP(A1056,Sheet2!A:U,8,FALSE)</f>
        <v>1286</v>
      </c>
      <c r="I1056" s="18" t="e">
        <f ca="1">_xlfn.FORMULATEXT(H1056)</f>
        <v>#NAME?</v>
      </c>
      <c r="J1056">
        <f>COUNT(H1056:H1059)</f>
        <v>4</v>
      </c>
      <c r="K1056" t="b">
        <f t="shared" ca="1" si="295"/>
        <v>0</v>
      </c>
    </row>
    <row r="1057" spans="1:11">
      <c r="A1057" s="18">
        <f t="shared" si="298"/>
        <v>25</v>
      </c>
      <c r="B1057" s="18">
        <f t="shared" si="296"/>
        <v>24</v>
      </c>
      <c r="C1057" s="19" t="s">
        <v>16</v>
      </c>
      <c r="D1057" s="18" t="str">
        <f t="shared" ref="D1057:D1059" si="304">IF(ISNUMBER(SEARCH("n/a",H1057)),"",CONCATENATE(C1057," ",H1057,","))</f>
        <v>"adult_hkd": 1488,</v>
      </c>
      <c r="E1057" s="18" t="s">
        <v>116</v>
      </c>
      <c r="F1057" s="18" t="str">
        <f>VLOOKUP(A1057,Sheet2!A:U,5,FALSE)</f>
        <v>NCX</v>
      </c>
      <c r="G1057" s="18" t="s">
        <v>119</v>
      </c>
      <c r="H1057" s="18">
        <f>VLOOKUP(A1057,Sheet2!A:U,16,FALSE)</f>
        <v>1488</v>
      </c>
      <c r="I1057" s="18" t="e">
        <f t="shared" ref="I1057:I1059" ca="1" si="305">_xlfn.FORMULATEXT(H1057)</f>
        <v>#NAME?</v>
      </c>
      <c r="K1057" t="b">
        <f t="shared" ca="1" si="295"/>
        <v>0</v>
      </c>
    </row>
    <row r="1058" spans="1:11">
      <c r="A1058" s="18">
        <f t="shared" si="298"/>
        <v>25</v>
      </c>
      <c r="B1058" s="18">
        <f t="shared" si="296"/>
        <v>25</v>
      </c>
      <c r="C1058" s="19" t="s">
        <v>17</v>
      </c>
      <c r="D1058" s="18" t="str">
        <f t="shared" si="304"/>
        <v>"child_cny": 643,</v>
      </c>
      <c r="E1058" s="18" t="s">
        <v>116</v>
      </c>
      <c r="F1058" s="18" t="str">
        <f>VLOOKUP(A1058,Sheet2!A:U,5,FALSE)</f>
        <v>NCX</v>
      </c>
      <c r="G1058" s="18" t="s">
        <v>119</v>
      </c>
      <c r="H1058" s="18">
        <f>VLOOKUP(A1058,Sheet2!A:U,12,FALSE)</f>
        <v>643</v>
      </c>
      <c r="I1058" s="18" t="e">
        <f t="shared" ca="1" si="305"/>
        <v>#NAME?</v>
      </c>
      <c r="K1058" t="b">
        <f t="shared" ca="1" si="295"/>
        <v>0</v>
      </c>
    </row>
    <row r="1059" spans="1:11">
      <c r="A1059" s="18">
        <f t="shared" si="298"/>
        <v>25</v>
      </c>
      <c r="B1059" s="18">
        <f t="shared" si="296"/>
        <v>26</v>
      </c>
      <c r="C1059" s="19" t="s">
        <v>18</v>
      </c>
      <c r="D1059" s="18" t="str">
        <f t="shared" si="304"/>
        <v>"child_hkd": 744,</v>
      </c>
      <c r="E1059" s="18" t="s">
        <v>116</v>
      </c>
      <c r="F1059" s="18" t="str">
        <f>VLOOKUP(A1059,Sheet2!A:U,5,FALSE)</f>
        <v>NCX</v>
      </c>
      <c r="G1059" s="18" t="s">
        <v>119</v>
      </c>
      <c r="H1059" s="18">
        <f>VLOOKUP(A1059,Sheet2!A:U,20,FALSE)</f>
        <v>744</v>
      </c>
      <c r="I1059" s="18" t="e">
        <f t="shared" ca="1" si="305"/>
        <v>#NAME?</v>
      </c>
      <c r="K1059" t="b">
        <f t="shared" ca="1" si="295"/>
        <v>0</v>
      </c>
    </row>
    <row r="1060" spans="1:11">
      <c r="A1060">
        <f t="shared" si="298"/>
        <v>25</v>
      </c>
      <c r="B1060">
        <f t="shared" si="296"/>
        <v>27</v>
      </c>
      <c r="C1060" s="1" t="s">
        <v>11</v>
      </c>
      <c r="D1060" t="str">
        <f>IF(J1056=0,"",C1060)</f>
        <v>"class_title":"premium_class",</v>
      </c>
      <c r="E1060" t="s">
        <v>116</v>
      </c>
      <c r="F1060" t="str">
        <f>VLOOKUP(A1060,Sheet2!A:U,5,FALSE)</f>
        <v>NCX</v>
      </c>
      <c r="K1060" t="b">
        <f t="shared" ca="1" si="295"/>
        <v>0</v>
      </c>
    </row>
    <row r="1061" spans="1:11">
      <c r="A1061">
        <f t="shared" si="298"/>
        <v>25</v>
      </c>
      <c r="B1061">
        <f t="shared" si="296"/>
        <v>28</v>
      </c>
      <c r="C1061" s="1" t="s">
        <v>12</v>
      </c>
      <c r="D1061" t="str">
        <f>IF(J1056=0,"",C1061)</f>
        <v>"class_type":2</v>
      </c>
      <c r="E1061" t="s">
        <v>116</v>
      </c>
      <c r="F1061" t="str">
        <f>VLOOKUP(A1061,Sheet2!A:U,5,FALSE)</f>
        <v>NCX</v>
      </c>
      <c r="K1061" t="b">
        <f t="shared" ca="1" si="295"/>
        <v>0</v>
      </c>
    </row>
    <row r="1062" spans="1:11">
      <c r="A1062">
        <f t="shared" si="298"/>
        <v>25</v>
      </c>
      <c r="B1062">
        <f t="shared" si="296"/>
        <v>29</v>
      </c>
      <c r="C1062" s="1" t="s">
        <v>1</v>
      </c>
      <c r="D1062" t="str">
        <f>IF(J1056=0,"",IF(SUM(J1064:J1080)&gt;0,C1062,"}"))</f>
        <v>},</v>
      </c>
      <c r="E1062" t="s">
        <v>116</v>
      </c>
      <c r="F1062" t="str">
        <f>VLOOKUP(A1062,Sheet2!A:U,5,FALSE)</f>
        <v>NCX</v>
      </c>
      <c r="K1062" t="b">
        <f t="shared" ca="1" si="295"/>
        <v>0</v>
      </c>
    </row>
    <row r="1063" spans="1:11">
      <c r="A1063">
        <f t="shared" si="298"/>
        <v>25</v>
      </c>
      <c r="B1063">
        <f t="shared" si="296"/>
        <v>30</v>
      </c>
      <c r="C1063" s="1" t="s">
        <v>0</v>
      </c>
      <c r="D1063" t="str">
        <f>IF(J1064=0,"",C1063)</f>
        <v>{</v>
      </c>
      <c r="E1063" t="s">
        <v>116</v>
      </c>
      <c r="F1063" t="str">
        <f>VLOOKUP(A1063,Sheet2!A:U,5,FALSE)</f>
        <v>NCX</v>
      </c>
      <c r="K1063" t="b">
        <f t="shared" ca="1" si="295"/>
        <v>0</v>
      </c>
    </row>
    <row r="1064" spans="1:11">
      <c r="A1064" s="20">
        <f t="shared" si="298"/>
        <v>25</v>
      </c>
      <c r="B1064" s="20">
        <f t="shared" si="296"/>
        <v>31</v>
      </c>
      <c r="C1064" s="21" t="s">
        <v>15</v>
      </c>
      <c r="D1064" s="20" t="str">
        <f>IF(ISNUMBER(SEARCH("n/a",H1064)),"",CONCATENATE(C1064," ",H1064,","))</f>
        <v>"adult_cny": 2136,</v>
      </c>
      <c r="E1064" s="20" t="s">
        <v>116</v>
      </c>
      <c r="F1064" s="20" t="str">
        <f>VLOOKUP(A1064,Sheet2!A:U,5,FALSE)</f>
        <v>NCX</v>
      </c>
      <c r="G1064" s="20" t="s">
        <v>120</v>
      </c>
      <c r="H1064" s="20">
        <f>VLOOKUP(A1064,Sheet2!A:U,9,FALSE)</f>
        <v>2136</v>
      </c>
      <c r="I1064" s="20" t="e">
        <f ca="1">_xlfn.FORMULATEXT(H1064)</f>
        <v>#NAME?</v>
      </c>
      <c r="J1064">
        <f>COUNT(H1064:H1067)</f>
        <v>4</v>
      </c>
      <c r="K1064" t="b">
        <f t="shared" ca="1" si="295"/>
        <v>0</v>
      </c>
    </row>
    <row r="1065" spans="1:11">
      <c r="A1065" s="20">
        <f t="shared" si="298"/>
        <v>25</v>
      </c>
      <c r="B1065" s="20">
        <f t="shared" si="296"/>
        <v>32</v>
      </c>
      <c r="C1065" s="21" t="s">
        <v>16</v>
      </c>
      <c r="D1065" s="20" t="str">
        <f t="shared" ref="D1065:D1067" si="306">IF(ISNUMBER(SEARCH("n/a",H1065)),"",CONCATENATE(C1065," ",H1065,","))</f>
        <v>"adult_hkd": 2472,</v>
      </c>
      <c r="E1065" s="20" t="s">
        <v>116</v>
      </c>
      <c r="F1065" s="20" t="str">
        <f>VLOOKUP(A1065,Sheet2!A:U,5,FALSE)</f>
        <v>NCX</v>
      </c>
      <c r="G1065" s="20" t="s">
        <v>120</v>
      </c>
      <c r="H1065" s="20">
        <f>VLOOKUP(A1065,Sheet2!A:U,17,FALSE)</f>
        <v>2472</v>
      </c>
      <c r="I1065" s="20" t="e">
        <f t="shared" ref="I1065:I1067" ca="1" si="307">_xlfn.FORMULATEXT(H1065)</f>
        <v>#NAME?</v>
      </c>
      <c r="K1065" t="b">
        <f t="shared" ca="1" si="295"/>
        <v>0</v>
      </c>
    </row>
    <row r="1066" spans="1:11">
      <c r="A1066" s="20">
        <f t="shared" si="298"/>
        <v>25</v>
      </c>
      <c r="B1066" s="20">
        <f t="shared" si="296"/>
        <v>33</v>
      </c>
      <c r="C1066" s="21" t="s">
        <v>17</v>
      </c>
      <c r="D1066" s="20" t="str">
        <f t="shared" si="306"/>
        <v>"child_cny": 1068,</v>
      </c>
      <c r="E1066" s="20" t="s">
        <v>116</v>
      </c>
      <c r="F1066" s="20" t="str">
        <f>VLOOKUP(A1066,Sheet2!A:U,5,FALSE)</f>
        <v>NCX</v>
      </c>
      <c r="G1066" s="20" t="s">
        <v>120</v>
      </c>
      <c r="H1066" s="20">
        <f>VLOOKUP(A1066,Sheet2!A:U,13,FALSE)</f>
        <v>1068</v>
      </c>
      <c r="I1066" s="20" t="e">
        <f t="shared" ca="1" si="307"/>
        <v>#NAME?</v>
      </c>
      <c r="K1066" t="b">
        <f t="shared" ca="1" si="295"/>
        <v>0</v>
      </c>
    </row>
    <row r="1067" spans="1:11">
      <c r="A1067" s="20">
        <f t="shared" si="298"/>
        <v>25</v>
      </c>
      <c r="B1067" s="20">
        <f t="shared" si="296"/>
        <v>34</v>
      </c>
      <c r="C1067" s="21" t="s">
        <v>18</v>
      </c>
      <c r="D1067" s="20" t="str">
        <f t="shared" si="306"/>
        <v>"child_hkd": 1236,</v>
      </c>
      <c r="E1067" s="20" t="s">
        <v>116</v>
      </c>
      <c r="F1067" s="20" t="str">
        <f>VLOOKUP(A1067,Sheet2!A:U,5,FALSE)</f>
        <v>NCX</v>
      </c>
      <c r="G1067" s="20" t="s">
        <v>120</v>
      </c>
      <c r="H1067" s="20">
        <f>VLOOKUP(A1067,Sheet2!A:U,21,FALSE)</f>
        <v>1236</v>
      </c>
      <c r="I1067" s="20" t="e">
        <f t="shared" ca="1" si="307"/>
        <v>#NAME?</v>
      </c>
      <c r="K1067" t="b">
        <f t="shared" ca="1" si="295"/>
        <v>0</v>
      </c>
    </row>
    <row r="1068" spans="1:11">
      <c r="A1068">
        <f t="shared" si="298"/>
        <v>25</v>
      </c>
      <c r="B1068">
        <f t="shared" si="296"/>
        <v>35</v>
      </c>
      <c r="C1068" s="1" t="s">
        <v>13</v>
      </c>
      <c r="D1068" t="str">
        <f>IF(J1064=0,"",C1068)</f>
        <v>"class_title":"business_class",</v>
      </c>
      <c r="E1068" t="s">
        <v>116</v>
      </c>
      <c r="F1068" t="str">
        <f>VLOOKUP(A1068,Sheet2!A:U,5,FALSE)</f>
        <v>NCX</v>
      </c>
      <c r="K1068" t="b">
        <f t="shared" ca="1" si="295"/>
        <v>0</v>
      </c>
    </row>
    <row r="1069" spans="1:11">
      <c r="A1069">
        <f t="shared" si="298"/>
        <v>25</v>
      </c>
      <c r="B1069">
        <f t="shared" si="296"/>
        <v>36</v>
      </c>
      <c r="C1069" s="1" t="s">
        <v>14</v>
      </c>
      <c r="D1069" t="str">
        <f>IF(J1064=0,"",C1069)</f>
        <v>"class_type":1</v>
      </c>
      <c r="E1069" t="s">
        <v>116</v>
      </c>
      <c r="F1069" t="str">
        <f>VLOOKUP(A1069,Sheet2!A:U,5,FALSE)</f>
        <v>NCX</v>
      </c>
      <c r="K1069" t="b">
        <f t="shared" ca="1" si="295"/>
        <v>0</v>
      </c>
    </row>
    <row r="1070" spans="1:11">
      <c r="A1070">
        <f t="shared" si="298"/>
        <v>25</v>
      </c>
      <c r="B1070">
        <f t="shared" si="296"/>
        <v>37</v>
      </c>
      <c r="C1070" s="1" t="s">
        <v>2</v>
      </c>
      <c r="D1070" t="str">
        <f>IF(J1064=0,"",C1070)</f>
        <v>}</v>
      </c>
      <c r="E1070" t="s">
        <v>116</v>
      </c>
      <c r="F1070" t="str">
        <f>VLOOKUP(A1070,Sheet2!A:U,5,FALSE)</f>
        <v>NCX</v>
      </c>
      <c r="K1070" t="b">
        <f t="shared" ca="1" si="295"/>
        <v>0</v>
      </c>
    </row>
    <row r="1071" spans="1:11">
      <c r="A1071">
        <f t="shared" si="298"/>
        <v>25</v>
      </c>
      <c r="B1071">
        <f t="shared" si="296"/>
        <v>38</v>
      </c>
      <c r="C1071" s="1" t="s">
        <v>3</v>
      </c>
      <c r="D1071" t="str">
        <f t="shared" ref="D1071:D1073" si="308">C1071</f>
        <v>]</v>
      </c>
      <c r="E1071" t="s">
        <v>116</v>
      </c>
      <c r="F1071" t="str">
        <f>VLOOKUP(A1071,Sheet2!A:U,5,FALSE)</f>
        <v>NCX</v>
      </c>
      <c r="K1071" t="b">
        <f t="shared" ca="1" si="295"/>
        <v>0</v>
      </c>
    </row>
    <row r="1072" spans="1:11">
      <c r="A1072">
        <f t="shared" si="298"/>
        <v>25</v>
      </c>
      <c r="B1072">
        <f t="shared" si="296"/>
        <v>39</v>
      </c>
      <c r="C1072" s="1" t="s">
        <v>2</v>
      </c>
      <c r="D1072" t="str">
        <f t="shared" si="308"/>
        <v>}</v>
      </c>
      <c r="E1072" t="s">
        <v>116</v>
      </c>
      <c r="F1072" t="str">
        <f>VLOOKUP(A1072,Sheet2!A:U,5,FALSE)</f>
        <v>NCX</v>
      </c>
      <c r="K1072" t="b">
        <f t="shared" ca="1" si="295"/>
        <v>0</v>
      </c>
    </row>
    <row r="1073" spans="1:11">
      <c r="A1073">
        <f t="shared" si="298"/>
        <v>25</v>
      </c>
      <c r="B1073">
        <f t="shared" si="296"/>
        <v>40</v>
      </c>
      <c r="C1073" s="1" t="s">
        <v>4</v>
      </c>
      <c r="D1073" t="str">
        <f t="shared" si="308"/>
        <v>],</v>
      </c>
      <c r="E1073" t="s">
        <v>116</v>
      </c>
      <c r="F1073" t="str">
        <f>VLOOKUP(A1073,Sheet2!A:U,5,FALSE)</f>
        <v>NCX</v>
      </c>
      <c r="K1073" t="b">
        <f t="shared" ca="1" si="295"/>
        <v>0</v>
      </c>
    </row>
    <row r="1074" spans="1:11">
      <c r="A1074">
        <f t="shared" si="298"/>
        <v>25</v>
      </c>
      <c r="B1074">
        <f t="shared" si="296"/>
        <v>41</v>
      </c>
      <c r="C1074" s="1" t="s">
        <v>19</v>
      </c>
      <c r="D1074" t="str">
        <f>CONCATENATE(C1074," ",A1074,",")</f>
        <v>"fee_id": 25,</v>
      </c>
      <c r="E1074" t="s">
        <v>116</v>
      </c>
      <c r="F1074" t="str">
        <f>VLOOKUP(A1074,Sheet2!A:U,5,FALSE)</f>
        <v>NCX</v>
      </c>
      <c r="K1074" t="b">
        <f t="shared" ca="1" si="295"/>
        <v>0</v>
      </c>
    </row>
    <row r="1075" spans="1:11">
      <c r="A1075">
        <f t="shared" si="298"/>
        <v>25</v>
      </c>
      <c r="B1075">
        <f t="shared" si="296"/>
        <v>42</v>
      </c>
      <c r="C1075" s="1" t="s">
        <v>129</v>
      </c>
      <c r="D1075" t="str">
        <f>CONCATENATE(C1075,E1075,"2",F1075,"""")</f>
        <v>"route_id": "WEK2NCX"</v>
      </c>
      <c r="E1075" t="s">
        <v>116</v>
      </c>
      <c r="F1075" t="str">
        <f>VLOOKUP(A1075,Sheet2!A:U,5,FALSE)</f>
        <v>NCX</v>
      </c>
      <c r="K1075" t="b">
        <f t="shared" ca="1" si="295"/>
        <v>0</v>
      </c>
    </row>
    <row r="1076" spans="1:11">
      <c r="A1076">
        <f t="shared" si="298"/>
        <v>25</v>
      </c>
      <c r="B1076">
        <f t="shared" si="296"/>
        <v>43</v>
      </c>
      <c r="C1076" s="1" t="s">
        <v>1</v>
      </c>
      <c r="D1076" t="str">
        <f>IF(D1077="","}",C1076)</f>
        <v>},</v>
      </c>
      <c r="E1076" t="s">
        <v>116</v>
      </c>
      <c r="F1076" t="str">
        <f>VLOOKUP(A1076,Sheet2!A:U,5,FALSE)</f>
        <v>NCX</v>
      </c>
      <c r="K1076" t="b">
        <f t="shared" ca="1" si="295"/>
        <v>0</v>
      </c>
    </row>
    <row r="1077" spans="1:11">
      <c r="A1077">
        <f t="shared" si="298"/>
        <v>26</v>
      </c>
      <c r="B1077">
        <f t="shared" si="296"/>
        <v>1</v>
      </c>
      <c r="C1077" s="1" t="s">
        <v>0</v>
      </c>
      <c r="D1077" t="str">
        <f>C1077</f>
        <v>{</v>
      </c>
      <c r="E1077" t="s">
        <v>116</v>
      </c>
      <c r="F1077" t="str">
        <f>VLOOKUP(A1077,Sheet2!A:U,5,FALSE)</f>
        <v>PUN</v>
      </c>
      <c r="K1077" t="b">
        <f t="shared" ca="1" si="295"/>
        <v>0</v>
      </c>
    </row>
    <row r="1078" spans="1:11">
      <c r="A1078">
        <f t="shared" si="298"/>
        <v>26</v>
      </c>
      <c r="B1078">
        <f t="shared" si="296"/>
        <v>2</v>
      </c>
      <c r="C1078" s="1" t="s">
        <v>5</v>
      </c>
      <c r="D1078" t="str">
        <f t="shared" ref="D1078:D1081" si="309">C1078</f>
        <v>"fee_data":[</v>
      </c>
      <c r="E1078" t="s">
        <v>116</v>
      </c>
      <c r="F1078" t="str">
        <f>VLOOKUP(A1078,Sheet2!A:U,5,FALSE)</f>
        <v>PUN</v>
      </c>
      <c r="K1078" t="b">
        <f t="shared" ca="1" si="295"/>
        <v>0</v>
      </c>
    </row>
    <row r="1079" spans="1:11">
      <c r="A1079">
        <f t="shared" si="298"/>
        <v>26</v>
      </c>
      <c r="B1079">
        <f t="shared" si="296"/>
        <v>3</v>
      </c>
      <c r="C1079" s="1" t="s">
        <v>0</v>
      </c>
      <c r="D1079" t="str">
        <f t="shared" si="309"/>
        <v>{</v>
      </c>
      <c r="E1079" t="s">
        <v>116</v>
      </c>
      <c r="F1079" t="str">
        <f>VLOOKUP(A1079,Sheet2!A:U,5,FALSE)</f>
        <v>PUN</v>
      </c>
      <c r="K1079" t="b">
        <f t="shared" ca="1" si="295"/>
        <v>0</v>
      </c>
    </row>
    <row r="1080" spans="1:11">
      <c r="A1080">
        <f t="shared" si="298"/>
        <v>26</v>
      </c>
      <c r="B1080">
        <f t="shared" si="296"/>
        <v>4</v>
      </c>
      <c r="C1080" s="24" t="s">
        <v>133</v>
      </c>
      <c r="D1080" t="str">
        <f>CONCATENATE(C1080,$M$1,",",$N$1,""",")</f>
        <v>"fee_date":"2019,2",</v>
      </c>
      <c r="E1080" t="s">
        <v>116</v>
      </c>
      <c r="F1080" t="str">
        <f>VLOOKUP(A1080,Sheet2!A:U,5,FALSE)</f>
        <v>PUN</v>
      </c>
      <c r="K1080" t="b">
        <f t="shared" ca="1" si="295"/>
        <v>0</v>
      </c>
    </row>
    <row r="1081" spans="1:11">
      <c r="A1081">
        <f t="shared" si="298"/>
        <v>26</v>
      </c>
      <c r="B1081">
        <f t="shared" si="296"/>
        <v>5</v>
      </c>
      <c r="C1081" s="1" t="s">
        <v>6</v>
      </c>
      <c r="D1081" t="str">
        <f t="shared" si="309"/>
        <v>"fee_detail":[</v>
      </c>
      <c r="E1081" t="s">
        <v>116</v>
      </c>
      <c r="F1081" t="str">
        <f>VLOOKUP(A1081,Sheet2!A:U,5,FALSE)</f>
        <v>PUN</v>
      </c>
      <c r="K1081" t="b">
        <f t="shared" ca="1" si="295"/>
        <v>0</v>
      </c>
    </row>
    <row r="1082" spans="1:11">
      <c r="A1082">
        <f t="shared" si="298"/>
        <v>26</v>
      </c>
      <c r="B1082">
        <f t="shared" si="296"/>
        <v>6</v>
      </c>
      <c r="C1082" s="1" t="s">
        <v>0</v>
      </c>
      <c r="D1082" t="str">
        <f>IF(J1083=0,"",C1082)</f>
        <v>{</v>
      </c>
      <c r="E1082" t="s">
        <v>116</v>
      </c>
      <c r="F1082" t="str">
        <f>VLOOKUP(A1082,Sheet2!A:U,5,FALSE)</f>
        <v>PUN</v>
      </c>
      <c r="K1082" t="b">
        <f t="shared" ca="1" si="295"/>
        <v>0</v>
      </c>
    </row>
    <row r="1083" spans="1:11">
      <c r="A1083" s="14">
        <f t="shared" si="298"/>
        <v>26</v>
      </c>
      <c r="B1083" s="14">
        <f t="shared" si="296"/>
        <v>7</v>
      </c>
      <c r="C1083" s="15" t="s">
        <v>15</v>
      </c>
      <c r="D1083" s="14" t="str">
        <f>IF(ISNUMBER(SEARCH("n/a",H1083)),"",CONCATENATE(C1083," ",H1083,","))</f>
        <v>"adult_cny": 163,</v>
      </c>
      <c r="E1083" s="14" t="s">
        <v>116</v>
      </c>
      <c r="F1083" s="14" t="str">
        <f>VLOOKUP(A1083,Sheet2!A:U,5,FALSE)</f>
        <v>PUN</v>
      </c>
      <c r="G1083" s="14" t="s">
        <v>117</v>
      </c>
      <c r="H1083" s="14">
        <f>VLOOKUP(A1083,Sheet2!A:U,6,FALSE)</f>
        <v>163</v>
      </c>
      <c r="I1083" s="14" t="e">
        <f ca="1">_xlfn.FORMULATEXT(H1083)</f>
        <v>#NAME?</v>
      </c>
      <c r="J1083">
        <f>COUNT(H1083:H1086)</f>
        <v>4</v>
      </c>
      <c r="K1083" t="b">
        <f t="shared" ca="1" si="295"/>
        <v>0</v>
      </c>
    </row>
    <row r="1084" spans="1:11">
      <c r="A1084" s="14">
        <f t="shared" si="298"/>
        <v>26</v>
      </c>
      <c r="B1084" s="14">
        <f t="shared" si="296"/>
        <v>8</v>
      </c>
      <c r="C1084" s="15" t="s">
        <v>16</v>
      </c>
      <c r="D1084" s="14" t="str">
        <f t="shared" ref="D1084:D1086" si="310">IF(ISNUMBER(SEARCH("n/a",H1084)),"",CONCATENATE(C1084," ",H1084,","))</f>
        <v>"adult_hkd": 189,</v>
      </c>
      <c r="E1084" s="14" t="s">
        <v>116</v>
      </c>
      <c r="F1084" s="14" t="str">
        <f>VLOOKUP(A1084,Sheet2!A:U,5,FALSE)</f>
        <v>PUN</v>
      </c>
      <c r="G1084" s="14" t="s">
        <v>117</v>
      </c>
      <c r="H1084" s="14">
        <f>VLOOKUP(A1084,Sheet2!A:U,14,FALSE)</f>
        <v>189</v>
      </c>
      <c r="I1084" s="14" t="e">
        <f t="shared" ref="I1084:I1086" ca="1" si="311">_xlfn.FORMULATEXT(H1084)</f>
        <v>#NAME?</v>
      </c>
      <c r="K1084" t="b">
        <f t="shared" ca="1" si="295"/>
        <v>0</v>
      </c>
    </row>
    <row r="1085" spans="1:11">
      <c r="A1085" s="14">
        <f t="shared" si="298"/>
        <v>26</v>
      </c>
      <c r="B1085" s="14">
        <f t="shared" si="296"/>
        <v>9</v>
      </c>
      <c r="C1085" s="15" t="s">
        <v>17</v>
      </c>
      <c r="D1085" s="14" t="str">
        <f t="shared" si="310"/>
        <v>"child_cny": 84,</v>
      </c>
      <c r="E1085" s="14" t="s">
        <v>116</v>
      </c>
      <c r="F1085" s="14" t="str">
        <f>VLOOKUP(A1085,Sheet2!A:U,5,FALSE)</f>
        <v>PUN</v>
      </c>
      <c r="G1085" s="14" t="s">
        <v>117</v>
      </c>
      <c r="H1085" s="14">
        <f>VLOOKUP(A1085,Sheet2!A:U,10,FALSE)</f>
        <v>84</v>
      </c>
      <c r="I1085" s="14" t="e">
        <f t="shared" ca="1" si="311"/>
        <v>#NAME?</v>
      </c>
      <c r="K1085" t="b">
        <f t="shared" ca="1" si="295"/>
        <v>0</v>
      </c>
    </row>
    <row r="1086" spans="1:11">
      <c r="A1086" s="14">
        <f t="shared" si="298"/>
        <v>26</v>
      </c>
      <c r="B1086" s="14">
        <f t="shared" si="296"/>
        <v>10</v>
      </c>
      <c r="C1086" s="15" t="s">
        <v>18</v>
      </c>
      <c r="D1086" s="14" t="str">
        <f t="shared" si="310"/>
        <v>"child_hkd": 97,</v>
      </c>
      <c r="E1086" s="14" t="s">
        <v>116</v>
      </c>
      <c r="F1086" s="14" t="str">
        <f>VLOOKUP(A1086,Sheet2!A:U,5,FALSE)</f>
        <v>PUN</v>
      </c>
      <c r="G1086" s="14" t="s">
        <v>117</v>
      </c>
      <c r="H1086" s="14">
        <f>VLOOKUP(A1086,Sheet2!A:U,18,FALSE)</f>
        <v>97</v>
      </c>
      <c r="I1086" s="14" t="e">
        <f t="shared" ca="1" si="311"/>
        <v>#NAME?</v>
      </c>
      <c r="K1086" t="b">
        <f t="shared" ca="1" si="295"/>
        <v>0</v>
      </c>
    </row>
    <row r="1087" spans="1:11">
      <c r="A1087">
        <f t="shared" si="298"/>
        <v>26</v>
      </c>
      <c r="B1087">
        <f t="shared" si="296"/>
        <v>11</v>
      </c>
      <c r="C1087" s="1" t="s">
        <v>7</v>
      </c>
      <c r="D1087" t="str">
        <f>IF(J1083=0,"",C1087)</f>
        <v>"class_title":"second_class",</v>
      </c>
      <c r="E1087" t="s">
        <v>116</v>
      </c>
      <c r="F1087" t="str">
        <f>VLOOKUP(A1087,Sheet2!A:U,5,FALSE)</f>
        <v>PUN</v>
      </c>
      <c r="K1087" t="b">
        <f t="shared" ca="1" si="295"/>
        <v>0</v>
      </c>
    </row>
    <row r="1088" spans="1:11">
      <c r="A1088">
        <f t="shared" si="298"/>
        <v>26</v>
      </c>
      <c r="B1088">
        <f t="shared" si="296"/>
        <v>12</v>
      </c>
      <c r="C1088" s="1" t="s">
        <v>8</v>
      </c>
      <c r="D1088" t="str">
        <f>IF(J1083=0,"",C1088)</f>
        <v>"class_type":4</v>
      </c>
      <c r="E1088" t="s">
        <v>116</v>
      </c>
      <c r="F1088" t="str">
        <f>VLOOKUP(A1088,Sheet2!A:U,5,FALSE)</f>
        <v>PUN</v>
      </c>
      <c r="K1088" t="b">
        <f t="shared" ca="1" si="295"/>
        <v>0</v>
      </c>
    </row>
    <row r="1089" spans="1:11">
      <c r="A1089">
        <f t="shared" si="298"/>
        <v>26</v>
      </c>
      <c r="B1089">
        <f t="shared" si="296"/>
        <v>13</v>
      </c>
      <c r="C1089" s="1" t="s">
        <v>1</v>
      </c>
      <c r="D1089" t="str">
        <f>IF(J1083=0,"",IF(SUM(J1091:J1107)&gt;0,C1089,"}"))</f>
        <v>},</v>
      </c>
      <c r="E1089" t="s">
        <v>116</v>
      </c>
      <c r="F1089" t="str">
        <f>VLOOKUP(A1089,Sheet2!A:U,5,FALSE)</f>
        <v>PUN</v>
      </c>
      <c r="K1089" t="b">
        <f t="shared" ca="1" si="295"/>
        <v>0</v>
      </c>
    </row>
    <row r="1090" spans="1:11">
      <c r="A1090">
        <f t="shared" si="298"/>
        <v>26</v>
      </c>
      <c r="B1090">
        <f t="shared" si="296"/>
        <v>14</v>
      </c>
      <c r="C1090" s="1" t="s">
        <v>0</v>
      </c>
      <c r="D1090" t="str">
        <f>IF(J1091=0,"",C1090)</f>
        <v>{</v>
      </c>
      <c r="E1090" t="s">
        <v>116</v>
      </c>
      <c r="F1090" t="str">
        <f>VLOOKUP(A1090,Sheet2!A:U,5,FALSE)</f>
        <v>PUN</v>
      </c>
      <c r="K1090" t="b">
        <f t="shared" ref="K1090:K1153" ca="1" si="312">IF(EXACT($N$1,$N$2),"",FALSE)</f>
        <v>0</v>
      </c>
    </row>
    <row r="1091" spans="1:11">
      <c r="A1091" s="16">
        <f t="shared" si="298"/>
        <v>26</v>
      </c>
      <c r="B1091" s="16">
        <f t="shared" ref="B1091:B1154" si="313">MOD((ROW(C1091)-2),43)+1</f>
        <v>15</v>
      </c>
      <c r="C1091" s="17" t="s">
        <v>15</v>
      </c>
      <c r="D1091" s="16" t="str">
        <f>IF(ISNUMBER(SEARCH("n/a",H1091)),"",CONCATENATE(C1091," ",H1091,","))</f>
        <v>"adult_cny": 261,</v>
      </c>
      <c r="E1091" s="16" t="s">
        <v>116</v>
      </c>
      <c r="F1091" s="16" t="str">
        <f>VLOOKUP(A1091,Sheet2!A:U,5,FALSE)</f>
        <v>PUN</v>
      </c>
      <c r="G1091" s="16" t="s">
        <v>118</v>
      </c>
      <c r="H1091" s="16">
        <f>VLOOKUP(A1091,Sheet2!A:U,7,FALSE)</f>
        <v>261</v>
      </c>
      <c r="I1091" s="16" t="e">
        <f ca="1">_xlfn.FORMULATEXT(H1091)</f>
        <v>#NAME?</v>
      </c>
      <c r="J1091">
        <f>COUNT(H1091:H1094)</f>
        <v>4</v>
      </c>
      <c r="K1091" t="b">
        <f t="shared" ca="1" si="312"/>
        <v>0</v>
      </c>
    </row>
    <row r="1092" spans="1:11">
      <c r="A1092" s="16">
        <f t="shared" si="298"/>
        <v>26</v>
      </c>
      <c r="B1092" s="16">
        <f t="shared" si="313"/>
        <v>16</v>
      </c>
      <c r="C1092" s="17" t="s">
        <v>16</v>
      </c>
      <c r="D1092" s="16" t="str">
        <f t="shared" ref="D1092:D1094" si="314">IF(ISNUMBER(SEARCH("n/a",H1092)),"",CONCATENATE(C1092," ",H1092,","))</f>
        <v>"adult_hkd": 302,</v>
      </c>
      <c r="E1092" s="16" t="s">
        <v>116</v>
      </c>
      <c r="F1092" s="16" t="str">
        <f>VLOOKUP(A1092,Sheet2!A:U,5,FALSE)</f>
        <v>PUN</v>
      </c>
      <c r="G1092" s="16" t="s">
        <v>118</v>
      </c>
      <c r="H1092" s="16">
        <f>VLOOKUP(A1092,Sheet2!A:U,15,FALSE)</f>
        <v>302</v>
      </c>
      <c r="I1092" s="16" t="e">
        <f t="shared" ref="I1092:I1094" ca="1" si="315">_xlfn.FORMULATEXT(H1092)</f>
        <v>#NAME?</v>
      </c>
      <c r="K1092" t="b">
        <f t="shared" ca="1" si="312"/>
        <v>0</v>
      </c>
    </row>
    <row r="1093" spans="1:11">
      <c r="A1093" s="16">
        <f t="shared" si="298"/>
        <v>26</v>
      </c>
      <c r="B1093" s="16">
        <f t="shared" si="313"/>
        <v>17</v>
      </c>
      <c r="C1093" s="17" t="s">
        <v>17</v>
      </c>
      <c r="D1093" s="16" t="str">
        <f t="shared" si="314"/>
        <v>"child_cny": 135,</v>
      </c>
      <c r="E1093" s="16" t="s">
        <v>116</v>
      </c>
      <c r="F1093" s="16" t="str">
        <f>VLOOKUP(A1093,Sheet2!A:U,5,FALSE)</f>
        <v>PUN</v>
      </c>
      <c r="G1093" s="16" t="s">
        <v>118</v>
      </c>
      <c r="H1093" s="16">
        <f>VLOOKUP(A1093,Sheet2!A:U,11,FALSE)</f>
        <v>135</v>
      </c>
      <c r="I1093" s="16" t="e">
        <f t="shared" ca="1" si="315"/>
        <v>#NAME?</v>
      </c>
      <c r="K1093" t="b">
        <f t="shared" ca="1" si="312"/>
        <v>0</v>
      </c>
    </row>
    <row r="1094" spans="1:11">
      <c r="A1094" s="16">
        <f t="shared" si="298"/>
        <v>26</v>
      </c>
      <c r="B1094" s="16">
        <f t="shared" si="313"/>
        <v>18</v>
      </c>
      <c r="C1094" s="17" t="s">
        <v>18</v>
      </c>
      <c r="D1094" s="16" t="str">
        <f t="shared" si="314"/>
        <v>"child_hkd": 156,</v>
      </c>
      <c r="E1094" s="16" t="s">
        <v>116</v>
      </c>
      <c r="F1094" s="16" t="str">
        <f>VLOOKUP(A1094,Sheet2!A:U,5,FALSE)</f>
        <v>PUN</v>
      </c>
      <c r="G1094" s="16" t="s">
        <v>118</v>
      </c>
      <c r="H1094" s="16">
        <f>VLOOKUP(A1094,Sheet2!A:U,19,FALSE)</f>
        <v>156</v>
      </c>
      <c r="I1094" s="16" t="e">
        <f t="shared" ca="1" si="315"/>
        <v>#NAME?</v>
      </c>
      <c r="K1094" t="b">
        <f t="shared" ca="1" si="312"/>
        <v>0</v>
      </c>
    </row>
    <row r="1095" spans="1:11">
      <c r="A1095">
        <f t="shared" si="298"/>
        <v>26</v>
      </c>
      <c r="B1095">
        <f t="shared" si="313"/>
        <v>19</v>
      </c>
      <c r="C1095" s="1" t="s">
        <v>9</v>
      </c>
      <c r="D1095" t="str">
        <f>IF(J1091=0,"",C1095)</f>
        <v>"class_title":"first_class",</v>
      </c>
      <c r="E1095" t="s">
        <v>116</v>
      </c>
      <c r="F1095" t="str">
        <f>VLOOKUP(A1095,Sheet2!A:U,5,FALSE)</f>
        <v>PUN</v>
      </c>
      <c r="K1095" t="b">
        <f t="shared" ca="1" si="312"/>
        <v>0</v>
      </c>
    </row>
    <row r="1096" spans="1:11">
      <c r="A1096">
        <f t="shared" si="298"/>
        <v>26</v>
      </c>
      <c r="B1096">
        <f t="shared" si="313"/>
        <v>20</v>
      </c>
      <c r="C1096" s="1" t="s">
        <v>10</v>
      </c>
      <c r="D1096" t="str">
        <f>IF(J1091=0,"",C1096)</f>
        <v>"class_type":3</v>
      </c>
      <c r="E1096" t="s">
        <v>116</v>
      </c>
      <c r="F1096" t="str">
        <f>VLOOKUP(A1096,Sheet2!A:U,5,FALSE)</f>
        <v>PUN</v>
      </c>
      <c r="K1096" t="b">
        <f t="shared" ca="1" si="312"/>
        <v>0</v>
      </c>
    </row>
    <row r="1097" spans="1:11">
      <c r="A1097">
        <f t="shared" si="298"/>
        <v>26</v>
      </c>
      <c r="B1097">
        <f t="shared" si="313"/>
        <v>21</v>
      </c>
      <c r="C1097" s="1" t="s">
        <v>1</v>
      </c>
      <c r="D1097" t="str">
        <f>IF(J1091=0,"",IF(SUM(J1099:J1115)&gt;0,C1097,"}"))</f>
        <v>},</v>
      </c>
      <c r="E1097" t="s">
        <v>116</v>
      </c>
      <c r="F1097" t="str">
        <f>VLOOKUP(A1097,Sheet2!A:U,5,FALSE)</f>
        <v>PUN</v>
      </c>
      <c r="K1097" t="b">
        <f t="shared" ca="1" si="312"/>
        <v>0</v>
      </c>
    </row>
    <row r="1098" spans="1:11">
      <c r="A1098">
        <f t="shared" si="298"/>
        <v>26</v>
      </c>
      <c r="B1098">
        <f t="shared" si="313"/>
        <v>22</v>
      </c>
      <c r="C1098" s="1" t="s">
        <v>0</v>
      </c>
      <c r="D1098" t="str">
        <f>IF(J1099=0,"",C1098)</f>
        <v>{</v>
      </c>
      <c r="E1098" t="s">
        <v>116</v>
      </c>
      <c r="F1098" t="str">
        <f>VLOOKUP(A1098,Sheet2!A:U,5,FALSE)</f>
        <v>PUN</v>
      </c>
      <c r="K1098" t="b">
        <f t="shared" ca="1" si="312"/>
        <v>0</v>
      </c>
    </row>
    <row r="1099" spans="1:11">
      <c r="A1099" s="18">
        <f t="shared" ref="A1099:A1119" si="316">ROUNDUP((ROW(C1099)-1)/43,0)</f>
        <v>26</v>
      </c>
      <c r="B1099" s="18">
        <f t="shared" si="313"/>
        <v>23</v>
      </c>
      <c r="C1099" s="19" t="s">
        <v>15</v>
      </c>
      <c r="D1099" s="18" t="str">
        <f>IF(ISNUMBER(SEARCH("n/a",H1099)),"",CONCATENATE(C1099," ",H1099,","))</f>
        <v>"adult_cny": 295,</v>
      </c>
      <c r="E1099" s="18" t="s">
        <v>116</v>
      </c>
      <c r="F1099" s="18" t="str">
        <f>VLOOKUP(A1099,Sheet2!A:U,5,FALSE)</f>
        <v>PUN</v>
      </c>
      <c r="G1099" s="18" t="s">
        <v>119</v>
      </c>
      <c r="H1099" s="18">
        <f>VLOOKUP(A1099,Sheet2!A:U,8,FALSE)</f>
        <v>295</v>
      </c>
      <c r="I1099" s="18" t="e">
        <f ca="1">_xlfn.FORMULATEXT(H1099)</f>
        <v>#NAME?</v>
      </c>
      <c r="J1099">
        <f>COUNT(H1099:H1102)</f>
        <v>4</v>
      </c>
      <c r="K1099" t="b">
        <f t="shared" ca="1" si="312"/>
        <v>0</v>
      </c>
    </row>
    <row r="1100" spans="1:11">
      <c r="A1100" s="18">
        <f t="shared" si="316"/>
        <v>26</v>
      </c>
      <c r="B1100" s="18">
        <f t="shared" si="313"/>
        <v>24</v>
      </c>
      <c r="C1100" s="19" t="s">
        <v>16</v>
      </c>
      <c r="D1100" s="18" t="str">
        <f t="shared" ref="D1100:D1102" si="317">IF(ISNUMBER(SEARCH("n/a",H1100)),"",CONCATENATE(C1100," ",H1100,","))</f>
        <v>"adult_hkd": 341,</v>
      </c>
      <c r="E1100" s="18" t="s">
        <v>116</v>
      </c>
      <c r="F1100" s="18" t="str">
        <f>VLOOKUP(A1100,Sheet2!A:U,5,FALSE)</f>
        <v>PUN</v>
      </c>
      <c r="G1100" s="18" t="s">
        <v>119</v>
      </c>
      <c r="H1100" s="18">
        <f>VLOOKUP(A1100,Sheet2!A:U,16,FALSE)</f>
        <v>341</v>
      </c>
      <c r="I1100" s="18" t="e">
        <f t="shared" ref="I1100:I1102" ca="1" si="318">_xlfn.FORMULATEXT(H1100)</f>
        <v>#NAME?</v>
      </c>
      <c r="K1100" t="b">
        <f t="shared" ca="1" si="312"/>
        <v>0</v>
      </c>
    </row>
    <row r="1101" spans="1:11">
      <c r="A1101" s="18">
        <f t="shared" si="316"/>
        <v>26</v>
      </c>
      <c r="B1101" s="18">
        <f t="shared" si="313"/>
        <v>25</v>
      </c>
      <c r="C1101" s="19" t="s">
        <v>17</v>
      </c>
      <c r="D1101" s="18" t="str">
        <f t="shared" si="317"/>
        <v>"child_cny": 152,</v>
      </c>
      <c r="E1101" s="18" t="s">
        <v>116</v>
      </c>
      <c r="F1101" s="18" t="str">
        <f>VLOOKUP(A1101,Sheet2!A:U,5,FALSE)</f>
        <v>PUN</v>
      </c>
      <c r="G1101" s="18" t="s">
        <v>119</v>
      </c>
      <c r="H1101" s="18">
        <f>VLOOKUP(A1101,Sheet2!A:U,12,FALSE)</f>
        <v>152</v>
      </c>
      <c r="I1101" s="18" t="e">
        <f t="shared" ca="1" si="318"/>
        <v>#NAME?</v>
      </c>
      <c r="K1101" t="b">
        <f t="shared" ca="1" si="312"/>
        <v>0</v>
      </c>
    </row>
    <row r="1102" spans="1:11">
      <c r="A1102" s="18">
        <f t="shared" si="316"/>
        <v>26</v>
      </c>
      <c r="B1102" s="18">
        <f t="shared" si="313"/>
        <v>26</v>
      </c>
      <c r="C1102" s="19" t="s">
        <v>18</v>
      </c>
      <c r="D1102" s="18" t="str">
        <f t="shared" si="317"/>
        <v>"child_hkd": 176,</v>
      </c>
      <c r="E1102" s="18" t="s">
        <v>116</v>
      </c>
      <c r="F1102" s="18" t="str">
        <f>VLOOKUP(A1102,Sheet2!A:U,5,FALSE)</f>
        <v>PUN</v>
      </c>
      <c r="G1102" s="18" t="s">
        <v>119</v>
      </c>
      <c r="H1102" s="18">
        <f>VLOOKUP(A1102,Sheet2!A:U,20,FALSE)</f>
        <v>176</v>
      </c>
      <c r="I1102" s="18" t="e">
        <f t="shared" ca="1" si="318"/>
        <v>#NAME?</v>
      </c>
      <c r="K1102" t="b">
        <f t="shared" ca="1" si="312"/>
        <v>0</v>
      </c>
    </row>
    <row r="1103" spans="1:11">
      <c r="A1103">
        <f t="shared" si="316"/>
        <v>26</v>
      </c>
      <c r="B1103">
        <f t="shared" si="313"/>
        <v>27</v>
      </c>
      <c r="C1103" s="1" t="s">
        <v>11</v>
      </c>
      <c r="D1103" t="str">
        <f>IF(J1099=0,"",C1103)</f>
        <v>"class_title":"premium_class",</v>
      </c>
      <c r="E1103" t="s">
        <v>116</v>
      </c>
      <c r="F1103" t="str">
        <f>VLOOKUP(A1103,Sheet2!A:U,5,FALSE)</f>
        <v>PUN</v>
      </c>
      <c r="K1103" t="b">
        <f t="shared" ca="1" si="312"/>
        <v>0</v>
      </c>
    </row>
    <row r="1104" spans="1:11">
      <c r="A1104">
        <f t="shared" si="316"/>
        <v>26</v>
      </c>
      <c r="B1104">
        <f t="shared" si="313"/>
        <v>28</v>
      </c>
      <c r="C1104" s="1" t="s">
        <v>12</v>
      </c>
      <c r="D1104" t="str">
        <f>IF(J1099=0,"",C1104)</f>
        <v>"class_type":2</v>
      </c>
      <c r="E1104" t="s">
        <v>116</v>
      </c>
      <c r="F1104" t="str">
        <f>VLOOKUP(A1104,Sheet2!A:U,5,FALSE)</f>
        <v>PUN</v>
      </c>
      <c r="K1104" t="b">
        <f t="shared" ca="1" si="312"/>
        <v>0</v>
      </c>
    </row>
    <row r="1105" spans="1:11">
      <c r="A1105">
        <f t="shared" si="316"/>
        <v>26</v>
      </c>
      <c r="B1105">
        <f t="shared" si="313"/>
        <v>29</v>
      </c>
      <c r="C1105" s="1" t="s">
        <v>1</v>
      </c>
      <c r="D1105" t="str">
        <f>IF(J1099=0,"",IF(SUM(J1107:J1123)&gt;0,C1105,"}"))</f>
        <v>},</v>
      </c>
      <c r="E1105" t="s">
        <v>116</v>
      </c>
      <c r="F1105" t="str">
        <f>VLOOKUP(A1105,Sheet2!A:U,5,FALSE)</f>
        <v>PUN</v>
      </c>
      <c r="K1105" t="b">
        <f t="shared" ca="1" si="312"/>
        <v>0</v>
      </c>
    </row>
    <row r="1106" spans="1:11">
      <c r="A1106">
        <f t="shared" si="316"/>
        <v>26</v>
      </c>
      <c r="B1106">
        <f t="shared" si="313"/>
        <v>30</v>
      </c>
      <c r="C1106" s="1" t="s">
        <v>0</v>
      </c>
      <c r="D1106" t="str">
        <f>IF(J1107=0,"",C1106)</f>
        <v>{</v>
      </c>
      <c r="E1106" t="s">
        <v>116</v>
      </c>
      <c r="F1106" t="str">
        <f>VLOOKUP(A1106,Sheet2!A:U,5,FALSE)</f>
        <v>PUN</v>
      </c>
      <c r="K1106" t="b">
        <f t="shared" ca="1" si="312"/>
        <v>0</v>
      </c>
    </row>
    <row r="1107" spans="1:11">
      <c r="A1107" s="20">
        <f t="shared" si="316"/>
        <v>26</v>
      </c>
      <c r="B1107" s="20">
        <f t="shared" si="313"/>
        <v>31</v>
      </c>
      <c r="C1107" s="21" t="s">
        <v>15</v>
      </c>
      <c r="D1107" s="20" t="str">
        <f>IF(ISNUMBER(SEARCH("n/a",H1107)),"",CONCATENATE(C1107," ",H1107,","))</f>
        <v>"adult_cny": 491,</v>
      </c>
      <c r="E1107" s="20" t="s">
        <v>116</v>
      </c>
      <c r="F1107" s="20" t="str">
        <f>VLOOKUP(A1107,Sheet2!A:U,5,FALSE)</f>
        <v>PUN</v>
      </c>
      <c r="G1107" s="20" t="s">
        <v>120</v>
      </c>
      <c r="H1107" s="20">
        <f>VLOOKUP(A1107,Sheet2!A:U,9,FALSE)</f>
        <v>491</v>
      </c>
      <c r="I1107" s="20" t="e">
        <f ca="1">_xlfn.FORMULATEXT(H1107)</f>
        <v>#NAME?</v>
      </c>
      <c r="J1107">
        <f>COUNT(H1107:H1110)</f>
        <v>4</v>
      </c>
      <c r="K1107" t="b">
        <f t="shared" ca="1" si="312"/>
        <v>0</v>
      </c>
    </row>
    <row r="1108" spans="1:11">
      <c r="A1108" s="20">
        <f t="shared" si="316"/>
        <v>26</v>
      </c>
      <c r="B1108" s="20">
        <f t="shared" si="313"/>
        <v>32</v>
      </c>
      <c r="C1108" s="21" t="s">
        <v>16</v>
      </c>
      <c r="D1108" s="20" t="str">
        <f t="shared" ref="D1108:D1110" si="319">IF(ISNUMBER(SEARCH("n/a",H1108)),"",CONCATENATE(C1108," ",H1108,","))</f>
        <v>"adult_hkd": 568,</v>
      </c>
      <c r="E1108" s="20" t="s">
        <v>116</v>
      </c>
      <c r="F1108" s="20" t="str">
        <f>VLOOKUP(A1108,Sheet2!A:U,5,FALSE)</f>
        <v>PUN</v>
      </c>
      <c r="G1108" s="20" t="s">
        <v>120</v>
      </c>
      <c r="H1108" s="20">
        <f>VLOOKUP(A1108,Sheet2!A:U,17,FALSE)</f>
        <v>568</v>
      </c>
      <c r="I1108" s="20" t="e">
        <f t="shared" ref="I1108:I1110" ca="1" si="320">_xlfn.FORMULATEXT(H1108)</f>
        <v>#NAME?</v>
      </c>
      <c r="K1108" t="b">
        <f t="shared" ca="1" si="312"/>
        <v>0</v>
      </c>
    </row>
    <row r="1109" spans="1:11">
      <c r="A1109" s="20">
        <f t="shared" si="316"/>
        <v>26</v>
      </c>
      <c r="B1109" s="20">
        <f t="shared" si="313"/>
        <v>33</v>
      </c>
      <c r="C1109" s="21" t="s">
        <v>17</v>
      </c>
      <c r="D1109" s="20" t="str">
        <f t="shared" si="319"/>
        <v>"child_cny": 253,</v>
      </c>
      <c r="E1109" s="20" t="s">
        <v>116</v>
      </c>
      <c r="F1109" s="20" t="str">
        <f>VLOOKUP(A1109,Sheet2!A:U,5,FALSE)</f>
        <v>PUN</v>
      </c>
      <c r="G1109" s="20" t="s">
        <v>120</v>
      </c>
      <c r="H1109" s="20">
        <f>VLOOKUP(A1109,Sheet2!A:U,13,FALSE)</f>
        <v>253</v>
      </c>
      <c r="I1109" s="20" t="e">
        <f t="shared" ca="1" si="320"/>
        <v>#NAME?</v>
      </c>
      <c r="K1109" t="b">
        <f t="shared" ca="1" si="312"/>
        <v>0</v>
      </c>
    </row>
    <row r="1110" spans="1:11">
      <c r="A1110" s="20">
        <f t="shared" si="316"/>
        <v>26</v>
      </c>
      <c r="B1110" s="20">
        <f t="shared" si="313"/>
        <v>34</v>
      </c>
      <c r="C1110" s="21" t="s">
        <v>18</v>
      </c>
      <c r="D1110" s="20" t="str">
        <f t="shared" si="319"/>
        <v>"child_hkd": 293,</v>
      </c>
      <c r="E1110" s="20" t="s">
        <v>116</v>
      </c>
      <c r="F1110" s="20" t="str">
        <f>VLOOKUP(A1110,Sheet2!A:U,5,FALSE)</f>
        <v>PUN</v>
      </c>
      <c r="G1110" s="20" t="s">
        <v>120</v>
      </c>
      <c r="H1110" s="20">
        <f>VLOOKUP(A1110,Sheet2!A:U,21,FALSE)</f>
        <v>293</v>
      </c>
      <c r="I1110" s="20" t="e">
        <f t="shared" ca="1" si="320"/>
        <v>#NAME?</v>
      </c>
      <c r="K1110" t="b">
        <f t="shared" ca="1" si="312"/>
        <v>0</v>
      </c>
    </row>
    <row r="1111" spans="1:11">
      <c r="A1111">
        <f t="shared" si="316"/>
        <v>26</v>
      </c>
      <c r="B1111">
        <f t="shared" si="313"/>
        <v>35</v>
      </c>
      <c r="C1111" s="1" t="s">
        <v>13</v>
      </c>
      <c r="D1111" t="str">
        <f>IF(J1107=0,"",C1111)</f>
        <v>"class_title":"business_class",</v>
      </c>
      <c r="E1111" t="s">
        <v>116</v>
      </c>
      <c r="F1111" t="str">
        <f>VLOOKUP(A1111,Sheet2!A:U,5,FALSE)</f>
        <v>PUN</v>
      </c>
      <c r="K1111" t="b">
        <f t="shared" ca="1" si="312"/>
        <v>0</v>
      </c>
    </row>
    <row r="1112" spans="1:11">
      <c r="A1112">
        <f t="shared" si="316"/>
        <v>26</v>
      </c>
      <c r="B1112">
        <f t="shared" si="313"/>
        <v>36</v>
      </c>
      <c r="C1112" s="1" t="s">
        <v>14</v>
      </c>
      <c r="D1112" t="str">
        <f>IF(J1107=0,"",C1112)</f>
        <v>"class_type":1</v>
      </c>
      <c r="E1112" t="s">
        <v>116</v>
      </c>
      <c r="F1112" t="str">
        <f>VLOOKUP(A1112,Sheet2!A:U,5,FALSE)</f>
        <v>PUN</v>
      </c>
      <c r="K1112" t="b">
        <f t="shared" ca="1" si="312"/>
        <v>0</v>
      </c>
    </row>
    <row r="1113" spans="1:11">
      <c r="A1113">
        <f t="shared" si="316"/>
        <v>26</v>
      </c>
      <c r="B1113">
        <f t="shared" si="313"/>
        <v>37</v>
      </c>
      <c r="C1113" s="1" t="s">
        <v>2</v>
      </c>
      <c r="D1113" t="str">
        <f>IF(J1107=0,"",C1113)</f>
        <v>}</v>
      </c>
      <c r="E1113" t="s">
        <v>116</v>
      </c>
      <c r="F1113" t="str">
        <f>VLOOKUP(A1113,Sheet2!A:U,5,FALSE)</f>
        <v>PUN</v>
      </c>
      <c r="K1113" t="b">
        <f t="shared" ca="1" si="312"/>
        <v>0</v>
      </c>
    </row>
    <row r="1114" spans="1:11">
      <c r="A1114">
        <f t="shared" si="316"/>
        <v>26</v>
      </c>
      <c r="B1114">
        <f t="shared" si="313"/>
        <v>38</v>
      </c>
      <c r="C1114" s="1" t="s">
        <v>3</v>
      </c>
      <c r="D1114" t="str">
        <f t="shared" ref="D1114:D1116" si="321">C1114</f>
        <v>]</v>
      </c>
      <c r="E1114" t="s">
        <v>116</v>
      </c>
      <c r="F1114" t="str">
        <f>VLOOKUP(A1114,Sheet2!A:U,5,FALSE)</f>
        <v>PUN</v>
      </c>
      <c r="K1114" t="b">
        <f t="shared" ca="1" si="312"/>
        <v>0</v>
      </c>
    </row>
    <row r="1115" spans="1:11">
      <c r="A1115">
        <f t="shared" si="316"/>
        <v>26</v>
      </c>
      <c r="B1115">
        <f t="shared" si="313"/>
        <v>39</v>
      </c>
      <c r="C1115" s="1" t="s">
        <v>2</v>
      </c>
      <c r="D1115" t="str">
        <f t="shared" si="321"/>
        <v>}</v>
      </c>
      <c r="E1115" t="s">
        <v>116</v>
      </c>
      <c r="F1115" t="str">
        <f>VLOOKUP(A1115,Sheet2!A:U,5,FALSE)</f>
        <v>PUN</v>
      </c>
      <c r="K1115" t="b">
        <f t="shared" ca="1" si="312"/>
        <v>0</v>
      </c>
    </row>
    <row r="1116" spans="1:11">
      <c r="A1116">
        <f t="shared" si="316"/>
        <v>26</v>
      </c>
      <c r="B1116">
        <f t="shared" si="313"/>
        <v>40</v>
      </c>
      <c r="C1116" s="1" t="s">
        <v>4</v>
      </c>
      <c r="D1116" t="str">
        <f t="shared" si="321"/>
        <v>],</v>
      </c>
      <c r="E1116" t="s">
        <v>116</v>
      </c>
      <c r="F1116" t="str">
        <f>VLOOKUP(A1116,Sheet2!A:U,5,FALSE)</f>
        <v>PUN</v>
      </c>
      <c r="K1116" t="b">
        <f t="shared" ca="1" si="312"/>
        <v>0</v>
      </c>
    </row>
    <row r="1117" spans="1:11">
      <c r="A1117">
        <f t="shared" si="316"/>
        <v>26</v>
      </c>
      <c r="B1117">
        <f t="shared" si="313"/>
        <v>41</v>
      </c>
      <c r="C1117" s="1" t="s">
        <v>19</v>
      </c>
      <c r="D1117" t="str">
        <f>CONCATENATE(C1117," ",A1117,",")</f>
        <v>"fee_id": 26,</v>
      </c>
      <c r="E1117" t="s">
        <v>116</v>
      </c>
      <c r="F1117" t="str">
        <f>VLOOKUP(A1117,Sheet2!A:U,5,FALSE)</f>
        <v>PUN</v>
      </c>
      <c r="K1117" t="b">
        <f t="shared" ca="1" si="312"/>
        <v>0</v>
      </c>
    </row>
    <row r="1118" spans="1:11">
      <c r="A1118">
        <f t="shared" si="316"/>
        <v>26</v>
      </c>
      <c r="B1118">
        <f t="shared" si="313"/>
        <v>42</v>
      </c>
      <c r="C1118" s="1" t="s">
        <v>129</v>
      </c>
      <c r="D1118" t="str">
        <f>CONCATENATE(C1118,E1118,"2",F1118,"""")</f>
        <v>"route_id": "WEK2PUN"</v>
      </c>
      <c r="E1118" t="s">
        <v>116</v>
      </c>
      <c r="F1118" t="str">
        <f>VLOOKUP(A1118,Sheet2!A:U,5,FALSE)</f>
        <v>PUN</v>
      </c>
      <c r="K1118" t="b">
        <f t="shared" ca="1" si="312"/>
        <v>0</v>
      </c>
    </row>
    <row r="1119" spans="1:11">
      <c r="A1119">
        <f t="shared" si="316"/>
        <v>26</v>
      </c>
      <c r="B1119">
        <f t="shared" si="313"/>
        <v>43</v>
      </c>
      <c r="C1119" s="1" t="s">
        <v>1</v>
      </c>
      <c r="D1119" t="str">
        <f>IF(D1120="","}",C1119)</f>
        <v>},</v>
      </c>
      <c r="E1119" t="s">
        <v>116</v>
      </c>
      <c r="F1119" t="str">
        <f>VLOOKUP(A1119,Sheet2!A:U,5,FALSE)</f>
        <v>PUN</v>
      </c>
      <c r="K1119" t="b">
        <f t="shared" ca="1" si="312"/>
        <v>0</v>
      </c>
    </row>
    <row r="1120" spans="1:11">
      <c r="A1120">
        <f>ROUNDUP((ROW(C1120)-1)/43,0)</f>
        <v>27</v>
      </c>
      <c r="B1120">
        <f t="shared" si="313"/>
        <v>1</v>
      </c>
      <c r="C1120" s="1" t="s">
        <v>0</v>
      </c>
      <c r="D1120" t="str">
        <f>C1120</f>
        <v>{</v>
      </c>
      <c r="E1120" t="s">
        <v>116</v>
      </c>
      <c r="F1120" t="str">
        <f>VLOOKUP(A1120,Sheet2!A:U,5,FALSE)</f>
        <v>PUT</v>
      </c>
      <c r="K1120" t="b">
        <f t="shared" ca="1" si="312"/>
        <v>0</v>
      </c>
    </row>
    <row r="1121" spans="1:11">
      <c r="A1121">
        <f t="shared" ref="A1121:A1184" si="322">ROUNDUP((ROW(C1121)-1)/43,0)</f>
        <v>27</v>
      </c>
      <c r="B1121">
        <f t="shared" si="313"/>
        <v>2</v>
      </c>
      <c r="C1121" s="1" t="s">
        <v>5</v>
      </c>
      <c r="D1121" t="str">
        <f t="shared" ref="D1121:D1124" si="323">C1121</f>
        <v>"fee_data":[</v>
      </c>
      <c r="E1121" t="s">
        <v>116</v>
      </c>
      <c r="F1121" t="str">
        <f>VLOOKUP(A1121,Sheet2!A:U,5,FALSE)</f>
        <v>PUT</v>
      </c>
      <c r="K1121" t="b">
        <f t="shared" ca="1" si="312"/>
        <v>0</v>
      </c>
    </row>
    <row r="1122" spans="1:11">
      <c r="A1122">
        <f t="shared" si="322"/>
        <v>27</v>
      </c>
      <c r="B1122">
        <f t="shared" si="313"/>
        <v>3</v>
      </c>
      <c r="C1122" s="1" t="s">
        <v>0</v>
      </c>
      <c r="D1122" t="str">
        <f t="shared" si="323"/>
        <v>{</v>
      </c>
      <c r="E1122" t="s">
        <v>116</v>
      </c>
      <c r="F1122" t="str">
        <f>VLOOKUP(A1122,Sheet2!A:U,5,FALSE)</f>
        <v>PUT</v>
      </c>
      <c r="K1122" t="b">
        <f t="shared" ca="1" si="312"/>
        <v>0</v>
      </c>
    </row>
    <row r="1123" spans="1:11">
      <c r="A1123">
        <f t="shared" si="322"/>
        <v>27</v>
      </c>
      <c r="B1123">
        <f t="shared" si="313"/>
        <v>4</v>
      </c>
      <c r="C1123" s="24" t="s">
        <v>133</v>
      </c>
      <c r="D1123" t="str">
        <f>CONCATENATE(C1123,$M$1,",",$N$1,""",")</f>
        <v>"fee_date":"2019,2",</v>
      </c>
      <c r="E1123" t="s">
        <v>116</v>
      </c>
      <c r="F1123" t="str">
        <f>VLOOKUP(A1123,Sheet2!A:U,5,FALSE)</f>
        <v>PUT</v>
      </c>
      <c r="K1123" t="b">
        <f t="shared" ca="1" si="312"/>
        <v>0</v>
      </c>
    </row>
    <row r="1124" spans="1:11">
      <c r="A1124">
        <f t="shared" si="322"/>
        <v>27</v>
      </c>
      <c r="B1124">
        <f t="shared" si="313"/>
        <v>5</v>
      </c>
      <c r="C1124" s="1" t="s">
        <v>6</v>
      </c>
      <c r="D1124" t="str">
        <f t="shared" si="323"/>
        <v>"fee_detail":[</v>
      </c>
      <c r="E1124" t="s">
        <v>116</v>
      </c>
      <c r="F1124" t="str">
        <f>VLOOKUP(A1124,Sheet2!A:U,5,FALSE)</f>
        <v>PUT</v>
      </c>
      <c r="K1124" t="b">
        <f t="shared" ca="1" si="312"/>
        <v>0</v>
      </c>
    </row>
    <row r="1125" spans="1:11">
      <c r="A1125">
        <f t="shared" si="322"/>
        <v>27</v>
      </c>
      <c r="B1125">
        <f t="shared" si="313"/>
        <v>6</v>
      </c>
      <c r="C1125" s="1" t="s">
        <v>0</v>
      </c>
      <c r="D1125" t="str">
        <f>IF(J1126=0,"",C1125)</f>
        <v>{</v>
      </c>
      <c r="E1125" t="s">
        <v>116</v>
      </c>
      <c r="F1125" t="str">
        <f>VLOOKUP(A1125,Sheet2!A:U,5,FALSE)</f>
        <v>PUT</v>
      </c>
      <c r="K1125" t="b">
        <f t="shared" ca="1" si="312"/>
        <v>0</v>
      </c>
    </row>
    <row r="1126" spans="1:11">
      <c r="A1126" s="14">
        <f t="shared" si="322"/>
        <v>27</v>
      </c>
      <c r="B1126" s="14">
        <f t="shared" si="313"/>
        <v>7</v>
      </c>
      <c r="C1126" s="15" t="s">
        <v>15</v>
      </c>
      <c r="D1126" s="14" t="str">
        <f>IF(ISNUMBER(SEARCH("n/a",H1126)),"",CONCATENATE(C1126," ",H1126,","))</f>
        <v>"adult_cny": 304,</v>
      </c>
      <c r="E1126" s="14" t="s">
        <v>116</v>
      </c>
      <c r="F1126" s="14" t="str">
        <f>VLOOKUP(A1126,Sheet2!A:U,5,FALSE)</f>
        <v>PUT</v>
      </c>
      <c r="G1126" s="14" t="s">
        <v>117</v>
      </c>
      <c r="H1126" s="14">
        <f>VLOOKUP(A1126,Sheet2!A:U,6,FALSE)</f>
        <v>304</v>
      </c>
      <c r="I1126" s="14" t="e">
        <f ca="1">_xlfn.FORMULATEXT(H1126)</f>
        <v>#NAME?</v>
      </c>
      <c r="J1126">
        <f>COUNT(H1126:H1129)</f>
        <v>4</v>
      </c>
      <c r="K1126" t="b">
        <f t="shared" ca="1" si="312"/>
        <v>0</v>
      </c>
    </row>
    <row r="1127" spans="1:11">
      <c r="A1127" s="14">
        <f t="shared" si="322"/>
        <v>27</v>
      </c>
      <c r="B1127" s="14">
        <f t="shared" si="313"/>
        <v>8</v>
      </c>
      <c r="C1127" s="15" t="s">
        <v>16</v>
      </c>
      <c r="D1127" s="14" t="str">
        <f t="shared" ref="D1127:D1129" si="324">IF(ISNUMBER(SEARCH("n/a",H1127)),"",CONCATENATE(C1127," ",H1127,","))</f>
        <v>"adult_hkd": 352,</v>
      </c>
      <c r="E1127" s="14" t="s">
        <v>116</v>
      </c>
      <c r="F1127" s="14" t="str">
        <f>VLOOKUP(A1127,Sheet2!A:U,5,FALSE)</f>
        <v>PUT</v>
      </c>
      <c r="G1127" s="14" t="s">
        <v>117</v>
      </c>
      <c r="H1127" s="14">
        <f>VLOOKUP(A1127,Sheet2!A:U,14,FALSE)</f>
        <v>352</v>
      </c>
      <c r="I1127" s="14" t="e">
        <f t="shared" ref="I1127:I1129" ca="1" si="325">_xlfn.FORMULATEXT(H1127)</f>
        <v>#NAME?</v>
      </c>
      <c r="K1127" t="b">
        <f t="shared" ca="1" si="312"/>
        <v>0</v>
      </c>
    </row>
    <row r="1128" spans="1:11">
      <c r="A1128" s="14">
        <f t="shared" si="322"/>
        <v>27</v>
      </c>
      <c r="B1128" s="14">
        <f t="shared" si="313"/>
        <v>9</v>
      </c>
      <c r="C1128" s="15" t="s">
        <v>17</v>
      </c>
      <c r="D1128" s="14" t="str">
        <f t="shared" si="324"/>
        <v>"child_cny": 159,</v>
      </c>
      <c r="E1128" s="14" t="s">
        <v>116</v>
      </c>
      <c r="F1128" s="14" t="str">
        <f>VLOOKUP(A1128,Sheet2!A:U,5,FALSE)</f>
        <v>PUT</v>
      </c>
      <c r="G1128" s="14" t="s">
        <v>117</v>
      </c>
      <c r="H1128" s="14">
        <f>VLOOKUP(A1128,Sheet2!A:U,10,FALSE)</f>
        <v>159</v>
      </c>
      <c r="I1128" s="14" t="e">
        <f t="shared" ca="1" si="325"/>
        <v>#NAME?</v>
      </c>
      <c r="K1128" t="b">
        <f t="shared" ca="1" si="312"/>
        <v>0</v>
      </c>
    </row>
    <row r="1129" spans="1:11">
      <c r="A1129" s="14">
        <f t="shared" si="322"/>
        <v>27</v>
      </c>
      <c r="B1129" s="14">
        <f t="shared" si="313"/>
        <v>10</v>
      </c>
      <c r="C1129" s="15" t="s">
        <v>18</v>
      </c>
      <c r="D1129" s="14" t="str">
        <f t="shared" si="324"/>
        <v>"child_hkd": 184,</v>
      </c>
      <c r="E1129" s="14" t="s">
        <v>116</v>
      </c>
      <c r="F1129" s="14" t="str">
        <f>VLOOKUP(A1129,Sheet2!A:U,5,FALSE)</f>
        <v>PUT</v>
      </c>
      <c r="G1129" s="14" t="s">
        <v>117</v>
      </c>
      <c r="H1129" s="14">
        <f>VLOOKUP(A1129,Sheet2!A:U,18,FALSE)</f>
        <v>184</v>
      </c>
      <c r="I1129" s="14" t="e">
        <f t="shared" ca="1" si="325"/>
        <v>#NAME?</v>
      </c>
      <c r="K1129" t="b">
        <f t="shared" ca="1" si="312"/>
        <v>0</v>
      </c>
    </row>
    <row r="1130" spans="1:11">
      <c r="A1130">
        <f t="shared" si="322"/>
        <v>27</v>
      </c>
      <c r="B1130">
        <f t="shared" si="313"/>
        <v>11</v>
      </c>
      <c r="C1130" s="1" t="s">
        <v>7</v>
      </c>
      <c r="D1130" t="str">
        <f>IF(J1126=0,"",C1130)</f>
        <v>"class_title":"second_class",</v>
      </c>
      <c r="E1130" t="s">
        <v>116</v>
      </c>
      <c r="F1130" t="str">
        <f>VLOOKUP(A1130,Sheet2!A:U,5,FALSE)</f>
        <v>PUT</v>
      </c>
      <c r="K1130" t="b">
        <f t="shared" ca="1" si="312"/>
        <v>0</v>
      </c>
    </row>
    <row r="1131" spans="1:11">
      <c r="A1131">
        <f t="shared" si="322"/>
        <v>27</v>
      </c>
      <c r="B1131">
        <f t="shared" si="313"/>
        <v>12</v>
      </c>
      <c r="C1131" s="1" t="s">
        <v>8</v>
      </c>
      <c r="D1131" t="str">
        <f>IF(J1126=0,"",C1131)</f>
        <v>"class_type":4</v>
      </c>
      <c r="E1131" t="s">
        <v>116</v>
      </c>
      <c r="F1131" t="str">
        <f>VLOOKUP(A1131,Sheet2!A:U,5,FALSE)</f>
        <v>PUT</v>
      </c>
      <c r="K1131" t="b">
        <f t="shared" ca="1" si="312"/>
        <v>0</v>
      </c>
    </row>
    <row r="1132" spans="1:11">
      <c r="A1132">
        <f t="shared" si="322"/>
        <v>27</v>
      </c>
      <c r="B1132">
        <f t="shared" si="313"/>
        <v>13</v>
      </c>
      <c r="C1132" s="1" t="s">
        <v>1</v>
      </c>
      <c r="D1132" t="str">
        <f>IF(J1126=0,"",IF(SUM(J1134:J1150)&gt;0,C1132,"}"))</f>
        <v>},</v>
      </c>
      <c r="E1132" t="s">
        <v>116</v>
      </c>
      <c r="F1132" t="str">
        <f>VLOOKUP(A1132,Sheet2!A:U,5,FALSE)</f>
        <v>PUT</v>
      </c>
      <c r="K1132" t="b">
        <f t="shared" ca="1" si="312"/>
        <v>0</v>
      </c>
    </row>
    <row r="1133" spans="1:11">
      <c r="A1133">
        <f t="shared" si="322"/>
        <v>27</v>
      </c>
      <c r="B1133">
        <f t="shared" si="313"/>
        <v>14</v>
      </c>
      <c r="C1133" s="1" t="s">
        <v>0</v>
      </c>
      <c r="D1133" t="str">
        <f>IF(J1134=0,"",C1133)</f>
        <v>{</v>
      </c>
      <c r="E1133" t="s">
        <v>116</v>
      </c>
      <c r="F1133" t="str">
        <f>VLOOKUP(A1133,Sheet2!A:U,5,FALSE)</f>
        <v>PUT</v>
      </c>
      <c r="K1133" t="b">
        <f t="shared" ca="1" si="312"/>
        <v>0</v>
      </c>
    </row>
    <row r="1134" spans="1:11">
      <c r="A1134" s="16">
        <f t="shared" si="322"/>
        <v>27</v>
      </c>
      <c r="B1134" s="16">
        <f t="shared" si="313"/>
        <v>15</v>
      </c>
      <c r="C1134" s="17" t="s">
        <v>15</v>
      </c>
      <c r="D1134" s="16" t="str">
        <f>IF(ISNUMBER(SEARCH("n/a",H1134)),"",CONCATENATE(C1134," ",H1134,","))</f>
        <v>"adult_cny": 486,</v>
      </c>
      <c r="E1134" s="16" t="s">
        <v>116</v>
      </c>
      <c r="F1134" s="16" t="str">
        <f>VLOOKUP(A1134,Sheet2!A:U,5,FALSE)</f>
        <v>PUT</v>
      </c>
      <c r="G1134" s="16" t="s">
        <v>118</v>
      </c>
      <c r="H1134" s="16">
        <f>VLOOKUP(A1134,Sheet2!A:U,7,FALSE)</f>
        <v>486</v>
      </c>
      <c r="I1134" s="16" t="e">
        <f ca="1">_xlfn.FORMULATEXT(H1134)</f>
        <v>#NAME?</v>
      </c>
      <c r="J1134">
        <f>COUNT(H1134:H1137)</f>
        <v>4</v>
      </c>
      <c r="K1134" t="b">
        <f t="shared" ca="1" si="312"/>
        <v>0</v>
      </c>
    </row>
    <row r="1135" spans="1:11">
      <c r="A1135" s="16">
        <f t="shared" si="322"/>
        <v>27</v>
      </c>
      <c r="B1135" s="16">
        <f t="shared" si="313"/>
        <v>16</v>
      </c>
      <c r="C1135" s="17" t="s">
        <v>16</v>
      </c>
      <c r="D1135" s="16" t="str">
        <f t="shared" ref="D1135:D1137" si="326">IF(ISNUMBER(SEARCH("n/a",H1135)),"",CONCATENATE(C1135," ",H1135,","))</f>
        <v>"adult_hkd": 563,</v>
      </c>
      <c r="E1135" s="16" t="s">
        <v>116</v>
      </c>
      <c r="F1135" s="16" t="str">
        <f>VLOOKUP(A1135,Sheet2!A:U,5,FALSE)</f>
        <v>PUT</v>
      </c>
      <c r="G1135" s="16" t="s">
        <v>118</v>
      </c>
      <c r="H1135" s="16">
        <f>VLOOKUP(A1135,Sheet2!A:U,15,FALSE)</f>
        <v>563</v>
      </c>
      <c r="I1135" s="16" t="e">
        <f t="shared" ref="I1135:I1137" ca="1" si="327">_xlfn.FORMULATEXT(H1135)</f>
        <v>#NAME?</v>
      </c>
      <c r="K1135" t="b">
        <f t="shared" ca="1" si="312"/>
        <v>0</v>
      </c>
    </row>
    <row r="1136" spans="1:11">
      <c r="A1136" s="16">
        <f t="shared" si="322"/>
        <v>27</v>
      </c>
      <c r="B1136" s="16">
        <f t="shared" si="313"/>
        <v>17</v>
      </c>
      <c r="C1136" s="17" t="s">
        <v>17</v>
      </c>
      <c r="D1136" s="16" t="str">
        <f t="shared" si="326"/>
        <v>"child_cny": 254,</v>
      </c>
      <c r="E1136" s="16" t="s">
        <v>116</v>
      </c>
      <c r="F1136" s="16" t="str">
        <f>VLOOKUP(A1136,Sheet2!A:U,5,FALSE)</f>
        <v>PUT</v>
      </c>
      <c r="G1136" s="16" t="s">
        <v>118</v>
      </c>
      <c r="H1136" s="16">
        <f>VLOOKUP(A1136,Sheet2!A:U,11,FALSE)</f>
        <v>254</v>
      </c>
      <c r="I1136" s="16" t="e">
        <f t="shared" ca="1" si="327"/>
        <v>#NAME?</v>
      </c>
      <c r="K1136" t="b">
        <f t="shared" ca="1" si="312"/>
        <v>0</v>
      </c>
    </row>
    <row r="1137" spans="1:11">
      <c r="A1137" s="16">
        <f t="shared" si="322"/>
        <v>27</v>
      </c>
      <c r="B1137" s="16">
        <f t="shared" si="313"/>
        <v>18</v>
      </c>
      <c r="C1137" s="17" t="s">
        <v>18</v>
      </c>
      <c r="D1137" s="16" t="str">
        <f t="shared" si="326"/>
        <v>"child_hkd": 294,</v>
      </c>
      <c r="E1137" s="16" t="s">
        <v>116</v>
      </c>
      <c r="F1137" s="16" t="str">
        <f>VLOOKUP(A1137,Sheet2!A:U,5,FALSE)</f>
        <v>PUT</v>
      </c>
      <c r="G1137" s="16" t="s">
        <v>118</v>
      </c>
      <c r="H1137" s="16">
        <f>VLOOKUP(A1137,Sheet2!A:U,19,FALSE)</f>
        <v>294</v>
      </c>
      <c r="I1137" s="16" t="e">
        <f t="shared" ca="1" si="327"/>
        <v>#NAME?</v>
      </c>
      <c r="K1137" t="b">
        <f t="shared" ca="1" si="312"/>
        <v>0</v>
      </c>
    </row>
    <row r="1138" spans="1:11">
      <c r="A1138">
        <f t="shared" si="322"/>
        <v>27</v>
      </c>
      <c r="B1138">
        <f t="shared" si="313"/>
        <v>19</v>
      </c>
      <c r="C1138" s="1" t="s">
        <v>9</v>
      </c>
      <c r="D1138" t="str">
        <f>IF(J1134=0,"",C1138)</f>
        <v>"class_title":"first_class",</v>
      </c>
      <c r="E1138" t="s">
        <v>116</v>
      </c>
      <c r="F1138" t="str">
        <f>VLOOKUP(A1138,Sheet2!A:U,5,FALSE)</f>
        <v>PUT</v>
      </c>
      <c r="K1138" t="b">
        <f t="shared" ca="1" si="312"/>
        <v>0</v>
      </c>
    </row>
    <row r="1139" spans="1:11">
      <c r="A1139">
        <f t="shared" si="322"/>
        <v>27</v>
      </c>
      <c r="B1139">
        <f t="shared" si="313"/>
        <v>20</v>
      </c>
      <c r="C1139" s="1" t="s">
        <v>10</v>
      </c>
      <c r="D1139" t="str">
        <f>IF(J1134=0,"",C1139)</f>
        <v>"class_type":3</v>
      </c>
      <c r="E1139" t="s">
        <v>116</v>
      </c>
      <c r="F1139" t="str">
        <f>VLOOKUP(A1139,Sheet2!A:U,5,FALSE)</f>
        <v>PUT</v>
      </c>
      <c r="K1139" t="b">
        <f t="shared" ca="1" si="312"/>
        <v>0</v>
      </c>
    </row>
    <row r="1140" spans="1:11">
      <c r="A1140">
        <f t="shared" si="322"/>
        <v>27</v>
      </c>
      <c r="B1140">
        <f t="shared" si="313"/>
        <v>21</v>
      </c>
      <c r="C1140" s="1" t="s">
        <v>1</v>
      </c>
      <c r="D1140" t="str">
        <f>IF(J1134=0,"",IF(SUM(J1142:J1158)&gt;0,C1140,"}"))</f>
        <v>},</v>
      </c>
      <c r="E1140" t="s">
        <v>116</v>
      </c>
      <c r="F1140" t="str">
        <f>VLOOKUP(A1140,Sheet2!A:U,5,FALSE)</f>
        <v>PUT</v>
      </c>
      <c r="K1140" t="b">
        <f t="shared" ca="1" si="312"/>
        <v>0</v>
      </c>
    </row>
    <row r="1141" spans="1:11">
      <c r="A1141">
        <f t="shared" si="322"/>
        <v>27</v>
      </c>
      <c r="B1141">
        <f t="shared" si="313"/>
        <v>22</v>
      </c>
      <c r="C1141" s="1" t="s">
        <v>0</v>
      </c>
      <c r="D1141" t="str">
        <f>IF(J1142=0,"",C1141)</f>
        <v>{</v>
      </c>
      <c r="E1141" t="s">
        <v>116</v>
      </c>
      <c r="F1141" t="str">
        <f>VLOOKUP(A1141,Sheet2!A:U,5,FALSE)</f>
        <v>PUT</v>
      </c>
      <c r="K1141" t="b">
        <f t="shared" ca="1" si="312"/>
        <v>0</v>
      </c>
    </row>
    <row r="1142" spans="1:11">
      <c r="A1142" s="18">
        <f t="shared" si="322"/>
        <v>27</v>
      </c>
      <c r="B1142" s="18">
        <f t="shared" si="313"/>
        <v>23</v>
      </c>
      <c r="C1142" s="19" t="s">
        <v>15</v>
      </c>
      <c r="D1142" s="18" t="str">
        <f>IF(ISNUMBER(SEARCH("n/a",H1142)),"",CONCATENATE(C1142," ",H1142,","))</f>
        <v>"adult_cny": 548,</v>
      </c>
      <c r="E1142" s="18" t="s">
        <v>116</v>
      </c>
      <c r="F1142" s="18" t="str">
        <f>VLOOKUP(A1142,Sheet2!A:U,5,FALSE)</f>
        <v>PUT</v>
      </c>
      <c r="G1142" s="18" t="s">
        <v>119</v>
      </c>
      <c r="H1142" s="18">
        <f>VLOOKUP(A1142,Sheet2!A:U,8,FALSE)</f>
        <v>548</v>
      </c>
      <c r="I1142" s="18" t="e">
        <f ca="1">_xlfn.FORMULATEXT(H1142)</f>
        <v>#NAME?</v>
      </c>
      <c r="J1142">
        <f>COUNT(H1142:H1145)</f>
        <v>4</v>
      </c>
      <c r="K1142" t="b">
        <f t="shared" ca="1" si="312"/>
        <v>0</v>
      </c>
    </row>
    <row r="1143" spans="1:11">
      <c r="A1143" s="18">
        <f t="shared" si="322"/>
        <v>27</v>
      </c>
      <c r="B1143" s="18">
        <f t="shared" si="313"/>
        <v>24</v>
      </c>
      <c r="C1143" s="19" t="s">
        <v>16</v>
      </c>
      <c r="D1143" s="18" t="str">
        <f t="shared" ref="D1143:D1145" si="328">IF(ISNUMBER(SEARCH("n/a",H1143)),"",CONCATENATE(C1143," ",H1143,","))</f>
        <v>"adult_hkd": 634,</v>
      </c>
      <c r="E1143" s="18" t="s">
        <v>116</v>
      </c>
      <c r="F1143" s="18" t="str">
        <f>VLOOKUP(A1143,Sheet2!A:U,5,FALSE)</f>
        <v>PUT</v>
      </c>
      <c r="G1143" s="18" t="s">
        <v>119</v>
      </c>
      <c r="H1143" s="18">
        <f>VLOOKUP(A1143,Sheet2!A:U,16,FALSE)</f>
        <v>634</v>
      </c>
      <c r="I1143" s="18" t="e">
        <f t="shared" ref="I1143:I1145" ca="1" si="329">_xlfn.FORMULATEXT(H1143)</f>
        <v>#NAME?</v>
      </c>
      <c r="K1143" t="b">
        <f t="shared" ca="1" si="312"/>
        <v>0</v>
      </c>
    </row>
    <row r="1144" spans="1:11">
      <c r="A1144" s="18">
        <f t="shared" si="322"/>
        <v>27</v>
      </c>
      <c r="B1144" s="18">
        <f t="shared" si="313"/>
        <v>25</v>
      </c>
      <c r="C1144" s="19" t="s">
        <v>17</v>
      </c>
      <c r="D1144" s="18" t="str">
        <f t="shared" si="328"/>
        <v>"child_cny": 286,</v>
      </c>
      <c r="E1144" s="18" t="s">
        <v>116</v>
      </c>
      <c r="F1144" s="18" t="str">
        <f>VLOOKUP(A1144,Sheet2!A:U,5,FALSE)</f>
        <v>PUT</v>
      </c>
      <c r="G1144" s="18" t="s">
        <v>119</v>
      </c>
      <c r="H1144" s="18">
        <f>VLOOKUP(A1144,Sheet2!A:U,12,FALSE)</f>
        <v>286</v>
      </c>
      <c r="I1144" s="18" t="e">
        <f t="shared" ca="1" si="329"/>
        <v>#NAME?</v>
      </c>
      <c r="K1144" t="b">
        <f t="shared" ca="1" si="312"/>
        <v>0</v>
      </c>
    </row>
    <row r="1145" spans="1:11">
      <c r="A1145" s="18">
        <f t="shared" si="322"/>
        <v>27</v>
      </c>
      <c r="B1145" s="18">
        <f t="shared" si="313"/>
        <v>26</v>
      </c>
      <c r="C1145" s="19" t="s">
        <v>18</v>
      </c>
      <c r="D1145" s="18" t="str">
        <f t="shared" si="328"/>
        <v>"child_hkd": 331,</v>
      </c>
      <c r="E1145" s="18" t="s">
        <v>116</v>
      </c>
      <c r="F1145" s="18" t="str">
        <f>VLOOKUP(A1145,Sheet2!A:U,5,FALSE)</f>
        <v>PUT</v>
      </c>
      <c r="G1145" s="18" t="s">
        <v>119</v>
      </c>
      <c r="H1145" s="18">
        <f>VLOOKUP(A1145,Sheet2!A:U,20,FALSE)</f>
        <v>331</v>
      </c>
      <c r="I1145" s="18" t="e">
        <f t="shared" ca="1" si="329"/>
        <v>#NAME?</v>
      </c>
      <c r="K1145" t="b">
        <f t="shared" ca="1" si="312"/>
        <v>0</v>
      </c>
    </row>
    <row r="1146" spans="1:11">
      <c r="A1146">
        <f t="shared" si="322"/>
        <v>27</v>
      </c>
      <c r="B1146">
        <f t="shared" si="313"/>
        <v>27</v>
      </c>
      <c r="C1146" s="1" t="s">
        <v>11</v>
      </c>
      <c r="D1146" t="str">
        <f>IF(J1142=0,"",C1146)</f>
        <v>"class_title":"premium_class",</v>
      </c>
      <c r="E1146" t="s">
        <v>116</v>
      </c>
      <c r="F1146" t="str">
        <f>VLOOKUP(A1146,Sheet2!A:U,5,FALSE)</f>
        <v>PUT</v>
      </c>
      <c r="K1146" t="b">
        <f t="shared" ca="1" si="312"/>
        <v>0</v>
      </c>
    </row>
    <row r="1147" spans="1:11">
      <c r="A1147">
        <f t="shared" si="322"/>
        <v>27</v>
      </c>
      <c r="B1147">
        <f t="shared" si="313"/>
        <v>28</v>
      </c>
      <c r="C1147" s="1" t="s">
        <v>12</v>
      </c>
      <c r="D1147" t="str">
        <f>IF(J1142=0,"",C1147)</f>
        <v>"class_type":2</v>
      </c>
      <c r="E1147" t="s">
        <v>116</v>
      </c>
      <c r="F1147" t="str">
        <f>VLOOKUP(A1147,Sheet2!A:U,5,FALSE)</f>
        <v>PUT</v>
      </c>
      <c r="K1147" t="b">
        <f t="shared" ca="1" si="312"/>
        <v>0</v>
      </c>
    </row>
    <row r="1148" spans="1:11">
      <c r="A1148">
        <f t="shared" si="322"/>
        <v>27</v>
      </c>
      <c r="B1148">
        <f t="shared" si="313"/>
        <v>29</v>
      </c>
      <c r="C1148" s="1" t="s">
        <v>1</v>
      </c>
      <c r="D1148" t="str">
        <f>IF(J1142=0,"",IF(SUM(J1150:J1166)&gt;0,C1148,"}"))</f>
        <v>},</v>
      </c>
      <c r="E1148" t="s">
        <v>116</v>
      </c>
      <c r="F1148" t="str">
        <f>VLOOKUP(A1148,Sheet2!A:U,5,FALSE)</f>
        <v>PUT</v>
      </c>
      <c r="K1148" t="b">
        <f t="shared" ca="1" si="312"/>
        <v>0</v>
      </c>
    </row>
    <row r="1149" spans="1:11">
      <c r="A1149">
        <f t="shared" si="322"/>
        <v>27</v>
      </c>
      <c r="B1149">
        <f t="shared" si="313"/>
        <v>30</v>
      </c>
      <c r="C1149" s="1" t="s">
        <v>0</v>
      </c>
      <c r="D1149" t="str">
        <f>IF(J1150=0,"",C1149)</f>
        <v>{</v>
      </c>
      <c r="E1149" t="s">
        <v>116</v>
      </c>
      <c r="F1149" t="str">
        <f>VLOOKUP(A1149,Sheet2!A:U,5,FALSE)</f>
        <v>PUT</v>
      </c>
      <c r="K1149" t="b">
        <f t="shared" ca="1" si="312"/>
        <v>0</v>
      </c>
    </row>
    <row r="1150" spans="1:11">
      <c r="A1150" s="20">
        <f t="shared" si="322"/>
        <v>27</v>
      </c>
      <c r="B1150" s="20">
        <f t="shared" si="313"/>
        <v>31</v>
      </c>
      <c r="C1150" s="21" t="s">
        <v>15</v>
      </c>
      <c r="D1150" s="20" t="str">
        <f>IF(ISNUMBER(SEARCH("n/a",H1150)),"",CONCATENATE(C1150," ",H1150,","))</f>
        <v>"adult_cny": 913,</v>
      </c>
      <c r="E1150" s="20" t="s">
        <v>116</v>
      </c>
      <c r="F1150" s="20" t="str">
        <f>VLOOKUP(A1150,Sheet2!A:U,5,FALSE)</f>
        <v>PUT</v>
      </c>
      <c r="G1150" s="20" t="s">
        <v>120</v>
      </c>
      <c r="H1150" s="20">
        <f>VLOOKUP(A1150,Sheet2!A:U,9,FALSE)</f>
        <v>913</v>
      </c>
      <c r="I1150" s="20" t="e">
        <f ca="1">_xlfn.FORMULATEXT(H1150)</f>
        <v>#NAME?</v>
      </c>
      <c r="J1150">
        <f>COUNT(H1150:H1153)</f>
        <v>4</v>
      </c>
      <c r="K1150" t="b">
        <f t="shared" ca="1" si="312"/>
        <v>0</v>
      </c>
    </row>
    <row r="1151" spans="1:11">
      <c r="A1151" s="20">
        <f t="shared" si="322"/>
        <v>27</v>
      </c>
      <c r="B1151" s="20">
        <f t="shared" si="313"/>
        <v>32</v>
      </c>
      <c r="C1151" s="21" t="s">
        <v>16</v>
      </c>
      <c r="D1151" s="20" t="str">
        <f t="shared" ref="D1151:D1153" si="330">IF(ISNUMBER(SEARCH("n/a",H1151)),"",CONCATENATE(C1151," ",H1151,","))</f>
        <v>"adult_hkd": 1057,</v>
      </c>
      <c r="E1151" s="20" t="s">
        <v>116</v>
      </c>
      <c r="F1151" s="20" t="str">
        <f>VLOOKUP(A1151,Sheet2!A:U,5,FALSE)</f>
        <v>PUT</v>
      </c>
      <c r="G1151" s="20" t="s">
        <v>120</v>
      </c>
      <c r="H1151" s="20">
        <f>VLOOKUP(A1151,Sheet2!A:U,17,FALSE)</f>
        <v>1057</v>
      </c>
      <c r="I1151" s="20" t="e">
        <f t="shared" ref="I1151:I1153" ca="1" si="331">_xlfn.FORMULATEXT(H1151)</f>
        <v>#NAME?</v>
      </c>
      <c r="K1151" t="b">
        <f t="shared" ca="1" si="312"/>
        <v>0</v>
      </c>
    </row>
    <row r="1152" spans="1:11">
      <c r="A1152" s="20">
        <f t="shared" si="322"/>
        <v>27</v>
      </c>
      <c r="B1152" s="20">
        <f t="shared" si="313"/>
        <v>33</v>
      </c>
      <c r="C1152" s="21" t="s">
        <v>17</v>
      </c>
      <c r="D1152" s="20" t="str">
        <f t="shared" si="330"/>
        <v>"child_cny": 477,</v>
      </c>
      <c r="E1152" s="20" t="s">
        <v>116</v>
      </c>
      <c r="F1152" s="20" t="str">
        <f>VLOOKUP(A1152,Sheet2!A:U,5,FALSE)</f>
        <v>PUT</v>
      </c>
      <c r="G1152" s="20" t="s">
        <v>120</v>
      </c>
      <c r="H1152" s="20">
        <f>VLOOKUP(A1152,Sheet2!A:U,13,FALSE)</f>
        <v>477</v>
      </c>
      <c r="I1152" s="20" t="e">
        <f t="shared" ca="1" si="331"/>
        <v>#NAME?</v>
      </c>
      <c r="K1152" t="b">
        <f t="shared" ca="1" si="312"/>
        <v>0</v>
      </c>
    </row>
    <row r="1153" spans="1:11">
      <c r="A1153" s="20">
        <f t="shared" si="322"/>
        <v>27</v>
      </c>
      <c r="B1153" s="20">
        <f t="shared" si="313"/>
        <v>34</v>
      </c>
      <c r="C1153" s="21" t="s">
        <v>18</v>
      </c>
      <c r="D1153" s="20" t="str">
        <f t="shared" si="330"/>
        <v>"child_hkd": 552,</v>
      </c>
      <c r="E1153" s="20" t="s">
        <v>116</v>
      </c>
      <c r="F1153" s="20" t="str">
        <f>VLOOKUP(A1153,Sheet2!A:U,5,FALSE)</f>
        <v>PUT</v>
      </c>
      <c r="G1153" s="20" t="s">
        <v>120</v>
      </c>
      <c r="H1153" s="20">
        <f>VLOOKUP(A1153,Sheet2!A:U,21,FALSE)</f>
        <v>552</v>
      </c>
      <c r="I1153" s="20" t="e">
        <f t="shared" ca="1" si="331"/>
        <v>#NAME?</v>
      </c>
      <c r="K1153" t="b">
        <f t="shared" ca="1" si="312"/>
        <v>0</v>
      </c>
    </row>
    <row r="1154" spans="1:11">
      <c r="A1154">
        <f t="shared" si="322"/>
        <v>27</v>
      </c>
      <c r="B1154">
        <f t="shared" si="313"/>
        <v>35</v>
      </c>
      <c r="C1154" s="1" t="s">
        <v>13</v>
      </c>
      <c r="D1154" t="str">
        <f>IF(J1150=0,"",C1154)</f>
        <v>"class_title":"business_class",</v>
      </c>
      <c r="E1154" t="s">
        <v>116</v>
      </c>
      <c r="F1154" t="str">
        <f>VLOOKUP(A1154,Sheet2!A:U,5,FALSE)</f>
        <v>PUT</v>
      </c>
      <c r="K1154" t="b">
        <f t="shared" ref="K1154:K1217" ca="1" si="332">IF(EXACT($N$1,$N$2),"",FALSE)</f>
        <v>0</v>
      </c>
    </row>
    <row r="1155" spans="1:11">
      <c r="A1155">
        <f t="shared" si="322"/>
        <v>27</v>
      </c>
      <c r="B1155">
        <f t="shared" ref="B1155:B1218" si="333">MOD((ROW(C1155)-2),43)+1</f>
        <v>36</v>
      </c>
      <c r="C1155" s="1" t="s">
        <v>14</v>
      </c>
      <c r="D1155" t="str">
        <f>IF(J1150=0,"",C1155)</f>
        <v>"class_type":1</v>
      </c>
      <c r="E1155" t="s">
        <v>116</v>
      </c>
      <c r="F1155" t="str">
        <f>VLOOKUP(A1155,Sheet2!A:U,5,FALSE)</f>
        <v>PUT</v>
      </c>
      <c r="K1155" t="b">
        <f t="shared" ca="1" si="332"/>
        <v>0</v>
      </c>
    </row>
    <row r="1156" spans="1:11">
      <c r="A1156">
        <f t="shared" si="322"/>
        <v>27</v>
      </c>
      <c r="B1156">
        <f t="shared" si="333"/>
        <v>37</v>
      </c>
      <c r="C1156" s="1" t="s">
        <v>2</v>
      </c>
      <c r="D1156" t="str">
        <f>IF(J1150=0,"",C1156)</f>
        <v>}</v>
      </c>
      <c r="E1156" t="s">
        <v>116</v>
      </c>
      <c r="F1156" t="str">
        <f>VLOOKUP(A1156,Sheet2!A:U,5,FALSE)</f>
        <v>PUT</v>
      </c>
      <c r="K1156" t="b">
        <f t="shared" ca="1" si="332"/>
        <v>0</v>
      </c>
    </row>
    <row r="1157" spans="1:11">
      <c r="A1157">
        <f t="shared" si="322"/>
        <v>27</v>
      </c>
      <c r="B1157">
        <f t="shared" si="333"/>
        <v>38</v>
      </c>
      <c r="C1157" s="1" t="s">
        <v>3</v>
      </c>
      <c r="D1157" t="str">
        <f t="shared" ref="D1157:D1159" si="334">C1157</f>
        <v>]</v>
      </c>
      <c r="E1157" t="s">
        <v>116</v>
      </c>
      <c r="F1157" t="str">
        <f>VLOOKUP(A1157,Sheet2!A:U,5,FALSE)</f>
        <v>PUT</v>
      </c>
      <c r="K1157" t="b">
        <f t="shared" ca="1" si="332"/>
        <v>0</v>
      </c>
    </row>
    <row r="1158" spans="1:11">
      <c r="A1158">
        <f t="shared" si="322"/>
        <v>27</v>
      </c>
      <c r="B1158">
        <f t="shared" si="333"/>
        <v>39</v>
      </c>
      <c r="C1158" s="1" t="s">
        <v>2</v>
      </c>
      <c r="D1158" t="str">
        <f t="shared" si="334"/>
        <v>}</v>
      </c>
      <c r="E1158" t="s">
        <v>116</v>
      </c>
      <c r="F1158" t="str">
        <f>VLOOKUP(A1158,Sheet2!A:U,5,FALSE)</f>
        <v>PUT</v>
      </c>
      <c r="K1158" t="b">
        <f t="shared" ca="1" si="332"/>
        <v>0</v>
      </c>
    </row>
    <row r="1159" spans="1:11">
      <c r="A1159">
        <f t="shared" si="322"/>
        <v>27</v>
      </c>
      <c r="B1159">
        <f t="shared" si="333"/>
        <v>40</v>
      </c>
      <c r="C1159" s="1" t="s">
        <v>4</v>
      </c>
      <c r="D1159" t="str">
        <f t="shared" si="334"/>
        <v>],</v>
      </c>
      <c r="E1159" t="s">
        <v>116</v>
      </c>
      <c r="F1159" t="str">
        <f>VLOOKUP(A1159,Sheet2!A:U,5,FALSE)</f>
        <v>PUT</v>
      </c>
      <c r="K1159" t="b">
        <f t="shared" ca="1" si="332"/>
        <v>0</v>
      </c>
    </row>
    <row r="1160" spans="1:11">
      <c r="A1160">
        <f t="shared" si="322"/>
        <v>27</v>
      </c>
      <c r="B1160">
        <f t="shared" si="333"/>
        <v>41</v>
      </c>
      <c r="C1160" s="1" t="s">
        <v>19</v>
      </c>
      <c r="D1160" t="str">
        <f>CONCATENATE(C1160," ",A1160,",")</f>
        <v>"fee_id": 27,</v>
      </c>
      <c r="E1160" t="s">
        <v>116</v>
      </c>
      <c r="F1160" t="str">
        <f>VLOOKUP(A1160,Sheet2!A:U,5,FALSE)</f>
        <v>PUT</v>
      </c>
      <c r="K1160" t="b">
        <f t="shared" ca="1" si="332"/>
        <v>0</v>
      </c>
    </row>
    <row r="1161" spans="1:11">
      <c r="A1161">
        <f t="shared" si="322"/>
        <v>27</v>
      </c>
      <c r="B1161">
        <f t="shared" si="333"/>
        <v>42</v>
      </c>
      <c r="C1161" s="1" t="s">
        <v>129</v>
      </c>
      <c r="D1161" t="str">
        <f>CONCATENATE(C1161,E1161,"2",F1161,"""")</f>
        <v>"route_id": "WEK2PUT"</v>
      </c>
      <c r="E1161" t="s">
        <v>116</v>
      </c>
      <c r="F1161" t="str">
        <f>VLOOKUP(A1161,Sheet2!A:U,5,FALSE)</f>
        <v>PUT</v>
      </c>
      <c r="K1161" t="b">
        <f t="shared" ca="1" si="332"/>
        <v>0</v>
      </c>
    </row>
    <row r="1162" spans="1:11">
      <c r="A1162">
        <f t="shared" si="322"/>
        <v>27</v>
      </c>
      <c r="B1162">
        <f t="shared" si="333"/>
        <v>43</v>
      </c>
      <c r="C1162" s="1" t="s">
        <v>1</v>
      </c>
      <c r="D1162" t="str">
        <f>IF(D1163="","}",C1162)</f>
        <v>},</v>
      </c>
      <c r="E1162" t="s">
        <v>116</v>
      </c>
      <c r="F1162" t="str">
        <f>VLOOKUP(A1162,Sheet2!A:U,5,FALSE)</f>
        <v>PUT</v>
      </c>
      <c r="K1162" t="b">
        <f t="shared" ca="1" si="332"/>
        <v>0</v>
      </c>
    </row>
    <row r="1163" spans="1:11">
      <c r="A1163">
        <f t="shared" si="322"/>
        <v>28</v>
      </c>
      <c r="B1163">
        <f t="shared" si="333"/>
        <v>1</v>
      </c>
      <c r="C1163" s="1" t="s">
        <v>0</v>
      </c>
      <c r="D1163" t="str">
        <f>C1163</f>
        <v>{</v>
      </c>
      <c r="E1163" t="s">
        <v>116</v>
      </c>
      <c r="F1163" t="str">
        <f>VLOOKUP(A1163,Sheet2!A:U,5,FALSE)</f>
        <v>QUZ</v>
      </c>
      <c r="K1163" t="b">
        <f t="shared" ca="1" si="332"/>
        <v>0</v>
      </c>
    </row>
    <row r="1164" spans="1:11">
      <c r="A1164">
        <f t="shared" si="322"/>
        <v>28</v>
      </c>
      <c r="B1164">
        <f t="shared" si="333"/>
        <v>2</v>
      </c>
      <c r="C1164" s="1" t="s">
        <v>5</v>
      </c>
      <c r="D1164" t="str">
        <f t="shared" ref="D1164:D1167" si="335">C1164</f>
        <v>"fee_data":[</v>
      </c>
      <c r="E1164" t="s">
        <v>116</v>
      </c>
      <c r="F1164" t="str">
        <f>VLOOKUP(A1164,Sheet2!A:U,5,FALSE)</f>
        <v>QUZ</v>
      </c>
      <c r="K1164" t="b">
        <f t="shared" ca="1" si="332"/>
        <v>0</v>
      </c>
    </row>
    <row r="1165" spans="1:11">
      <c r="A1165">
        <f t="shared" si="322"/>
        <v>28</v>
      </c>
      <c r="B1165">
        <f t="shared" si="333"/>
        <v>3</v>
      </c>
      <c r="C1165" s="1" t="s">
        <v>0</v>
      </c>
      <c r="D1165" t="str">
        <f t="shared" si="335"/>
        <v>{</v>
      </c>
      <c r="E1165" t="s">
        <v>116</v>
      </c>
      <c r="F1165" t="str">
        <f>VLOOKUP(A1165,Sheet2!A:U,5,FALSE)</f>
        <v>QUZ</v>
      </c>
      <c r="K1165" t="b">
        <f t="shared" ca="1" si="332"/>
        <v>0</v>
      </c>
    </row>
    <row r="1166" spans="1:11">
      <c r="A1166">
        <f t="shared" si="322"/>
        <v>28</v>
      </c>
      <c r="B1166">
        <f t="shared" si="333"/>
        <v>4</v>
      </c>
      <c r="C1166" s="24" t="s">
        <v>133</v>
      </c>
      <c r="D1166" t="str">
        <f>CONCATENATE(C1166,$M$1,",",$N$1,""",")</f>
        <v>"fee_date":"2019,2",</v>
      </c>
      <c r="E1166" t="s">
        <v>116</v>
      </c>
      <c r="F1166" t="str">
        <f>VLOOKUP(A1166,Sheet2!A:U,5,FALSE)</f>
        <v>QUZ</v>
      </c>
      <c r="K1166" t="b">
        <f t="shared" ca="1" si="332"/>
        <v>0</v>
      </c>
    </row>
    <row r="1167" spans="1:11">
      <c r="A1167">
        <f t="shared" si="322"/>
        <v>28</v>
      </c>
      <c r="B1167">
        <f t="shared" si="333"/>
        <v>5</v>
      </c>
      <c r="C1167" s="1" t="s">
        <v>6</v>
      </c>
      <c r="D1167" t="str">
        <f t="shared" si="335"/>
        <v>"fee_detail":[</v>
      </c>
      <c r="E1167" t="s">
        <v>116</v>
      </c>
      <c r="F1167" t="str">
        <f>VLOOKUP(A1167,Sheet2!A:U,5,FALSE)</f>
        <v>QUZ</v>
      </c>
      <c r="K1167" t="b">
        <f t="shared" ca="1" si="332"/>
        <v>0</v>
      </c>
    </row>
    <row r="1168" spans="1:11">
      <c r="A1168">
        <f t="shared" si="322"/>
        <v>28</v>
      </c>
      <c r="B1168">
        <f t="shared" si="333"/>
        <v>6</v>
      </c>
      <c r="C1168" s="1" t="s">
        <v>0</v>
      </c>
      <c r="D1168" t="str">
        <f>IF(J1169=0,"",C1168)</f>
        <v>{</v>
      </c>
      <c r="E1168" t="s">
        <v>116</v>
      </c>
      <c r="F1168" t="str">
        <f>VLOOKUP(A1168,Sheet2!A:U,5,FALSE)</f>
        <v>QUZ</v>
      </c>
      <c r="K1168" t="b">
        <f t="shared" ca="1" si="332"/>
        <v>0</v>
      </c>
    </row>
    <row r="1169" spans="1:11">
      <c r="A1169" s="14">
        <f t="shared" si="322"/>
        <v>28</v>
      </c>
      <c r="B1169" s="14">
        <f t="shared" si="333"/>
        <v>7</v>
      </c>
      <c r="C1169" s="15" t="s">
        <v>15</v>
      </c>
      <c r="D1169" s="14" t="str">
        <f>IF(ISNUMBER(SEARCH("n/a",H1169)),"",CONCATENATE(C1169," ",H1169,","))</f>
        <v>"adult_cny": 280,</v>
      </c>
      <c r="E1169" s="14" t="s">
        <v>116</v>
      </c>
      <c r="F1169" s="14" t="str">
        <f>VLOOKUP(A1169,Sheet2!A:U,5,FALSE)</f>
        <v>QUZ</v>
      </c>
      <c r="G1169" s="14" t="s">
        <v>117</v>
      </c>
      <c r="H1169" s="14">
        <f>VLOOKUP(A1169,Sheet2!A:U,6,FALSE)</f>
        <v>280</v>
      </c>
      <c r="I1169" s="14" t="e">
        <f ca="1">_xlfn.FORMULATEXT(H1169)</f>
        <v>#NAME?</v>
      </c>
      <c r="J1169">
        <f>COUNT(H1169:H1172)</f>
        <v>4</v>
      </c>
      <c r="K1169" t="b">
        <f t="shared" ca="1" si="332"/>
        <v>0</v>
      </c>
    </row>
    <row r="1170" spans="1:11">
      <c r="A1170" s="14">
        <f t="shared" si="322"/>
        <v>28</v>
      </c>
      <c r="B1170" s="14">
        <f t="shared" si="333"/>
        <v>8</v>
      </c>
      <c r="C1170" s="15" t="s">
        <v>16</v>
      </c>
      <c r="D1170" s="14" t="str">
        <f t="shared" ref="D1170:D1172" si="336">IF(ISNUMBER(SEARCH("n/a",H1170)),"",CONCATENATE(C1170," ",H1170,","))</f>
        <v>"adult_hkd": 324,</v>
      </c>
      <c r="E1170" s="14" t="s">
        <v>116</v>
      </c>
      <c r="F1170" s="14" t="str">
        <f>VLOOKUP(A1170,Sheet2!A:U,5,FALSE)</f>
        <v>QUZ</v>
      </c>
      <c r="G1170" s="14" t="s">
        <v>117</v>
      </c>
      <c r="H1170" s="14">
        <f>VLOOKUP(A1170,Sheet2!A:U,14,FALSE)</f>
        <v>324</v>
      </c>
      <c r="I1170" s="14" t="e">
        <f t="shared" ref="I1170:I1172" ca="1" si="337">_xlfn.FORMULATEXT(H1170)</f>
        <v>#NAME?</v>
      </c>
      <c r="K1170" t="b">
        <f t="shared" ca="1" si="332"/>
        <v>0</v>
      </c>
    </row>
    <row r="1171" spans="1:11">
      <c r="A1171" s="14">
        <f t="shared" si="322"/>
        <v>28</v>
      </c>
      <c r="B1171" s="14">
        <f t="shared" si="333"/>
        <v>9</v>
      </c>
      <c r="C1171" s="15" t="s">
        <v>17</v>
      </c>
      <c r="D1171" s="14" t="str">
        <f t="shared" si="336"/>
        <v>"child_cny": 146,</v>
      </c>
      <c r="E1171" s="14" t="s">
        <v>116</v>
      </c>
      <c r="F1171" s="14" t="str">
        <f>VLOOKUP(A1171,Sheet2!A:U,5,FALSE)</f>
        <v>QUZ</v>
      </c>
      <c r="G1171" s="14" t="s">
        <v>117</v>
      </c>
      <c r="H1171" s="14">
        <f>VLOOKUP(A1171,Sheet2!A:U,10,FALSE)</f>
        <v>146</v>
      </c>
      <c r="I1171" s="14" t="e">
        <f t="shared" ca="1" si="337"/>
        <v>#NAME?</v>
      </c>
      <c r="K1171" t="b">
        <f t="shared" ca="1" si="332"/>
        <v>0</v>
      </c>
    </row>
    <row r="1172" spans="1:11">
      <c r="A1172" s="14">
        <f t="shared" si="322"/>
        <v>28</v>
      </c>
      <c r="B1172" s="14">
        <f t="shared" si="333"/>
        <v>10</v>
      </c>
      <c r="C1172" s="15" t="s">
        <v>18</v>
      </c>
      <c r="D1172" s="14" t="str">
        <f t="shared" si="336"/>
        <v>"child_hkd": 169,</v>
      </c>
      <c r="E1172" s="14" t="s">
        <v>116</v>
      </c>
      <c r="F1172" s="14" t="str">
        <f>VLOOKUP(A1172,Sheet2!A:U,5,FALSE)</f>
        <v>QUZ</v>
      </c>
      <c r="G1172" s="14" t="s">
        <v>117</v>
      </c>
      <c r="H1172" s="14">
        <f>VLOOKUP(A1172,Sheet2!A:U,18,FALSE)</f>
        <v>169</v>
      </c>
      <c r="I1172" s="14" t="e">
        <f t="shared" ca="1" si="337"/>
        <v>#NAME?</v>
      </c>
      <c r="K1172" t="b">
        <f t="shared" ca="1" si="332"/>
        <v>0</v>
      </c>
    </row>
    <row r="1173" spans="1:11">
      <c r="A1173">
        <f t="shared" si="322"/>
        <v>28</v>
      </c>
      <c r="B1173">
        <f t="shared" si="333"/>
        <v>11</v>
      </c>
      <c r="C1173" s="1" t="s">
        <v>7</v>
      </c>
      <c r="D1173" t="str">
        <f>IF(J1169=0,"",C1173)</f>
        <v>"class_title":"second_class",</v>
      </c>
      <c r="E1173" t="s">
        <v>116</v>
      </c>
      <c r="F1173" t="str">
        <f>VLOOKUP(A1173,Sheet2!A:U,5,FALSE)</f>
        <v>QUZ</v>
      </c>
      <c r="K1173" t="b">
        <f t="shared" ca="1" si="332"/>
        <v>0</v>
      </c>
    </row>
    <row r="1174" spans="1:11">
      <c r="A1174">
        <f t="shared" si="322"/>
        <v>28</v>
      </c>
      <c r="B1174">
        <f t="shared" si="333"/>
        <v>12</v>
      </c>
      <c r="C1174" s="1" t="s">
        <v>8</v>
      </c>
      <c r="D1174" t="str">
        <f>IF(J1169=0,"",C1174)</f>
        <v>"class_type":4</v>
      </c>
      <c r="E1174" t="s">
        <v>116</v>
      </c>
      <c r="F1174" t="str">
        <f>VLOOKUP(A1174,Sheet2!A:U,5,FALSE)</f>
        <v>QUZ</v>
      </c>
      <c r="K1174" t="b">
        <f t="shared" ca="1" si="332"/>
        <v>0</v>
      </c>
    </row>
    <row r="1175" spans="1:11">
      <c r="A1175">
        <f t="shared" si="322"/>
        <v>28</v>
      </c>
      <c r="B1175">
        <f t="shared" si="333"/>
        <v>13</v>
      </c>
      <c r="C1175" s="1" t="s">
        <v>1</v>
      </c>
      <c r="D1175" t="str">
        <f>IF(J1169=0,"",IF(SUM(J1177:J1193)&gt;0,C1175,"}"))</f>
        <v>},</v>
      </c>
      <c r="E1175" t="s">
        <v>116</v>
      </c>
      <c r="F1175" t="str">
        <f>VLOOKUP(A1175,Sheet2!A:U,5,FALSE)</f>
        <v>QUZ</v>
      </c>
      <c r="K1175" t="b">
        <f t="shared" ca="1" si="332"/>
        <v>0</v>
      </c>
    </row>
    <row r="1176" spans="1:11">
      <c r="A1176">
        <f t="shared" si="322"/>
        <v>28</v>
      </c>
      <c r="B1176">
        <f t="shared" si="333"/>
        <v>14</v>
      </c>
      <c r="C1176" s="1" t="s">
        <v>0</v>
      </c>
      <c r="D1176" t="str">
        <f>IF(J1177=0,"",C1176)</f>
        <v>{</v>
      </c>
      <c r="E1176" t="s">
        <v>116</v>
      </c>
      <c r="F1176" t="str">
        <f>VLOOKUP(A1176,Sheet2!A:U,5,FALSE)</f>
        <v>QUZ</v>
      </c>
      <c r="K1176" t="b">
        <f t="shared" ca="1" si="332"/>
        <v>0</v>
      </c>
    </row>
    <row r="1177" spans="1:11">
      <c r="A1177" s="16">
        <f t="shared" si="322"/>
        <v>28</v>
      </c>
      <c r="B1177" s="16">
        <f t="shared" si="333"/>
        <v>15</v>
      </c>
      <c r="C1177" s="17" t="s">
        <v>15</v>
      </c>
      <c r="D1177" s="16" t="str">
        <f>IF(ISNUMBER(SEARCH("n/a",H1177)),"",CONCATENATE(C1177," ",H1177,","))</f>
        <v>"adult_cny": 448,</v>
      </c>
      <c r="E1177" s="16" t="s">
        <v>116</v>
      </c>
      <c r="F1177" s="16" t="str">
        <f>VLOOKUP(A1177,Sheet2!A:U,5,FALSE)</f>
        <v>QUZ</v>
      </c>
      <c r="G1177" s="16" t="s">
        <v>118</v>
      </c>
      <c r="H1177" s="16">
        <f>VLOOKUP(A1177,Sheet2!A:U,7,FALSE)</f>
        <v>448</v>
      </c>
      <c r="I1177" s="16" t="e">
        <f ca="1">_xlfn.FORMULATEXT(H1177)</f>
        <v>#NAME?</v>
      </c>
      <c r="J1177">
        <f>COUNT(H1177:H1180)</f>
        <v>4</v>
      </c>
      <c r="K1177" t="b">
        <f t="shared" ca="1" si="332"/>
        <v>0</v>
      </c>
    </row>
    <row r="1178" spans="1:11">
      <c r="A1178" s="16">
        <f t="shared" si="322"/>
        <v>28</v>
      </c>
      <c r="B1178" s="16">
        <f t="shared" si="333"/>
        <v>16</v>
      </c>
      <c r="C1178" s="17" t="s">
        <v>16</v>
      </c>
      <c r="D1178" s="16" t="str">
        <f t="shared" ref="D1178:D1180" si="338">IF(ISNUMBER(SEARCH("n/a",H1178)),"",CONCATENATE(C1178," ",H1178,","))</f>
        <v>"adult_hkd": 519,</v>
      </c>
      <c r="E1178" s="16" t="s">
        <v>116</v>
      </c>
      <c r="F1178" s="16" t="str">
        <f>VLOOKUP(A1178,Sheet2!A:U,5,FALSE)</f>
        <v>QUZ</v>
      </c>
      <c r="G1178" s="16" t="s">
        <v>118</v>
      </c>
      <c r="H1178" s="16">
        <f>VLOOKUP(A1178,Sheet2!A:U,15,FALSE)</f>
        <v>519</v>
      </c>
      <c r="I1178" s="16" t="e">
        <f t="shared" ref="I1178:I1180" ca="1" si="339">_xlfn.FORMULATEXT(H1178)</f>
        <v>#NAME?</v>
      </c>
      <c r="K1178" t="b">
        <f t="shared" ca="1" si="332"/>
        <v>0</v>
      </c>
    </row>
    <row r="1179" spans="1:11">
      <c r="A1179" s="16">
        <f t="shared" si="322"/>
        <v>28</v>
      </c>
      <c r="B1179" s="16">
        <f t="shared" si="333"/>
        <v>17</v>
      </c>
      <c r="C1179" s="17" t="s">
        <v>17</v>
      </c>
      <c r="D1179" s="16" t="str">
        <f t="shared" si="338"/>
        <v>"child_cny": 234,</v>
      </c>
      <c r="E1179" s="16" t="s">
        <v>116</v>
      </c>
      <c r="F1179" s="16" t="str">
        <f>VLOOKUP(A1179,Sheet2!A:U,5,FALSE)</f>
        <v>QUZ</v>
      </c>
      <c r="G1179" s="16" t="s">
        <v>118</v>
      </c>
      <c r="H1179" s="16">
        <f>VLOOKUP(A1179,Sheet2!A:U,11,FALSE)</f>
        <v>234</v>
      </c>
      <c r="I1179" s="16" t="e">
        <f t="shared" ca="1" si="339"/>
        <v>#NAME?</v>
      </c>
      <c r="K1179" t="b">
        <f t="shared" ca="1" si="332"/>
        <v>0</v>
      </c>
    </row>
    <row r="1180" spans="1:11">
      <c r="A1180" s="16">
        <f t="shared" si="322"/>
        <v>28</v>
      </c>
      <c r="B1180" s="16">
        <f t="shared" si="333"/>
        <v>18</v>
      </c>
      <c r="C1180" s="17" t="s">
        <v>18</v>
      </c>
      <c r="D1180" s="16" t="str">
        <f t="shared" si="338"/>
        <v>"child_hkd": 271,</v>
      </c>
      <c r="E1180" s="16" t="s">
        <v>116</v>
      </c>
      <c r="F1180" s="16" t="str">
        <f>VLOOKUP(A1180,Sheet2!A:U,5,FALSE)</f>
        <v>QUZ</v>
      </c>
      <c r="G1180" s="16" t="s">
        <v>118</v>
      </c>
      <c r="H1180" s="16">
        <f>VLOOKUP(A1180,Sheet2!A:U,19,FALSE)</f>
        <v>271</v>
      </c>
      <c r="I1180" s="16" t="e">
        <f t="shared" ca="1" si="339"/>
        <v>#NAME?</v>
      </c>
      <c r="K1180" t="b">
        <f t="shared" ca="1" si="332"/>
        <v>0</v>
      </c>
    </row>
    <row r="1181" spans="1:11">
      <c r="A1181">
        <f t="shared" si="322"/>
        <v>28</v>
      </c>
      <c r="B1181">
        <f t="shared" si="333"/>
        <v>19</v>
      </c>
      <c r="C1181" s="1" t="s">
        <v>9</v>
      </c>
      <c r="D1181" t="str">
        <f>IF(J1177=0,"",C1181)</f>
        <v>"class_title":"first_class",</v>
      </c>
      <c r="E1181" t="s">
        <v>116</v>
      </c>
      <c r="F1181" t="str">
        <f>VLOOKUP(A1181,Sheet2!A:U,5,FALSE)</f>
        <v>QUZ</v>
      </c>
      <c r="K1181" t="b">
        <f t="shared" ca="1" si="332"/>
        <v>0</v>
      </c>
    </row>
    <row r="1182" spans="1:11">
      <c r="A1182">
        <f t="shared" si="322"/>
        <v>28</v>
      </c>
      <c r="B1182">
        <f t="shared" si="333"/>
        <v>20</v>
      </c>
      <c r="C1182" s="1" t="s">
        <v>10</v>
      </c>
      <c r="D1182" t="str">
        <f>IF(J1177=0,"",C1182)</f>
        <v>"class_type":3</v>
      </c>
      <c r="E1182" t="s">
        <v>116</v>
      </c>
      <c r="F1182" t="str">
        <f>VLOOKUP(A1182,Sheet2!A:U,5,FALSE)</f>
        <v>QUZ</v>
      </c>
      <c r="K1182" t="b">
        <f t="shared" ca="1" si="332"/>
        <v>0</v>
      </c>
    </row>
    <row r="1183" spans="1:11">
      <c r="A1183">
        <f t="shared" si="322"/>
        <v>28</v>
      </c>
      <c r="B1183">
        <f t="shared" si="333"/>
        <v>21</v>
      </c>
      <c r="C1183" s="1" t="s">
        <v>1</v>
      </c>
      <c r="D1183" t="str">
        <f>IF(J1177=0,"",IF(SUM(J1185:J1201)&gt;0,C1183,"}"))</f>
        <v>},</v>
      </c>
      <c r="E1183" t="s">
        <v>116</v>
      </c>
      <c r="F1183" t="str">
        <f>VLOOKUP(A1183,Sheet2!A:U,5,FALSE)</f>
        <v>QUZ</v>
      </c>
      <c r="K1183" t="b">
        <f t="shared" ca="1" si="332"/>
        <v>0</v>
      </c>
    </row>
    <row r="1184" spans="1:11">
      <c r="A1184">
        <f t="shared" si="322"/>
        <v>28</v>
      </c>
      <c r="B1184">
        <f t="shared" si="333"/>
        <v>22</v>
      </c>
      <c r="C1184" s="1" t="s">
        <v>0</v>
      </c>
      <c r="D1184" t="str">
        <f>IF(J1185=0,"",C1184)</f>
        <v>{</v>
      </c>
      <c r="E1184" t="s">
        <v>116</v>
      </c>
      <c r="F1184" t="str">
        <f>VLOOKUP(A1184,Sheet2!A:U,5,FALSE)</f>
        <v>QUZ</v>
      </c>
      <c r="K1184" t="b">
        <f t="shared" ca="1" si="332"/>
        <v>0</v>
      </c>
    </row>
    <row r="1185" spans="1:11">
      <c r="A1185" s="18">
        <f t="shared" ref="A1185:A1205" si="340">ROUNDUP((ROW(C1185)-1)/43,0)</f>
        <v>28</v>
      </c>
      <c r="B1185" s="18">
        <f t="shared" si="333"/>
        <v>23</v>
      </c>
      <c r="C1185" s="19" t="s">
        <v>15</v>
      </c>
      <c r="D1185" s="18" t="str">
        <f>IF(ISNUMBER(SEARCH("n/a",H1185)),"",CONCATENATE(C1185," ",H1185,","))</f>
        <v>"adult_cny": 505,</v>
      </c>
      <c r="E1185" s="18" t="s">
        <v>116</v>
      </c>
      <c r="F1185" s="18" t="str">
        <f>VLOOKUP(A1185,Sheet2!A:U,5,FALSE)</f>
        <v>QUZ</v>
      </c>
      <c r="G1185" s="18" t="s">
        <v>119</v>
      </c>
      <c r="H1185" s="18">
        <f>VLOOKUP(A1185,Sheet2!A:U,8,FALSE)</f>
        <v>505</v>
      </c>
      <c r="I1185" s="18" t="e">
        <f ca="1">_xlfn.FORMULATEXT(H1185)</f>
        <v>#NAME?</v>
      </c>
      <c r="J1185">
        <f>COUNT(H1185:H1188)</f>
        <v>4</v>
      </c>
      <c r="K1185" t="b">
        <f t="shared" ca="1" si="332"/>
        <v>0</v>
      </c>
    </row>
    <row r="1186" spans="1:11">
      <c r="A1186" s="18">
        <f t="shared" si="340"/>
        <v>28</v>
      </c>
      <c r="B1186" s="18">
        <f t="shared" si="333"/>
        <v>24</v>
      </c>
      <c r="C1186" s="19" t="s">
        <v>16</v>
      </c>
      <c r="D1186" s="18" t="str">
        <f t="shared" ref="D1186:D1188" si="341">IF(ISNUMBER(SEARCH("n/a",H1186)),"",CONCATENATE(C1186," ",H1186,","))</f>
        <v>"adult_hkd": 584,</v>
      </c>
      <c r="E1186" s="18" t="s">
        <v>116</v>
      </c>
      <c r="F1186" s="18" t="str">
        <f>VLOOKUP(A1186,Sheet2!A:U,5,FALSE)</f>
        <v>QUZ</v>
      </c>
      <c r="G1186" s="18" t="s">
        <v>119</v>
      </c>
      <c r="H1186" s="18">
        <f>VLOOKUP(A1186,Sheet2!A:U,16,FALSE)</f>
        <v>584</v>
      </c>
      <c r="I1186" s="18" t="e">
        <f t="shared" ref="I1186:I1188" ca="1" si="342">_xlfn.FORMULATEXT(H1186)</f>
        <v>#NAME?</v>
      </c>
      <c r="K1186" t="b">
        <f t="shared" ca="1" si="332"/>
        <v>0</v>
      </c>
    </row>
    <row r="1187" spans="1:11">
      <c r="A1187" s="18">
        <f t="shared" si="340"/>
        <v>28</v>
      </c>
      <c r="B1187" s="18">
        <f t="shared" si="333"/>
        <v>25</v>
      </c>
      <c r="C1187" s="19" t="s">
        <v>17</v>
      </c>
      <c r="D1187" s="18" t="str">
        <f t="shared" si="341"/>
        <v>"child_cny": 263,</v>
      </c>
      <c r="E1187" s="18" t="s">
        <v>116</v>
      </c>
      <c r="F1187" s="18" t="str">
        <f>VLOOKUP(A1187,Sheet2!A:U,5,FALSE)</f>
        <v>QUZ</v>
      </c>
      <c r="G1187" s="18" t="s">
        <v>119</v>
      </c>
      <c r="H1187" s="18">
        <f>VLOOKUP(A1187,Sheet2!A:U,12,FALSE)</f>
        <v>263</v>
      </c>
      <c r="I1187" s="18" t="e">
        <f t="shared" ca="1" si="342"/>
        <v>#NAME?</v>
      </c>
      <c r="K1187" t="b">
        <f t="shared" ca="1" si="332"/>
        <v>0</v>
      </c>
    </row>
    <row r="1188" spans="1:11">
      <c r="A1188" s="18">
        <f t="shared" si="340"/>
        <v>28</v>
      </c>
      <c r="B1188" s="18">
        <f t="shared" si="333"/>
        <v>26</v>
      </c>
      <c r="C1188" s="19" t="s">
        <v>18</v>
      </c>
      <c r="D1188" s="18" t="str">
        <f t="shared" si="341"/>
        <v>"child_hkd": 304,</v>
      </c>
      <c r="E1188" s="18" t="s">
        <v>116</v>
      </c>
      <c r="F1188" s="18" t="str">
        <f>VLOOKUP(A1188,Sheet2!A:U,5,FALSE)</f>
        <v>QUZ</v>
      </c>
      <c r="G1188" s="18" t="s">
        <v>119</v>
      </c>
      <c r="H1188" s="18">
        <f>VLOOKUP(A1188,Sheet2!A:U,20,FALSE)</f>
        <v>304</v>
      </c>
      <c r="I1188" s="18" t="e">
        <f t="shared" ca="1" si="342"/>
        <v>#NAME?</v>
      </c>
      <c r="K1188" t="b">
        <f t="shared" ca="1" si="332"/>
        <v>0</v>
      </c>
    </row>
    <row r="1189" spans="1:11">
      <c r="A1189">
        <f t="shared" si="340"/>
        <v>28</v>
      </c>
      <c r="B1189">
        <f t="shared" si="333"/>
        <v>27</v>
      </c>
      <c r="C1189" s="1" t="s">
        <v>11</v>
      </c>
      <c r="D1189" t="str">
        <f>IF(J1185=0,"",C1189)</f>
        <v>"class_title":"premium_class",</v>
      </c>
      <c r="E1189" t="s">
        <v>116</v>
      </c>
      <c r="F1189" t="str">
        <f>VLOOKUP(A1189,Sheet2!A:U,5,FALSE)</f>
        <v>QUZ</v>
      </c>
      <c r="K1189" t="b">
        <f t="shared" ca="1" si="332"/>
        <v>0</v>
      </c>
    </row>
    <row r="1190" spans="1:11">
      <c r="A1190">
        <f t="shared" si="340"/>
        <v>28</v>
      </c>
      <c r="B1190">
        <f t="shared" si="333"/>
        <v>28</v>
      </c>
      <c r="C1190" s="1" t="s">
        <v>12</v>
      </c>
      <c r="D1190" t="str">
        <f>IF(J1185=0,"",C1190)</f>
        <v>"class_type":2</v>
      </c>
      <c r="E1190" t="s">
        <v>116</v>
      </c>
      <c r="F1190" t="str">
        <f>VLOOKUP(A1190,Sheet2!A:U,5,FALSE)</f>
        <v>QUZ</v>
      </c>
      <c r="K1190" t="b">
        <f t="shared" ca="1" si="332"/>
        <v>0</v>
      </c>
    </row>
    <row r="1191" spans="1:11">
      <c r="A1191">
        <f t="shared" si="340"/>
        <v>28</v>
      </c>
      <c r="B1191">
        <f t="shared" si="333"/>
        <v>29</v>
      </c>
      <c r="C1191" s="1" t="s">
        <v>1</v>
      </c>
      <c r="D1191" t="str">
        <f>IF(J1185=0,"",IF(SUM(J1193:J1209)&gt;0,C1191,"}"))</f>
        <v>},</v>
      </c>
      <c r="E1191" t="s">
        <v>116</v>
      </c>
      <c r="F1191" t="str">
        <f>VLOOKUP(A1191,Sheet2!A:U,5,FALSE)</f>
        <v>QUZ</v>
      </c>
      <c r="K1191" t="b">
        <f t="shared" ca="1" si="332"/>
        <v>0</v>
      </c>
    </row>
    <row r="1192" spans="1:11">
      <c r="A1192">
        <f t="shared" si="340"/>
        <v>28</v>
      </c>
      <c r="B1192">
        <f t="shared" si="333"/>
        <v>30</v>
      </c>
      <c r="C1192" s="1" t="s">
        <v>0</v>
      </c>
      <c r="D1192" t="str">
        <f>IF(J1193=0,"",C1192)</f>
        <v>{</v>
      </c>
      <c r="E1192" t="s">
        <v>116</v>
      </c>
      <c r="F1192" t="str">
        <f>VLOOKUP(A1192,Sheet2!A:U,5,FALSE)</f>
        <v>QUZ</v>
      </c>
      <c r="K1192" t="b">
        <f t="shared" ca="1" si="332"/>
        <v>0</v>
      </c>
    </row>
    <row r="1193" spans="1:11">
      <c r="A1193" s="20">
        <f t="shared" si="340"/>
        <v>28</v>
      </c>
      <c r="B1193" s="20">
        <f t="shared" si="333"/>
        <v>31</v>
      </c>
      <c r="C1193" s="21" t="s">
        <v>15</v>
      </c>
      <c r="D1193" s="20" t="str">
        <f>IF(ISNUMBER(SEARCH("n/a",H1193)),"",CONCATENATE(C1193," ",H1193,","))</f>
        <v>"adult_cny": 840,</v>
      </c>
      <c r="E1193" s="20" t="s">
        <v>116</v>
      </c>
      <c r="F1193" s="20" t="str">
        <f>VLOOKUP(A1193,Sheet2!A:U,5,FALSE)</f>
        <v>QUZ</v>
      </c>
      <c r="G1193" s="20" t="s">
        <v>120</v>
      </c>
      <c r="H1193" s="20">
        <f>VLOOKUP(A1193,Sheet2!A:U,9,FALSE)</f>
        <v>840</v>
      </c>
      <c r="I1193" s="20" t="e">
        <f ca="1">_xlfn.FORMULATEXT(H1193)</f>
        <v>#NAME?</v>
      </c>
      <c r="J1193">
        <f>COUNT(H1193:H1196)</f>
        <v>4</v>
      </c>
      <c r="K1193" t="b">
        <f t="shared" ca="1" si="332"/>
        <v>0</v>
      </c>
    </row>
    <row r="1194" spans="1:11">
      <c r="A1194" s="20">
        <f t="shared" si="340"/>
        <v>28</v>
      </c>
      <c r="B1194" s="20">
        <f t="shared" si="333"/>
        <v>32</v>
      </c>
      <c r="C1194" s="21" t="s">
        <v>16</v>
      </c>
      <c r="D1194" s="20" t="str">
        <f t="shared" ref="D1194:D1196" si="343">IF(ISNUMBER(SEARCH("n/a",H1194)),"",CONCATENATE(C1194," ",H1194,","))</f>
        <v>"adult_hkd": 972,</v>
      </c>
      <c r="E1194" s="20" t="s">
        <v>116</v>
      </c>
      <c r="F1194" s="20" t="str">
        <f>VLOOKUP(A1194,Sheet2!A:U,5,FALSE)</f>
        <v>QUZ</v>
      </c>
      <c r="G1194" s="20" t="s">
        <v>120</v>
      </c>
      <c r="H1194" s="20">
        <f>VLOOKUP(A1194,Sheet2!A:U,17,FALSE)</f>
        <v>972</v>
      </c>
      <c r="I1194" s="20" t="e">
        <f t="shared" ref="I1194:I1196" ca="1" si="344">_xlfn.FORMULATEXT(H1194)</f>
        <v>#NAME?</v>
      </c>
      <c r="K1194" t="b">
        <f t="shared" ca="1" si="332"/>
        <v>0</v>
      </c>
    </row>
    <row r="1195" spans="1:11">
      <c r="A1195" s="20">
        <f t="shared" si="340"/>
        <v>28</v>
      </c>
      <c r="B1195" s="20">
        <f t="shared" si="333"/>
        <v>33</v>
      </c>
      <c r="C1195" s="21" t="s">
        <v>17</v>
      </c>
      <c r="D1195" s="20" t="str">
        <f t="shared" si="343"/>
        <v>"child_cny": 438,</v>
      </c>
      <c r="E1195" s="20" t="s">
        <v>116</v>
      </c>
      <c r="F1195" s="20" t="str">
        <f>VLOOKUP(A1195,Sheet2!A:U,5,FALSE)</f>
        <v>QUZ</v>
      </c>
      <c r="G1195" s="20" t="s">
        <v>120</v>
      </c>
      <c r="H1195" s="20">
        <f>VLOOKUP(A1195,Sheet2!A:U,13,FALSE)</f>
        <v>438</v>
      </c>
      <c r="I1195" s="20" t="e">
        <f t="shared" ca="1" si="344"/>
        <v>#NAME?</v>
      </c>
      <c r="K1195" t="b">
        <f t="shared" ca="1" si="332"/>
        <v>0</v>
      </c>
    </row>
    <row r="1196" spans="1:11">
      <c r="A1196" s="20">
        <f t="shared" si="340"/>
        <v>28</v>
      </c>
      <c r="B1196" s="20">
        <f t="shared" si="333"/>
        <v>34</v>
      </c>
      <c r="C1196" s="21" t="s">
        <v>18</v>
      </c>
      <c r="D1196" s="20" t="str">
        <f t="shared" si="343"/>
        <v>"child_hkd": 507,</v>
      </c>
      <c r="E1196" s="20" t="s">
        <v>116</v>
      </c>
      <c r="F1196" s="20" t="str">
        <f>VLOOKUP(A1196,Sheet2!A:U,5,FALSE)</f>
        <v>QUZ</v>
      </c>
      <c r="G1196" s="20" t="s">
        <v>120</v>
      </c>
      <c r="H1196" s="20">
        <f>VLOOKUP(A1196,Sheet2!A:U,21,FALSE)</f>
        <v>507</v>
      </c>
      <c r="I1196" s="20" t="e">
        <f t="shared" ca="1" si="344"/>
        <v>#NAME?</v>
      </c>
      <c r="K1196" t="b">
        <f t="shared" ca="1" si="332"/>
        <v>0</v>
      </c>
    </row>
    <row r="1197" spans="1:11">
      <c r="A1197">
        <f t="shared" si="340"/>
        <v>28</v>
      </c>
      <c r="B1197">
        <f t="shared" si="333"/>
        <v>35</v>
      </c>
      <c r="C1197" s="1" t="s">
        <v>13</v>
      </c>
      <c r="D1197" t="str">
        <f>IF(J1193=0,"",C1197)</f>
        <v>"class_title":"business_class",</v>
      </c>
      <c r="E1197" t="s">
        <v>116</v>
      </c>
      <c r="F1197" t="str">
        <f>VLOOKUP(A1197,Sheet2!A:U,5,FALSE)</f>
        <v>QUZ</v>
      </c>
      <c r="K1197" t="b">
        <f t="shared" ca="1" si="332"/>
        <v>0</v>
      </c>
    </row>
    <row r="1198" spans="1:11">
      <c r="A1198">
        <f t="shared" si="340"/>
        <v>28</v>
      </c>
      <c r="B1198">
        <f t="shared" si="333"/>
        <v>36</v>
      </c>
      <c r="C1198" s="1" t="s">
        <v>14</v>
      </c>
      <c r="D1198" t="str">
        <f>IF(J1193=0,"",C1198)</f>
        <v>"class_type":1</v>
      </c>
      <c r="E1198" t="s">
        <v>116</v>
      </c>
      <c r="F1198" t="str">
        <f>VLOOKUP(A1198,Sheet2!A:U,5,FALSE)</f>
        <v>QUZ</v>
      </c>
      <c r="K1198" t="b">
        <f t="shared" ca="1" si="332"/>
        <v>0</v>
      </c>
    </row>
    <row r="1199" spans="1:11">
      <c r="A1199">
        <f t="shared" si="340"/>
        <v>28</v>
      </c>
      <c r="B1199">
        <f t="shared" si="333"/>
        <v>37</v>
      </c>
      <c r="C1199" s="1" t="s">
        <v>2</v>
      </c>
      <c r="D1199" t="str">
        <f>IF(J1193=0,"",C1199)</f>
        <v>}</v>
      </c>
      <c r="E1199" t="s">
        <v>116</v>
      </c>
      <c r="F1199" t="str">
        <f>VLOOKUP(A1199,Sheet2!A:U,5,FALSE)</f>
        <v>QUZ</v>
      </c>
      <c r="K1199" t="b">
        <f t="shared" ca="1" si="332"/>
        <v>0</v>
      </c>
    </row>
    <row r="1200" spans="1:11">
      <c r="A1200">
        <f t="shared" si="340"/>
        <v>28</v>
      </c>
      <c r="B1200">
        <f t="shared" si="333"/>
        <v>38</v>
      </c>
      <c r="C1200" s="1" t="s">
        <v>3</v>
      </c>
      <c r="D1200" t="str">
        <f t="shared" ref="D1200:D1202" si="345">C1200</f>
        <v>]</v>
      </c>
      <c r="E1200" t="s">
        <v>116</v>
      </c>
      <c r="F1200" t="str">
        <f>VLOOKUP(A1200,Sheet2!A:U,5,FALSE)</f>
        <v>QUZ</v>
      </c>
      <c r="K1200" t="b">
        <f t="shared" ca="1" si="332"/>
        <v>0</v>
      </c>
    </row>
    <row r="1201" spans="1:11">
      <c r="A1201">
        <f t="shared" si="340"/>
        <v>28</v>
      </c>
      <c r="B1201">
        <f t="shared" si="333"/>
        <v>39</v>
      </c>
      <c r="C1201" s="1" t="s">
        <v>2</v>
      </c>
      <c r="D1201" t="str">
        <f t="shared" si="345"/>
        <v>}</v>
      </c>
      <c r="E1201" t="s">
        <v>116</v>
      </c>
      <c r="F1201" t="str">
        <f>VLOOKUP(A1201,Sheet2!A:U,5,FALSE)</f>
        <v>QUZ</v>
      </c>
      <c r="K1201" t="b">
        <f t="shared" ca="1" si="332"/>
        <v>0</v>
      </c>
    </row>
    <row r="1202" spans="1:11">
      <c r="A1202">
        <f t="shared" si="340"/>
        <v>28</v>
      </c>
      <c r="B1202">
        <f t="shared" si="333"/>
        <v>40</v>
      </c>
      <c r="C1202" s="1" t="s">
        <v>4</v>
      </c>
      <c r="D1202" t="str">
        <f t="shared" si="345"/>
        <v>],</v>
      </c>
      <c r="E1202" t="s">
        <v>116</v>
      </c>
      <c r="F1202" t="str">
        <f>VLOOKUP(A1202,Sheet2!A:U,5,FALSE)</f>
        <v>QUZ</v>
      </c>
      <c r="K1202" t="b">
        <f t="shared" ca="1" si="332"/>
        <v>0</v>
      </c>
    </row>
    <row r="1203" spans="1:11">
      <c r="A1203">
        <f t="shared" si="340"/>
        <v>28</v>
      </c>
      <c r="B1203">
        <f t="shared" si="333"/>
        <v>41</v>
      </c>
      <c r="C1203" s="1" t="s">
        <v>19</v>
      </c>
      <c r="D1203" t="str">
        <f>CONCATENATE(C1203," ",A1203,",")</f>
        <v>"fee_id": 28,</v>
      </c>
      <c r="E1203" t="s">
        <v>116</v>
      </c>
      <c r="F1203" t="str">
        <f>VLOOKUP(A1203,Sheet2!A:U,5,FALSE)</f>
        <v>QUZ</v>
      </c>
      <c r="K1203" t="b">
        <f t="shared" ca="1" si="332"/>
        <v>0</v>
      </c>
    </row>
    <row r="1204" spans="1:11">
      <c r="A1204">
        <f t="shared" si="340"/>
        <v>28</v>
      </c>
      <c r="B1204">
        <f t="shared" si="333"/>
        <v>42</v>
      </c>
      <c r="C1204" s="1" t="s">
        <v>129</v>
      </c>
      <c r="D1204" t="str">
        <f>CONCATENATE(C1204,E1204,"2",F1204,"""")</f>
        <v>"route_id": "WEK2QUZ"</v>
      </c>
      <c r="E1204" t="s">
        <v>116</v>
      </c>
      <c r="F1204" t="str">
        <f>VLOOKUP(A1204,Sheet2!A:U,5,FALSE)</f>
        <v>QUZ</v>
      </c>
      <c r="K1204" t="b">
        <f t="shared" ca="1" si="332"/>
        <v>0</v>
      </c>
    </row>
    <row r="1205" spans="1:11">
      <c r="A1205">
        <f t="shared" si="340"/>
        <v>28</v>
      </c>
      <c r="B1205">
        <f t="shared" si="333"/>
        <v>43</v>
      </c>
      <c r="C1205" s="1" t="s">
        <v>1</v>
      </c>
      <c r="D1205" t="str">
        <f>IF(D1206="","}",C1205)</f>
        <v>},</v>
      </c>
      <c r="E1205" t="s">
        <v>116</v>
      </c>
      <c r="F1205" t="str">
        <f>VLOOKUP(A1205,Sheet2!A:U,5,FALSE)</f>
        <v>QUZ</v>
      </c>
      <c r="K1205" t="b">
        <f t="shared" ca="1" si="332"/>
        <v>0</v>
      </c>
    </row>
    <row r="1206" spans="1:11">
      <c r="A1206">
        <f>ROUNDUP((ROW(C1206)-1)/43,0)</f>
        <v>29</v>
      </c>
      <c r="B1206">
        <f t="shared" si="333"/>
        <v>1</v>
      </c>
      <c r="C1206" s="1" t="s">
        <v>0</v>
      </c>
      <c r="D1206" t="str">
        <f>C1206</f>
        <v>{</v>
      </c>
      <c r="E1206" t="s">
        <v>116</v>
      </c>
      <c r="F1206" t="str">
        <f>VLOOKUP(A1206,Sheet2!A:U,5,FALSE)</f>
        <v>RAP</v>
      </c>
      <c r="K1206" t="b">
        <f t="shared" ca="1" si="332"/>
        <v>0</v>
      </c>
    </row>
    <row r="1207" spans="1:11">
      <c r="A1207">
        <f t="shared" ref="A1207:A1270" si="346">ROUNDUP((ROW(C1207)-1)/43,0)</f>
        <v>29</v>
      </c>
      <c r="B1207">
        <f t="shared" si="333"/>
        <v>2</v>
      </c>
      <c r="C1207" s="1" t="s">
        <v>5</v>
      </c>
      <c r="D1207" t="str">
        <f t="shared" ref="D1207:D1210" si="347">C1207</f>
        <v>"fee_data":[</v>
      </c>
      <c r="E1207" t="s">
        <v>116</v>
      </c>
      <c r="F1207" t="str">
        <f>VLOOKUP(A1207,Sheet2!A:U,5,FALSE)</f>
        <v>RAP</v>
      </c>
      <c r="K1207" t="b">
        <f t="shared" ca="1" si="332"/>
        <v>0</v>
      </c>
    </row>
    <row r="1208" spans="1:11">
      <c r="A1208">
        <f t="shared" si="346"/>
        <v>29</v>
      </c>
      <c r="B1208">
        <f t="shared" si="333"/>
        <v>3</v>
      </c>
      <c r="C1208" s="1" t="s">
        <v>0</v>
      </c>
      <c r="D1208" t="str">
        <f t="shared" si="347"/>
        <v>{</v>
      </c>
      <c r="E1208" t="s">
        <v>116</v>
      </c>
      <c r="F1208" t="str">
        <f>VLOOKUP(A1208,Sheet2!A:U,5,FALSE)</f>
        <v>RAP</v>
      </c>
      <c r="K1208" t="b">
        <f t="shared" ca="1" si="332"/>
        <v>0</v>
      </c>
    </row>
    <row r="1209" spans="1:11">
      <c r="A1209">
        <f t="shared" si="346"/>
        <v>29</v>
      </c>
      <c r="B1209">
        <f t="shared" si="333"/>
        <v>4</v>
      </c>
      <c r="C1209" s="24" t="s">
        <v>133</v>
      </c>
      <c r="D1209" t="str">
        <f>CONCATENATE(C1209,$M$1,",",$N$1,""",")</f>
        <v>"fee_date":"2019,2",</v>
      </c>
      <c r="E1209" t="s">
        <v>116</v>
      </c>
      <c r="F1209" t="str">
        <f>VLOOKUP(A1209,Sheet2!A:U,5,FALSE)</f>
        <v>RAP</v>
      </c>
      <c r="K1209" t="b">
        <f t="shared" ca="1" si="332"/>
        <v>0</v>
      </c>
    </row>
    <row r="1210" spans="1:11">
      <c r="A1210">
        <f t="shared" si="346"/>
        <v>29</v>
      </c>
      <c r="B1210">
        <f t="shared" si="333"/>
        <v>5</v>
      </c>
      <c r="C1210" s="1" t="s">
        <v>6</v>
      </c>
      <c r="D1210" t="str">
        <f t="shared" si="347"/>
        <v>"fee_detail":[</v>
      </c>
      <c r="E1210" t="s">
        <v>116</v>
      </c>
      <c r="F1210" t="str">
        <f>VLOOKUP(A1210,Sheet2!A:U,5,FALSE)</f>
        <v>RAP</v>
      </c>
      <c r="K1210" t="b">
        <f t="shared" ca="1" si="332"/>
        <v>0</v>
      </c>
    </row>
    <row r="1211" spans="1:11">
      <c r="A1211">
        <f t="shared" si="346"/>
        <v>29</v>
      </c>
      <c r="B1211">
        <f t="shared" si="333"/>
        <v>6</v>
      </c>
      <c r="C1211" s="1" t="s">
        <v>0</v>
      </c>
      <c r="D1211" t="str">
        <f>IF(J1212=0,"",C1211)</f>
        <v>{</v>
      </c>
      <c r="E1211" t="s">
        <v>116</v>
      </c>
      <c r="F1211" t="str">
        <f>VLOOKUP(A1211,Sheet2!A:U,5,FALSE)</f>
        <v>RAP</v>
      </c>
      <c r="K1211" t="b">
        <f t="shared" ca="1" si="332"/>
        <v>0</v>
      </c>
    </row>
    <row r="1212" spans="1:11">
      <c r="A1212" s="14">
        <f t="shared" si="346"/>
        <v>29</v>
      </c>
      <c r="B1212" s="14">
        <f t="shared" si="333"/>
        <v>7</v>
      </c>
      <c r="C1212" s="15" t="s">
        <v>15</v>
      </c>
      <c r="D1212" s="14" t="str">
        <f>IF(ISNUMBER(SEARCH("n/a",H1212)),"",CONCATENATE(C1212," ",H1212,","))</f>
        <v>"adult_cny": 196,</v>
      </c>
      <c r="E1212" s="14" t="s">
        <v>116</v>
      </c>
      <c r="F1212" s="14" t="str">
        <f>VLOOKUP(A1212,Sheet2!A:U,5,FALSE)</f>
        <v>RAP</v>
      </c>
      <c r="G1212" s="14" t="s">
        <v>117</v>
      </c>
      <c r="H1212" s="14">
        <f>VLOOKUP(A1212,Sheet2!A:U,6,FALSE)</f>
        <v>196</v>
      </c>
      <c r="I1212" s="14" t="e">
        <f ca="1">_xlfn.FORMULATEXT(H1212)</f>
        <v>#NAME?</v>
      </c>
      <c r="J1212">
        <f>COUNT(H1212:H1215)</f>
        <v>4</v>
      </c>
      <c r="K1212" t="b">
        <f t="shared" ca="1" si="332"/>
        <v>0</v>
      </c>
    </row>
    <row r="1213" spans="1:11">
      <c r="A1213" s="14">
        <f t="shared" si="346"/>
        <v>29</v>
      </c>
      <c r="B1213" s="14">
        <f t="shared" si="333"/>
        <v>8</v>
      </c>
      <c r="C1213" s="15" t="s">
        <v>16</v>
      </c>
      <c r="D1213" s="14" t="str">
        <f t="shared" ref="D1213:D1215" si="348">IF(ISNUMBER(SEARCH("n/a",H1213)),"",CONCATENATE(C1213," ",H1213,","))</f>
        <v>"adult_hkd": 227,</v>
      </c>
      <c r="E1213" s="14" t="s">
        <v>116</v>
      </c>
      <c r="F1213" s="14" t="str">
        <f>VLOOKUP(A1213,Sheet2!A:U,5,FALSE)</f>
        <v>RAP</v>
      </c>
      <c r="G1213" s="14" t="s">
        <v>117</v>
      </c>
      <c r="H1213" s="14">
        <f>VLOOKUP(A1213,Sheet2!A:U,14,FALSE)</f>
        <v>227</v>
      </c>
      <c r="I1213" s="14" t="e">
        <f t="shared" ref="I1213:I1215" ca="1" si="349">_xlfn.FORMULATEXT(H1213)</f>
        <v>#NAME?</v>
      </c>
      <c r="K1213" t="b">
        <f t="shared" ca="1" si="332"/>
        <v>0</v>
      </c>
    </row>
    <row r="1214" spans="1:11">
      <c r="A1214" s="14">
        <f t="shared" si="346"/>
        <v>29</v>
      </c>
      <c r="B1214" s="14">
        <f t="shared" si="333"/>
        <v>9</v>
      </c>
      <c r="C1214" s="15" t="s">
        <v>17</v>
      </c>
      <c r="D1214" s="14" t="str">
        <f t="shared" si="348"/>
        <v>"child_cny": 102,</v>
      </c>
      <c r="E1214" s="14" t="s">
        <v>116</v>
      </c>
      <c r="F1214" s="14" t="str">
        <f>VLOOKUP(A1214,Sheet2!A:U,5,FALSE)</f>
        <v>RAP</v>
      </c>
      <c r="G1214" s="14" t="s">
        <v>117</v>
      </c>
      <c r="H1214" s="14">
        <f>VLOOKUP(A1214,Sheet2!A:U,10,FALSE)</f>
        <v>102</v>
      </c>
      <c r="I1214" s="14" t="e">
        <f t="shared" ca="1" si="349"/>
        <v>#NAME?</v>
      </c>
      <c r="K1214" t="b">
        <f t="shared" ca="1" si="332"/>
        <v>0</v>
      </c>
    </row>
    <row r="1215" spans="1:11">
      <c r="A1215" s="14">
        <f t="shared" si="346"/>
        <v>29</v>
      </c>
      <c r="B1215" s="14">
        <f t="shared" si="333"/>
        <v>10</v>
      </c>
      <c r="C1215" s="15" t="s">
        <v>18</v>
      </c>
      <c r="D1215" s="14" t="str">
        <f t="shared" si="348"/>
        <v>"child_hkd": 118,</v>
      </c>
      <c r="E1215" s="14" t="s">
        <v>116</v>
      </c>
      <c r="F1215" s="14" t="str">
        <f>VLOOKUP(A1215,Sheet2!A:U,5,FALSE)</f>
        <v>RAP</v>
      </c>
      <c r="G1215" s="14" t="s">
        <v>117</v>
      </c>
      <c r="H1215" s="14">
        <f>VLOOKUP(A1215,Sheet2!A:U,18,FALSE)</f>
        <v>118</v>
      </c>
      <c r="I1215" s="14" t="e">
        <f t="shared" ca="1" si="349"/>
        <v>#NAME?</v>
      </c>
      <c r="K1215" t="b">
        <f t="shared" ca="1" si="332"/>
        <v>0</v>
      </c>
    </row>
    <row r="1216" spans="1:11">
      <c r="A1216">
        <f t="shared" si="346"/>
        <v>29</v>
      </c>
      <c r="B1216">
        <f t="shared" si="333"/>
        <v>11</v>
      </c>
      <c r="C1216" s="1" t="s">
        <v>7</v>
      </c>
      <c r="D1216" t="str">
        <f>IF(J1212=0,"",C1216)</f>
        <v>"class_title":"second_class",</v>
      </c>
      <c r="E1216" t="s">
        <v>116</v>
      </c>
      <c r="F1216" t="str">
        <f>VLOOKUP(A1216,Sheet2!A:U,5,FALSE)</f>
        <v>RAP</v>
      </c>
      <c r="K1216" t="b">
        <f t="shared" ca="1" si="332"/>
        <v>0</v>
      </c>
    </row>
    <row r="1217" spans="1:11">
      <c r="A1217">
        <f t="shared" si="346"/>
        <v>29</v>
      </c>
      <c r="B1217">
        <f t="shared" si="333"/>
        <v>12</v>
      </c>
      <c r="C1217" s="1" t="s">
        <v>8</v>
      </c>
      <c r="D1217" t="str">
        <f>IF(J1212=0,"",C1217)</f>
        <v>"class_type":4</v>
      </c>
      <c r="E1217" t="s">
        <v>116</v>
      </c>
      <c r="F1217" t="str">
        <f>VLOOKUP(A1217,Sheet2!A:U,5,FALSE)</f>
        <v>RAP</v>
      </c>
      <c r="K1217" t="b">
        <f t="shared" ca="1" si="332"/>
        <v>0</v>
      </c>
    </row>
    <row r="1218" spans="1:11">
      <c r="A1218">
        <f t="shared" si="346"/>
        <v>29</v>
      </c>
      <c r="B1218">
        <f t="shared" si="333"/>
        <v>13</v>
      </c>
      <c r="C1218" s="1" t="s">
        <v>1</v>
      </c>
      <c r="D1218" t="str">
        <f>IF(J1212=0,"",IF(SUM(J1220:J1236)&gt;0,C1218,"}"))</f>
        <v>},</v>
      </c>
      <c r="E1218" t="s">
        <v>116</v>
      </c>
      <c r="F1218" t="str">
        <f>VLOOKUP(A1218,Sheet2!A:U,5,FALSE)</f>
        <v>RAP</v>
      </c>
      <c r="K1218" t="b">
        <f t="shared" ref="K1218:K1281" ca="1" si="350">IF(EXACT($N$1,$N$2),"",FALSE)</f>
        <v>0</v>
      </c>
    </row>
    <row r="1219" spans="1:11">
      <c r="A1219">
        <f t="shared" si="346"/>
        <v>29</v>
      </c>
      <c r="B1219">
        <f t="shared" ref="B1219:B1282" si="351">MOD((ROW(C1219)-2),43)+1</f>
        <v>14</v>
      </c>
      <c r="C1219" s="1" t="s">
        <v>0</v>
      </c>
      <c r="D1219" t="str">
        <f>IF(J1220=0,"",C1219)</f>
        <v>{</v>
      </c>
      <c r="E1219" t="s">
        <v>116</v>
      </c>
      <c r="F1219" t="str">
        <f>VLOOKUP(A1219,Sheet2!A:U,5,FALSE)</f>
        <v>RAP</v>
      </c>
      <c r="K1219" t="b">
        <f t="shared" ca="1" si="350"/>
        <v>0</v>
      </c>
    </row>
    <row r="1220" spans="1:11">
      <c r="A1220" s="16">
        <f t="shared" si="346"/>
        <v>29</v>
      </c>
      <c r="B1220" s="16">
        <f t="shared" si="351"/>
        <v>15</v>
      </c>
      <c r="C1220" s="17" t="s">
        <v>15</v>
      </c>
      <c r="D1220" s="16" t="str">
        <f>IF(ISNUMBER(SEARCH("n/a",H1220)),"",CONCATENATE(C1220," ",H1220,","))</f>
        <v>"adult_cny": 314,</v>
      </c>
      <c r="E1220" s="16" t="s">
        <v>116</v>
      </c>
      <c r="F1220" s="16" t="str">
        <f>VLOOKUP(A1220,Sheet2!A:U,5,FALSE)</f>
        <v>RAP</v>
      </c>
      <c r="G1220" s="16" t="s">
        <v>118</v>
      </c>
      <c r="H1220" s="16">
        <f>VLOOKUP(A1220,Sheet2!A:U,7,FALSE)</f>
        <v>314</v>
      </c>
      <c r="I1220" s="16" t="e">
        <f ca="1">_xlfn.FORMULATEXT(H1220)</f>
        <v>#NAME?</v>
      </c>
      <c r="J1220">
        <f>COUNT(H1220:H1223)</f>
        <v>4</v>
      </c>
      <c r="K1220" t="b">
        <f t="shared" ca="1" si="350"/>
        <v>0</v>
      </c>
    </row>
    <row r="1221" spans="1:11">
      <c r="A1221" s="16">
        <f t="shared" si="346"/>
        <v>29</v>
      </c>
      <c r="B1221" s="16">
        <f t="shared" si="351"/>
        <v>16</v>
      </c>
      <c r="C1221" s="17" t="s">
        <v>16</v>
      </c>
      <c r="D1221" s="16" t="str">
        <f t="shared" ref="D1221:D1223" si="352">IF(ISNUMBER(SEARCH("n/a",H1221)),"",CONCATENATE(C1221," ",H1221,","))</f>
        <v>"adult_hkd": 363,</v>
      </c>
      <c r="E1221" s="16" t="s">
        <v>116</v>
      </c>
      <c r="F1221" s="16" t="str">
        <f>VLOOKUP(A1221,Sheet2!A:U,5,FALSE)</f>
        <v>RAP</v>
      </c>
      <c r="G1221" s="16" t="s">
        <v>118</v>
      </c>
      <c r="H1221" s="16">
        <f>VLOOKUP(A1221,Sheet2!A:U,15,FALSE)</f>
        <v>363</v>
      </c>
      <c r="I1221" s="16" t="e">
        <f t="shared" ref="I1221:I1223" ca="1" si="353">_xlfn.FORMULATEXT(H1221)</f>
        <v>#NAME?</v>
      </c>
      <c r="K1221" t="b">
        <f t="shared" ca="1" si="350"/>
        <v>0</v>
      </c>
    </row>
    <row r="1222" spans="1:11">
      <c r="A1222" s="16">
        <f t="shared" si="346"/>
        <v>29</v>
      </c>
      <c r="B1222" s="16">
        <f t="shared" si="351"/>
        <v>17</v>
      </c>
      <c r="C1222" s="17" t="s">
        <v>17</v>
      </c>
      <c r="D1222" s="16" t="str">
        <f t="shared" si="352"/>
        <v>"child_cny": 163,</v>
      </c>
      <c r="E1222" s="16" t="s">
        <v>116</v>
      </c>
      <c r="F1222" s="16" t="str">
        <f>VLOOKUP(A1222,Sheet2!A:U,5,FALSE)</f>
        <v>RAP</v>
      </c>
      <c r="G1222" s="16" t="s">
        <v>118</v>
      </c>
      <c r="H1222" s="16">
        <f>VLOOKUP(A1222,Sheet2!A:U,11,FALSE)</f>
        <v>163</v>
      </c>
      <c r="I1222" s="16" t="e">
        <f t="shared" ca="1" si="353"/>
        <v>#NAME?</v>
      </c>
      <c r="K1222" t="b">
        <f t="shared" ca="1" si="350"/>
        <v>0</v>
      </c>
    </row>
    <row r="1223" spans="1:11">
      <c r="A1223" s="16">
        <f t="shared" si="346"/>
        <v>29</v>
      </c>
      <c r="B1223" s="16">
        <f t="shared" si="351"/>
        <v>18</v>
      </c>
      <c r="C1223" s="17" t="s">
        <v>18</v>
      </c>
      <c r="D1223" s="16" t="str">
        <f t="shared" si="352"/>
        <v>"child_hkd": 189,</v>
      </c>
      <c r="E1223" s="16" t="s">
        <v>116</v>
      </c>
      <c r="F1223" s="16" t="str">
        <f>VLOOKUP(A1223,Sheet2!A:U,5,FALSE)</f>
        <v>RAP</v>
      </c>
      <c r="G1223" s="16" t="s">
        <v>118</v>
      </c>
      <c r="H1223" s="16">
        <f>VLOOKUP(A1223,Sheet2!A:U,19,FALSE)</f>
        <v>189</v>
      </c>
      <c r="I1223" s="16" t="e">
        <f t="shared" ca="1" si="353"/>
        <v>#NAME?</v>
      </c>
      <c r="K1223" t="b">
        <f t="shared" ca="1" si="350"/>
        <v>0</v>
      </c>
    </row>
    <row r="1224" spans="1:11">
      <c r="A1224">
        <f t="shared" si="346"/>
        <v>29</v>
      </c>
      <c r="B1224">
        <f t="shared" si="351"/>
        <v>19</v>
      </c>
      <c r="C1224" s="1" t="s">
        <v>9</v>
      </c>
      <c r="D1224" t="str">
        <f>IF(J1220=0,"",C1224)</f>
        <v>"class_title":"first_class",</v>
      </c>
      <c r="E1224" t="s">
        <v>116</v>
      </c>
      <c r="F1224" t="str">
        <f>VLOOKUP(A1224,Sheet2!A:U,5,FALSE)</f>
        <v>RAP</v>
      </c>
      <c r="K1224" t="b">
        <f t="shared" ca="1" si="350"/>
        <v>0</v>
      </c>
    </row>
    <row r="1225" spans="1:11">
      <c r="A1225">
        <f t="shared" si="346"/>
        <v>29</v>
      </c>
      <c r="B1225">
        <f t="shared" si="351"/>
        <v>20</v>
      </c>
      <c r="C1225" s="1" t="s">
        <v>10</v>
      </c>
      <c r="D1225" t="str">
        <f>IF(J1220=0,"",C1225)</f>
        <v>"class_type":3</v>
      </c>
      <c r="E1225" t="s">
        <v>116</v>
      </c>
      <c r="F1225" t="str">
        <f>VLOOKUP(A1225,Sheet2!A:U,5,FALSE)</f>
        <v>RAP</v>
      </c>
      <c r="K1225" t="b">
        <f t="shared" ca="1" si="350"/>
        <v>0</v>
      </c>
    </row>
    <row r="1226" spans="1:11">
      <c r="A1226">
        <f t="shared" si="346"/>
        <v>29</v>
      </c>
      <c r="B1226">
        <f t="shared" si="351"/>
        <v>21</v>
      </c>
      <c r="C1226" s="1" t="s">
        <v>1</v>
      </c>
      <c r="D1226" t="str">
        <f>IF(J1220=0,"",IF(SUM(J1228:J1244)&gt;0,C1226,"}"))</f>
        <v>},</v>
      </c>
      <c r="E1226" t="s">
        <v>116</v>
      </c>
      <c r="F1226" t="str">
        <f>VLOOKUP(A1226,Sheet2!A:U,5,FALSE)</f>
        <v>RAP</v>
      </c>
      <c r="K1226" t="b">
        <f t="shared" ca="1" si="350"/>
        <v>0</v>
      </c>
    </row>
    <row r="1227" spans="1:11">
      <c r="A1227">
        <f t="shared" si="346"/>
        <v>29</v>
      </c>
      <c r="B1227">
        <f t="shared" si="351"/>
        <v>22</v>
      </c>
      <c r="C1227" s="1" t="s">
        <v>0</v>
      </c>
      <c r="D1227" t="str">
        <f>IF(J1228=0,"",C1227)</f>
        <v>{</v>
      </c>
      <c r="E1227" t="s">
        <v>116</v>
      </c>
      <c r="F1227" t="str">
        <f>VLOOKUP(A1227,Sheet2!A:U,5,FALSE)</f>
        <v>RAP</v>
      </c>
      <c r="K1227" t="b">
        <f t="shared" ca="1" si="350"/>
        <v>0</v>
      </c>
    </row>
    <row r="1228" spans="1:11">
      <c r="A1228" s="18">
        <f t="shared" si="346"/>
        <v>29</v>
      </c>
      <c r="B1228" s="18">
        <f t="shared" si="351"/>
        <v>23</v>
      </c>
      <c r="C1228" s="19" t="s">
        <v>15</v>
      </c>
      <c r="D1228" s="18" t="str">
        <f>IF(ISNUMBER(SEARCH("n/a",H1228)),"",CONCATENATE(C1228," ",H1228,","))</f>
        <v>"adult_cny": 354,</v>
      </c>
      <c r="E1228" s="18" t="s">
        <v>116</v>
      </c>
      <c r="F1228" s="18" t="str">
        <f>VLOOKUP(A1228,Sheet2!A:U,5,FALSE)</f>
        <v>RAP</v>
      </c>
      <c r="G1228" s="18" t="s">
        <v>119</v>
      </c>
      <c r="H1228" s="18">
        <f>VLOOKUP(A1228,Sheet2!A:U,8,FALSE)</f>
        <v>354</v>
      </c>
      <c r="I1228" s="18" t="e">
        <f ca="1">_xlfn.FORMULATEXT(H1228)</f>
        <v>#NAME?</v>
      </c>
      <c r="J1228">
        <f>COUNT(H1228:H1231)</f>
        <v>4</v>
      </c>
      <c r="K1228" t="b">
        <f t="shared" ca="1" si="350"/>
        <v>0</v>
      </c>
    </row>
    <row r="1229" spans="1:11">
      <c r="A1229" s="18">
        <f t="shared" si="346"/>
        <v>29</v>
      </c>
      <c r="B1229" s="18">
        <f t="shared" si="351"/>
        <v>24</v>
      </c>
      <c r="C1229" s="19" t="s">
        <v>16</v>
      </c>
      <c r="D1229" s="18" t="str">
        <f t="shared" ref="D1229:D1231" si="354">IF(ISNUMBER(SEARCH("n/a",H1229)),"",CONCATENATE(C1229," ",H1229,","))</f>
        <v>"adult_hkd": 410,</v>
      </c>
      <c r="E1229" s="18" t="s">
        <v>116</v>
      </c>
      <c r="F1229" s="18" t="str">
        <f>VLOOKUP(A1229,Sheet2!A:U,5,FALSE)</f>
        <v>RAP</v>
      </c>
      <c r="G1229" s="18" t="s">
        <v>119</v>
      </c>
      <c r="H1229" s="18">
        <f>VLOOKUP(A1229,Sheet2!A:U,16,FALSE)</f>
        <v>410</v>
      </c>
      <c r="I1229" s="18" t="e">
        <f t="shared" ref="I1229:I1231" ca="1" si="355">_xlfn.FORMULATEXT(H1229)</f>
        <v>#NAME?</v>
      </c>
      <c r="K1229" t="b">
        <f t="shared" ca="1" si="350"/>
        <v>0</v>
      </c>
    </row>
    <row r="1230" spans="1:11">
      <c r="A1230" s="18">
        <f t="shared" si="346"/>
        <v>29</v>
      </c>
      <c r="B1230" s="18">
        <f t="shared" si="351"/>
        <v>25</v>
      </c>
      <c r="C1230" s="19" t="s">
        <v>17</v>
      </c>
      <c r="D1230" s="18" t="str">
        <f t="shared" si="354"/>
        <v>"child_cny": 184,</v>
      </c>
      <c r="E1230" s="18" t="s">
        <v>116</v>
      </c>
      <c r="F1230" s="18" t="str">
        <f>VLOOKUP(A1230,Sheet2!A:U,5,FALSE)</f>
        <v>RAP</v>
      </c>
      <c r="G1230" s="18" t="s">
        <v>119</v>
      </c>
      <c r="H1230" s="18">
        <f>VLOOKUP(A1230,Sheet2!A:U,12,FALSE)</f>
        <v>184</v>
      </c>
      <c r="I1230" s="18" t="e">
        <f t="shared" ca="1" si="355"/>
        <v>#NAME?</v>
      </c>
      <c r="K1230" t="b">
        <f t="shared" ca="1" si="350"/>
        <v>0</v>
      </c>
    </row>
    <row r="1231" spans="1:11">
      <c r="A1231" s="18">
        <f t="shared" si="346"/>
        <v>29</v>
      </c>
      <c r="B1231" s="18">
        <f t="shared" si="351"/>
        <v>26</v>
      </c>
      <c r="C1231" s="19" t="s">
        <v>18</v>
      </c>
      <c r="D1231" s="18" t="str">
        <f t="shared" si="354"/>
        <v>"child_hkd": 213,</v>
      </c>
      <c r="E1231" s="18" t="s">
        <v>116</v>
      </c>
      <c r="F1231" s="18" t="str">
        <f>VLOOKUP(A1231,Sheet2!A:U,5,FALSE)</f>
        <v>RAP</v>
      </c>
      <c r="G1231" s="18" t="s">
        <v>119</v>
      </c>
      <c r="H1231" s="18">
        <f>VLOOKUP(A1231,Sheet2!A:U,20,FALSE)</f>
        <v>213</v>
      </c>
      <c r="I1231" s="18" t="e">
        <f t="shared" ca="1" si="355"/>
        <v>#NAME?</v>
      </c>
      <c r="K1231" t="b">
        <f t="shared" ca="1" si="350"/>
        <v>0</v>
      </c>
    </row>
    <row r="1232" spans="1:11">
      <c r="A1232">
        <f t="shared" si="346"/>
        <v>29</v>
      </c>
      <c r="B1232">
        <f t="shared" si="351"/>
        <v>27</v>
      </c>
      <c r="C1232" s="1" t="s">
        <v>11</v>
      </c>
      <c r="D1232" t="str">
        <f>IF(J1228=0,"",C1232)</f>
        <v>"class_title":"premium_class",</v>
      </c>
      <c r="E1232" t="s">
        <v>116</v>
      </c>
      <c r="F1232" t="str">
        <f>VLOOKUP(A1232,Sheet2!A:U,5,FALSE)</f>
        <v>RAP</v>
      </c>
      <c r="K1232" t="b">
        <f t="shared" ca="1" si="350"/>
        <v>0</v>
      </c>
    </row>
    <row r="1233" spans="1:11">
      <c r="A1233">
        <f t="shared" si="346"/>
        <v>29</v>
      </c>
      <c r="B1233">
        <f t="shared" si="351"/>
        <v>28</v>
      </c>
      <c r="C1233" s="1" t="s">
        <v>12</v>
      </c>
      <c r="D1233" t="str">
        <f>IF(J1228=0,"",C1233)</f>
        <v>"class_type":2</v>
      </c>
      <c r="E1233" t="s">
        <v>116</v>
      </c>
      <c r="F1233" t="str">
        <f>VLOOKUP(A1233,Sheet2!A:U,5,FALSE)</f>
        <v>RAP</v>
      </c>
      <c r="K1233" t="b">
        <f t="shared" ca="1" si="350"/>
        <v>0</v>
      </c>
    </row>
    <row r="1234" spans="1:11">
      <c r="A1234">
        <f t="shared" si="346"/>
        <v>29</v>
      </c>
      <c r="B1234">
        <f t="shared" si="351"/>
        <v>29</v>
      </c>
      <c r="C1234" s="1" t="s">
        <v>1</v>
      </c>
      <c r="D1234" t="str">
        <f>IF(J1228=0,"",IF(SUM(J1236:J1252)&gt;0,C1234,"}"))</f>
        <v>},</v>
      </c>
      <c r="E1234" t="s">
        <v>116</v>
      </c>
      <c r="F1234" t="str">
        <f>VLOOKUP(A1234,Sheet2!A:U,5,FALSE)</f>
        <v>RAP</v>
      </c>
      <c r="K1234" t="b">
        <f t="shared" ca="1" si="350"/>
        <v>0</v>
      </c>
    </row>
    <row r="1235" spans="1:11">
      <c r="A1235">
        <f t="shared" si="346"/>
        <v>29</v>
      </c>
      <c r="B1235">
        <f t="shared" si="351"/>
        <v>30</v>
      </c>
      <c r="C1235" s="1" t="s">
        <v>0</v>
      </c>
      <c r="D1235" t="str">
        <f>IF(J1236=0,"",C1235)</f>
        <v>{</v>
      </c>
      <c r="E1235" t="s">
        <v>116</v>
      </c>
      <c r="F1235" t="str">
        <f>VLOOKUP(A1235,Sheet2!A:U,5,FALSE)</f>
        <v>RAP</v>
      </c>
      <c r="K1235" t="b">
        <f t="shared" ca="1" si="350"/>
        <v>0</v>
      </c>
    </row>
    <row r="1236" spans="1:11">
      <c r="A1236" s="20">
        <f t="shared" si="346"/>
        <v>29</v>
      </c>
      <c r="B1236" s="20">
        <f t="shared" si="351"/>
        <v>31</v>
      </c>
      <c r="C1236" s="21" t="s">
        <v>15</v>
      </c>
      <c r="D1236" s="20" t="str">
        <f>IF(ISNUMBER(SEARCH("n/a",H1236)),"",CONCATENATE(C1236," ",H1236,","))</f>
        <v>"adult_cny": 589,</v>
      </c>
      <c r="E1236" s="20" t="s">
        <v>116</v>
      </c>
      <c r="F1236" s="20" t="str">
        <f>VLOOKUP(A1236,Sheet2!A:U,5,FALSE)</f>
        <v>RAP</v>
      </c>
      <c r="G1236" s="20" t="s">
        <v>120</v>
      </c>
      <c r="H1236" s="20">
        <f>VLOOKUP(A1236,Sheet2!A:U,9,FALSE)</f>
        <v>589</v>
      </c>
      <c r="I1236" s="20" t="e">
        <f ca="1">_xlfn.FORMULATEXT(H1236)</f>
        <v>#NAME?</v>
      </c>
      <c r="J1236">
        <f>COUNT(H1236:H1239)</f>
        <v>4</v>
      </c>
      <c r="K1236" t="b">
        <f t="shared" ca="1" si="350"/>
        <v>0</v>
      </c>
    </row>
    <row r="1237" spans="1:11">
      <c r="A1237" s="20">
        <f t="shared" si="346"/>
        <v>29</v>
      </c>
      <c r="B1237" s="20">
        <f t="shared" si="351"/>
        <v>32</v>
      </c>
      <c r="C1237" s="21" t="s">
        <v>16</v>
      </c>
      <c r="D1237" s="20" t="str">
        <f t="shared" ref="D1237:D1239" si="356">IF(ISNUMBER(SEARCH("n/a",H1237)),"",CONCATENATE(C1237," ",H1237,","))</f>
        <v>"adult_hkd": 682,</v>
      </c>
      <c r="E1237" s="20" t="s">
        <v>116</v>
      </c>
      <c r="F1237" s="20" t="str">
        <f>VLOOKUP(A1237,Sheet2!A:U,5,FALSE)</f>
        <v>RAP</v>
      </c>
      <c r="G1237" s="20" t="s">
        <v>120</v>
      </c>
      <c r="H1237" s="20">
        <f>VLOOKUP(A1237,Sheet2!A:U,17,FALSE)</f>
        <v>682</v>
      </c>
      <c r="I1237" s="20" t="e">
        <f t="shared" ref="I1237:I1239" ca="1" si="357">_xlfn.FORMULATEXT(H1237)</f>
        <v>#NAME?</v>
      </c>
      <c r="K1237" t="b">
        <f t="shared" ca="1" si="350"/>
        <v>0</v>
      </c>
    </row>
    <row r="1238" spans="1:11">
      <c r="A1238" s="20">
        <f t="shared" si="346"/>
        <v>29</v>
      </c>
      <c r="B1238" s="20">
        <f t="shared" si="351"/>
        <v>33</v>
      </c>
      <c r="C1238" s="21" t="s">
        <v>17</v>
      </c>
      <c r="D1238" s="20" t="str">
        <f t="shared" si="356"/>
        <v>"child_cny": 305,</v>
      </c>
      <c r="E1238" s="20" t="s">
        <v>116</v>
      </c>
      <c r="F1238" s="20" t="str">
        <f>VLOOKUP(A1238,Sheet2!A:U,5,FALSE)</f>
        <v>RAP</v>
      </c>
      <c r="G1238" s="20" t="s">
        <v>120</v>
      </c>
      <c r="H1238" s="20">
        <f>VLOOKUP(A1238,Sheet2!A:U,13,FALSE)</f>
        <v>305</v>
      </c>
      <c r="I1238" s="20" t="e">
        <f t="shared" ca="1" si="357"/>
        <v>#NAME?</v>
      </c>
      <c r="K1238" t="b">
        <f t="shared" ca="1" si="350"/>
        <v>0</v>
      </c>
    </row>
    <row r="1239" spans="1:11">
      <c r="A1239" s="20">
        <f t="shared" si="346"/>
        <v>29</v>
      </c>
      <c r="B1239" s="20">
        <f t="shared" si="351"/>
        <v>34</v>
      </c>
      <c r="C1239" s="21" t="s">
        <v>18</v>
      </c>
      <c r="D1239" s="20" t="str">
        <f t="shared" si="356"/>
        <v>"child_hkd": 353,</v>
      </c>
      <c r="E1239" s="20" t="s">
        <v>116</v>
      </c>
      <c r="F1239" s="20" t="str">
        <f>VLOOKUP(A1239,Sheet2!A:U,5,FALSE)</f>
        <v>RAP</v>
      </c>
      <c r="G1239" s="20" t="s">
        <v>120</v>
      </c>
      <c r="H1239" s="20">
        <f>VLOOKUP(A1239,Sheet2!A:U,21,FALSE)</f>
        <v>353</v>
      </c>
      <c r="I1239" s="20" t="e">
        <f t="shared" ca="1" si="357"/>
        <v>#NAME?</v>
      </c>
      <c r="K1239" t="b">
        <f t="shared" ca="1" si="350"/>
        <v>0</v>
      </c>
    </row>
    <row r="1240" spans="1:11">
      <c r="A1240">
        <f t="shared" si="346"/>
        <v>29</v>
      </c>
      <c r="B1240">
        <f t="shared" si="351"/>
        <v>35</v>
      </c>
      <c r="C1240" s="1" t="s">
        <v>13</v>
      </c>
      <c r="D1240" t="str">
        <f>IF(J1236=0,"",C1240)</f>
        <v>"class_title":"business_class",</v>
      </c>
      <c r="E1240" t="s">
        <v>116</v>
      </c>
      <c r="F1240" t="str">
        <f>VLOOKUP(A1240,Sheet2!A:U,5,FALSE)</f>
        <v>RAP</v>
      </c>
      <c r="K1240" t="b">
        <f t="shared" ca="1" si="350"/>
        <v>0</v>
      </c>
    </row>
    <row r="1241" spans="1:11">
      <c r="A1241">
        <f t="shared" si="346"/>
        <v>29</v>
      </c>
      <c r="B1241">
        <f t="shared" si="351"/>
        <v>36</v>
      </c>
      <c r="C1241" s="1" t="s">
        <v>14</v>
      </c>
      <c r="D1241" t="str">
        <f>IF(J1236=0,"",C1241)</f>
        <v>"class_type":1</v>
      </c>
      <c r="E1241" t="s">
        <v>116</v>
      </c>
      <c r="F1241" t="str">
        <f>VLOOKUP(A1241,Sheet2!A:U,5,FALSE)</f>
        <v>RAP</v>
      </c>
      <c r="K1241" t="b">
        <f t="shared" ca="1" si="350"/>
        <v>0</v>
      </c>
    </row>
    <row r="1242" spans="1:11">
      <c r="A1242">
        <f t="shared" si="346"/>
        <v>29</v>
      </c>
      <c r="B1242">
        <f t="shared" si="351"/>
        <v>37</v>
      </c>
      <c r="C1242" s="1" t="s">
        <v>2</v>
      </c>
      <c r="D1242" t="str">
        <f>IF(J1236=0,"",C1242)</f>
        <v>}</v>
      </c>
      <c r="E1242" t="s">
        <v>116</v>
      </c>
      <c r="F1242" t="str">
        <f>VLOOKUP(A1242,Sheet2!A:U,5,FALSE)</f>
        <v>RAP</v>
      </c>
      <c r="K1242" t="b">
        <f t="shared" ca="1" si="350"/>
        <v>0</v>
      </c>
    </row>
    <row r="1243" spans="1:11">
      <c r="A1243">
        <f t="shared" si="346"/>
        <v>29</v>
      </c>
      <c r="B1243">
        <f t="shared" si="351"/>
        <v>38</v>
      </c>
      <c r="C1243" s="1" t="s">
        <v>3</v>
      </c>
      <c r="D1243" t="str">
        <f t="shared" ref="D1243:D1245" si="358">C1243</f>
        <v>]</v>
      </c>
      <c r="E1243" t="s">
        <v>116</v>
      </c>
      <c r="F1243" t="str">
        <f>VLOOKUP(A1243,Sheet2!A:U,5,FALSE)</f>
        <v>RAP</v>
      </c>
      <c r="K1243" t="b">
        <f t="shared" ca="1" si="350"/>
        <v>0</v>
      </c>
    </row>
    <row r="1244" spans="1:11">
      <c r="A1244">
        <f t="shared" si="346"/>
        <v>29</v>
      </c>
      <c r="B1244">
        <f t="shared" si="351"/>
        <v>39</v>
      </c>
      <c r="C1244" s="1" t="s">
        <v>2</v>
      </c>
      <c r="D1244" t="str">
        <f t="shared" si="358"/>
        <v>}</v>
      </c>
      <c r="E1244" t="s">
        <v>116</v>
      </c>
      <c r="F1244" t="str">
        <f>VLOOKUP(A1244,Sheet2!A:U,5,FALSE)</f>
        <v>RAP</v>
      </c>
      <c r="K1244" t="b">
        <f t="shared" ca="1" si="350"/>
        <v>0</v>
      </c>
    </row>
    <row r="1245" spans="1:11">
      <c r="A1245">
        <f t="shared" si="346"/>
        <v>29</v>
      </c>
      <c r="B1245">
        <f t="shared" si="351"/>
        <v>40</v>
      </c>
      <c r="C1245" s="1" t="s">
        <v>4</v>
      </c>
      <c r="D1245" t="str">
        <f t="shared" si="358"/>
        <v>],</v>
      </c>
      <c r="E1245" t="s">
        <v>116</v>
      </c>
      <c r="F1245" t="str">
        <f>VLOOKUP(A1245,Sheet2!A:U,5,FALSE)</f>
        <v>RAP</v>
      </c>
      <c r="K1245" t="b">
        <f t="shared" ca="1" si="350"/>
        <v>0</v>
      </c>
    </row>
    <row r="1246" spans="1:11">
      <c r="A1246">
        <f t="shared" si="346"/>
        <v>29</v>
      </c>
      <c r="B1246">
        <f t="shared" si="351"/>
        <v>41</v>
      </c>
      <c r="C1246" s="1" t="s">
        <v>19</v>
      </c>
      <c r="D1246" t="str">
        <f>CONCATENATE(C1246," ",A1246,",")</f>
        <v>"fee_id": 29,</v>
      </c>
      <c r="E1246" t="s">
        <v>116</v>
      </c>
      <c r="F1246" t="str">
        <f>VLOOKUP(A1246,Sheet2!A:U,5,FALSE)</f>
        <v>RAP</v>
      </c>
      <c r="K1246" t="b">
        <f t="shared" ca="1" si="350"/>
        <v>0</v>
      </c>
    </row>
    <row r="1247" spans="1:11">
      <c r="A1247">
        <f t="shared" si="346"/>
        <v>29</v>
      </c>
      <c r="B1247">
        <f t="shared" si="351"/>
        <v>42</v>
      </c>
      <c r="C1247" s="1" t="s">
        <v>129</v>
      </c>
      <c r="D1247" t="str">
        <f>CONCATENATE(C1247,E1247,"2",F1247,"""")</f>
        <v>"route_id": "WEK2RAP"</v>
      </c>
      <c r="E1247" t="s">
        <v>116</v>
      </c>
      <c r="F1247" t="str">
        <f>VLOOKUP(A1247,Sheet2!A:U,5,FALSE)</f>
        <v>RAP</v>
      </c>
      <c r="K1247" t="b">
        <f t="shared" ca="1" si="350"/>
        <v>0</v>
      </c>
    </row>
    <row r="1248" spans="1:11">
      <c r="A1248">
        <f t="shared" si="346"/>
        <v>29</v>
      </c>
      <c r="B1248">
        <f t="shared" si="351"/>
        <v>43</v>
      </c>
      <c r="C1248" s="1" t="s">
        <v>1</v>
      </c>
      <c r="D1248" t="str">
        <f>IF(D1249="","}",C1248)</f>
        <v>},</v>
      </c>
      <c r="E1248" t="s">
        <v>116</v>
      </c>
      <c r="F1248" t="str">
        <f>VLOOKUP(A1248,Sheet2!A:U,5,FALSE)</f>
        <v>RAP</v>
      </c>
      <c r="K1248" t="b">
        <f t="shared" ca="1" si="350"/>
        <v>0</v>
      </c>
    </row>
    <row r="1249" spans="1:11">
      <c r="A1249">
        <f t="shared" si="346"/>
        <v>30</v>
      </c>
      <c r="B1249">
        <f t="shared" si="351"/>
        <v>1</v>
      </c>
      <c r="C1249" s="1" t="s">
        <v>0</v>
      </c>
      <c r="D1249" t="str">
        <f>C1249</f>
        <v>{</v>
      </c>
      <c r="E1249" t="s">
        <v>116</v>
      </c>
      <c r="F1249" t="str">
        <f>VLOOKUP(A1249,Sheet2!A:U,5,FALSE)</f>
        <v>SHH</v>
      </c>
      <c r="K1249" t="b">
        <f t="shared" ca="1" si="350"/>
        <v>0</v>
      </c>
    </row>
    <row r="1250" spans="1:11">
      <c r="A1250">
        <f t="shared" si="346"/>
        <v>30</v>
      </c>
      <c r="B1250">
        <f t="shared" si="351"/>
        <v>2</v>
      </c>
      <c r="C1250" s="1" t="s">
        <v>5</v>
      </c>
      <c r="D1250" t="str">
        <f t="shared" ref="D1250:D1253" si="359">C1250</f>
        <v>"fee_data":[</v>
      </c>
      <c r="E1250" t="s">
        <v>116</v>
      </c>
      <c r="F1250" t="str">
        <f>VLOOKUP(A1250,Sheet2!A:U,5,FALSE)</f>
        <v>SHH</v>
      </c>
      <c r="K1250" t="b">
        <f t="shared" ca="1" si="350"/>
        <v>0</v>
      </c>
    </row>
    <row r="1251" spans="1:11">
      <c r="A1251">
        <f t="shared" si="346"/>
        <v>30</v>
      </c>
      <c r="B1251">
        <f t="shared" si="351"/>
        <v>3</v>
      </c>
      <c r="C1251" s="1" t="s">
        <v>0</v>
      </c>
      <c r="D1251" t="str">
        <f t="shared" si="359"/>
        <v>{</v>
      </c>
      <c r="E1251" t="s">
        <v>116</v>
      </c>
      <c r="F1251" t="str">
        <f>VLOOKUP(A1251,Sheet2!A:U,5,FALSE)</f>
        <v>SHH</v>
      </c>
      <c r="K1251" t="b">
        <f t="shared" ca="1" si="350"/>
        <v>0</v>
      </c>
    </row>
    <row r="1252" spans="1:11">
      <c r="A1252">
        <f t="shared" si="346"/>
        <v>30</v>
      </c>
      <c r="B1252">
        <f t="shared" si="351"/>
        <v>4</v>
      </c>
      <c r="C1252" s="24" t="s">
        <v>133</v>
      </c>
      <c r="D1252" t="str">
        <f>CONCATENATE(C1252,$M$1,",",$N$1,""",")</f>
        <v>"fee_date":"2019,2",</v>
      </c>
      <c r="E1252" t="s">
        <v>116</v>
      </c>
      <c r="F1252" t="str">
        <f>VLOOKUP(A1252,Sheet2!A:U,5,FALSE)</f>
        <v>SHH</v>
      </c>
      <c r="K1252" t="b">
        <f t="shared" ca="1" si="350"/>
        <v>0</v>
      </c>
    </row>
    <row r="1253" spans="1:11">
      <c r="A1253">
        <f t="shared" si="346"/>
        <v>30</v>
      </c>
      <c r="B1253">
        <f t="shared" si="351"/>
        <v>5</v>
      </c>
      <c r="C1253" s="1" t="s">
        <v>6</v>
      </c>
      <c r="D1253" t="str">
        <f t="shared" si="359"/>
        <v>"fee_detail":[</v>
      </c>
      <c r="E1253" t="s">
        <v>116</v>
      </c>
      <c r="F1253" t="str">
        <f>VLOOKUP(A1253,Sheet2!A:U,5,FALSE)</f>
        <v>SHH</v>
      </c>
      <c r="K1253" t="b">
        <f t="shared" ca="1" si="350"/>
        <v>0</v>
      </c>
    </row>
    <row r="1254" spans="1:11">
      <c r="A1254">
        <f t="shared" si="346"/>
        <v>30</v>
      </c>
      <c r="B1254">
        <f t="shared" si="351"/>
        <v>6</v>
      </c>
      <c r="C1254" s="1" t="s">
        <v>0</v>
      </c>
      <c r="D1254" t="str">
        <f>IF(J1255=0,"",C1254)</f>
        <v>{</v>
      </c>
      <c r="E1254" t="s">
        <v>116</v>
      </c>
      <c r="F1254" t="str">
        <f>VLOOKUP(A1254,Sheet2!A:U,5,FALSE)</f>
        <v>SHH</v>
      </c>
      <c r="K1254" t="b">
        <f t="shared" ca="1" si="350"/>
        <v>0</v>
      </c>
    </row>
    <row r="1255" spans="1:11">
      <c r="A1255" s="14">
        <f t="shared" si="346"/>
        <v>30</v>
      </c>
      <c r="B1255" s="14">
        <f t="shared" si="351"/>
        <v>7</v>
      </c>
      <c r="C1255" s="15" t="s">
        <v>15</v>
      </c>
      <c r="D1255" s="14" t="str">
        <f>IF(ISNUMBER(SEARCH("n/a",H1255)),"",CONCATENATE(C1255," ",H1255,","))</f>
        <v>"adult_cny": 1008,</v>
      </c>
      <c r="E1255" s="14" t="s">
        <v>116</v>
      </c>
      <c r="F1255" s="14" t="str">
        <f>VLOOKUP(A1255,Sheet2!A:U,5,FALSE)</f>
        <v>SHH</v>
      </c>
      <c r="G1255" s="14" t="s">
        <v>117</v>
      </c>
      <c r="H1255" s="14">
        <f>VLOOKUP(A1255,Sheet2!A:U,6,FALSE)</f>
        <v>1008</v>
      </c>
      <c r="I1255" s="14" t="e">
        <f ca="1">_xlfn.FORMULATEXT(H1255)</f>
        <v>#NAME?</v>
      </c>
      <c r="J1255">
        <f>COUNT(H1255:H1258)</f>
        <v>4</v>
      </c>
      <c r="K1255" t="b">
        <f t="shared" ca="1" si="350"/>
        <v>0</v>
      </c>
    </row>
    <row r="1256" spans="1:11">
      <c r="A1256" s="14">
        <f t="shared" si="346"/>
        <v>30</v>
      </c>
      <c r="B1256" s="14">
        <f t="shared" si="351"/>
        <v>8</v>
      </c>
      <c r="C1256" s="15" t="s">
        <v>16</v>
      </c>
      <c r="D1256" s="14" t="str">
        <f t="shared" ref="D1256:D1258" si="360">IF(ISNUMBER(SEARCH("n/a",H1256)),"",CONCATENATE(C1256," ",H1256,","))</f>
        <v>"adult_hkd": 1167,</v>
      </c>
      <c r="E1256" s="14" t="s">
        <v>116</v>
      </c>
      <c r="F1256" s="14" t="str">
        <f>VLOOKUP(A1256,Sheet2!A:U,5,FALSE)</f>
        <v>SHH</v>
      </c>
      <c r="G1256" s="14" t="s">
        <v>117</v>
      </c>
      <c r="H1256" s="14">
        <f>VLOOKUP(A1256,Sheet2!A:U,14,FALSE)</f>
        <v>1167</v>
      </c>
      <c r="I1256" s="14" t="e">
        <f t="shared" ref="I1256:I1258" ca="1" si="361">_xlfn.FORMULATEXT(H1256)</f>
        <v>#NAME?</v>
      </c>
      <c r="K1256" t="b">
        <f t="shared" ca="1" si="350"/>
        <v>0</v>
      </c>
    </row>
    <row r="1257" spans="1:11">
      <c r="A1257" s="14">
        <f t="shared" si="346"/>
        <v>30</v>
      </c>
      <c r="B1257" s="14">
        <f t="shared" si="351"/>
        <v>9</v>
      </c>
      <c r="C1257" s="15" t="s">
        <v>17</v>
      </c>
      <c r="D1257" s="14" t="str">
        <f t="shared" si="360"/>
        <v>"child_cny": 504,</v>
      </c>
      <c r="E1257" s="14" t="s">
        <v>116</v>
      </c>
      <c r="F1257" s="14" t="str">
        <f>VLOOKUP(A1257,Sheet2!A:U,5,FALSE)</f>
        <v>SHH</v>
      </c>
      <c r="G1257" s="14" t="s">
        <v>117</v>
      </c>
      <c r="H1257" s="14">
        <f>VLOOKUP(A1257,Sheet2!A:U,10,FALSE)</f>
        <v>504</v>
      </c>
      <c r="I1257" s="14" t="e">
        <f t="shared" ca="1" si="361"/>
        <v>#NAME?</v>
      </c>
      <c r="K1257" t="b">
        <f t="shared" ca="1" si="350"/>
        <v>0</v>
      </c>
    </row>
    <row r="1258" spans="1:11">
      <c r="A1258" s="14">
        <f t="shared" si="346"/>
        <v>30</v>
      </c>
      <c r="B1258" s="14">
        <f t="shared" si="351"/>
        <v>10</v>
      </c>
      <c r="C1258" s="15" t="s">
        <v>18</v>
      </c>
      <c r="D1258" s="14" t="str">
        <f t="shared" si="360"/>
        <v>"child_hkd": 583,</v>
      </c>
      <c r="E1258" s="14" t="s">
        <v>116</v>
      </c>
      <c r="F1258" s="14" t="str">
        <f>VLOOKUP(A1258,Sheet2!A:U,5,FALSE)</f>
        <v>SHH</v>
      </c>
      <c r="G1258" s="14" t="s">
        <v>117</v>
      </c>
      <c r="H1258" s="14">
        <f>VLOOKUP(A1258,Sheet2!A:U,18,FALSE)</f>
        <v>583</v>
      </c>
      <c r="I1258" s="14" t="e">
        <f t="shared" ca="1" si="361"/>
        <v>#NAME?</v>
      </c>
      <c r="K1258" t="b">
        <f t="shared" ca="1" si="350"/>
        <v>0</v>
      </c>
    </row>
    <row r="1259" spans="1:11">
      <c r="A1259">
        <f t="shared" si="346"/>
        <v>30</v>
      </c>
      <c r="B1259">
        <f t="shared" si="351"/>
        <v>11</v>
      </c>
      <c r="C1259" s="1" t="s">
        <v>7</v>
      </c>
      <c r="D1259" t="str">
        <f>IF(J1255=0,"",C1259)</f>
        <v>"class_title":"second_class",</v>
      </c>
      <c r="E1259" t="s">
        <v>116</v>
      </c>
      <c r="F1259" t="str">
        <f>VLOOKUP(A1259,Sheet2!A:U,5,FALSE)</f>
        <v>SHH</v>
      </c>
      <c r="K1259" t="b">
        <f t="shared" ca="1" si="350"/>
        <v>0</v>
      </c>
    </row>
    <row r="1260" spans="1:11">
      <c r="A1260">
        <f t="shared" si="346"/>
        <v>30</v>
      </c>
      <c r="B1260">
        <f t="shared" si="351"/>
        <v>12</v>
      </c>
      <c r="C1260" s="1" t="s">
        <v>8</v>
      </c>
      <c r="D1260" t="str">
        <f>IF(J1255=0,"",C1260)</f>
        <v>"class_type":4</v>
      </c>
      <c r="E1260" t="s">
        <v>116</v>
      </c>
      <c r="F1260" t="str">
        <f>VLOOKUP(A1260,Sheet2!A:U,5,FALSE)</f>
        <v>SHH</v>
      </c>
      <c r="K1260" t="b">
        <f t="shared" ca="1" si="350"/>
        <v>0</v>
      </c>
    </row>
    <row r="1261" spans="1:11">
      <c r="A1261">
        <f t="shared" si="346"/>
        <v>30</v>
      </c>
      <c r="B1261">
        <f t="shared" si="351"/>
        <v>13</v>
      </c>
      <c r="C1261" s="1" t="s">
        <v>1</v>
      </c>
      <c r="D1261" t="str">
        <f>IF(J1255=0,"",IF(SUM(J1263:J1279)&gt;0,C1261,"}"))</f>
        <v>},</v>
      </c>
      <c r="E1261" t="s">
        <v>116</v>
      </c>
      <c r="F1261" t="str">
        <f>VLOOKUP(A1261,Sheet2!A:U,5,FALSE)</f>
        <v>SHH</v>
      </c>
      <c r="K1261" t="b">
        <f t="shared" ca="1" si="350"/>
        <v>0</v>
      </c>
    </row>
    <row r="1262" spans="1:11">
      <c r="A1262">
        <f t="shared" si="346"/>
        <v>30</v>
      </c>
      <c r="B1262">
        <f t="shared" si="351"/>
        <v>14</v>
      </c>
      <c r="C1262" s="1" t="s">
        <v>0</v>
      </c>
      <c r="D1262" t="str">
        <f>IF(J1263=0,"",C1262)</f>
        <v>{</v>
      </c>
      <c r="E1262" t="s">
        <v>116</v>
      </c>
      <c r="F1262" t="str">
        <f>VLOOKUP(A1262,Sheet2!A:U,5,FALSE)</f>
        <v>SHH</v>
      </c>
      <c r="K1262" t="b">
        <f t="shared" ca="1" si="350"/>
        <v>0</v>
      </c>
    </row>
    <row r="1263" spans="1:11">
      <c r="A1263" s="16">
        <f t="shared" si="346"/>
        <v>30</v>
      </c>
      <c r="B1263" s="16">
        <f t="shared" si="351"/>
        <v>15</v>
      </c>
      <c r="C1263" s="17" t="s">
        <v>15</v>
      </c>
      <c r="D1263" s="16" t="str">
        <f>IF(ISNUMBER(SEARCH("n/a",H1263)),"",CONCATENATE(C1263," ",H1263,","))</f>
        <v>"adult_cny": 1646.5,</v>
      </c>
      <c r="E1263" s="16" t="s">
        <v>116</v>
      </c>
      <c r="F1263" s="16" t="str">
        <f>VLOOKUP(A1263,Sheet2!A:U,5,FALSE)</f>
        <v>SHH</v>
      </c>
      <c r="G1263" s="16" t="s">
        <v>118</v>
      </c>
      <c r="H1263" s="16">
        <f>VLOOKUP(A1263,Sheet2!A:U,7,FALSE)</f>
        <v>1646.5</v>
      </c>
      <c r="I1263" s="16" t="e">
        <f ca="1">_xlfn.FORMULATEXT(H1263)</f>
        <v>#NAME?</v>
      </c>
      <c r="J1263">
        <f>COUNT(H1263:H1266)</f>
        <v>4</v>
      </c>
      <c r="K1263" t="b">
        <f t="shared" ca="1" si="350"/>
        <v>0</v>
      </c>
    </row>
    <row r="1264" spans="1:11">
      <c r="A1264" s="16">
        <f t="shared" si="346"/>
        <v>30</v>
      </c>
      <c r="B1264" s="16">
        <f t="shared" si="351"/>
        <v>16</v>
      </c>
      <c r="C1264" s="17" t="s">
        <v>16</v>
      </c>
      <c r="D1264" s="16" t="str">
        <f t="shared" ref="D1264:D1266" si="362">IF(ISNUMBER(SEARCH("n/a",H1264)),"",CONCATENATE(C1264," ",H1264,","))</f>
        <v>"adult_hkd": 1906,</v>
      </c>
      <c r="E1264" s="16" t="s">
        <v>116</v>
      </c>
      <c r="F1264" s="16" t="str">
        <f>VLOOKUP(A1264,Sheet2!A:U,5,FALSE)</f>
        <v>SHH</v>
      </c>
      <c r="G1264" s="16" t="s">
        <v>118</v>
      </c>
      <c r="H1264" s="16">
        <f>VLOOKUP(A1264,Sheet2!A:U,15,FALSE)</f>
        <v>1906</v>
      </c>
      <c r="I1264" s="16" t="e">
        <f t="shared" ref="I1264:I1266" ca="1" si="363">_xlfn.FORMULATEXT(H1264)</f>
        <v>#NAME?</v>
      </c>
      <c r="K1264" t="b">
        <f t="shared" ca="1" si="350"/>
        <v>0</v>
      </c>
    </row>
    <row r="1265" spans="1:11">
      <c r="A1265" s="16">
        <f t="shared" si="346"/>
        <v>30</v>
      </c>
      <c r="B1265" s="16">
        <f t="shared" si="351"/>
        <v>17</v>
      </c>
      <c r="C1265" s="17" t="s">
        <v>17</v>
      </c>
      <c r="D1265" s="16" t="str">
        <f t="shared" si="362"/>
        <v>"child_cny": 823.5,</v>
      </c>
      <c r="E1265" s="16" t="s">
        <v>116</v>
      </c>
      <c r="F1265" s="16" t="str">
        <f>VLOOKUP(A1265,Sheet2!A:U,5,FALSE)</f>
        <v>SHH</v>
      </c>
      <c r="G1265" s="16" t="s">
        <v>118</v>
      </c>
      <c r="H1265" s="16">
        <f>VLOOKUP(A1265,Sheet2!A:U,11,FALSE)</f>
        <v>823.5</v>
      </c>
      <c r="I1265" s="16" t="e">
        <f t="shared" ca="1" si="363"/>
        <v>#NAME?</v>
      </c>
      <c r="K1265" t="b">
        <f t="shared" ca="1" si="350"/>
        <v>0</v>
      </c>
    </row>
    <row r="1266" spans="1:11">
      <c r="A1266" s="16">
        <f t="shared" si="346"/>
        <v>30</v>
      </c>
      <c r="B1266" s="16">
        <f t="shared" si="351"/>
        <v>18</v>
      </c>
      <c r="C1266" s="17" t="s">
        <v>18</v>
      </c>
      <c r="D1266" s="16" t="str">
        <f t="shared" si="362"/>
        <v>"child_hkd": 953,</v>
      </c>
      <c r="E1266" s="16" t="s">
        <v>116</v>
      </c>
      <c r="F1266" s="16" t="str">
        <f>VLOOKUP(A1266,Sheet2!A:U,5,FALSE)</f>
        <v>SHH</v>
      </c>
      <c r="G1266" s="16" t="s">
        <v>118</v>
      </c>
      <c r="H1266" s="16">
        <f>VLOOKUP(A1266,Sheet2!A:U,19,FALSE)</f>
        <v>953</v>
      </c>
      <c r="I1266" s="16" t="e">
        <f t="shared" ca="1" si="363"/>
        <v>#NAME?</v>
      </c>
      <c r="K1266" t="b">
        <f t="shared" ca="1" si="350"/>
        <v>0</v>
      </c>
    </row>
    <row r="1267" spans="1:11">
      <c r="A1267">
        <f t="shared" si="346"/>
        <v>30</v>
      </c>
      <c r="B1267">
        <f t="shared" si="351"/>
        <v>19</v>
      </c>
      <c r="C1267" s="1" t="s">
        <v>9</v>
      </c>
      <c r="D1267" t="str">
        <f>IF(J1263=0,"",C1267)</f>
        <v>"class_title":"first_class",</v>
      </c>
      <c r="E1267" t="s">
        <v>116</v>
      </c>
      <c r="F1267" t="str">
        <f>VLOOKUP(A1267,Sheet2!A:U,5,FALSE)</f>
        <v>SHH</v>
      </c>
      <c r="K1267" t="b">
        <f t="shared" ca="1" si="350"/>
        <v>0</v>
      </c>
    </row>
    <row r="1268" spans="1:11">
      <c r="A1268">
        <f t="shared" si="346"/>
        <v>30</v>
      </c>
      <c r="B1268">
        <f t="shared" si="351"/>
        <v>20</v>
      </c>
      <c r="C1268" s="1" t="s">
        <v>10</v>
      </c>
      <c r="D1268" t="str">
        <f>IF(J1263=0,"",C1268)</f>
        <v>"class_type":3</v>
      </c>
      <c r="E1268" t="s">
        <v>116</v>
      </c>
      <c r="F1268" t="str">
        <f>VLOOKUP(A1268,Sheet2!A:U,5,FALSE)</f>
        <v>SHH</v>
      </c>
      <c r="K1268" t="b">
        <f t="shared" ca="1" si="350"/>
        <v>0</v>
      </c>
    </row>
    <row r="1269" spans="1:11">
      <c r="A1269">
        <f t="shared" si="346"/>
        <v>30</v>
      </c>
      <c r="B1269">
        <f t="shared" si="351"/>
        <v>21</v>
      </c>
      <c r="C1269" s="1" t="s">
        <v>1</v>
      </c>
      <c r="D1269" t="str">
        <f>IF(J1263=0,"",IF(SUM(J1271:J1287)&gt;0,C1269,"}"))</f>
        <v>},</v>
      </c>
      <c r="E1269" t="s">
        <v>116</v>
      </c>
      <c r="F1269" t="str">
        <f>VLOOKUP(A1269,Sheet2!A:U,5,FALSE)</f>
        <v>SHH</v>
      </c>
      <c r="K1269" t="b">
        <f t="shared" ca="1" si="350"/>
        <v>0</v>
      </c>
    </row>
    <row r="1270" spans="1:11">
      <c r="A1270">
        <f t="shared" si="346"/>
        <v>30</v>
      </c>
      <c r="B1270">
        <f t="shared" si="351"/>
        <v>22</v>
      </c>
      <c r="C1270" s="1" t="s">
        <v>0</v>
      </c>
      <c r="D1270" t="str">
        <f>IF(J1271=0,"",C1270)</f>
        <v>{</v>
      </c>
      <c r="E1270" t="s">
        <v>116</v>
      </c>
      <c r="F1270" t="str">
        <f>VLOOKUP(A1270,Sheet2!A:U,5,FALSE)</f>
        <v>SHH</v>
      </c>
      <c r="K1270" t="b">
        <f t="shared" ca="1" si="350"/>
        <v>0</v>
      </c>
    </row>
    <row r="1271" spans="1:11">
      <c r="A1271" s="18">
        <f t="shared" ref="A1271:A1291" si="364">ROUNDUP((ROW(C1271)-1)/43,0)</f>
        <v>30</v>
      </c>
      <c r="B1271" s="18">
        <f t="shared" si="351"/>
        <v>23</v>
      </c>
      <c r="C1271" s="19" t="s">
        <v>15</v>
      </c>
      <c r="D1271" s="18" t="str">
        <f>IF(ISNUMBER(SEARCH("n/a",H1271)),"",CONCATENATE(C1271," ",H1271,","))</f>
        <v>"adult_cny": 1889.5,</v>
      </c>
      <c r="E1271" s="18" t="s">
        <v>116</v>
      </c>
      <c r="F1271" s="18" t="str">
        <f>VLOOKUP(A1271,Sheet2!A:U,5,FALSE)</f>
        <v>SHH</v>
      </c>
      <c r="G1271" s="18" t="s">
        <v>119</v>
      </c>
      <c r="H1271" s="18">
        <f>VLOOKUP(A1271,Sheet2!A:U,8,FALSE)</f>
        <v>1889.5</v>
      </c>
      <c r="I1271" s="18" t="e">
        <f ca="1">_xlfn.FORMULATEXT(H1271)</f>
        <v>#NAME?</v>
      </c>
      <c r="J1271">
        <f>COUNT(H1271:H1274)</f>
        <v>4</v>
      </c>
      <c r="K1271" t="b">
        <f t="shared" ca="1" si="350"/>
        <v>0</v>
      </c>
    </row>
    <row r="1272" spans="1:11">
      <c r="A1272" s="18">
        <f t="shared" si="364"/>
        <v>30</v>
      </c>
      <c r="B1272" s="18">
        <f t="shared" si="351"/>
        <v>24</v>
      </c>
      <c r="C1272" s="19" t="s">
        <v>16</v>
      </c>
      <c r="D1272" s="18" t="str">
        <f t="shared" ref="D1272:D1274" si="365">IF(ISNUMBER(SEARCH("n/a",H1272)),"",CONCATENATE(C1272," ",H1272,","))</f>
        <v>"adult_hkd": 2187,</v>
      </c>
      <c r="E1272" s="18" t="s">
        <v>116</v>
      </c>
      <c r="F1272" s="18" t="str">
        <f>VLOOKUP(A1272,Sheet2!A:U,5,FALSE)</f>
        <v>SHH</v>
      </c>
      <c r="G1272" s="18" t="s">
        <v>119</v>
      </c>
      <c r="H1272" s="18">
        <f>VLOOKUP(A1272,Sheet2!A:U,16,FALSE)</f>
        <v>2187</v>
      </c>
      <c r="I1272" s="18" t="e">
        <f t="shared" ref="I1272:I1274" ca="1" si="366">_xlfn.FORMULATEXT(H1272)</f>
        <v>#NAME?</v>
      </c>
      <c r="K1272" t="b">
        <f t="shared" ca="1" si="350"/>
        <v>0</v>
      </c>
    </row>
    <row r="1273" spans="1:11">
      <c r="A1273" s="18">
        <f t="shared" si="364"/>
        <v>30</v>
      </c>
      <c r="B1273" s="18">
        <f t="shared" si="351"/>
        <v>25</v>
      </c>
      <c r="C1273" s="19" t="s">
        <v>17</v>
      </c>
      <c r="D1273" s="18" t="str">
        <f t="shared" si="365"/>
        <v>"child_cny": 945,</v>
      </c>
      <c r="E1273" s="18" t="s">
        <v>116</v>
      </c>
      <c r="F1273" s="18" t="str">
        <f>VLOOKUP(A1273,Sheet2!A:U,5,FALSE)</f>
        <v>SHH</v>
      </c>
      <c r="G1273" s="18" t="s">
        <v>119</v>
      </c>
      <c r="H1273" s="18">
        <f>VLOOKUP(A1273,Sheet2!A:U,12,FALSE)</f>
        <v>945</v>
      </c>
      <c r="I1273" s="18" t="e">
        <f t="shared" ca="1" si="366"/>
        <v>#NAME?</v>
      </c>
      <c r="K1273" t="b">
        <f t="shared" ca="1" si="350"/>
        <v>0</v>
      </c>
    </row>
    <row r="1274" spans="1:11">
      <c r="A1274" s="18">
        <f t="shared" si="364"/>
        <v>30</v>
      </c>
      <c r="B1274" s="18">
        <f t="shared" si="351"/>
        <v>26</v>
      </c>
      <c r="C1274" s="19" t="s">
        <v>18</v>
      </c>
      <c r="D1274" s="18" t="str">
        <f t="shared" si="365"/>
        <v>"child_hkd": 1094,</v>
      </c>
      <c r="E1274" s="18" t="s">
        <v>116</v>
      </c>
      <c r="F1274" s="18" t="str">
        <f>VLOOKUP(A1274,Sheet2!A:U,5,FALSE)</f>
        <v>SHH</v>
      </c>
      <c r="G1274" s="18" t="s">
        <v>119</v>
      </c>
      <c r="H1274" s="18">
        <f>VLOOKUP(A1274,Sheet2!A:U,20,FALSE)</f>
        <v>1094</v>
      </c>
      <c r="I1274" s="18" t="e">
        <f t="shared" ca="1" si="366"/>
        <v>#NAME?</v>
      </c>
      <c r="K1274" t="b">
        <f t="shared" ca="1" si="350"/>
        <v>0</v>
      </c>
    </row>
    <row r="1275" spans="1:11">
      <c r="A1275">
        <f t="shared" si="364"/>
        <v>30</v>
      </c>
      <c r="B1275">
        <f t="shared" si="351"/>
        <v>27</v>
      </c>
      <c r="C1275" s="1" t="s">
        <v>11</v>
      </c>
      <c r="D1275" t="str">
        <f>IF(J1271=0,"",C1275)</f>
        <v>"class_title":"premium_class",</v>
      </c>
      <c r="E1275" t="s">
        <v>116</v>
      </c>
      <c r="F1275" t="str">
        <f>VLOOKUP(A1275,Sheet2!A:U,5,FALSE)</f>
        <v>SHH</v>
      </c>
      <c r="K1275" t="b">
        <f t="shared" ca="1" si="350"/>
        <v>0</v>
      </c>
    </row>
    <row r="1276" spans="1:11">
      <c r="A1276">
        <f t="shared" si="364"/>
        <v>30</v>
      </c>
      <c r="B1276">
        <f t="shared" si="351"/>
        <v>28</v>
      </c>
      <c r="C1276" s="1" t="s">
        <v>12</v>
      </c>
      <c r="D1276" t="str">
        <f>IF(J1271=0,"",C1276)</f>
        <v>"class_type":2</v>
      </c>
      <c r="E1276" t="s">
        <v>116</v>
      </c>
      <c r="F1276" t="str">
        <f>VLOOKUP(A1276,Sheet2!A:U,5,FALSE)</f>
        <v>SHH</v>
      </c>
      <c r="K1276" t="b">
        <f t="shared" ca="1" si="350"/>
        <v>0</v>
      </c>
    </row>
    <row r="1277" spans="1:11">
      <c r="A1277">
        <f t="shared" si="364"/>
        <v>30</v>
      </c>
      <c r="B1277">
        <f t="shared" si="351"/>
        <v>29</v>
      </c>
      <c r="C1277" s="1" t="s">
        <v>1</v>
      </c>
      <c r="D1277" t="str">
        <f>IF(J1271=0,"",IF(SUM(J1279:J1295)&gt;0,C1277,"}"))</f>
        <v>},</v>
      </c>
      <c r="E1277" t="s">
        <v>116</v>
      </c>
      <c r="F1277" t="str">
        <f>VLOOKUP(A1277,Sheet2!A:U,5,FALSE)</f>
        <v>SHH</v>
      </c>
      <c r="K1277" t="b">
        <f t="shared" ca="1" si="350"/>
        <v>0</v>
      </c>
    </row>
    <row r="1278" spans="1:11">
      <c r="A1278">
        <f t="shared" si="364"/>
        <v>30</v>
      </c>
      <c r="B1278">
        <f t="shared" si="351"/>
        <v>30</v>
      </c>
      <c r="C1278" s="1" t="s">
        <v>0</v>
      </c>
      <c r="D1278" t="str">
        <f>IF(J1279=0,"",C1278)</f>
        <v>{</v>
      </c>
      <c r="E1278" t="s">
        <v>116</v>
      </c>
      <c r="F1278" t="str">
        <f>VLOOKUP(A1278,Sheet2!A:U,5,FALSE)</f>
        <v>SHH</v>
      </c>
      <c r="K1278" t="b">
        <f t="shared" ca="1" si="350"/>
        <v>0</v>
      </c>
    </row>
    <row r="1279" spans="1:11">
      <c r="A1279" s="20">
        <f t="shared" si="364"/>
        <v>30</v>
      </c>
      <c r="B1279" s="20">
        <f t="shared" si="351"/>
        <v>31</v>
      </c>
      <c r="C1279" s="21" t="s">
        <v>15</v>
      </c>
      <c r="D1279" s="20" t="str">
        <f>IF(ISNUMBER(SEARCH("n/a",H1279)),"",CONCATENATE(C1279," ",H1279,","))</f>
        <v>"adult_cny": 3137.5,</v>
      </c>
      <c r="E1279" s="20" t="s">
        <v>116</v>
      </c>
      <c r="F1279" s="20" t="str">
        <f>VLOOKUP(A1279,Sheet2!A:U,5,FALSE)</f>
        <v>SHH</v>
      </c>
      <c r="G1279" s="20" t="s">
        <v>120</v>
      </c>
      <c r="H1279" s="20">
        <f>VLOOKUP(A1279,Sheet2!A:U,9,FALSE)</f>
        <v>3137.5</v>
      </c>
      <c r="I1279" s="20" t="e">
        <f ca="1">_xlfn.FORMULATEXT(H1279)</f>
        <v>#NAME?</v>
      </c>
      <c r="J1279">
        <f>COUNT(H1279:H1282)</f>
        <v>4</v>
      </c>
      <c r="K1279" t="b">
        <f t="shared" ca="1" si="350"/>
        <v>0</v>
      </c>
    </row>
    <row r="1280" spans="1:11">
      <c r="A1280" s="20">
        <f t="shared" si="364"/>
        <v>30</v>
      </c>
      <c r="B1280" s="20">
        <f t="shared" si="351"/>
        <v>32</v>
      </c>
      <c r="C1280" s="21" t="s">
        <v>16</v>
      </c>
      <c r="D1280" s="20" t="str">
        <f t="shared" ref="D1280:D1282" si="367">IF(ISNUMBER(SEARCH("n/a",H1280)),"",CONCATENATE(C1280," ",H1280,","))</f>
        <v>"adult_hkd": 3631,</v>
      </c>
      <c r="E1280" s="20" t="s">
        <v>116</v>
      </c>
      <c r="F1280" s="20" t="str">
        <f>VLOOKUP(A1280,Sheet2!A:U,5,FALSE)</f>
        <v>SHH</v>
      </c>
      <c r="G1280" s="20" t="s">
        <v>120</v>
      </c>
      <c r="H1280" s="20">
        <f>VLOOKUP(A1280,Sheet2!A:U,17,FALSE)</f>
        <v>3631</v>
      </c>
      <c r="I1280" s="20" t="e">
        <f t="shared" ref="I1280:I1282" ca="1" si="368">_xlfn.FORMULATEXT(H1280)</f>
        <v>#NAME?</v>
      </c>
      <c r="K1280" t="b">
        <f t="shared" ca="1" si="350"/>
        <v>0</v>
      </c>
    </row>
    <row r="1281" spans="1:11">
      <c r="A1281" s="20">
        <f t="shared" si="364"/>
        <v>30</v>
      </c>
      <c r="B1281" s="20">
        <f t="shared" si="351"/>
        <v>33</v>
      </c>
      <c r="C1281" s="21" t="s">
        <v>17</v>
      </c>
      <c r="D1281" s="20" t="str">
        <f t="shared" si="367"/>
        <v>"child_cny": 1569,</v>
      </c>
      <c r="E1281" s="20" t="s">
        <v>116</v>
      </c>
      <c r="F1281" s="20" t="str">
        <f>VLOOKUP(A1281,Sheet2!A:U,5,FALSE)</f>
        <v>SHH</v>
      </c>
      <c r="G1281" s="20" t="s">
        <v>120</v>
      </c>
      <c r="H1281" s="20">
        <f>VLOOKUP(A1281,Sheet2!A:U,13,FALSE)</f>
        <v>1569</v>
      </c>
      <c r="I1281" s="20" t="e">
        <f t="shared" ca="1" si="368"/>
        <v>#NAME?</v>
      </c>
      <c r="K1281" t="b">
        <f t="shared" ca="1" si="350"/>
        <v>0</v>
      </c>
    </row>
    <row r="1282" spans="1:11">
      <c r="A1282" s="20">
        <f t="shared" si="364"/>
        <v>30</v>
      </c>
      <c r="B1282" s="20">
        <f t="shared" si="351"/>
        <v>34</v>
      </c>
      <c r="C1282" s="21" t="s">
        <v>18</v>
      </c>
      <c r="D1282" s="20" t="str">
        <f t="shared" si="367"/>
        <v>"child_hkd": 1816,</v>
      </c>
      <c r="E1282" s="20" t="s">
        <v>116</v>
      </c>
      <c r="F1282" s="20" t="str">
        <f>VLOOKUP(A1282,Sheet2!A:U,5,FALSE)</f>
        <v>SHH</v>
      </c>
      <c r="G1282" s="20" t="s">
        <v>120</v>
      </c>
      <c r="H1282" s="20">
        <f>VLOOKUP(A1282,Sheet2!A:U,21,FALSE)</f>
        <v>1816</v>
      </c>
      <c r="I1282" s="20" t="e">
        <f t="shared" ca="1" si="368"/>
        <v>#NAME?</v>
      </c>
      <c r="K1282" t="b">
        <f t="shared" ref="K1282:K1345" ca="1" si="369">IF(EXACT($N$1,$N$2),"",FALSE)</f>
        <v>0</v>
      </c>
    </row>
    <row r="1283" spans="1:11">
      <c r="A1283">
        <f t="shared" si="364"/>
        <v>30</v>
      </c>
      <c r="B1283">
        <f t="shared" ref="B1283:B1346" si="370">MOD((ROW(C1283)-2),43)+1</f>
        <v>35</v>
      </c>
      <c r="C1283" s="1" t="s">
        <v>13</v>
      </c>
      <c r="D1283" t="str">
        <f>IF(J1279=0,"",C1283)</f>
        <v>"class_title":"business_class",</v>
      </c>
      <c r="E1283" t="s">
        <v>116</v>
      </c>
      <c r="F1283" t="str">
        <f>VLOOKUP(A1283,Sheet2!A:U,5,FALSE)</f>
        <v>SHH</v>
      </c>
      <c r="K1283" t="b">
        <f t="shared" ca="1" si="369"/>
        <v>0</v>
      </c>
    </row>
    <row r="1284" spans="1:11">
      <c r="A1284">
        <f t="shared" si="364"/>
        <v>30</v>
      </c>
      <c r="B1284">
        <f t="shared" si="370"/>
        <v>36</v>
      </c>
      <c r="C1284" s="1" t="s">
        <v>14</v>
      </c>
      <c r="D1284" t="str">
        <f>IF(J1279=0,"",C1284)</f>
        <v>"class_type":1</v>
      </c>
      <c r="E1284" t="s">
        <v>116</v>
      </c>
      <c r="F1284" t="str">
        <f>VLOOKUP(A1284,Sheet2!A:U,5,FALSE)</f>
        <v>SHH</v>
      </c>
      <c r="K1284" t="b">
        <f t="shared" ca="1" si="369"/>
        <v>0</v>
      </c>
    </row>
    <row r="1285" spans="1:11">
      <c r="A1285">
        <f t="shared" si="364"/>
        <v>30</v>
      </c>
      <c r="B1285">
        <f t="shared" si="370"/>
        <v>37</v>
      </c>
      <c r="C1285" s="1" t="s">
        <v>2</v>
      </c>
      <c r="D1285" t="str">
        <f>IF(J1279=0,"",C1285)</f>
        <v>}</v>
      </c>
      <c r="E1285" t="s">
        <v>116</v>
      </c>
      <c r="F1285" t="str">
        <f>VLOOKUP(A1285,Sheet2!A:U,5,FALSE)</f>
        <v>SHH</v>
      </c>
      <c r="K1285" t="b">
        <f t="shared" ca="1" si="369"/>
        <v>0</v>
      </c>
    </row>
    <row r="1286" spans="1:11">
      <c r="A1286">
        <f t="shared" si="364"/>
        <v>30</v>
      </c>
      <c r="B1286">
        <f t="shared" si="370"/>
        <v>38</v>
      </c>
      <c r="C1286" s="1" t="s">
        <v>3</v>
      </c>
      <c r="D1286" t="str">
        <f t="shared" ref="D1286:D1288" si="371">C1286</f>
        <v>]</v>
      </c>
      <c r="E1286" t="s">
        <v>116</v>
      </c>
      <c r="F1286" t="str">
        <f>VLOOKUP(A1286,Sheet2!A:U,5,FALSE)</f>
        <v>SHH</v>
      </c>
      <c r="K1286" t="b">
        <f t="shared" ca="1" si="369"/>
        <v>0</v>
      </c>
    </row>
    <row r="1287" spans="1:11">
      <c r="A1287">
        <f t="shared" si="364"/>
        <v>30</v>
      </c>
      <c r="B1287">
        <f t="shared" si="370"/>
        <v>39</v>
      </c>
      <c r="C1287" s="1" t="s">
        <v>2</v>
      </c>
      <c r="D1287" t="str">
        <f t="shared" si="371"/>
        <v>}</v>
      </c>
      <c r="E1287" t="s">
        <v>116</v>
      </c>
      <c r="F1287" t="str">
        <f>VLOOKUP(A1287,Sheet2!A:U,5,FALSE)</f>
        <v>SHH</v>
      </c>
      <c r="K1287" t="b">
        <f t="shared" ca="1" si="369"/>
        <v>0</v>
      </c>
    </row>
    <row r="1288" spans="1:11">
      <c r="A1288">
        <f t="shared" si="364"/>
        <v>30</v>
      </c>
      <c r="B1288">
        <f t="shared" si="370"/>
        <v>40</v>
      </c>
      <c r="C1288" s="1" t="s">
        <v>4</v>
      </c>
      <c r="D1288" t="str">
        <f t="shared" si="371"/>
        <v>],</v>
      </c>
      <c r="E1288" t="s">
        <v>116</v>
      </c>
      <c r="F1288" t="str">
        <f>VLOOKUP(A1288,Sheet2!A:U,5,FALSE)</f>
        <v>SHH</v>
      </c>
      <c r="K1288" t="b">
        <f t="shared" ca="1" si="369"/>
        <v>0</v>
      </c>
    </row>
    <row r="1289" spans="1:11">
      <c r="A1289">
        <f t="shared" si="364"/>
        <v>30</v>
      </c>
      <c r="B1289">
        <f t="shared" si="370"/>
        <v>41</v>
      </c>
      <c r="C1289" s="1" t="s">
        <v>19</v>
      </c>
      <c r="D1289" t="str">
        <f>CONCATENATE(C1289," ",A1289,",")</f>
        <v>"fee_id": 30,</v>
      </c>
      <c r="E1289" t="s">
        <v>116</v>
      </c>
      <c r="F1289" t="str">
        <f>VLOOKUP(A1289,Sheet2!A:U,5,FALSE)</f>
        <v>SHH</v>
      </c>
      <c r="K1289" t="b">
        <f t="shared" ca="1" si="369"/>
        <v>0</v>
      </c>
    </row>
    <row r="1290" spans="1:11">
      <c r="A1290">
        <f t="shared" si="364"/>
        <v>30</v>
      </c>
      <c r="B1290">
        <f t="shared" si="370"/>
        <v>42</v>
      </c>
      <c r="C1290" s="1" t="s">
        <v>129</v>
      </c>
      <c r="D1290" t="str">
        <f>CONCATENATE(C1290,E1290,"2",F1290,"""")</f>
        <v>"route_id": "WEK2SHH"</v>
      </c>
      <c r="E1290" t="s">
        <v>116</v>
      </c>
      <c r="F1290" t="str">
        <f>VLOOKUP(A1290,Sheet2!A:U,5,FALSE)</f>
        <v>SHH</v>
      </c>
      <c r="K1290" t="b">
        <f t="shared" ca="1" si="369"/>
        <v>0</v>
      </c>
    </row>
    <row r="1291" spans="1:11">
      <c r="A1291">
        <f t="shared" si="364"/>
        <v>30</v>
      </c>
      <c r="B1291">
        <f t="shared" si="370"/>
        <v>43</v>
      </c>
      <c r="C1291" s="1" t="s">
        <v>1</v>
      </c>
      <c r="D1291" t="str">
        <f>IF(D1292="","}",C1291)</f>
        <v>},</v>
      </c>
      <c r="E1291" t="s">
        <v>116</v>
      </c>
      <c r="F1291" t="str">
        <f>VLOOKUP(A1291,Sheet2!A:U,5,FALSE)</f>
        <v>SHH</v>
      </c>
      <c r="K1291" t="b">
        <f t="shared" ca="1" si="369"/>
        <v>0</v>
      </c>
    </row>
    <row r="1292" spans="1:11">
      <c r="A1292">
        <f>ROUNDUP((ROW(C1292)-1)/43,0)</f>
        <v>31</v>
      </c>
      <c r="B1292">
        <f t="shared" si="370"/>
        <v>1</v>
      </c>
      <c r="C1292" s="1" t="s">
        <v>0</v>
      </c>
      <c r="D1292" t="str">
        <f>C1292</f>
        <v>{</v>
      </c>
      <c r="E1292" t="s">
        <v>116</v>
      </c>
      <c r="F1292" t="str">
        <f>VLOOKUP(A1292,Sheet2!A:U,5,FALSE)</f>
        <v>SHR</v>
      </c>
      <c r="K1292" t="b">
        <f t="shared" ca="1" si="369"/>
        <v>0</v>
      </c>
    </row>
    <row r="1293" spans="1:11">
      <c r="A1293">
        <f t="shared" ref="A1293:A1356" si="372">ROUNDUP((ROW(C1293)-1)/43,0)</f>
        <v>31</v>
      </c>
      <c r="B1293">
        <f t="shared" si="370"/>
        <v>2</v>
      </c>
      <c r="C1293" s="1" t="s">
        <v>5</v>
      </c>
      <c r="D1293" t="str">
        <f t="shared" ref="D1293:D1296" si="373">C1293</f>
        <v>"fee_data":[</v>
      </c>
      <c r="E1293" t="s">
        <v>116</v>
      </c>
      <c r="F1293" t="str">
        <f>VLOOKUP(A1293,Sheet2!A:U,5,FALSE)</f>
        <v>SHR</v>
      </c>
      <c r="K1293" t="b">
        <f t="shared" ca="1" si="369"/>
        <v>0</v>
      </c>
    </row>
    <row r="1294" spans="1:11">
      <c r="A1294">
        <f t="shared" si="372"/>
        <v>31</v>
      </c>
      <c r="B1294">
        <f t="shared" si="370"/>
        <v>3</v>
      </c>
      <c r="C1294" s="1" t="s">
        <v>0</v>
      </c>
      <c r="D1294" t="str">
        <f t="shared" si="373"/>
        <v>{</v>
      </c>
      <c r="E1294" t="s">
        <v>116</v>
      </c>
      <c r="F1294" t="str">
        <f>VLOOKUP(A1294,Sheet2!A:U,5,FALSE)</f>
        <v>SHR</v>
      </c>
      <c r="K1294" t="b">
        <f t="shared" ca="1" si="369"/>
        <v>0</v>
      </c>
    </row>
    <row r="1295" spans="1:11">
      <c r="A1295">
        <f t="shared" si="372"/>
        <v>31</v>
      </c>
      <c r="B1295">
        <f t="shared" si="370"/>
        <v>4</v>
      </c>
      <c r="C1295" s="24" t="s">
        <v>133</v>
      </c>
      <c r="D1295" t="str">
        <f>CONCATENATE(C1295,$M$1,",",$N$1,""",")</f>
        <v>"fee_date":"2019,2",</v>
      </c>
      <c r="E1295" t="s">
        <v>116</v>
      </c>
      <c r="F1295" t="str">
        <f>VLOOKUP(A1295,Sheet2!A:U,5,FALSE)</f>
        <v>SHR</v>
      </c>
      <c r="K1295" t="b">
        <f t="shared" ca="1" si="369"/>
        <v>0</v>
      </c>
    </row>
    <row r="1296" spans="1:11">
      <c r="A1296">
        <f t="shared" si="372"/>
        <v>31</v>
      </c>
      <c r="B1296">
        <f t="shared" si="370"/>
        <v>5</v>
      </c>
      <c r="C1296" s="1" t="s">
        <v>6</v>
      </c>
      <c r="D1296" t="str">
        <f t="shared" si="373"/>
        <v>"fee_detail":[</v>
      </c>
      <c r="E1296" t="s">
        <v>116</v>
      </c>
      <c r="F1296" t="str">
        <f>VLOOKUP(A1296,Sheet2!A:U,5,FALSE)</f>
        <v>SHR</v>
      </c>
      <c r="K1296" t="b">
        <f t="shared" ca="1" si="369"/>
        <v>0</v>
      </c>
    </row>
    <row r="1297" spans="1:11">
      <c r="A1297">
        <f t="shared" si="372"/>
        <v>31</v>
      </c>
      <c r="B1297">
        <f t="shared" si="370"/>
        <v>6</v>
      </c>
      <c r="C1297" s="1" t="s">
        <v>0</v>
      </c>
      <c r="D1297" t="str">
        <f>IF(J1298=0,"",C1297)</f>
        <v>{</v>
      </c>
      <c r="E1297" t="s">
        <v>116</v>
      </c>
      <c r="F1297" t="str">
        <f>VLOOKUP(A1297,Sheet2!A:U,5,FALSE)</f>
        <v>SHR</v>
      </c>
      <c r="K1297" t="b">
        <f t="shared" ca="1" si="369"/>
        <v>0</v>
      </c>
    </row>
    <row r="1298" spans="1:11">
      <c r="A1298" s="14">
        <f t="shared" si="372"/>
        <v>31</v>
      </c>
      <c r="B1298" s="14">
        <f t="shared" si="370"/>
        <v>7</v>
      </c>
      <c r="C1298" s="15" t="s">
        <v>15</v>
      </c>
      <c r="D1298" s="14" t="str">
        <f>IF(ISNUMBER(SEARCH("n/a",H1298)),"",CONCATENATE(C1298," ",H1298,","))</f>
        <v>"adult_cny": 794,</v>
      </c>
      <c r="E1298" s="14" t="s">
        <v>116</v>
      </c>
      <c r="F1298" s="14" t="str">
        <f>VLOOKUP(A1298,Sheet2!A:U,5,FALSE)</f>
        <v>SHR</v>
      </c>
      <c r="G1298" s="14" t="s">
        <v>117</v>
      </c>
      <c r="H1298" s="14">
        <f>VLOOKUP(A1298,Sheet2!A:U,6,FALSE)</f>
        <v>794</v>
      </c>
      <c r="I1298" s="14" t="e">
        <f ca="1">_xlfn.FORMULATEXT(H1298)</f>
        <v>#NAME?</v>
      </c>
      <c r="J1298">
        <f>COUNT(H1298:H1301)</f>
        <v>4</v>
      </c>
      <c r="K1298" t="b">
        <f t="shared" ca="1" si="369"/>
        <v>0</v>
      </c>
    </row>
    <row r="1299" spans="1:11">
      <c r="A1299" s="14">
        <f t="shared" si="372"/>
        <v>31</v>
      </c>
      <c r="B1299" s="14">
        <f t="shared" si="370"/>
        <v>8</v>
      </c>
      <c r="C1299" s="15" t="s">
        <v>16</v>
      </c>
      <c r="D1299" s="14" t="str">
        <f t="shared" ref="D1299:D1301" si="374">IF(ISNUMBER(SEARCH("n/a",H1299)),"",CONCATENATE(C1299," ",H1299,","))</f>
        <v>"adult_hkd": 919,</v>
      </c>
      <c r="E1299" s="14" t="s">
        <v>116</v>
      </c>
      <c r="F1299" s="14" t="str">
        <f>VLOOKUP(A1299,Sheet2!A:U,5,FALSE)</f>
        <v>SHR</v>
      </c>
      <c r="G1299" s="14" t="s">
        <v>117</v>
      </c>
      <c r="H1299" s="14">
        <f>VLOOKUP(A1299,Sheet2!A:U,14,FALSE)</f>
        <v>919</v>
      </c>
      <c r="I1299" s="14" t="e">
        <f t="shared" ref="I1299:I1301" ca="1" si="375">_xlfn.FORMULATEXT(H1299)</f>
        <v>#NAME?</v>
      </c>
      <c r="K1299" t="b">
        <f t="shared" ca="1" si="369"/>
        <v>0</v>
      </c>
    </row>
    <row r="1300" spans="1:11">
      <c r="A1300" s="14">
        <f t="shared" si="372"/>
        <v>31</v>
      </c>
      <c r="B1300" s="14">
        <f t="shared" si="370"/>
        <v>9</v>
      </c>
      <c r="C1300" s="15" t="s">
        <v>17</v>
      </c>
      <c r="D1300" s="14" t="str">
        <f t="shared" si="374"/>
        <v>"child_cny": 397,</v>
      </c>
      <c r="E1300" s="14" t="s">
        <v>116</v>
      </c>
      <c r="F1300" s="14" t="str">
        <f>VLOOKUP(A1300,Sheet2!A:U,5,FALSE)</f>
        <v>SHR</v>
      </c>
      <c r="G1300" s="14" t="s">
        <v>117</v>
      </c>
      <c r="H1300" s="14">
        <f>VLOOKUP(A1300,Sheet2!A:U,10,FALSE)</f>
        <v>397</v>
      </c>
      <c r="I1300" s="14" t="e">
        <f t="shared" ca="1" si="375"/>
        <v>#NAME?</v>
      </c>
      <c r="K1300" t="b">
        <f t="shared" ca="1" si="369"/>
        <v>0</v>
      </c>
    </row>
    <row r="1301" spans="1:11">
      <c r="A1301" s="14">
        <f t="shared" si="372"/>
        <v>31</v>
      </c>
      <c r="B1301" s="14">
        <f t="shared" si="370"/>
        <v>10</v>
      </c>
      <c r="C1301" s="15" t="s">
        <v>18</v>
      </c>
      <c r="D1301" s="14" t="str">
        <f t="shared" si="374"/>
        <v>"child_hkd": 459,</v>
      </c>
      <c r="E1301" s="14" t="s">
        <v>116</v>
      </c>
      <c r="F1301" s="14" t="str">
        <f>VLOOKUP(A1301,Sheet2!A:U,5,FALSE)</f>
        <v>SHR</v>
      </c>
      <c r="G1301" s="14" t="s">
        <v>117</v>
      </c>
      <c r="H1301" s="14">
        <f>VLOOKUP(A1301,Sheet2!A:U,18,FALSE)</f>
        <v>459</v>
      </c>
      <c r="I1301" s="14" t="e">
        <f t="shared" ca="1" si="375"/>
        <v>#NAME?</v>
      </c>
      <c r="K1301" t="b">
        <f t="shared" ca="1" si="369"/>
        <v>0</v>
      </c>
    </row>
    <row r="1302" spans="1:11">
      <c r="A1302">
        <f t="shared" si="372"/>
        <v>31</v>
      </c>
      <c r="B1302">
        <f t="shared" si="370"/>
        <v>11</v>
      </c>
      <c r="C1302" s="1" t="s">
        <v>7</v>
      </c>
      <c r="D1302" t="str">
        <f>IF(J1298=0,"",C1302)</f>
        <v>"class_title":"second_class",</v>
      </c>
      <c r="E1302" t="s">
        <v>116</v>
      </c>
      <c r="F1302" t="str">
        <f>VLOOKUP(A1302,Sheet2!A:U,5,FALSE)</f>
        <v>SHR</v>
      </c>
      <c r="K1302" t="b">
        <f t="shared" ca="1" si="369"/>
        <v>0</v>
      </c>
    </row>
    <row r="1303" spans="1:11">
      <c r="A1303">
        <f t="shared" si="372"/>
        <v>31</v>
      </c>
      <c r="B1303">
        <f t="shared" si="370"/>
        <v>12</v>
      </c>
      <c r="C1303" s="1" t="s">
        <v>8</v>
      </c>
      <c r="D1303" t="str">
        <f>IF(J1298=0,"",C1303)</f>
        <v>"class_type":4</v>
      </c>
      <c r="E1303" t="s">
        <v>116</v>
      </c>
      <c r="F1303" t="str">
        <f>VLOOKUP(A1303,Sheet2!A:U,5,FALSE)</f>
        <v>SHR</v>
      </c>
      <c r="K1303" t="b">
        <f t="shared" ca="1" si="369"/>
        <v>0</v>
      </c>
    </row>
    <row r="1304" spans="1:11">
      <c r="A1304">
        <f t="shared" si="372"/>
        <v>31</v>
      </c>
      <c r="B1304">
        <f t="shared" si="370"/>
        <v>13</v>
      </c>
      <c r="C1304" s="1" t="s">
        <v>1</v>
      </c>
      <c r="D1304" t="str">
        <f>IF(J1298=0,"",IF(SUM(J1306:J1322)&gt;0,C1304,"}"))</f>
        <v>},</v>
      </c>
      <c r="E1304" t="s">
        <v>116</v>
      </c>
      <c r="F1304" t="str">
        <f>VLOOKUP(A1304,Sheet2!A:U,5,FALSE)</f>
        <v>SHR</v>
      </c>
      <c r="K1304" t="b">
        <f t="shared" ca="1" si="369"/>
        <v>0</v>
      </c>
    </row>
    <row r="1305" spans="1:11">
      <c r="A1305">
        <f t="shared" si="372"/>
        <v>31</v>
      </c>
      <c r="B1305">
        <f t="shared" si="370"/>
        <v>14</v>
      </c>
      <c r="C1305" s="1" t="s">
        <v>0</v>
      </c>
      <c r="D1305" t="str">
        <f>IF(J1306=0,"",C1305)</f>
        <v>{</v>
      </c>
      <c r="E1305" t="s">
        <v>116</v>
      </c>
      <c r="F1305" t="str">
        <f>VLOOKUP(A1305,Sheet2!A:U,5,FALSE)</f>
        <v>SHR</v>
      </c>
      <c r="K1305" t="b">
        <f t="shared" ca="1" si="369"/>
        <v>0</v>
      </c>
    </row>
    <row r="1306" spans="1:11">
      <c r="A1306" s="16">
        <f t="shared" si="372"/>
        <v>31</v>
      </c>
      <c r="B1306" s="16">
        <f t="shared" si="370"/>
        <v>15</v>
      </c>
      <c r="C1306" s="17" t="s">
        <v>15</v>
      </c>
      <c r="D1306" s="16" t="str">
        <f>IF(ISNUMBER(SEARCH("n/a",H1306)),"",CONCATENATE(C1306," ",H1306,","))</f>
        <v>"adult_cny": 1292.5,</v>
      </c>
      <c r="E1306" s="16" t="s">
        <v>116</v>
      </c>
      <c r="F1306" s="16" t="str">
        <f>VLOOKUP(A1306,Sheet2!A:U,5,FALSE)</f>
        <v>SHR</v>
      </c>
      <c r="G1306" s="16" t="s">
        <v>118</v>
      </c>
      <c r="H1306" s="16">
        <f>VLOOKUP(A1306,Sheet2!A:U,7,FALSE)</f>
        <v>1292.5</v>
      </c>
      <c r="I1306" s="16" t="e">
        <f ca="1">_xlfn.FORMULATEXT(H1306)</f>
        <v>#NAME?</v>
      </c>
      <c r="J1306">
        <f>COUNT(H1306:H1309)</f>
        <v>4</v>
      </c>
      <c r="K1306" t="b">
        <f t="shared" ca="1" si="369"/>
        <v>0</v>
      </c>
    </row>
    <row r="1307" spans="1:11">
      <c r="A1307" s="16">
        <f t="shared" si="372"/>
        <v>31</v>
      </c>
      <c r="B1307" s="16">
        <f t="shared" si="370"/>
        <v>16</v>
      </c>
      <c r="C1307" s="17" t="s">
        <v>16</v>
      </c>
      <c r="D1307" s="16" t="str">
        <f t="shared" ref="D1307:D1309" si="376">IF(ISNUMBER(SEARCH("n/a",H1307)),"",CONCATENATE(C1307," ",H1307,","))</f>
        <v>"adult_hkd": 1496,</v>
      </c>
      <c r="E1307" s="16" t="s">
        <v>116</v>
      </c>
      <c r="F1307" s="16" t="str">
        <f>VLOOKUP(A1307,Sheet2!A:U,5,FALSE)</f>
        <v>SHR</v>
      </c>
      <c r="G1307" s="16" t="s">
        <v>118</v>
      </c>
      <c r="H1307" s="16">
        <f>VLOOKUP(A1307,Sheet2!A:U,15,FALSE)</f>
        <v>1496</v>
      </c>
      <c r="I1307" s="16" t="e">
        <f t="shared" ref="I1307:I1309" ca="1" si="377">_xlfn.FORMULATEXT(H1307)</f>
        <v>#NAME?</v>
      </c>
      <c r="K1307" t="b">
        <f t="shared" ca="1" si="369"/>
        <v>0</v>
      </c>
    </row>
    <row r="1308" spans="1:11">
      <c r="A1308" s="16">
        <f t="shared" si="372"/>
        <v>31</v>
      </c>
      <c r="B1308" s="16">
        <f t="shared" si="370"/>
        <v>17</v>
      </c>
      <c r="C1308" s="17" t="s">
        <v>17</v>
      </c>
      <c r="D1308" s="16" t="str">
        <f t="shared" si="376"/>
        <v>"child_cny": 646.5,</v>
      </c>
      <c r="E1308" s="16" t="s">
        <v>116</v>
      </c>
      <c r="F1308" s="16" t="str">
        <f>VLOOKUP(A1308,Sheet2!A:U,5,FALSE)</f>
        <v>SHR</v>
      </c>
      <c r="G1308" s="16" t="s">
        <v>118</v>
      </c>
      <c r="H1308" s="16">
        <f>VLOOKUP(A1308,Sheet2!A:U,11,FALSE)</f>
        <v>646.5</v>
      </c>
      <c r="I1308" s="16" t="e">
        <f t="shared" ca="1" si="377"/>
        <v>#NAME?</v>
      </c>
      <c r="K1308" t="b">
        <f t="shared" ca="1" si="369"/>
        <v>0</v>
      </c>
    </row>
    <row r="1309" spans="1:11">
      <c r="A1309" s="16">
        <f t="shared" si="372"/>
        <v>31</v>
      </c>
      <c r="B1309" s="16">
        <f t="shared" si="370"/>
        <v>18</v>
      </c>
      <c r="C1309" s="17" t="s">
        <v>18</v>
      </c>
      <c r="D1309" s="16" t="str">
        <f t="shared" si="376"/>
        <v>"child_hkd": 748,</v>
      </c>
      <c r="E1309" s="16" t="s">
        <v>116</v>
      </c>
      <c r="F1309" s="16" t="str">
        <f>VLOOKUP(A1309,Sheet2!A:U,5,FALSE)</f>
        <v>SHR</v>
      </c>
      <c r="G1309" s="16" t="s">
        <v>118</v>
      </c>
      <c r="H1309" s="16">
        <f>VLOOKUP(A1309,Sheet2!A:U,19,FALSE)</f>
        <v>748</v>
      </c>
      <c r="I1309" s="16" t="e">
        <f t="shared" ca="1" si="377"/>
        <v>#NAME?</v>
      </c>
      <c r="K1309" t="b">
        <f t="shared" ca="1" si="369"/>
        <v>0</v>
      </c>
    </row>
    <row r="1310" spans="1:11">
      <c r="A1310">
        <f t="shared" si="372"/>
        <v>31</v>
      </c>
      <c r="B1310">
        <f t="shared" si="370"/>
        <v>19</v>
      </c>
      <c r="C1310" s="1" t="s">
        <v>9</v>
      </c>
      <c r="D1310" t="str">
        <f>IF(J1306=0,"",C1310)</f>
        <v>"class_title":"first_class",</v>
      </c>
      <c r="E1310" t="s">
        <v>116</v>
      </c>
      <c r="F1310" t="str">
        <f>VLOOKUP(A1310,Sheet2!A:U,5,FALSE)</f>
        <v>SHR</v>
      </c>
      <c r="K1310" t="b">
        <f t="shared" ca="1" si="369"/>
        <v>0</v>
      </c>
    </row>
    <row r="1311" spans="1:11">
      <c r="A1311">
        <f t="shared" si="372"/>
        <v>31</v>
      </c>
      <c r="B1311">
        <f t="shared" si="370"/>
        <v>20</v>
      </c>
      <c r="C1311" s="1" t="s">
        <v>10</v>
      </c>
      <c r="D1311" t="str">
        <f>IF(J1306=0,"",C1311)</f>
        <v>"class_type":3</v>
      </c>
      <c r="E1311" t="s">
        <v>116</v>
      </c>
      <c r="F1311" t="str">
        <f>VLOOKUP(A1311,Sheet2!A:U,5,FALSE)</f>
        <v>SHR</v>
      </c>
      <c r="K1311" t="b">
        <f t="shared" ca="1" si="369"/>
        <v>0</v>
      </c>
    </row>
    <row r="1312" spans="1:11">
      <c r="A1312">
        <f t="shared" si="372"/>
        <v>31</v>
      </c>
      <c r="B1312">
        <f t="shared" si="370"/>
        <v>21</v>
      </c>
      <c r="C1312" s="1" t="s">
        <v>1</v>
      </c>
      <c r="D1312" t="str">
        <f>IF(J1306=0,"",IF(SUM(J1314:J1330)&gt;0,C1312,"}"))</f>
        <v>},</v>
      </c>
      <c r="E1312" t="s">
        <v>116</v>
      </c>
      <c r="F1312" t="str">
        <f>VLOOKUP(A1312,Sheet2!A:U,5,FALSE)</f>
        <v>SHR</v>
      </c>
      <c r="K1312" t="b">
        <f t="shared" ca="1" si="369"/>
        <v>0</v>
      </c>
    </row>
    <row r="1313" spans="1:11">
      <c r="A1313">
        <f t="shared" si="372"/>
        <v>31</v>
      </c>
      <c r="B1313">
        <f t="shared" si="370"/>
        <v>22</v>
      </c>
      <c r="C1313" s="1" t="s">
        <v>0</v>
      </c>
      <c r="D1313" t="str">
        <f>IF(J1314=0,"",C1313)</f>
        <v>{</v>
      </c>
      <c r="E1313" t="s">
        <v>116</v>
      </c>
      <c r="F1313" t="str">
        <f>VLOOKUP(A1313,Sheet2!A:U,5,FALSE)</f>
        <v>SHR</v>
      </c>
      <c r="K1313" t="b">
        <f t="shared" ca="1" si="369"/>
        <v>0</v>
      </c>
    </row>
    <row r="1314" spans="1:11">
      <c r="A1314" s="18">
        <f t="shared" si="372"/>
        <v>31</v>
      </c>
      <c r="B1314" s="18">
        <f t="shared" si="370"/>
        <v>23</v>
      </c>
      <c r="C1314" s="19" t="s">
        <v>15</v>
      </c>
      <c r="D1314" s="18" t="str">
        <f>IF(ISNUMBER(SEARCH("n/a",H1314)),"",CONCATENATE(C1314," ",H1314,","))</f>
        <v>"adult_cny": 1489.5,</v>
      </c>
      <c r="E1314" s="18" t="s">
        <v>116</v>
      </c>
      <c r="F1314" s="18" t="str">
        <f>VLOOKUP(A1314,Sheet2!A:U,5,FALSE)</f>
        <v>SHR</v>
      </c>
      <c r="G1314" s="18" t="s">
        <v>119</v>
      </c>
      <c r="H1314" s="18">
        <f>VLOOKUP(A1314,Sheet2!A:U,8,FALSE)</f>
        <v>1489.5</v>
      </c>
      <c r="I1314" s="18" t="e">
        <f ca="1">_xlfn.FORMULATEXT(H1314)</f>
        <v>#NAME?</v>
      </c>
      <c r="J1314">
        <f>COUNT(H1314:H1317)</f>
        <v>4</v>
      </c>
      <c r="K1314" t="b">
        <f t="shared" ca="1" si="369"/>
        <v>0</v>
      </c>
    </row>
    <row r="1315" spans="1:11">
      <c r="A1315" s="18">
        <f t="shared" si="372"/>
        <v>31</v>
      </c>
      <c r="B1315" s="18">
        <f t="shared" si="370"/>
        <v>24</v>
      </c>
      <c r="C1315" s="19" t="s">
        <v>16</v>
      </c>
      <c r="D1315" s="18" t="str">
        <f t="shared" ref="D1315:D1317" si="378">IF(ISNUMBER(SEARCH("n/a",H1315)),"",CONCATENATE(C1315," ",H1315,","))</f>
        <v>"adult_hkd": 1724,</v>
      </c>
      <c r="E1315" s="18" t="s">
        <v>116</v>
      </c>
      <c r="F1315" s="18" t="str">
        <f>VLOOKUP(A1315,Sheet2!A:U,5,FALSE)</f>
        <v>SHR</v>
      </c>
      <c r="G1315" s="18" t="s">
        <v>119</v>
      </c>
      <c r="H1315" s="18">
        <f>VLOOKUP(A1315,Sheet2!A:U,16,FALSE)</f>
        <v>1724</v>
      </c>
      <c r="I1315" s="18" t="e">
        <f t="shared" ref="I1315:I1317" ca="1" si="379">_xlfn.FORMULATEXT(H1315)</f>
        <v>#NAME?</v>
      </c>
      <c r="K1315" t="b">
        <f t="shared" ca="1" si="369"/>
        <v>0</v>
      </c>
    </row>
    <row r="1316" spans="1:11">
      <c r="A1316" s="18">
        <f t="shared" si="372"/>
        <v>31</v>
      </c>
      <c r="B1316" s="18">
        <f t="shared" si="370"/>
        <v>25</v>
      </c>
      <c r="C1316" s="19" t="s">
        <v>17</v>
      </c>
      <c r="D1316" s="18" t="str">
        <f t="shared" si="378"/>
        <v>"child_cny": 745,</v>
      </c>
      <c r="E1316" s="18" t="s">
        <v>116</v>
      </c>
      <c r="F1316" s="18" t="str">
        <f>VLOOKUP(A1316,Sheet2!A:U,5,FALSE)</f>
        <v>SHR</v>
      </c>
      <c r="G1316" s="18" t="s">
        <v>119</v>
      </c>
      <c r="H1316" s="18">
        <f>VLOOKUP(A1316,Sheet2!A:U,12,FALSE)</f>
        <v>745</v>
      </c>
      <c r="I1316" s="18" t="e">
        <f t="shared" ca="1" si="379"/>
        <v>#NAME?</v>
      </c>
      <c r="K1316" t="b">
        <f t="shared" ca="1" si="369"/>
        <v>0</v>
      </c>
    </row>
    <row r="1317" spans="1:11">
      <c r="A1317" s="18">
        <f t="shared" si="372"/>
        <v>31</v>
      </c>
      <c r="B1317" s="18">
        <f t="shared" si="370"/>
        <v>26</v>
      </c>
      <c r="C1317" s="19" t="s">
        <v>18</v>
      </c>
      <c r="D1317" s="18" t="str">
        <f t="shared" si="378"/>
        <v>"child_hkd": 862,</v>
      </c>
      <c r="E1317" s="18" t="s">
        <v>116</v>
      </c>
      <c r="F1317" s="18" t="str">
        <f>VLOOKUP(A1317,Sheet2!A:U,5,FALSE)</f>
        <v>SHR</v>
      </c>
      <c r="G1317" s="18" t="s">
        <v>119</v>
      </c>
      <c r="H1317" s="18">
        <f>VLOOKUP(A1317,Sheet2!A:U,20,FALSE)</f>
        <v>862</v>
      </c>
      <c r="I1317" s="18" t="e">
        <f t="shared" ca="1" si="379"/>
        <v>#NAME?</v>
      </c>
      <c r="K1317" t="b">
        <f t="shared" ca="1" si="369"/>
        <v>0</v>
      </c>
    </row>
    <row r="1318" spans="1:11">
      <c r="A1318">
        <f t="shared" si="372"/>
        <v>31</v>
      </c>
      <c r="B1318">
        <f t="shared" si="370"/>
        <v>27</v>
      </c>
      <c r="C1318" s="1" t="s">
        <v>11</v>
      </c>
      <c r="D1318" t="str">
        <f>IF(J1314=0,"",C1318)</f>
        <v>"class_title":"premium_class",</v>
      </c>
      <c r="E1318" t="s">
        <v>116</v>
      </c>
      <c r="F1318" t="str">
        <f>VLOOKUP(A1318,Sheet2!A:U,5,FALSE)</f>
        <v>SHR</v>
      </c>
      <c r="K1318" t="b">
        <f t="shared" ca="1" si="369"/>
        <v>0</v>
      </c>
    </row>
    <row r="1319" spans="1:11">
      <c r="A1319">
        <f t="shared" si="372"/>
        <v>31</v>
      </c>
      <c r="B1319">
        <f t="shared" si="370"/>
        <v>28</v>
      </c>
      <c r="C1319" s="1" t="s">
        <v>12</v>
      </c>
      <c r="D1319" t="str">
        <f>IF(J1314=0,"",C1319)</f>
        <v>"class_type":2</v>
      </c>
      <c r="E1319" t="s">
        <v>116</v>
      </c>
      <c r="F1319" t="str">
        <f>VLOOKUP(A1319,Sheet2!A:U,5,FALSE)</f>
        <v>SHR</v>
      </c>
      <c r="K1319" t="b">
        <f t="shared" ca="1" si="369"/>
        <v>0</v>
      </c>
    </row>
    <row r="1320" spans="1:11">
      <c r="A1320">
        <f t="shared" si="372"/>
        <v>31</v>
      </c>
      <c r="B1320">
        <f t="shared" si="370"/>
        <v>29</v>
      </c>
      <c r="C1320" s="1" t="s">
        <v>1</v>
      </c>
      <c r="D1320" t="str">
        <f>IF(J1314=0,"",IF(SUM(J1322:J1338)&gt;0,C1320,"}"))</f>
        <v>},</v>
      </c>
      <c r="E1320" t="s">
        <v>116</v>
      </c>
      <c r="F1320" t="str">
        <f>VLOOKUP(A1320,Sheet2!A:U,5,FALSE)</f>
        <v>SHR</v>
      </c>
      <c r="K1320" t="b">
        <f t="shared" ca="1" si="369"/>
        <v>0</v>
      </c>
    </row>
    <row r="1321" spans="1:11">
      <c r="A1321">
        <f t="shared" si="372"/>
        <v>31</v>
      </c>
      <c r="B1321">
        <f t="shared" si="370"/>
        <v>30</v>
      </c>
      <c r="C1321" s="1" t="s">
        <v>0</v>
      </c>
      <c r="D1321" t="str">
        <f>IF(J1322=0,"",C1321)</f>
        <v>{</v>
      </c>
      <c r="E1321" t="s">
        <v>116</v>
      </c>
      <c r="F1321" t="str">
        <f>VLOOKUP(A1321,Sheet2!A:U,5,FALSE)</f>
        <v>SHR</v>
      </c>
      <c r="K1321" t="b">
        <f t="shared" ca="1" si="369"/>
        <v>0</v>
      </c>
    </row>
    <row r="1322" spans="1:11">
      <c r="A1322" s="20">
        <f t="shared" si="372"/>
        <v>31</v>
      </c>
      <c r="B1322" s="20">
        <f t="shared" si="370"/>
        <v>31</v>
      </c>
      <c r="C1322" s="21" t="s">
        <v>15</v>
      </c>
      <c r="D1322" s="20" t="str">
        <f>IF(ISNUMBER(SEARCH("n/a",H1322)),"",CONCATENATE(C1322," ",H1322,","))</f>
        <v>"adult_cny": 2473.5,</v>
      </c>
      <c r="E1322" s="20" t="s">
        <v>116</v>
      </c>
      <c r="F1322" s="20" t="str">
        <f>VLOOKUP(A1322,Sheet2!A:U,5,FALSE)</f>
        <v>SHR</v>
      </c>
      <c r="G1322" s="20" t="s">
        <v>120</v>
      </c>
      <c r="H1322" s="20">
        <f>VLOOKUP(A1322,Sheet2!A:U,9,FALSE)</f>
        <v>2473.5</v>
      </c>
      <c r="I1322" s="20" t="e">
        <f ca="1">_xlfn.FORMULATEXT(H1322)</f>
        <v>#NAME?</v>
      </c>
      <c r="J1322">
        <f>COUNT(H1322:H1325)</f>
        <v>4</v>
      </c>
      <c r="K1322" t="b">
        <f t="shared" ca="1" si="369"/>
        <v>0</v>
      </c>
    </row>
    <row r="1323" spans="1:11">
      <c r="A1323" s="20">
        <f t="shared" si="372"/>
        <v>31</v>
      </c>
      <c r="B1323" s="20">
        <f t="shared" si="370"/>
        <v>32</v>
      </c>
      <c r="C1323" s="21" t="s">
        <v>16</v>
      </c>
      <c r="D1323" s="20" t="str">
        <f t="shared" ref="D1323:D1325" si="380">IF(ISNUMBER(SEARCH("n/a",H1323)),"",CONCATENATE(C1323," ",H1323,","))</f>
        <v>"adult_hkd": 2863,</v>
      </c>
      <c r="E1323" s="20" t="s">
        <v>116</v>
      </c>
      <c r="F1323" s="20" t="str">
        <f>VLOOKUP(A1323,Sheet2!A:U,5,FALSE)</f>
        <v>SHR</v>
      </c>
      <c r="G1323" s="20" t="s">
        <v>120</v>
      </c>
      <c r="H1323" s="20">
        <f>VLOOKUP(A1323,Sheet2!A:U,17,FALSE)</f>
        <v>2863</v>
      </c>
      <c r="I1323" s="20" t="e">
        <f t="shared" ref="I1323:I1325" ca="1" si="381">_xlfn.FORMULATEXT(H1323)</f>
        <v>#NAME?</v>
      </c>
      <c r="K1323" t="b">
        <f t="shared" ca="1" si="369"/>
        <v>0</v>
      </c>
    </row>
    <row r="1324" spans="1:11">
      <c r="A1324" s="20">
        <f t="shared" si="372"/>
        <v>31</v>
      </c>
      <c r="B1324" s="20">
        <f t="shared" si="370"/>
        <v>33</v>
      </c>
      <c r="C1324" s="21" t="s">
        <v>17</v>
      </c>
      <c r="D1324" s="20" t="str">
        <f t="shared" si="380"/>
        <v>"child_cny": 1237,</v>
      </c>
      <c r="E1324" s="20" t="s">
        <v>116</v>
      </c>
      <c r="F1324" s="20" t="str">
        <f>VLOOKUP(A1324,Sheet2!A:U,5,FALSE)</f>
        <v>SHR</v>
      </c>
      <c r="G1324" s="20" t="s">
        <v>120</v>
      </c>
      <c r="H1324" s="20">
        <f>VLOOKUP(A1324,Sheet2!A:U,13,FALSE)</f>
        <v>1237</v>
      </c>
      <c r="I1324" s="20" t="e">
        <f t="shared" ca="1" si="381"/>
        <v>#NAME?</v>
      </c>
      <c r="K1324" t="b">
        <f t="shared" ca="1" si="369"/>
        <v>0</v>
      </c>
    </row>
    <row r="1325" spans="1:11">
      <c r="A1325" s="20">
        <f t="shared" si="372"/>
        <v>31</v>
      </c>
      <c r="B1325" s="20">
        <f t="shared" si="370"/>
        <v>34</v>
      </c>
      <c r="C1325" s="21" t="s">
        <v>18</v>
      </c>
      <c r="D1325" s="20" t="str">
        <f t="shared" si="380"/>
        <v>"child_hkd": 1432,</v>
      </c>
      <c r="E1325" s="20" t="s">
        <v>116</v>
      </c>
      <c r="F1325" s="20" t="str">
        <f>VLOOKUP(A1325,Sheet2!A:U,5,FALSE)</f>
        <v>SHR</v>
      </c>
      <c r="G1325" s="20" t="s">
        <v>120</v>
      </c>
      <c r="H1325" s="20">
        <f>VLOOKUP(A1325,Sheet2!A:U,21,FALSE)</f>
        <v>1432</v>
      </c>
      <c r="I1325" s="20" t="e">
        <f t="shared" ca="1" si="381"/>
        <v>#NAME?</v>
      </c>
      <c r="K1325" t="b">
        <f t="shared" ca="1" si="369"/>
        <v>0</v>
      </c>
    </row>
    <row r="1326" spans="1:11">
      <c r="A1326">
        <f t="shared" si="372"/>
        <v>31</v>
      </c>
      <c r="B1326">
        <f t="shared" si="370"/>
        <v>35</v>
      </c>
      <c r="C1326" s="1" t="s">
        <v>13</v>
      </c>
      <c r="D1326" t="str">
        <f>IF(J1322=0,"",C1326)</f>
        <v>"class_title":"business_class",</v>
      </c>
      <c r="E1326" t="s">
        <v>116</v>
      </c>
      <c r="F1326" t="str">
        <f>VLOOKUP(A1326,Sheet2!A:U,5,FALSE)</f>
        <v>SHR</v>
      </c>
      <c r="K1326" t="b">
        <f t="shared" ca="1" si="369"/>
        <v>0</v>
      </c>
    </row>
    <row r="1327" spans="1:11">
      <c r="A1327">
        <f t="shared" si="372"/>
        <v>31</v>
      </c>
      <c r="B1327">
        <f t="shared" si="370"/>
        <v>36</v>
      </c>
      <c r="C1327" s="1" t="s">
        <v>14</v>
      </c>
      <c r="D1327" t="str">
        <f>IF(J1322=0,"",C1327)</f>
        <v>"class_type":1</v>
      </c>
      <c r="E1327" t="s">
        <v>116</v>
      </c>
      <c r="F1327" t="str">
        <f>VLOOKUP(A1327,Sheet2!A:U,5,FALSE)</f>
        <v>SHR</v>
      </c>
      <c r="K1327" t="b">
        <f t="shared" ca="1" si="369"/>
        <v>0</v>
      </c>
    </row>
    <row r="1328" spans="1:11">
      <c r="A1328">
        <f t="shared" si="372"/>
        <v>31</v>
      </c>
      <c r="B1328">
        <f t="shared" si="370"/>
        <v>37</v>
      </c>
      <c r="C1328" s="1" t="s">
        <v>2</v>
      </c>
      <c r="D1328" t="str">
        <f>IF(J1322=0,"",C1328)</f>
        <v>}</v>
      </c>
      <c r="E1328" t="s">
        <v>116</v>
      </c>
      <c r="F1328" t="str">
        <f>VLOOKUP(A1328,Sheet2!A:U,5,FALSE)</f>
        <v>SHR</v>
      </c>
      <c r="K1328" t="b">
        <f t="shared" ca="1" si="369"/>
        <v>0</v>
      </c>
    </row>
    <row r="1329" spans="1:11">
      <c r="A1329">
        <f t="shared" si="372"/>
        <v>31</v>
      </c>
      <c r="B1329">
        <f t="shared" si="370"/>
        <v>38</v>
      </c>
      <c r="C1329" s="1" t="s">
        <v>3</v>
      </c>
      <c r="D1329" t="str">
        <f t="shared" ref="D1329:D1331" si="382">C1329</f>
        <v>]</v>
      </c>
      <c r="E1329" t="s">
        <v>116</v>
      </c>
      <c r="F1329" t="str">
        <f>VLOOKUP(A1329,Sheet2!A:U,5,FALSE)</f>
        <v>SHR</v>
      </c>
      <c r="K1329" t="b">
        <f t="shared" ca="1" si="369"/>
        <v>0</v>
      </c>
    </row>
    <row r="1330" spans="1:11">
      <c r="A1330">
        <f t="shared" si="372"/>
        <v>31</v>
      </c>
      <c r="B1330">
        <f t="shared" si="370"/>
        <v>39</v>
      </c>
      <c r="C1330" s="1" t="s">
        <v>2</v>
      </c>
      <c r="D1330" t="str">
        <f t="shared" si="382"/>
        <v>}</v>
      </c>
      <c r="E1330" t="s">
        <v>116</v>
      </c>
      <c r="F1330" t="str">
        <f>VLOOKUP(A1330,Sheet2!A:U,5,FALSE)</f>
        <v>SHR</v>
      </c>
      <c r="K1330" t="b">
        <f t="shared" ca="1" si="369"/>
        <v>0</v>
      </c>
    </row>
    <row r="1331" spans="1:11">
      <c r="A1331">
        <f t="shared" si="372"/>
        <v>31</v>
      </c>
      <c r="B1331">
        <f t="shared" si="370"/>
        <v>40</v>
      </c>
      <c r="C1331" s="1" t="s">
        <v>4</v>
      </c>
      <c r="D1331" t="str">
        <f t="shared" si="382"/>
        <v>],</v>
      </c>
      <c r="E1331" t="s">
        <v>116</v>
      </c>
      <c r="F1331" t="str">
        <f>VLOOKUP(A1331,Sheet2!A:U,5,FALSE)</f>
        <v>SHR</v>
      </c>
      <c r="K1331" t="b">
        <f t="shared" ca="1" si="369"/>
        <v>0</v>
      </c>
    </row>
    <row r="1332" spans="1:11">
      <c r="A1332">
        <f t="shared" si="372"/>
        <v>31</v>
      </c>
      <c r="B1332">
        <f t="shared" si="370"/>
        <v>41</v>
      </c>
      <c r="C1332" s="1" t="s">
        <v>19</v>
      </c>
      <c r="D1332" t="str">
        <f>CONCATENATE(C1332," ",A1332,",")</f>
        <v>"fee_id": 31,</v>
      </c>
      <c r="E1332" t="s">
        <v>116</v>
      </c>
      <c r="F1332" t="str">
        <f>VLOOKUP(A1332,Sheet2!A:U,5,FALSE)</f>
        <v>SHR</v>
      </c>
      <c r="K1332" t="b">
        <f t="shared" ca="1" si="369"/>
        <v>0</v>
      </c>
    </row>
    <row r="1333" spans="1:11">
      <c r="A1333">
        <f t="shared" si="372"/>
        <v>31</v>
      </c>
      <c r="B1333">
        <f t="shared" si="370"/>
        <v>42</v>
      </c>
      <c r="C1333" s="1" t="s">
        <v>129</v>
      </c>
      <c r="D1333" t="str">
        <f>CONCATENATE(C1333,E1333,"2",F1333,"""")</f>
        <v>"route_id": "WEK2SHR"</v>
      </c>
      <c r="E1333" t="s">
        <v>116</v>
      </c>
      <c r="F1333" t="str">
        <f>VLOOKUP(A1333,Sheet2!A:U,5,FALSE)</f>
        <v>SHR</v>
      </c>
      <c r="K1333" t="b">
        <f t="shared" ca="1" si="369"/>
        <v>0</v>
      </c>
    </row>
    <row r="1334" spans="1:11">
      <c r="A1334">
        <f t="shared" si="372"/>
        <v>31</v>
      </c>
      <c r="B1334">
        <f t="shared" si="370"/>
        <v>43</v>
      </c>
      <c r="C1334" s="1" t="s">
        <v>1</v>
      </c>
      <c r="D1334" t="str">
        <f>IF(D1335="","}",C1334)</f>
        <v>},</v>
      </c>
      <c r="E1334" t="s">
        <v>116</v>
      </c>
      <c r="F1334" t="str">
        <f>VLOOKUP(A1334,Sheet2!A:U,5,FALSE)</f>
        <v>SHR</v>
      </c>
      <c r="K1334" t="b">
        <f t="shared" ca="1" si="369"/>
        <v>0</v>
      </c>
    </row>
    <row r="1335" spans="1:11">
      <c r="A1335">
        <f t="shared" si="372"/>
        <v>32</v>
      </c>
      <c r="B1335">
        <f t="shared" si="370"/>
        <v>1</v>
      </c>
      <c r="C1335" s="1" t="s">
        <v>0</v>
      </c>
      <c r="D1335" t="str">
        <f>C1335</f>
        <v>{</v>
      </c>
      <c r="E1335" t="s">
        <v>116</v>
      </c>
      <c r="F1335" t="str">
        <f>VLOOKUP(A1335,Sheet2!A:U,5,FALSE)</f>
        <v>SHW</v>
      </c>
      <c r="K1335" t="b">
        <f t="shared" ca="1" si="369"/>
        <v>0</v>
      </c>
    </row>
    <row r="1336" spans="1:11">
      <c r="A1336">
        <f t="shared" si="372"/>
        <v>32</v>
      </c>
      <c r="B1336">
        <f t="shared" si="370"/>
        <v>2</v>
      </c>
      <c r="C1336" s="1" t="s">
        <v>5</v>
      </c>
      <c r="D1336" t="str">
        <f t="shared" ref="D1336:D1339" si="383">C1336</f>
        <v>"fee_data":[</v>
      </c>
      <c r="E1336" t="s">
        <v>116</v>
      </c>
      <c r="F1336" t="str">
        <f>VLOOKUP(A1336,Sheet2!A:U,5,FALSE)</f>
        <v>SHW</v>
      </c>
      <c r="K1336" t="b">
        <f t="shared" ca="1" si="369"/>
        <v>0</v>
      </c>
    </row>
    <row r="1337" spans="1:11">
      <c r="A1337">
        <f t="shared" si="372"/>
        <v>32</v>
      </c>
      <c r="B1337">
        <f t="shared" si="370"/>
        <v>3</v>
      </c>
      <c r="C1337" s="1" t="s">
        <v>0</v>
      </c>
      <c r="D1337" t="str">
        <f t="shared" si="383"/>
        <v>{</v>
      </c>
      <c r="E1337" t="s">
        <v>116</v>
      </c>
      <c r="F1337" t="str">
        <f>VLOOKUP(A1337,Sheet2!A:U,5,FALSE)</f>
        <v>SHW</v>
      </c>
      <c r="K1337" t="b">
        <f t="shared" ca="1" si="369"/>
        <v>0</v>
      </c>
    </row>
    <row r="1338" spans="1:11">
      <c r="A1338">
        <f t="shared" si="372"/>
        <v>32</v>
      </c>
      <c r="B1338">
        <f t="shared" si="370"/>
        <v>4</v>
      </c>
      <c r="C1338" s="24" t="s">
        <v>133</v>
      </c>
      <c r="D1338" t="str">
        <f>CONCATENATE(C1338,$M$1,",",$N$1,""",")</f>
        <v>"fee_date":"2019,2",</v>
      </c>
      <c r="E1338" t="s">
        <v>116</v>
      </c>
      <c r="F1338" t="str">
        <f>VLOOKUP(A1338,Sheet2!A:U,5,FALSE)</f>
        <v>SHW</v>
      </c>
      <c r="K1338" t="b">
        <f t="shared" ca="1" si="369"/>
        <v>0</v>
      </c>
    </row>
    <row r="1339" spans="1:11">
      <c r="A1339">
        <f t="shared" si="372"/>
        <v>32</v>
      </c>
      <c r="B1339">
        <f t="shared" si="370"/>
        <v>5</v>
      </c>
      <c r="C1339" s="1" t="s">
        <v>6</v>
      </c>
      <c r="D1339" t="str">
        <f t="shared" si="383"/>
        <v>"fee_detail":[</v>
      </c>
      <c r="E1339" t="s">
        <v>116</v>
      </c>
      <c r="F1339" t="str">
        <f>VLOOKUP(A1339,Sheet2!A:U,5,FALSE)</f>
        <v>SHW</v>
      </c>
      <c r="K1339" t="b">
        <f t="shared" ca="1" si="369"/>
        <v>0</v>
      </c>
    </row>
    <row r="1340" spans="1:11">
      <c r="A1340">
        <f t="shared" si="372"/>
        <v>32</v>
      </c>
      <c r="B1340">
        <f t="shared" si="370"/>
        <v>6</v>
      </c>
      <c r="C1340" s="1" t="s">
        <v>0</v>
      </c>
      <c r="D1340" t="str">
        <f>IF(J1341=0,"",C1340)</f>
        <v>{</v>
      </c>
      <c r="E1340" t="s">
        <v>116</v>
      </c>
      <c r="F1340" t="str">
        <f>VLOOKUP(A1340,Sheet2!A:U,5,FALSE)</f>
        <v>SHW</v>
      </c>
      <c r="K1340" t="b">
        <f t="shared" ca="1" si="369"/>
        <v>0</v>
      </c>
    </row>
    <row r="1341" spans="1:11">
      <c r="A1341" s="14">
        <f t="shared" si="372"/>
        <v>32</v>
      </c>
      <c r="B1341" s="14">
        <f t="shared" si="370"/>
        <v>7</v>
      </c>
      <c r="C1341" s="15" t="s">
        <v>15</v>
      </c>
      <c r="D1341" s="14" t="str">
        <f>IF(ISNUMBER(SEARCH("n/a",H1341)),"",CONCATENATE(C1341," ",H1341,","))</f>
        <v>"adult_cny": 130,</v>
      </c>
      <c r="E1341" s="14" t="s">
        <v>116</v>
      </c>
      <c r="F1341" s="14" t="str">
        <f>VLOOKUP(A1341,Sheet2!A:U,5,FALSE)</f>
        <v>SHW</v>
      </c>
      <c r="G1341" s="14" t="s">
        <v>117</v>
      </c>
      <c r="H1341" s="14">
        <f>VLOOKUP(A1341,Sheet2!A:U,6,FALSE)</f>
        <v>130</v>
      </c>
      <c r="I1341" s="14" t="e">
        <f ca="1">_xlfn.FORMULATEXT(H1341)</f>
        <v>#NAME?</v>
      </c>
      <c r="J1341">
        <f>COUNT(H1341:H1344)</f>
        <v>4</v>
      </c>
      <c r="K1341" t="b">
        <f t="shared" ca="1" si="369"/>
        <v>0</v>
      </c>
    </row>
    <row r="1342" spans="1:11">
      <c r="A1342" s="14">
        <f t="shared" si="372"/>
        <v>32</v>
      </c>
      <c r="B1342" s="14">
        <f t="shared" si="370"/>
        <v>8</v>
      </c>
      <c r="C1342" s="15" t="s">
        <v>16</v>
      </c>
      <c r="D1342" s="14" t="str">
        <f t="shared" ref="D1342:D1344" si="384">IF(ISNUMBER(SEARCH("n/a",H1342)),"",CONCATENATE(C1342," ",H1342,","))</f>
        <v>"adult_hkd": 150,</v>
      </c>
      <c r="E1342" s="14" t="s">
        <v>116</v>
      </c>
      <c r="F1342" s="14" t="str">
        <f>VLOOKUP(A1342,Sheet2!A:U,5,FALSE)</f>
        <v>SHW</v>
      </c>
      <c r="G1342" s="14" t="s">
        <v>117</v>
      </c>
      <c r="H1342" s="14">
        <f>VLOOKUP(A1342,Sheet2!A:U,14,FALSE)</f>
        <v>150</v>
      </c>
      <c r="I1342" s="14" t="e">
        <f t="shared" ref="I1342:I1344" ca="1" si="385">_xlfn.FORMULATEXT(H1342)</f>
        <v>#NAME?</v>
      </c>
      <c r="K1342" t="b">
        <f t="shared" ca="1" si="369"/>
        <v>0</v>
      </c>
    </row>
    <row r="1343" spans="1:11">
      <c r="A1343" s="14">
        <f t="shared" si="372"/>
        <v>32</v>
      </c>
      <c r="B1343" s="14">
        <f t="shared" si="370"/>
        <v>9</v>
      </c>
      <c r="C1343" s="15" t="s">
        <v>17</v>
      </c>
      <c r="D1343" s="14" t="str">
        <f t="shared" si="384"/>
        <v>"child_cny": 67,</v>
      </c>
      <c r="E1343" s="14" t="s">
        <v>116</v>
      </c>
      <c r="F1343" s="14" t="str">
        <f>VLOOKUP(A1343,Sheet2!A:U,5,FALSE)</f>
        <v>SHW</v>
      </c>
      <c r="G1343" s="14" t="s">
        <v>117</v>
      </c>
      <c r="H1343" s="14">
        <f>VLOOKUP(A1343,Sheet2!A:U,10,FALSE)</f>
        <v>67</v>
      </c>
      <c r="I1343" s="14" t="e">
        <f t="shared" ca="1" si="385"/>
        <v>#NAME?</v>
      </c>
      <c r="K1343" t="b">
        <f t="shared" ca="1" si="369"/>
        <v>0</v>
      </c>
    </row>
    <row r="1344" spans="1:11">
      <c r="A1344" s="14">
        <f t="shared" si="372"/>
        <v>32</v>
      </c>
      <c r="B1344" s="14">
        <f t="shared" si="370"/>
        <v>10</v>
      </c>
      <c r="C1344" s="15" t="s">
        <v>18</v>
      </c>
      <c r="D1344" s="14" t="str">
        <f t="shared" si="384"/>
        <v>"child_hkd": 78,</v>
      </c>
      <c r="E1344" s="14" t="s">
        <v>116</v>
      </c>
      <c r="F1344" s="14" t="str">
        <f>VLOOKUP(A1344,Sheet2!A:U,5,FALSE)</f>
        <v>SHW</v>
      </c>
      <c r="G1344" s="14" t="s">
        <v>117</v>
      </c>
      <c r="H1344" s="14">
        <f>VLOOKUP(A1344,Sheet2!A:U,18,FALSE)</f>
        <v>78</v>
      </c>
      <c r="I1344" s="14" t="e">
        <f t="shared" ca="1" si="385"/>
        <v>#NAME?</v>
      </c>
      <c r="K1344" t="b">
        <f t="shared" ca="1" si="369"/>
        <v>0</v>
      </c>
    </row>
    <row r="1345" spans="1:11">
      <c r="A1345">
        <f t="shared" si="372"/>
        <v>32</v>
      </c>
      <c r="B1345">
        <f t="shared" si="370"/>
        <v>11</v>
      </c>
      <c r="C1345" s="1" t="s">
        <v>7</v>
      </c>
      <c r="D1345" t="str">
        <f>IF(J1341=0,"",C1345)</f>
        <v>"class_title":"second_class",</v>
      </c>
      <c r="E1345" t="s">
        <v>116</v>
      </c>
      <c r="F1345" t="str">
        <f>VLOOKUP(A1345,Sheet2!A:U,5,FALSE)</f>
        <v>SHW</v>
      </c>
      <c r="K1345" t="b">
        <f t="shared" ca="1" si="369"/>
        <v>0</v>
      </c>
    </row>
    <row r="1346" spans="1:11">
      <c r="A1346">
        <f t="shared" si="372"/>
        <v>32</v>
      </c>
      <c r="B1346">
        <f t="shared" si="370"/>
        <v>12</v>
      </c>
      <c r="C1346" s="1" t="s">
        <v>8</v>
      </c>
      <c r="D1346" t="str">
        <f>IF(J1341=0,"",C1346)</f>
        <v>"class_type":4</v>
      </c>
      <c r="E1346" t="s">
        <v>116</v>
      </c>
      <c r="F1346" t="str">
        <f>VLOOKUP(A1346,Sheet2!A:U,5,FALSE)</f>
        <v>SHW</v>
      </c>
      <c r="K1346" t="b">
        <f t="shared" ref="K1346:K1409" ca="1" si="386">IF(EXACT($N$1,$N$2),"",FALSE)</f>
        <v>0</v>
      </c>
    </row>
    <row r="1347" spans="1:11">
      <c r="A1347">
        <f t="shared" si="372"/>
        <v>32</v>
      </c>
      <c r="B1347">
        <f t="shared" ref="B1347:B1410" si="387">MOD((ROW(C1347)-2),43)+1</f>
        <v>13</v>
      </c>
      <c r="C1347" s="1" t="s">
        <v>1</v>
      </c>
      <c r="D1347" t="str">
        <f>IF(J1341=0,"",IF(SUM(J1349:J1365)&gt;0,C1347,"}"))</f>
        <v>},</v>
      </c>
      <c r="E1347" t="s">
        <v>116</v>
      </c>
      <c r="F1347" t="str">
        <f>VLOOKUP(A1347,Sheet2!A:U,5,FALSE)</f>
        <v>SHW</v>
      </c>
      <c r="K1347" t="b">
        <f t="shared" ca="1" si="386"/>
        <v>0</v>
      </c>
    </row>
    <row r="1348" spans="1:11">
      <c r="A1348">
        <f t="shared" si="372"/>
        <v>32</v>
      </c>
      <c r="B1348">
        <f t="shared" si="387"/>
        <v>14</v>
      </c>
      <c r="C1348" s="1" t="s">
        <v>0</v>
      </c>
      <c r="D1348" t="str">
        <f>IF(J1349=0,"",C1348)</f>
        <v>{</v>
      </c>
      <c r="E1348" t="s">
        <v>116</v>
      </c>
      <c r="F1348" t="str">
        <f>VLOOKUP(A1348,Sheet2!A:U,5,FALSE)</f>
        <v>SHW</v>
      </c>
      <c r="K1348" t="b">
        <f t="shared" ca="1" si="386"/>
        <v>0</v>
      </c>
    </row>
    <row r="1349" spans="1:11">
      <c r="A1349" s="16">
        <f t="shared" si="372"/>
        <v>32</v>
      </c>
      <c r="B1349" s="16">
        <f t="shared" si="387"/>
        <v>15</v>
      </c>
      <c r="C1349" s="17" t="s">
        <v>15</v>
      </c>
      <c r="D1349" s="16" t="str">
        <f>IF(ISNUMBER(SEARCH("n/a",H1349)),"",CONCATENATE(C1349," ",H1349,","))</f>
        <v>"adult_cny": 207,</v>
      </c>
      <c r="E1349" s="16" t="s">
        <v>116</v>
      </c>
      <c r="F1349" s="16" t="str">
        <f>VLOOKUP(A1349,Sheet2!A:U,5,FALSE)</f>
        <v>SHW</v>
      </c>
      <c r="G1349" s="16" t="s">
        <v>118</v>
      </c>
      <c r="H1349" s="16">
        <f>VLOOKUP(A1349,Sheet2!A:U,7,FALSE)</f>
        <v>207</v>
      </c>
      <c r="I1349" s="16" t="e">
        <f ca="1">_xlfn.FORMULATEXT(H1349)</f>
        <v>#NAME?</v>
      </c>
      <c r="J1349">
        <f>COUNT(H1349:H1352)</f>
        <v>4</v>
      </c>
      <c r="K1349" t="b">
        <f t="shared" ca="1" si="386"/>
        <v>0</v>
      </c>
    </row>
    <row r="1350" spans="1:11">
      <c r="A1350" s="16">
        <f t="shared" si="372"/>
        <v>32</v>
      </c>
      <c r="B1350" s="16">
        <f t="shared" si="387"/>
        <v>16</v>
      </c>
      <c r="C1350" s="17" t="s">
        <v>16</v>
      </c>
      <c r="D1350" s="16" t="str">
        <f t="shared" ref="D1350:D1352" si="388">IF(ISNUMBER(SEARCH("n/a",H1350)),"",CONCATENATE(C1350," ",H1350,","))</f>
        <v>"adult_hkd": 240,</v>
      </c>
      <c r="E1350" s="16" t="s">
        <v>116</v>
      </c>
      <c r="F1350" s="16" t="str">
        <f>VLOOKUP(A1350,Sheet2!A:U,5,FALSE)</f>
        <v>SHW</v>
      </c>
      <c r="G1350" s="16" t="s">
        <v>118</v>
      </c>
      <c r="H1350" s="16">
        <f>VLOOKUP(A1350,Sheet2!A:U,15,FALSE)</f>
        <v>240</v>
      </c>
      <c r="I1350" s="16" t="e">
        <f t="shared" ref="I1350:I1352" ca="1" si="389">_xlfn.FORMULATEXT(H1350)</f>
        <v>#NAME?</v>
      </c>
      <c r="K1350" t="b">
        <f t="shared" ca="1" si="386"/>
        <v>0</v>
      </c>
    </row>
    <row r="1351" spans="1:11">
      <c r="A1351" s="16">
        <f t="shared" si="372"/>
        <v>32</v>
      </c>
      <c r="B1351" s="16">
        <f t="shared" si="387"/>
        <v>17</v>
      </c>
      <c r="C1351" s="17" t="s">
        <v>17</v>
      </c>
      <c r="D1351" s="16" t="str">
        <f t="shared" si="388"/>
        <v>"child_cny": 106,</v>
      </c>
      <c r="E1351" s="16" t="s">
        <v>116</v>
      </c>
      <c r="F1351" s="16" t="str">
        <f>VLOOKUP(A1351,Sheet2!A:U,5,FALSE)</f>
        <v>SHW</v>
      </c>
      <c r="G1351" s="16" t="s">
        <v>118</v>
      </c>
      <c r="H1351" s="16">
        <f>VLOOKUP(A1351,Sheet2!A:U,11,FALSE)</f>
        <v>106</v>
      </c>
      <c r="I1351" s="16" t="e">
        <f t="shared" ca="1" si="389"/>
        <v>#NAME?</v>
      </c>
      <c r="K1351" t="b">
        <f t="shared" ca="1" si="386"/>
        <v>0</v>
      </c>
    </row>
    <row r="1352" spans="1:11">
      <c r="A1352" s="16">
        <f t="shared" si="372"/>
        <v>32</v>
      </c>
      <c r="B1352" s="16">
        <f t="shared" si="387"/>
        <v>18</v>
      </c>
      <c r="C1352" s="17" t="s">
        <v>18</v>
      </c>
      <c r="D1352" s="16" t="str">
        <f t="shared" si="388"/>
        <v>"child_hkd": 123,</v>
      </c>
      <c r="E1352" s="16" t="s">
        <v>116</v>
      </c>
      <c r="F1352" s="16" t="str">
        <f>VLOOKUP(A1352,Sheet2!A:U,5,FALSE)</f>
        <v>SHW</v>
      </c>
      <c r="G1352" s="16" t="s">
        <v>118</v>
      </c>
      <c r="H1352" s="16">
        <f>VLOOKUP(A1352,Sheet2!A:U,19,FALSE)</f>
        <v>123</v>
      </c>
      <c r="I1352" s="16" t="e">
        <f t="shared" ca="1" si="389"/>
        <v>#NAME?</v>
      </c>
      <c r="K1352" t="b">
        <f t="shared" ca="1" si="386"/>
        <v>0</v>
      </c>
    </row>
    <row r="1353" spans="1:11">
      <c r="A1353">
        <f t="shared" si="372"/>
        <v>32</v>
      </c>
      <c r="B1353">
        <f t="shared" si="387"/>
        <v>19</v>
      </c>
      <c r="C1353" s="1" t="s">
        <v>9</v>
      </c>
      <c r="D1353" t="str">
        <f>IF(J1349=0,"",C1353)</f>
        <v>"class_title":"first_class",</v>
      </c>
      <c r="E1353" t="s">
        <v>116</v>
      </c>
      <c r="F1353" t="str">
        <f>VLOOKUP(A1353,Sheet2!A:U,5,FALSE)</f>
        <v>SHW</v>
      </c>
      <c r="K1353" t="b">
        <f t="shared" ca="1" si="386"/>
        <v>0</v>
      </c>
    </row>
    <row r="1354" spans="1:11">
      <c r="A1354">
        <f t="shared" si="372"/>
        <v>32</v>
      </c>
      <c r="B1354">
        <f t="shared" si="387"/>
        <v>20</v>
      </c>
      <c r="C1354" s="1" t="s">
        <v>10</v>
      </c>
      <c r="D1354" t="str">
        <f>IF(J1349=0,"",C1354)</f>
        <v>"class_type":3</v>
      </c>
      <c r="E1354" t="s">
        <v>116</v>
      </c>
      <c r="F1354" t="str">
        <f>VLOOKUP(A1354,Sheet2!A:U,5,FALSE)</f>
        <v>SHW</v>
      </c>
      <c r="K1354" t="b">
        <f t="shared" ca="1" si="386"/>
        <v>0</v>
      </c>
    </row>
    <row r="1355" spans="1:11">
      <c r="A1355">
        <f t="shared" si="372"/>
        <v>32</v>
      </c>
      <c r="B1355">
        <f t="shared" si="387"/>
        <v>21</v>
      </c>
      <c r="C1355" s="1" t="s">
        <v>1</v>
      </c>
      <c r="D1355" t="str">
        <f>IF(J1349=0,"",IF(SUM(J1357:J1373)&gt;0,C1355,"}"))</f>
        <v>},</v>
      </c>
      <c r="E1355" t="s">
        <v>116</v>
      </c>
      <c r="F1355" t="str">
        <f>VLOOKUP(A1355,Sheet2!A:U,5,FALSE)</f>
        <v>SHW</v>
      </c>
      <c r="K1355" t="b">
        <f t="shared" ca="1" si="386"/>
        <v>0</v>
      </c>
    </row>
    <row r="1356" spans="1:11">
      <c r="A1356">
        <f t="shared" si="372"/>
        <v>32</v>
      </c>
      <c r="B1356">
        <f t="shared" si="387"/>
        <v>22</v>
      </c>
      <c r="C1356" s="1" t="s">
        <v>0</v>
      </c>
      <c r="D1356" t="str">
        <f>IF(J1357=0,"",C1356)</f>
        <v>{</v>
      </c>
      <c r="E1356" t="s">
        <v>116</v>
      </c>
      <c r="F1356" t="str">
        <f>VLOOKUP(A1356,Sheet2!A:U,5,FALSE)</f>
        <v>SHW</v>
      </c>
      <c r="K1356" t="b">
        <f t="shared" ca="1" si="386"/>
        <v>0</v>
      </c>
    </row>
    <row r="1357" spans="1:11">
      <c r="A1357" s="18">
        <f t="shared" ref="A1357:A1377" si="390">ROUNDUP((ROW(C1357)-1)/43,0)</f>
        <v>32</v>
      </c>
      <c r="B1357" s="18">
        <f t="shared" si="387"/>
        <v>23</v>
      </c>
      <c r="C1357" s="19" t="s">
        <v>15</v>
      </c>
      <c r="D1357" s="18" t="str">
        <f>IF(ISNUMBER(SEARCH("n/a",H1357)),"",CONCATENATE(C1357," ",H1357,","))</f>
        <v>"adult_cny": 234,</v>
      </c>
      <c r="E1357" s="18" t="s">
        <v>116</v>
      </c>
      <c r="F1357" s="18" t="str">
        <f>VLOOKUP(A1357,Sheet2!A:U,5,FALSE)</f>
        <v>SHW</v>
      </c>
      <c r="G1357" s="18" t="s">
        <v>119</v>
      </c>
      <c r="H1357" s="18">
        <f>VLOOKUP(A1357,Sheet2!A:U,8,FALSE)</f>
        <v>234</v>
      </c>
      <c r="I1357" s="18" t="e">
        <f ca="1">_xlfn.FORMULATEXT(H1357)</f>
        <v>#NAME?</v>
      </c>
      <c r="J1357">
        <f>COUNT(H1357:H1360)</f>
        <v>4</v>
      </c>
      <c r="K1357" t="b">
        <f t="shared" ca="1" si="386"/>
        <v>0</v>
      </c>
    </row>
    <row r="1358" spans="1:11">
      <c r="A1358" s="18">
        <f t="shared" si="390"/>
        <v>32</v>
      </c>
      <c r="B1358" s="18">
        <f t="shared" si="387"/>
        <v>24</v>
      </c>
      <c r="C1358" s="19" t="s">
        <v>16</v>
      </c>
      <c r="D1358" s="18" t="str">
        <f t="shared" ref="D1358:D1360" si="391">IF(ISNUMBER(SEARCH("n/a",H1358)),"",CONCATENATE(C1358," ",H1358,","))</f>
        <v>"adult_hkd": 271,</v>
      </c>
      <c r="E1358" s="18" t="s">
        <v>116</v>
      </c>
      <c r="F1358" s="18" t="str">
        <f>VLOOKUP(A1358,Sheet2!A:U,5,FALSE)</f>
        <v>SHW</v>
      </c>
      <c r="G1358" s="18" t="s">
        <v>119</v>
      </c>
      <c r="H1358" s="18">
        <f>VLOOKUP(A1358,Sheet2!A:U,16,FALSE)</f>
        <v>271</v>
      </c>
      <c r="I1358" s="18" t="e">
        <f t="shared" ref="I1358:I1360" ca="1" si="392">_xlfn.FORMULATEXT(H1358)</f>
        <v>#NAME?</v>
      </c>
      <c r="K1358" t="b">
        <f t="shared" ca="1" si="386"/>
        <v>0</v>
      </c>
    </row>
    <row r="1359" spans="1:11">
      <c r="A1359" s="18">
        <f t="shared" si="390"/>
        <v>32</v>
      </c>
      <c r="B1359" s="18">
        <f t="shared" si="387"/>
        <v>25</v>
      </c>
      <c r="C1359" s="19" t="s">
        <v>17</v>
      </c>
      <c r="D1359" s="18" t="str">
        <f t="shared" si="391"/>
        <v>"child_cny": 120,</v>
      </c>
      <c r="E1359" s="18" t="s">
        <v>116</v>
      </c>
      <c r="F1359" s="18" t="str">
        <f>VLOOKUP(A1359,Sheet2!A:U,5,FALSE)</f>
        <v>SHW</v>
      </c>
      <c r="G1359" s="18" t="s">
        <v>119</v>
      </c>
      <c r="H1359" s="18">
        <f>VLOOKUP(A1359,Sheet2!A:U,12,FALSE)</f>
        <v>120</v>
      </c>
      <c r="I1359" s="18" t="e">
        <f t="shared" ca="1" si="392"/>
        <v>#NAME?</v>
      </c>
      <c r="K1359" t="b">
        <f t="shared" ca="1" si="386"/>
        <v>0</v>
      </c>
    </row>
    <row r="1360" spans="1:11">
      <c r="A1360" s="18">
        <f t="shared" si="390"/>
        <v>32</v>
      </c>
      <c r="B1360" s="18">
        <f t="shared" si="387"/>
        <v>26</v>
      </c>
      <c r="C1360" s="19" t="s">
        <v>18</v>
      </c>
      <c r="D1360" s="18" t="str">
        <f t="shared" si="391"/>
        <v>"child_hkd": 139,</v>
      </c>
      <c r="E1360" s="18" t="s">
        <v>116</v>
      </c>
      <c r="F1360" s="18" t="str">
        <f>VLOOKUP(A1360,Sheet2!A:U,5,FALSE)</f>
        <v>SHW</v>
      </c>
      <c r="G1360" s="18" t="s">
        <v>119</v>
      </c>
      <c r="H1360" s="18">
        <f>VLOOKUP(A1360,Sheet2!A:U,20,FALSE)</f>
        <v>139</v>
      </c>
      <c r="I1360" s="18" t="e">
        <f t="shared" ca="1" si="392"/>
        <v>#NAME?</v>
      </c>
      <c r="K1360" t="b">
        <f t="shared" ca="1" si="386"/>
        <v>0</v>
      </c>
    </row>
    <row r="1361" spans="1:11">
      <c r="A1361">
        <f t="shared" si="390"/>
        <v>32</v>
      </c>
      <c r="B1361">
        <f t="shared" si="387"/>
        <v>27</v>
      </c>
      <c r="C1361" s="1" t="s">
        <v>11</v>
      </c>
      <c r="D1361" t="str">
        <f>IF(J1357=0,"",C1361)</f>
        <v>"class_title":"premium_class",</v>
      </c>
      <c r="E1361" t="s">
        <v>116</v>
      </c>
      <c r="F1361" t="str">
        <f>VLOOKUP(A1361,Sheet2!A:U,5,FALSE)</f>
        <v>SHW</v>
      </c>
      <c r="K1361" t="b">
        <f t="shared" ca="1" si="386"/>
        <v>0</v>
      </c>
    </row>
    <row r="1362" spans="1:11">
      <c r="A1362">
        <f t="shared" si="390"/>
        <v>32</v>
      </c>
      <c r="B1362">
        <f t="shared" si="387"/>
        <v>28</v>
      </c>
      <c r="C1362" s="1" t="s">
        <v>12</v>
      </c>
      <c r="D1362" t="str">
        <f>IF(J1357=0,"",C1362)</f>
        <v>"class_type":2</v>
      </c>
      <c r="E1362" t="s">
        <v>116</v>
      </c>
      <c r="F1362" t="str">
        <f>VLOOKUP(A1362,Sheet2!A:U,5,FALSE)</f>
        <v>SHW</v>
      </c>
      <c r="K1362" t="b">
        <f t="shared" ca="1" si="386"/>
        <v>0</v>
      </c>
    </row>
    <row r="1363" spans="1:11">
      <c r="A1363">
        <f t="shared" si="390"/>
        <v>32</v>
      </c>
      <c r="B1363">
        <f t="shared" si="387"/>
        <v>29</v>
      </c>
      <c r="C1363" s="1" t="s">
        <v>1</v>
      </c>
      <c r="D1363" t="str">
        <f>IF(J1357=0,"",IF(SUM(J1365:J1381)&gt;0,C1363,"}"))</f>
        <v>},</v>
      </c>
      <c r="E1363" t="s">
        <v>116</v>
      </c>
      <c r="F1363" t="str">
        <f>VLOOKUP(A1363,Sheet2!A:U,5,FALSE)</f>
        <v>SHW</v>
      </c>
      <c r="K1363" t="b">
        <f t="shared" ca="1" si="386"/>
        <v>0</v>
      </c>
    </row>
    <row r="1364" spans="1:11">
      <c r="A1364">
        <f t="shared" si="390"/>
        <v>32</v>
      </c>
      <c r="B1364">
        <f t="shared" si="387"/>
        <v>30</v>
      </c>
      <c r="C1364" s="1" t="s">
        <v>0</v>
      </c>
      <c r="D1364" t="str">
        <f>IF(J1365=0,"",C1364)</f>
        <v>{</v>
      </c>
      <c r="E1364" t="s">
        <v>116</v>
      </c>
      <c r="F1364" t="str">
        <f>VLOOKUP(A1364,Sheet2!A:U,5,FALSE)</f>
        <v>SHW</v>
      </c>
      <c r="K1364" t="b">
        <f t="shared" ca="1" si="386"/>
        <v>0</v>
      </c>
    </row>
    <row r="1365" spans="1:11">
      <c r="A1365" s="20">
        <f t="shared" si="390"/>
        <v>32</v>
      </c>
      <c r="B1365" s="20">
        <f t="shared" si="387"/>
        <v>31</v>
      </c>
      <c r="C1365" s="21" t="s">
        <v>15</v>
      </c>
      <c r="D1365" s="20" t="str">
        <f>IF(ISNUMBER(SEARCH("n/a",H1365)),"",CONCATENATE(C1365," ",H1365,","))</f>
        <v>"adult_cny": 389,</v>
      </c>
      <c r="E1365" s="20" t="s">
        <v>116</v>
      </c>
      <c r="F1365" s="20" t="str">
        <f>VLOOKUP(A1365,Sheet2!A:U,5,FALSE)</f>
        <v>SHW</v>
      </c>
      <c r="G1365" s="20" t="s">
        <v>120</v>
      </c>
      <c r="H1365" s="20">
        <f>VLOOKUP(A1365,Sheet2!A:U,9,FALSE)</f>
        <v>389</v>
      </c>
      <c r="I1365" s="20" t="e">
        <f ca="1">_xlfn.FORMULATEXT(H1365)</f>
        <v>#NAME?</v>
      </c>
      <c r="J1365">
        <f>COUNT(H1365:H1368)</f>
        <v>4</v>
      </c>
      <c r="K1365" t="b">
        <f t="shared" ca="1" si="386"/>
        <v>0</v>
      </c>
    </row>
    <row r="1366" spans="1:11">
      <c r="A1366" s="20">
        <f t="shared" si="390"/>
        <v>32</v>
      </c>
      <c r="B1366" s="20">
        <f t="shared" si="387"/>
        <v>32</v>
      </c>
      <c r="C1366" s="21" t="s">
        <v>16</v>
      </c>
      <c r="D1366" s="20" t="str">
        <f t="shared" ref="D1366:D1368" si="393">IF(ISNUMBER(SEARCH("n/a",H1366)),"",CONCATENATE(C1366," ",H1366,","))</f>
        <v>"adult_hkd": 450,</v>
      </c>
      <c r="E1366" s="20" t="s">
        <v>116</v>
      </c>
      <c r="F1366" s="20" t="str">
        <f>VLOOKUP(A1366,Sheet2!A:U,5,FALSE)</f>
        <v>SHW</v>
      </c>
      <c r="G1366" s="20" t="s">
        <v>120</v>
      </c>
      <c r="H1366" s="20">
        <f>VLOOKUP(A1366,Sheet2!A:U,17,FALSE)</f>
        <v>450</v>
      </c>
      <c r="I1366" s="20" t="e">
        <f t="shared" ref="I1366:I1368" ca="1" si="394">_xlfn.FORMULATEXT(H1366)</f>
        <v>#NAME?</v>
      </c>
      <c r="K1366" t="b">
        <f t="shared" ca="1" si="386"/>
        <v>0</v>
      </c>
    </row>
    <row r="1367" spans="1:11">
      <c r="A1367" s="20">
        <f t="shared" si="390"/>
        <v>32</v>
      </c>
      <c r="B1367" s="20">
        <f t="shared" si="387"/>
        <v>33</v>
      </c>
      <c r="C1367" s="21" t="s">
        <v>17</v>
      </c>
      <c r="D1367" s="20" t="str">
        <f t="shared" si="393"/>
        <v>"child_cny": 200,</v>
      </c>
      <c r="E1367" s="20" t="s">
        <v>116</v>
      </c>
      <c r="F1367" s="20" t="str">
        <f>VLOOKUP(A1367,Sheet2!A:U,5,FALSE)</f>
        <v>SHW</v>
      </c>
      <c r="G1367" s="20" t="s">
        <v>120</v>
      </c>
      <c r="H1367" s="20">
        <f>VLOOKUP(A1367,Sheet2!A:U,13,FALSE)</f>
        <v>200</v>
      </c>
      <c r="I1367" s="20" t="e">
        <f t="shared" ca="1" si="394"/>
        <v>#NAME?</v>
      </c>
      <c r="K1367" t="b">
        <f t="shared" ca="1" si="386"/>
        <v>0</v>
      </c>
    </row>
    <row r="1368" spans="1:11">
      <c r="A1368" s="20">
        <f t="shared" si="390"/>
        <v>32</v>
      </c>
      <c r="B1368" s="20">
        <f t="shared" si="387"/>
        <v>34</v>
      </c>
      <c r="C1368" s="21" t="s">
        <v>18</v>
      </c>
      <c r="D1368" s="20" t="str">
        <f t="shared" si="393"/>
        <v>"child_hkd": 231,</v>
      </c>
      <c r="E1368" s="20" t="s">
        <v>116</v>
      </c>
      <c r="F1368" s="20" t="str">
        <f>VLOOKUP(A1368,Sheet2!A:U,5,FALSE)</f>
        <v>SHW</v>
      </c>
      <c r="G1368" s="20" t="s">
        <v>120</v>
      </c>
      <c r="H1368" s="20">
        <f>VLOOKUP(A1368,Sheet2!A:U,21,FALSE)</f>
        <v>231</v>
      </c>
      <c r="I1368" s="20" t="e">
        <f t="shared" ca="1" si="394"/>
        <v>#NAME?</v>
      </c>
      <c r="K1368" t="b">
        <f t="shared" ca="1" si="386"/>
        <v>0</v>
      </c>
    </row>
    <row r="1369" spans="1:11">
      <c r="A1369">
        <f t="shared" si="390"/>
        <v>32</v>
      </c>
      <c r="B1369">
        <f t="shared" si="387"/>
        <v>35</v>
      </c>
      <c r="C1369" s="1" t="s">
        <v>13</v>
      </c>
      <c r="D1369" t="str">
        <f>IF(J1365=0,"",C1369)</f>
        <v>"class_title":"business_class",</v>
      </c>
      <c r="E1369" t="s">
        <v>116</v>
      </c>
      <c r="F1369" t="str">
        <f>VLOOKUP(A1369,Sheet2!A:U,5,FALSE)</f>
        <v>SHW</v>
      </c>
      <c r="K1369" t="b">
        <f t="shared" ca="1" si="386"/>
        <v>0</v>
      </c>
    </row>
    <row r="1370" spans="1:11">
      <c r="A1370">
        <f t="shared" si="390"/>
        <v>32</v>
      </c>
      <c r="B1370">
        <f t="shared" si="387"/>
        <v>36</v>
      </c>
      <c r="C1370" s="1" t="s">
        <v>14</v>
      </c>
      <c r="D1370" t="str">
        <f>IF(J1365=0,"",C1370)</f>
        <v>"class_type":1</v>
      </c>
      <c r="E1370" t="s">
        <v>116</v>
      </c>
      <c r="F1370" t="str">
        <f>VLOOKUP(A1370,Sheet2!A:U,5,FALSE)</f>
        <v>SHW</v>
      </c>
      <c r="K1370" t="b">
        <f t="shared" ca="1" si="386"/>
        <v>0</v>
      </c>
    </row>
    <row r="1371" spans="1:11">
      <c r="A1371">
        <f t="shared" si="390"/>
        <v>32</v>
      </c>
      <c r="B1371">
        <f t="shared" si="387"/>
        <v>37</v>
      </c>
      <c r="C1371" s="1" t="s">
        <v>2</v>
      </c>
      <c r="D1371" t="str">
        <f>IF(J1365=0,"",C1371)</f>
        <v>}</v>
      </c>
      <c r="E1371" t="s">
        <v>116</v>
      </c>
      <c r="F1371" t="str">
        <f>VLOOKUP(A1371,Sheet2!A:U,5,FALSE)</f>
        <v>SHW</v>
      </c>
      <c r="K1371" t="b">
        <f t="shared" ca="1" si="386"/>
        <v>0</v>
      </c>
    </row>
    <row r="1372" spans="1:11">
      <c r="A1372">
        <f t="shared" si="390"/>
        <v>32</v>
      </c>
      <c r="B1372">
        <f t="shared" si="387"/>
        <v>38</v>
      </c>
      <c r="C1372" s="1" t="s">
        <v>3</v>
      </c>
      <c r="D1372" t="str">
        <f t="shared" ref="D1372:D1374" si="395">C1372</f>
        <v>]</v>
      </c>
      <c r="E1372" t="s">
        <v>116</v>
      </c>
      <c r="F1372" t="str">
        <f>VLOOKUP(A1372,Sheet2!A:U,5,FALSE)</f>
        <v>SHW</v>
      </c>
      <c r="K1372" t="b">
        <f t="shared" ca="1" si="386"/>
        <v>0</v>
      </c>
    </row>
    <row r="1373" spans="1:11">
      <c r="A1373">
        <f t="shared" si="390"/>
        <v>32</v>
      </c>
      <c r="B1373">
        <f t="shared" si="387"/>
        <v>39</v>
      </c>
      <c r="C1373" s="1" t="s">
        <v>2</v>
      </c>
      <c r="D1373" t="str">
        <f t="shared" si="395"/>
        <v>}</v>
      </c>
      <c r="E1373" t="s">
        <v>116</v>
      </c>
      <c r="F1373" t="str">
        <f>VLOOKUP(A1373,Sheet2!A:U,5,FALSE)</f>
        <v>SHW</v>
      </c>
      <c r="K1373" t="b">
        <f t="shared" ca="1" si="386"/>
        <v>0</v>
      </c>
    </row>
    <row r="1374" spans="1:11">
      <c r="A1374">
        <f t="shared" si="390"/>
        <v>32</v>
      </c>
      <c r="B1374">
        <f t="shared" si="387"/>
        <v>40</v>
      </c>
      <c r="C1374" s="1" t="s">
        <v>4</v>
      </c>
      <c r="D1374" t="str">
        <f t="shared" si="395"/>
        <v>],</v>
      </c>
      <c r="E1374" t="s">
        <v>116</v>
      </c>
      <c r="F1374" t="str">
        <f>VLOOKUP(A1374,Sheet2!A:U,5,FALSE)</f>
        <v>SHW</v>
      </c>
      <c r="K1374" t="b">
        <f t="shared" ca="1" si="386"/>
        <v>0</v>
      </c>
    </row>
    <row r="1375" spans="1:11">
      <c r="A1375">
        <f t="shared" si="390"/>
        <v>32</v>
      </c>
      <c r="B1375">
        <f t="shared" si="387"/>
        <v>41</v>
      </c>
      <c r="C1375" s="1" t="s">
        <v>19</v>
      </c>
      <c r="D1375" t="str">
        <f>CONCATENATE(C1375," ",A1375,",")</f>
        <v>"fee_id": 32,</v>
      </c>
      <c r="E1375" t="s">
        <v>116</v>
      </c>
      <c r="F1375" t="str">
        <f>VLOOKUP(A1375,Sheet2!A:U,5,FALSE)</f>
        <v>SHW</v>
      </c>
      <c r="K1375" t="b">
        <f t="shared" ca="1" si="386"/>
        <v>0</v>
      </c>
    </row>
    <row r="1376" spans="1:11">
      <c r="A1376">
        <f t="shared" si="390"/>
        <v>32</v>
      </c>
      <c r="B1376">
        <f t="shared" si="387"/>
        <v>42</v>
      </c>
      <c r="C1376" s="1" t="s">
        <v>129</v>
      </c>
      <c r="D1376" t="str">
        <f>CONCATENATE(C1376,E1376,"2",F1376,"""")</f>
        <v>"route_id": "WEK2SHW"</v>
      </c>
      <c r="E1376" t="s">
        <v>116</v>
      </c>
      <c r="F1376" t="str">
        <f>VLOOKUP(A1376,Sheet2!A:U,5,FALSE)</f>
        <v>SHW</v>
      </c>
      <c r="K1376" t="b">
        <f t="shared" ca="1" si="386"/>
        <v>0</v>
      </c>
    </row>
    <row r="1377" spans="1:11">
      <c r="A1377">
        <f t="shared" si="390"/>
        <v>32</v>
      </c>
      <c r="B1377">
        <f t="shared" si="387"/>
        <v>43</v>
      </c>
      <c r="C1377" s="1" t="s">
        <v>1</v>
      </c>
      <c r="D1377" t="str">
        <f>IF(D1378="","}",C1377)</f>
        <v>},</v>
      </c>
      <c r="E1377" t="s">
        <v>116</v>
      </c>
      <c r="F1377" t="str">
        <f>VLOOKUP(A1377,Sheet2!A:U,5,FALSE)</f>
        <v>SHW</v>
      </c>
      <c r="K1377" t="b">
        <f t="shared" ca="1" si="386"/>
        <v>0</v>
      </c>
    </row>
    <row r="1378" spans="1:11">
      <c r="A1378">
        <f>ROUNDUP((ROW(C1378)-1)/43,0)</f>
        <v>33</v>
      </c>
      <c r="B1378">
        <f t="shared" si="387"/>
        <v>1</v>
      </c>
      <c r="C1378" s="1" t="s">
        <v>0</v>
      </c>
      <c r="D1378" t="str">
        <f>C1378</f>
        <v>{</v>
      </c>
      <c r="E1378" t="s">
        <v>116</v>
      </c>
      <c r="F1378" t="str">
        <f>VLOOKUP(A1378,Sheet2!A:U,5,FALSE)</f>
        <v>SHG</v>
      </c>
      <c r="K1378" t="b">
        <f t="shared" ca="1" si="386"/>
        <v>0</v>
      </c>
    </row>
    <row r="1379" spans="1:11">
      <c r="A1379">
        <f t="shared" ref="A1379:A1442" si="396">ROUNDUP((ROW(C1379)-1)/43,0)</f>
        <v>33</v>
      </c>
      <c r="B1379">
        <f t="shared" si="387"/>
        <v>2</v>
      </c>
      <c r="C1379" s="1" t="s">
        <v>5</v>
      </c>
      <c r="D1379" t="str">
        <f t="shared" ref="D1379:D1382" si="397">C1379</f>
        <v>"fee_data":[</v>
      </c>
      <c r="E1379" t="s">
        <v>116</v>
      </c>
      <c r="F1379" t="str">
        <f>VLOOKUP(A1379,Sheet2!A:U,5,FALSE)</f>
        <v>SHG</v>
      </c>
      <c r="K1379" t="b">
        <f t="shared" ca="1" si="386"/>
        <v>0</v>
      </c>
    </row>
    <row r="1380" spans="1:11">
      <c r="A1380">
        <f t="shared" si="396"/>
        <v>33</v>
      </c>
      <c r="B1380">
        <f t="shared" si="387"/>
        <v>3</v>
      </c>
      <c r="C1380" s="1" t="s">
        <v>0</v>
      </c>
      <c r="D1380" t="str">
        <f t="shared" si="397"/>
        <v>{</v>
      </c>
      <c r="E1380" t="s">
        <v>116</v>
      </c>
      <c r="F1380" t="str">
        <f>VLOOKUP(A1380,Sheet2!A:U,5,FALSE)</f>
        <v>SHG</v>
      </c>
      <c r="K1380" t="b">
        <f t="shared" ca="1" si="386"/>
        <v>0</v>
      </c>
    </row>
    <row r="1381" spans="1:11">
      <c r="A1381">
        <f t="shared" si="396"/>
        <v>33</v>
      </c>
      <c r="B1381">
        <f t="shared" si="387"/>
        <v>4</v>
      </c>
      <c r="C1381" s="24" t="s">
        <v>133</v>
      </c>
      <c r="D1381" t="str">
        <f>CONCATENATE(C1381,$M$1,",",$N$1,""",")</f>
        <v>"fee_date":"2019,2",</v>
      </c>
      <c r="E1381" t="s">
        <v>116</v>
      </c>
      <c r="F1381" t="str">
        <f>VLOOKUP(A1381,Sheet2!A:U,5,FALSE)</f>
        <v>SHG</v>
      </c>
      <c r="K1381" t="b">
        <f t="shared" ca="1" si="386"/>
        <v>0</v>
      </c>
    </row>
    <row r="1382" spans="1:11">
      <c r="A1382">
        <f t="shared" si="396"/>
        <v>33</v>
      </c>
      <c r="B1382">
        <f t="shared" si="387"/>
        <v>5</v>
      </c>
      <c r="C1382" s="1" t="s">
        <v>6</v>
      </c>
      <c r="D1382" t="str">
        <f t="shared" si="397"/>
        <v>"fee_detail":[</v>
      </c>
      <c r="E1382" t="s">
        <v>116</v>
      </c>
      <c r="F1382" t="str">
        <f>VLOOKUP(A1382,Sheet2!A:U,5,FALSE)</f>
        <v>SHG</v>
      </c>
      <c r="K1382" t="b">
        <f t="shared" ca="1" si="386"/>
        <v>0</v>
      </c>
    </row>
    <row r="1383" spans="1:11">
      <c r="A1383">
        <f t="shared" si="396"/>
        <v>33</v>
      </c>
      <c r="B1383">
        <f t="shared" si="387"/>
        <v>6</v>
      </c>
      <c r="C1383" s="1" t="s">
        <v>0</v>
      </c>
      <c r="D1383" t="str">
        <f>IF(J1384=0,"",C1383)</f>
        <v>{</v>
      </c>
      <c r="E1383" t="s">
        <v>116</v>
      </c>
      <c r="F1383" t="str">
        <f>VLOOKUP(A1383,Sheet2!A:U,5,FALSE)</f>
        <v>SHG</v>
      </c>
      <c r="K1383" t="b">
        <f t="shared" ca="1" si="386"/>
        <v>0</v>
      </c>
    </row>
    <row r="1384" spans="1:11">
      <c r="A1384" s="14">
        <f t="shared" si="396"/>
        <v>33</v>
      </c>
      <c r="B1384" s="14">
        <f t="shared" si="387"/>
        <v>7</v>
      </c>
      <c r="C1384" s="15" t="s">
        <v>15</v>
      </c>
      <c r="D1384" s="14" t="str">
        <f>IF(ISNUMBER(SEARCH("n/a",H1384)),"",CONCATENATE(C1384," ",H1384,","))</f>
        <v>"adult_cny": 319.5,</v>
      </c>
      <c r="E1384" s="14" t="s">
        <v>116</v>
      </c>
      <c r="F1384" s="14" t="str">
        <f>VLOOKUP(A1384,Sheet2!A:U,5,FALSE)</f>
        <v>SHG</v>
      </c>
      <c r="G1384" s="14" t="s">
        <v>117</v>
      </c>
      <c r="H1384" s="14">
        <f>VLOOKUP(A1384,Sheet2!A:U,6,FALSE)</f>
        <v>319.5</v>
      </c>
      <c r="I1384" s="14" t="e">
        <f ca="1">_xlfn.FORMULATEXT(H1384)</f>
        <v>#NAME?</v>
      </c>
      <c r="J1384">
        <f>COUNT(H1384:H1387)</f>
        <v>4</v>
      </c>
      <c r="K1384" t="b">
        <f t="shared" ca="1" si="386"/>
        <v>0</v>
      </c>
    </row>
    <row r="1385" spans="1:11">
      <c r="A1385" s="14">
        <f t="shared" si="396"/>
        <v>33</v>
      </c>
      <c r="B1385" s="14">
        <f t="shared" si="387"/>
        <v>8</v>
      </c>
      <c r="C1385" s="15" t="s">
        <v>16</v>
      </c>
      <c r="D1385" s="14" t="str">
        <f t="shared" ref="D1385:D1387" si="398">IF(ISNUMBER(SEARCH("n/a",H1385)),"",CONCATENATE(C1385," ",H1385,","))</f>
        <v>"adult_hkd": 370,</v>
      </c>
      <c r="E1385" s="14" t="s">
        <v>116</v>
      </c>
      <c r="F1385" s="14" t="str">
        <f>VLOOKUP(A1385,Sheet2!A:U,5,FALSE)</f>
        <v>SHG</v>
      </c>
      <c r="G1385" s="14" t="s">
        <v>117</v>
      </c>
      <c r="H1385" s="14">
        <f>VLOOKUP(A1385,Sheet2!A:U,14,FALSE)</f>
        <v>370</v>
      </c>
      <c r="I1385" s="14" t="e">
        <f t="shared" ref="I1385:I1387" ca="1" si="399">_xlfn.FORMULATEXT(H1385)</f>
        <v>#NAME?</v>
      </c>
      <c r="K1385" t="b">
        <f t="shared" ca="1" si="386"/>
        <v>0</v>
      </c>
    </row>
    <row r="1386" spans="1:11">
      <c r="A1386" s="14">
        <f t="shared" si="396"/>
        <v>33</v>
      </c>
      <c r="B1386" s="14">
        <f t="shared" si="387"/>
        <v>9</v>
      </c>
      <c r="C1386" s="15" t="s">
        <v>17</v>
      </c>
      <c r="D1386" s="14" t="str">
        <f t="shared" si="398"/>
        <v>"child_cny": 160,</v>
      </c>
      <c r="E1386" s="14" t="s">
        <v>116</v>
      </c>
      <c r="F1386" s="14" t="str">
        <f>VLOOKUP(A1386,Sheet2!A:U,5,FALSE)</f>
        <v>SHG</v>
      </c>
      <c r="G1386" s="14" t="s">
        <v>117</v>
      </c>
      <c r="H1386" s="14">
        <f>VLOOKUP(A1386,Sheet2!A:U,10,FALSE)</f>
        <v>160</v>
      </c>
      <c r="I1386" s="14" t="e">
        <f t="shared" ca="1" si="399"/>
        <v>#NAME?</v>
      </c>
      <c r="K1386" t="b">
        <f t="shared" ca="1" si="386"/>
        <v>0</v>
      </c>
    </row>
    <row r="1387" spans="1:11">
      <c r="A1387" s="14">
        <f t="shared" si="396"/>
        <v>33</v>
      </c>
      <c r="B1387" s="14">
        <f t="shared" si="387"/>
        <v>10</v>
      </c>
      <c r="C1387" s="15" t="s">
        <v>18</v>
      </c>
      <c r="D1387" s="14" t="str">
        <f t="shared" si="398"/>
        <v>"child_hkd": 185,</v>
      </c>
      <c r="E1387" s="14" t="s">
        <v>116</v>
      </c>
      <c r="F1387" s="14" t="str">
        <f>VLOOKUP(A1387,Sheet2!A:U,5,FALSE)</f>
        <v>SHG</v>
      </c>
      <c r="G1387" s="14" t="s">
        <v>117</v>
      </c>
      <c r="H1387" s="14">
        <f>VLOOKUP(A1387,Sheet2!A:U,18,FALSE)</f>
        <v>185</v>
      </c>
      <c r="I1387" s="14" t="e">
        <f t="shared" ca="1" si="399"/>
        <v>#NAME?</v>
      </c>
      <c r="K1387" t="b">
        <f t="shared" ca="1" si="386"/>
        <v>0</v>
      </c>
    </row>
    <row r="1388" spans="1:11">
      <c r="A1388">
        <f t="shared" si="396"/>
        <v>33</v>
      </c>
      <c r="B1388">
        <f t="shared" si="387"/>
        <v>11</v>
      </c>
      <c r="C1388" s="1" t="s">
        <v>7</v>
      </c>
      <c r="D1388" t="str">
        <f>IF(J1384=0,"",C1388)</f>
        <v>"class_title":"second_class",</v>
      </c>
      <c r="E1388" t="s">
        <v>116</v>
      </c>
      <c r="F1388" t="str">
        <f>VLOOKUP(A1388,Sheet2!A:U,5,FALSE)</f>
        <v>SHG</v>
      </c>
      <c r="K1388" t="b">
        <f t="shared" ca="1" si="386"/>
        <v>0</v>
      </c>
    </row>
    <row r="1389" spans="1:11">
      <c r="A1389">
        <f t="shared" si="396"/>
        <v>33</v>
      </c>
      <c r="B1389">
        <f t="shared" si="387"/>
        <v>12</v>
      </c>
      <c r="C1389" s="1" t="s">
        <v>8</v>
      </c>
      <c r="D1389" t="str">
        <f>IF(J1384=0,"",C1389)</f>
        <v>"class_type":4</v>
      </c>
      <c r="E1389" t="s">
        <v>116</v>
      </c>
      <c r="F1389" t="str">
        <f>VLOOKUP(A1389,Sheet2!A:U,5,FALSE)</f>
        <v>SHG</v>
      </c>
      <c r="K1389" t="b">
        <f t="shared" ca="1" si="386"/>
        <v>0</v>
      </c>
    </row>
    <row r="1390" spans="1:11">
      <c r="A1390">
        <f t="shared" si="396"/>
        <v>33</v>
      </c>
      <c r="B1390">
        <f t="shared" si="387"/>
        <v>13</v>
      </c>
      <c r="C1390" s="1" t="s">
        <v>1</v>
      </c>
      <c r="D1390" t="str">
        <f>IF(J1384=0,"",IF(SUM(J1392:J1408)&gt;0,C1390,"}"))</f>
        <v>},</v>
      </c>
      <c r="E1390" t="s">
        <v>116</v>
      </c>
      <c r="F1390" t="str">
        <f>VLOOKUP(A1390,Sheet2!A:U,5,FALSE)</f>
        <v>SHG</v>
      </c>
      <c r="K1390" t="b">
        <f t="shared" ca="1" si="386"/>
        <v>0</v>
      </c>
    </row>
    <row r="1391" spans="1:11">
      <c r="A1391">
        <f t="shared" si="396"/>
        <v>33</v>
      </c>
      <c r="B1391">
        <f t="shared" si="387"/>
        <v>14</v>
      </c>
      <c r="C1391" s="1" t="s">
        <v>0</v>
      </c>
      <c r="D1391" t="str">
        <f>IF(J1392=0,"",C1391)</f>
        <v>{</v>
      </c>
      <c r="E1391" t="s">
        <v>116</v>
      </c>
      <c r="F1391" t="str">
        <f>VLOOKUP(A1391,Sheet2!A:U,5,FALSE)</f>
        <v>SHG</v>
      </c>
      <c r="K1391" t="b">
        <f t="shared" ca="1" si="386"/>
        <v>0</v>
      </c>
    </row>
    <row r="1392" spans="1:11">
      <c r="A1392" s="16">
        <f t="shared" si="396"/>
        <v>33</v>
      </c>
      <c r="B1392" s="16">
        <f t="shared" si="387"/>
        <v>15</v>
      </c>
      <c r="C1392" s="17" t="s">
        <v>15</v>
      </c>
      <c r="D1392" s="16" t="str">
        <f>IF(ISNUMBER(SEARCH("n/a",H1392)),"",CONCATENATE(C1392," ",H1392,","))</f>
        <v>"adult_cny": 508.5,</v>
      </c>
      <c r="E1392" s="16" t="s">
        <v>116</v>
      </c>
      <c r="F1392" s="16" t="str">
        <f>VLOOKUP(A1392,Sheet2!A:U,5,FALSE)</f>
        <v>SHG</v>
      </c>
      <c r="G1392" s="16" t="s">
        <v>118</v>
      </c>
      <c r="H1392" s="16">
        <f>VLOOKUP(A1392,Sheet2!A:U,7,FALSE)</f>
        <v>508.5</v>
      </c>
      <c r="I1392" s="16" t="e">
        <f ca="1">_xlfn.FORMULATEXT(H1392)</f>
        <v>#NAME?</v>
      </c>
      <c r="J1392">
        <f>COUNT(H1392:H1395)</f>
        <v>4</v>
      </c>
      <c r="K1392" t="b">
        <f t="shared" ca="1" si="386"/>
        <v>0</v>
      </c>
    </row>
    <row r="1393" spans="1:11">
      <c r="A1393" s="16">
        <f t="shared" si="396"/>
        <v>33</v>
      </c>
      <c r="B1393" s="16">
        <f t="shared" si="387"/>
        <v>16</v>
      </c>
      <c r="C1393" s="17" t="s">
        <v>16</v>
      </c>
      <c r="D1393" s="16" t="str">
        <f t="shared" ref="D1393:D1395" si="400">IF(ISNUMBER(SEARCH("n/a",H1393)),"",CONCATENATE(C1393," ",H1393,","))</f>
        <v>"adult_hkd": 589,</v>
      </c>
      <c r="E1393" s="16" t="s">
        <v>116</v>
      </c>
      <c r="F1393" s="16" t="str">
        <f>VLOOKUP(A1393,Sheet2!A:U,5,FALSE)</f>
        <v>SHG</v>
      </c>
      <c r="G1393" s="16" t="s">
        <v>118</v>
      </c>
      <c r="H1393" s="16">
        <f>VLOOKUP(A1393,Sheet2!A:U,15,FALSE)</f>
        <v>589</v>
      </c>
      <c r="I1393" s="16" t="e">
        <f t="shared" ref="I1393:I1395" ca="1" si="401">_xlfn.FORMULATEXT(H1393)</f>
        <v>#NAME?</v>
      </c>
      <c r="K1393" t="b">
        <f t="shared" ca="1" si="386"/>
        <v>0</v>
      </c>
    </row>
    <row r="1394" spans="1:11">
      <c r="A1394" s="16">
        <f t="shared" si="396"/>
        <v>33</v>
      </c>
      <c r="B1394" s="16">
        <f t="shared" si="387"/>
        <v>17</v>
      </c>
      <c r="C1394" s="17" t="s">
        <v>17</v>
      </c>
      <c r="D1394" s="16" t="str">
        <f t="shared" si="400"/>
        <v>"child_cny": 254.5,</v>
      </c>
      <c r="E1394" s="16" t="s">
        <v>116</v>
      </c>
      <c r="F1394" s="16" t="str">
        <f>VLOOKUP(A1394,Sheet2!A:U,5,FALSE)</f>
        <v>SHG</v>
      </c>
      <c r="G1394" s="16" t="s">
        <v>118</v>
      </c>
      <c r="H1394" s="16">
        <f>VLOOKUP(A1394,Sheet2!A:U,11,FALSE)</f>
        <v>254.5</v>
      </c>
      <c r="I1394" s="16" t="e">
        <f t="shared" ca="1" si="401"/>
        <v>#NAME?</v>
      </c>
      <c r="K1394" t="b">
        <f t="shared" ca="1" si="386"/>
        <v>0</v>
      </c>
    </row>
    <row r="1395" spans="1:11">
      <c r="A1395" s="16">
        <f t="shared" si="396"/>
        <v>33</v>
      </c>
      <c r="B1395" s="16">
        <f t="shared" si="387"/>
        <v>18</v>
      </c>
      <c r="C1395" s="17" t="s">
        <v>18</v>
      </c>
      <c r="D1395" s="16" t="str">
        <f t="shared" si="400"/>
        <v>"child_hkd": 295,</v>
      </c>
      <c r="E1395" s="16" t="s">
        <v>116</v>
      </c>
      <c r="F1395" s="16" t="str">
        <f>VLOOKUP(A1395,Sheet2!A:U,5,FALSE)</f>
        <v>SHG</v>
      </c>
      <c r="G1395" s="16" t="s">
        <v>118</v>
      </c>
      <c r="H1395" s="16">
        <f>VLOOKUP(A1395,Sheet2!A:U,19,FALSE)</f>
        <v>295</v>
      </c>
      <c r="I1395" s="16" t="e">
        <f t="shared" ca="1" si="401"/>
        <v>#NAME?</v>
      </c>
      <c r="K1395" t="b">
        <f t="shared" ca="1" si="386"/>
        <v>0</v>
      </c>
    </row>
    <row r="1396" spans="1:11">
      <c r="A1396">
        <f t="shared" si="396"/>
        <v>33</v>
      </c>
      <c r="B1396">
        <f t="shared" si="387"/>
        <v>19</v>
      </c>
      <c r="C1396" s="1" t="s">
        <v>9</v>
      </c>
      <c r="D1396" t="str">
        <f>IF(J1392=0,"",C1396)</f>
        <v>"class_title":"first_class",</v>
      </c>
      <c r="E1396" t="s">
        <v>116</v>
      </c>
      <c r="F1396" t="str">
        <f>VLOOKUP(A1396,Sheet2!A:U,5,FALSE)</f>
        <v>SHG</v>
      </c>
      <c r="K1396" t="b">
        <f t="shared" ca="1" si="386"/>
        <v>0</v>
      </c>
    </row>
    <row r="1397" spans="1:11">
      <c r="A1397">
        <f t="shared" si="396"/>
        <v>33</v>
      </c>
      <c r="B1397">
        <f t="shared" si="387"/>
        <v>20</v>
      </c>
      <c r="C1397" s="1" t="s">
        <v>10</v>
      </c>
      <c r="D1397" t="str">
        <f>IF(J1392=0,"",C1397)</f>
        <v>"class_type":3</v>
      </c>
      <c r="E1397" t="s">
        <v>116</v>
      </c>
      <c r="F1397" t="str">
        <f>VLOOKUP(A1397,Sheet2!A:U,5,FALSE)</f>
        <v>SHG</v>
      </c>
      <c r="K1397" t="b">
        <f t="shared" ca="1" si="386"/>
        <v>0</v>
      </c>
    </row>
    <row r="1398" spans="1:11">
      <c r="A1398">
        <f t="shared" si="396"/>
        <v>33</v>
      </c>
      <c r="B1398">
        <f t="shared" si="387"/>
        <v>21</v>
      </c>
      <c r="C1398" s="1" t="s">
        <v>1</v>
      </c>
      <c r="D1398" t="str">
        <f>IF(J1392=0,"",IF(SUM(J1400:J1416)&gt;0,C1398,"}"))</f>
        <v>},</v>
      </c>
      <c r="E1398" t="s">
        <v>116</v>
      </c>
      <c r="F1398" t="str">
        <f>VLOOKUP(A1398,Sheet2!A:U,5,FALSE)</f>
        <v>SHG</v>
      </c>
      <c r="K1398" t="b">
        <f t="shared" ca="1" si="386"/>
        <v>0</v>
      </c>
    </row>
    <row r="1399" spans="1:11">
      <c r="A1399">
        <f t="shared" si="396"/>
        <v>33</v>
      </c>
      <c r="B1399">
        <f t="shared" si="387"/>
        <v>22</v>
      </c>
      <c r="C1399" s="1" t="s">
        <v>0</v>
      </c>
      <c r="D1399" t="str">
        <f>IF(J1400=0,"",C1399)</f>
        <v>{</v>
      </c>
      <c r="E1399" t="s">
        <v>116</v>
      </c>
      <c r="F1399" t="str">
        <f>VLOOKUP(A1399,Sheet2!A:U,5,FALSE)</f>
        <v>SHG</v>
      </c>
      <c r="K1399" t="b">
        <f t="shared" ca="1" si="386"/>
        <v>0</v>
      </c>
    </row>
    <row r="1400" spans="1:11">
      <c r="A1400" s="18">
        <f t="shared" si="396"/>
        <v>33</v>
      </c>
      <c r="B1400" s="18">
        <f t="shared" si="387"/>
        <v>23</v>
      </c>
      <c r="C1400" s="19" t="s">
        <v>15</v>
      </c>
      <c r="D1400" s="18" t="str">
        <f>IF(ISNUMBER(SEARCH("n/a",H1400)),"",CONCATENATE(C1400," ",H1400,","))</f>
        <v>"adult_cny": 585.5,</v>
      </c>
      <c r="E1400" s="18" t="s">
        <v>116</v>
      </c>
      <c r="F1400" s="18" t="str">
        <f>VLOOKUP(A1400,Sheet2!A:U,5,FALSE)</f>
        <v>SHG</v>
      </c>
      <c r="G1400" s="18" t="s">
        <v>119</v>
      </c>
      <c r="H1400" s="18">
        <f>VLOOKUP(A1400,Sheet2!A:U,8,FALSE)</f>
        <v>585.5</v>
      </c>
      <c r="I1400" s="18" t="e">
        <f ca="1">_xlfn.FORMULATEXT(H1400)</f>
        <v>#NAME?</v>
      </c>
      <c r="J1400">
        <f>COUNT(H1400:H1403)</f>
        <v>4</v>
      </c>
      <c r="K1400" t="b">
        <f t="shared" ca="1" si="386"/>
        <v>0</v>
      </c>
    </row>
    <row r="1401" spans="1:11">
      <c r="A1401" s="18">
        <f t="shared" si="396"/>
        <v>33</v>
      </c>
      <c r="B1401" s="18">
        <f t="shared" si="387"/>
        <v>24</v>
      </c>
      <c r="C1401" s="19" t="s">
        <v>16</v>
      </c>
      <c r="D1401" s="18" t="str">
        <f t="shared" ref="D1401:D1403" si="402">IF(ISNUMBER(SEARCH("n/a",H1401)),"",CONCATENATE(C1401," ",H1401,","))</f>
        <v>"adult_hkd": 678,</v>
      </c>
      <c r="E1401" s="18" t="s">
        <v>116</v>
      </c>
      <c r="F1401" s="18" t="str">
        <f>VLOOKUP(A1401,Sheet2!A:U,5,FALSE)</f>
        <v>SHG</v>
      </c>
      <c r="G1401" s="18" t="s">
        <v>119</v>
      </c>
      <c r="H1401" s="18">
        <f>VLOOKUP(A1401,Sheet2!A:U,16,FALSE)</f>
        <v>678</v>
      </c>
      <c r="I1401" s="18" t="e">
        <f t="shared" ref="I1401:I1403" ca="1" si="403">_xlfn.FORMULATEXT(H1401)</f>
        <v>#NAME?</v>
      </c>
      <c r="K1401" t="b">
        <f t="shared" ca="1" si="386"/>
        <v>0</v>
      </c>
    </row>
    <row r="1402" spans="1:11">
      <c r="A1402" s="18">
        <f t="shared" si="396"/>
        <v>33</v>
      </c>
      <c r="B1402" s="18">
        <f t="shared" si="387"/>
        <v>25</v>
      </c>
      <c r="C1402" s="19" t="s">
        <v>17</v>
      </c>
      <c r="D1402" s="18" t="str">
        <f t="shared" si="402"/>
        <v>"child_cny": 293,</v>
      </c>
      <c r="E1402" s="18" t="s">
        <v>116</v>
      </c>
      <c r="F1402" s="18" t="str">
        <f>VLOOKUP(A1402,Sheet2!A:U,5,FALSE)</f>
        <v>SHG</v>
      </c>
      <c r="G1402" s="18" t="s">
        <v>119</v>
      </c>
      <c r="H1402" s="18">
        <f>VLOOKUP(A1402,Sheet2!A:U,12,FALSE)</f>
        <v>293</v>
      </c>
      <c r="I1402" s="18" t="e">
        <f t="shared" ca="1" si="403"/>
        <v>#NAME?</v>
      </c>
      <c r="K1402" t="b">
        <f t="shared" ca="1" si="386"/>
        <v>0</v>
      </c>
    </row>
    <row r="1403" spans="1:11">
      <c r="A1403" s="18">
        <f t="shared" si="396"/>
        <v>33</v>
      </c>
      <c r="B1403" s="18">
        <f t="shared" si="387"/>
        <v>26</v>
      </c>
      <c r="C1403" s="19" t="s">
        <v>18</v>
      </c>
      <c r="D1403" s="18" t="str">
        <f t="shared" si="402"/>
        <v>"child_hkd": 339,</v>
      </c>
      <c r="E1403" s="18" t="s">
        <v>116</v>
      </c>
      <c r="F1403" s="18" t="str">
        <f>VLOOKUP(A1403,Sheet2!A:U,5,FALSE)</f>
        <v>SHG</v>
      </c>
      <c r="G1403" s="18" t="s">
        <v>119</v>
      </c>
      <c r="H1403" s="18">
        <f>VLOOKUP(A1403,Sheet2!A:U,20,FALSE)</f>
        <v>339</v>
      </c>
      <c r="I1403" s="18" t="e">
        <f t="shared" ca="1" si="403"/>
        <v>#NAME?</v>
      </c>
      <c r="K1403" t="b">
        <f t="shared" ca="1" si="386"/>
        <v>0</v>
      </c>
    </row>
    <row r="1404" spans="1:11">
      <c r="A1404">
        <f t="shared" si="396"/>
        <v>33</v>
      </c>
      <c r="B1404">
        <f t="shared" si="387"/>
        <v>27</v>
      </c>
      <c r="C1404" s="1" t="s">
        <v>11</v>
      </c>
      <c r="D1404" t="str">
        <f>IF(J1400=0,"",C1404)</f>
        <v>"class_title":"premium_class",</v>
      </c>
      <c r="E1404" t="s">
        <v>116</v>
      </c>
      <c r="F1404" t="str">
        <f>VLOOKUP(A1404,Sheet2!A:U,5,FALSE)</f>
        <v>SHG</v>
      </c>
      <c r="K1404" t="b">
        <f t="shared" ca="1" si="386"/>
        <v>0</v>
      </c>
    </row>
    <row r="1405" spans="1:11">
      <c r="A1405">
        <f t="shared" si="396"/>
        <v>33</v>
      </c>
      <c r="B1405">
        <f t="shared" si="387"/>
        <v>28</v>
      </c>
      <c r="C1405" s="1" t="s">
        <v>12</v>
      </c>
      <c r="D1405" t="str">
        <f>IF(J1400=0,"",C1405)</f>
        <v>"class_type":2</v>
      </c>
      <c r="E1405" t="s">
        <v>116</v>
      </c>
      <c r="F1405" t="str">
        <f>VLOOKUP(A1405,Sheet2!A:U,5,FALSE)</f>
        <v>SHG</v>
      </c>
      <c r="K1405" t="b">
        <f t="shared" ca="1" si="386"/>
        <v>0</v>
      </c>
    </row>
    <row r="1406" spans="1:11">
      <c r="A1406">
        <f t="shared" si="396"/>
        <v>33</v>
      </c>
      <c r="B1406">
        <f t="shared" si="387"/>
        <v>29</v>
      </c>
      <c r="C1406" s="1" t="s">
        <v>1</v>
      </c>
      <c r="D1406" t="str">
        <f>IF(J1400=0,"",IF(SUM(J1408:J1424)&gt;0,C1406,"}"))</f>
        <v>},</v>
      </c>
      <c r="E1406" t="s">
        <v>116</v>
      </c>
      <c r="F1406" t="str">
        <f>VLOOKUP(A1406,Sheet2!A:U,5,FALSE)</f>
        <v>SHG</v>
      </c>
      <c r="K1406" t="b">
        <f t="shared" ca="1" si="386"/>
        <v>0</v>
      </c>
    </row>
    <row r="1407" spans="1:11">
      <c r="A1407">
        <f t="shared" si="396"/>
        <v>33</v>
      </c>
      <c r="B1407">
        <f t="shared" si="387"/>
        <v>30</v>
      </c>
      <c r="C1407" s="1" t="s">
        <v>0</v>
      </c>
      <c r="D1407" t="str">
        <f>IF(J1408=0,"",C1407)</f>
        <v>{</v>
      </c>
      <c r="E1407" t="s">
        <v>116</v>
      </c>
      <c r="F1407" t="str">
        <f>VLOOKUP(A1407,Sheet2!A:U,5,FALSE)</f>
        <v>SHG</v>
      </c>
      <c r="K1407" t="b">
        <f t="shared" ca="1" si="386"/>
        <v>0</v>
      </c>
    </row>
    <row r="1408" spans="1:11">
      <c r="A1408" s="20">
        <f t="shared" si="396"/>
        <v>33</v>
      </c>
      <c r="B1408" s="20">
        <f t="shared" si="387"/>
        <v>31</v>
      </c>
      <c r="C1408" s="21" t="s">
        <v>15</v>
      </c>
      <c r="D1408" s="20" t="str">
        <f>IF(ISNUMBER(SEARCH("n/a",H1408)),"",CONCATENATE(C1408," ",H1408,","))</f>
        <v>"adult_cny": 973.5,</v>
      </c>
      <c r="E1408" s="20" t="s">
        <v>116</v>
      </c>
      <c r="F1408" s="20" t="str">
        <f>VLOOKUP(A1408,Sheet2!A:U,5,FALSE)</f>
        <v>SHG</v>
      </c>
      <c r="G1408" s="20" t="s">
        <v>120</v>
      </c>
      <c r="H1408" s="20">
        <f>VLOOKUP(A1408,Sheet2!A:U,9,FALSE)</f>
        <v>973.5</v>
      </c>
      <c r="I1408" s="20" t="e">
        <f ca="1">_xlfn.FORMULATEXT(H1408)</f>
        <v>#NAME?</v>
      </c>
      <c r="J1408">
        <f>COUNT(H1408:H1411)</f>
        <v>4</v>
      </c>
      <c r="K1408" t="b">
        <f t="shared" ca="1" si="386"/>
        <v>0</v>
      </c>
    </row>
    <row r="1409" spans="1:11">
      <c r="A1409" s="20">
        <f t="shared" si="396"/>
        <v>33</v>
      </c>
      <c r="B1409" s="20">
        <f t="shared" si="387"/>
        <v>32</v>
      </c>
      <c r="C1409" s="21" t="s">
        <v>16</v>
      </c>
      <c r="D1409" s="20" t="str">
        <f t="shared" ref="D1409:D1411" si="404">IF(ISNUMBER(SEARCH("n/a",H1409)),"",CONCATENATE(C1409," ",H1409,","))</f>
        <v>"adult_hkd": 1127,</v>
      </c>
      <c r="E1409" s="20" t="s">
        <v>116</v>
      </c>
      <c r="F1409" s="20" t="str">
        <f>VLOOKUP(A1409,Sheet2!A:U,5,FALSE)</f>
        <v>SHG</v>
      </c>
      <c r="G1409" s="20" t="s">
        <v>120</v>
      </c>
      <c r="H1409" s="20">
        <f>VLOOKUP(A1409,Sheet2!A:U,17,FALSE)</f>
        <v>1127</v>
      </c>
      <c r="I1409" s="20" t="e">
        <f t="shared" ref="I1409:I1411" ca="1" si="405">_xlfn.FORMULATEXT(H1409)</f>
        <v>#NAME?</v>
      </c>
      <c r="K1409" t="b">
        <f t="shared" ca="1" si="386"/>
        <v>0</v>
      </c>
    </row>
    <row r="1410" spans="1:11">
      <c r="A1410" s="20">
        <f t="shared" si="396"/>
        <v>33</v>
      </c>
      <c r="B1410" s="20">
        <f t="shared" si="387"/>
        <v>33</v>
      </c>
      <c r="C1410" s="21" t="s">
        <v>17</v>
      </c>
      <c r="D1410" s="20" t="str">
        <f t="shared" si="404"/>
        <v>"child_cny": 487,</v>
      </c>
      <c r="E1410" s="20" t="s">
        <v>116</v>
      </c>
      <c r="F1410" s="20" t="str">
        <f>VLOOKUP(A1410,Sheet2!A:U,5,FALSE)</f>
        <v>SHG</v>
      </c>
      <c r="G1410" s="20" t="s">
        <v>120</v>
      </c>
      <c r="H1410" s="20">
        <f>VLOOKUP(A1410,Sheet2!A:U,13,FALSE)</f>
        <v>487</v>
      </c>
      <c r="I1410" s="20" t="e">
        <f t="shared" ca="1" si="405"/>
        <v>#NAME?</v>
      </c>
      <c r="K1410" t="b">
        <f t="shared" ref="K1410:K1473" ca="1" si="406">IF(EXACT($N$1,$N$2),"",FALSE)</f>
        <v>0</v>
      </c>
    </row>
    <row r="1411" spans="1:11">
      <c r="A1411" s="20">
        <f t="shared" si="396"/>
        <v>33</v>
      </c>
      <c r="B1411" s="20">
        <f t="shared" ref="B1411:B1474" si="407">MOD((ROW(C1411)-2),43)+1</f>
        <v>34</v>
      </c>
      <c r="C1411" s="21" t="s">
        <v>18</v>
      </c>
      <c r="D1411" s="20" t="str">
        <f t="shared" si="404"/>
        <v>"child_hkd": 564,</v>
      </c>
      <c r="E1411" s="20" t="s">
        <v>116</v>
      </c>
      <c r="F1411" s="20" t="str">
        <f>VLOOKUP(A1411,Sheet2!A:U,5,FALSE)</f>
        <v>SHG</v>
      </c>
      <c r="G1411" s="20" t="s">
        <v>120</v>
      </c>
      <c r="H1411" s="20">
        <f>VLOOKUP(A1411,Sheet2!A:U,21,FALSE)</f>
        <v>564</v>
      </c>
      <c r="I1411" s="20" t="e">
        <f t="shared" ca="1" si="405"/>
        <v>#NAME?</v>
      </c>
      <c r="K1411" t="b">
        <f t="shared" ca="1" si="406"/>
        <v>0</v>
      </c>
    </row>
    <row r="1412" spans="1:11">
      <c r="A1412">
        <f t="shared" si="396"/>
        <v>33</v>
      </c>
      <c r="B1412">
        <f t="shared" si="407"/>
        <v>35</v>
      </c>
      <c r="C1412" s="1" t="s">
        <v>13</v>
      </c>
      <c r="D1412" t="str">
        <f>IF(J1408=0,"",C1412)</f>
        <v>"class_title":"business_class",</v>
      </c>
      <c r="E1412" t="s">
        <v>116</v>
      </c>
      <c r="F1412" t="str">
        <f>VLOOKUP(A1412,Sheet2!A:U,5,FALSE)</f>
        <v>SHG</v>
      </c>
      <c r="K1412" t="b">
        <f t="shared" ca="1" si="406"/>
        <v>0</v>
      </c>
    </row>
    <row r="1413" spans="1:11">
      <c r="A1413">
        <f t="shared" si="396"/>
        <v>33</v>
      </c>
      <c r="B1413">
        <f t="shared" si="407"/>
        <v>36</v>
      </c>
      <c r="C1413" s="1" t="s">
        <v>14</v>
      </c>
      <c r="D1413" t="str">
        <f>IF(J1408=0,"",C1413)</f>
        <v>"class_type":1</v>
      </c>
      <c r="E1413" t="s">
        <v>116</v>
      </c>
      <c r="F1413" t="str">
        <f>VLOOKUP(A1413,Sheet2!A:U,5,FALSE)</f>
        <v>SHG</v>
      </c>
      <c r="K1413" t="b">
        <f t="shared" ca="1" si="406"/>
        <v>0</v>
      </c>
    </row>
    <row r="1414" spans="1:11">
      <c r="A1414">
        <f t="shared" si="396"/>
        <v>33</v>
      </c>
      <c r="B1414">
        <f t="shared" si="407"/>
        <v>37</v>
      </c>
      <c r="C1414" s="1" t="s">
        <v>2</v>
      </c>
      <c r="D1414" t="str">
        <f>IF(J1408=0,"",C1414)</f>
        <v>}</v>
      </c>
      <c r="E1414" t="s">
        <v>116</v>
      </c>
      <c r="F1414" t="str">
        <f>VLOOKUP(A1414,Sheet2!A:U,5,FALSE)</f>
        <v>SHG</v>
      </c>
      <c r="K1414" t="b">
        <f t="shared" ca="1" si="406"/>
        <v>0</v>
      </c>
    </row>
    <row r="1415" spans="1:11">
      <c r="A1415">
        <f t="shared" si="396"/>
        <v>33</v>
      </c>
      <c r="B1415">
        <f t="shared" si="407"/>
        <v>38</v>
      </c>
      <c r="C1415" s="1" t="s">
        <v>3</v>
      </c>
      <c r="D1415" t="str">
        <f t="shared" ref="D1415:D1417" si="408">C1415</f>
        <v>]</v>
      </c>
      <c r="E1415" t="s">
        <v>116</v>
      </c>
      <c r="F1415" t="str">
        <f>VLOOKUP(A1415,Sheet2!A:U,5,FALSE)</f>
        <v>SHG</v>
      </c>
      <c r="K1415" t="b">
        <f t="shared" ca="1" si="406"/>
        <v>0</v>
      </c>
    </row>
    <row r="1416" spans="1:11">
      <c r="A1416">
        <f t="shared" si="396"/>
        <v>33</v>
      </c>
      <c r="B1416">
        <f t="shared" si="407"/>
        <v>39</v>
      </c>
      <c r="C1416" s="1" t="s">
        <v>2</v>
      </c>
      <c r="D1416" t="str">
        <f t="shared" si="408"/>
        <v>}</v>
      </c>
      <c r="E1416" t="s">
        <v>116</v>
      </c>
      <c r="F1416" t="str">
        <f>VLOOKUP(A1416,Sheet2!A:U,5,FALSE)</f>
        <v>SHG</v>
      </c>
      <c r="K1416" t="b">
        <f t="shared" ca="1" si="406"/>
        <v>0</v>
      </c>
    </row>
    <row r="1417" spans="1:11">
      <c r="A1417">
        <f t="shared" si="396"/>
        <v>33</v>
      </c>
      <c r="B1417">
        <f t="shared" si="407"/>
        <v>40</v>
      </c>
      <c r="C1417" s="1" t="s">
        <v>4</v>
      </c>
      <c r="D1417" t="str">
        <f t="shared" si="408"/>
        <v>],</v>
      </c>
      <c r="E1417" t="s">
        <v>116</v>
      </c>
      <c r="F1417" t="str">
        <f>VLOOKUP(A1417,Sheet2!A:U,5,FALSE)</f>
        <v>SHG</v>
      </c>
      <c r="K1417" t="b">
        <f t="shared" ca="1" si="406"/>
        <v>0</v>
      </c>
    </row>
    <row r="1418" spans="1:11">
      <c r="A1418">
        <f t="shared" si="396"/>
        <v>33</v>
      </c>
      <c r="B1418">
        <f t="shared" si="407"/>
        <v>41</v>
      </c>
      <c r="C1418" s="1" t="s">
        <v>19</v>
      </c>
      <c r="D1418" t="str">
        <f>CONCATENATE(C1418," ",A1418,",")</f>
        <v>"fee_id": 33,</v>
      </c>
      <c r="E1418" t="s">
        <v>116</v>
      </c>
      <c r="F1418" t="str">
        <f>VLOOKUP(A1418,Sheet2!A:U,5,FALSE)</f>
        <v>SHG</v>
      </c>
      <c r="K1418" t="b">
        <f t="shared" ca="1" si="406"/>
        <v>0</v>
      </c>
    </row>
    <row r="1419" spans="1:11">
      <c r="A1419">
        <f t="shared" si="396"/>
        <v>33</v>
      </c>
      <c r="B1419">
        <f t="shared" si="407"/>
        <v>42</v>
      </c>
      <c r="C1419" s="1" t="s">
        <v>129</v>
      </c>
      <c r="D1419" t="str">
        <f>CONCATENATE(C1419,E1419,"2",F1419,"""")</f>
        <v>"route_id": "WEK2SHG"</v>
      </c>
      <c r="E1419" t="s">
        <v>116</v>
      </c>
      <c r="F1419" t="str">
        <f>VLOOKUP(A1419,Sheet2!A:U,5,FALSE)</f>
        <v>SHG</v>
      </c>
      <c r="K1419" t="b">
        <f t="shared" ca="1" si="406"/>
        <v>0</v>
      </c>
    </row>
    <row r="1420" spans="1:11">
      <c r="A1420">
        <f t="shared" si="396"/>
        <v>33</v>
      </c>
      <c r="B1420">
        <f t="shared" si="407"/>
        <v>43</v>
      </c>
      <c r="C1420" s="1" t="s">
        <v>1</v>
      </c>
      <c r="D1420" t="str">
        <f>IF(D1421="","}",C1420)</f>
        <v>},</v>
      </c>
      <c r="E1420" t="s">
        <v>116</v>
      </c>
      <c r="F1420" t="str">
        <f>VLOOKUP(A1420,Sheet2!A:U,5,FALSE)</f>
        <v>SHG</v>
      </c>
      <c r="K1420" t="b">
        <f t="shared" ca="1" si="406"/>
        <v>0</v>
      </c>
    </row>
    <row r="1421" spans="1:11">
      <c r="A1421">
        <f t="shared" si="396"/>
        <v>34</v>
      </c>
      <c r="B1421">
        <f t="shared" si="407"/>
        <v>1</v>
      </c>
      <c r="C1421" s="1" t="s">
        <v>0</v>
      </c>
      <c r="D1421" t="str">
        <f>C1421</f>
        <v>{</v>
      </c>
      <c r="E1421" t="s">
        <v>116</v>
      </c>
      <c r="F1421" t="str">
        <f>VLOOKUP(A1421,Sheet2!A:U,5,FALSE)</f>
        <v>SHP</v>
      </c>
      <c r="K1421" t="b">
        <f t="shared" ca="1" si="406"/>
        <v>0</v>
      </c>
    </row>
    <row r="1422" spans="1:11">
      <c r="A1422">
        <f t="shared" si="396"/>
        <v>34</v>
      </c>
      <c r="B1422">
        <f t="shared" si="407"/>
        <v>2</v>
      </c>
      <c r="C1422" s="1" t="s">
        <v>5</v>
      </c>
      <c r="D1422" t="str">
        <f t="shared" ref="D1422:D1425" si="409">C1422</f>
        <v>"fee_data":[</v>
      </c>
      <c r="E1422" t="s">
        <v>116</v>
      </c>
      <c r="F1422" t="str">
        <f>VLOOKUP(A1422,Sheet2!A:U,5,FALSE)</f>
        <v>SHP</v>
      </c>
      <c r="K1422" t="b">
        <f t="shared" ca="1" si="406"/>
        <v>0</v>
      </c>
    </row>
    <row r="1423" spans="1:11">
      <c r="A1423">
        <f t="shared" si="396"/>
        <v>34</v>
      </c>
      <c r="B1423">
        <f t="shared" si="407"/>
        <v>3</v>
      </c>
      <c r="C1423" s="1" t="s">
        <v>0</v>
      </c>
      <c r="D1423" t="str">
        <f t="shared" si="409"/>
        <v>{</v>
      </c>
      <c r="E1423" t="s">
        <v>116</v>
      </c>
      <c r="F1423" t="str">
        <f>VLOOKUP(A1423,Sheet2!A:U,5,FALSE)</f>
        <v>SHP</v>
      </c>
      <c r="K1423" t="b">
        <f t="shared" ca="1" si="406"/>
        <v>0</v>
      </c>
    </row>
    <row r="1424" spans="1:11">
      <c r="A1424">
        <f t="shared" si="396"/>
        <v>34</v>
      </c>
      <c r="B1424">
        <f t="shared" si="407"/>
        <v>4</v>
      </c>
      <c r="C1424" s="24" t="s">
        <v>133</v>
      </c>
      <c r="D1424" t="str">
        <f>CONCATENATE(C1424,$M$1,",",$N$1,""",")</f>
        <v>"fee_date":"2019,2",</v>
      </c>
      <c r="E1424" t="s">
        <v>116</v>
      </c>
      <c r="F1424" t="str">
        <f>VLOOKUP(A1424,Sheet2!A:U,5,FALSE)</f>
        <v>SHP</v>
      </c>
      <c r="K1424" t="b">
        <f t="shared" ca="1" si="406"/>
        <v>0</v>
      </c>
    </row>
    <row r="1425" spans="1:11">
      <c r="A1425">
        <f t="shared" si="396"/>
        <v>34</v>
      </c>
      <c r="B1425">
        <f t="shared" si="407"/>
        <v>5</v>
      </c>
      <c r="C1425" s="1" t="s">
        <v>6</v>
      </c>
      <c r="D1425" t="str">
        <f t="shared" si="409"/>
        <v>"fee_detail":[</v>
      </c>
      <c r="E1425" t="s">
        <v>116</v>
      </c>
      <c r="F1425" t="str">
        <f>VLOOKUP(A1425,Sheet2!A:U,5,FALSE)</f>
        <v>SHP</v>
      </c>
      <c r="K1425" t="b">
        <f t="shared" ca="1" si="406"/>
        <v>0</v>
      </c>
    </row>
    <row r="1426" spans="1:11">
      <c r="A1426">
        <f t="shared" si="396"/>
        <v>34</v>
      </c>
      <c r="B1426">
        <f t="shared" si="407"/>
        <v>6</v>
      </c>
      <c r="C1426" s="1" t="s">
        <v>0</v>
      </c>
      <c r="D1426" t="str">
        <f>IF(J1427=0,"",C1426)</f>
        <v>{</v>
      </c>
      <c r="E1426" t="s">
        <v>116</v>
      </c>
      <c r="F1426" t="str">
        <f>VLOOKUP(A1426,Sheet2!A:U,5,FALSE)</f>
        <v>SHP</v>
      </c>
      <c r="K1426" t="b">
        <f t="shared" ca="1" si="406"/>
        <v>0</v>
      </c>
    </row>
    <row r="1427" spans="1:11">
      <c r="A1427" s="14">
        <f t="shared" si="396"/>
        <v>34</v>
      </c>
      <c r="B1427" s="14">
        <f t="shared" si="407"/>
        <v>7</v>
      </c>
      <c r="C1427" s="15" t="s">
        <v>15</v>
      </c>
      <c r="D1427" s="14" t="str">
        <f>IF(ISNUMBER(SEARCH("n/a",H1427)),"",CONCATENATE(C1427," ",H1427,","))</f>
        <v>"adult_cny": 87,</v>
      </c>
      <c r="E1427" s="14" t="s">
        <v>116</v>
      </c>
      <c r="F1427" s="14" t="str">
        <f>VLOOKUP(A1427,Sheet2!A:U,5,FALSE)</f>
        <v>SHP</v>
      </c>
      <c r="G1427" s="14" t="s">
        <v>117</v>
      </c>
      <c r="H1427" s="14">
        <f>VLOOKUP(A1427,Sheet2!A:U,6,FALSE)</f>
        <v>87</v>
      </c>
      <c r="I1427" s="14" t="e">
        <f ca="1">_xlfn.FORMULATEXT(H1427)</f>
        <v>#NAME?</v>
      </c>
      <c r="J1427">
        <f>COUNT(H1427:H1430)</f>
        <v>4</v>
      </c>
      <c r="K1427" t="b">
        <f t="shared" ca="1" si="406"/>
        <v>0</v>
      </c>
    </row>
    <row r="1428" spans="1:11">
      <c r="A1428" s="14">
        <f t="shared" si="396"/>
        <v>34</v>
      </c>
      <c r="B1428" s="14">
        <f t="shared" si="407"/>
        <v>8</v>
      </c>
      <c r="C1428" s="15" t="s">
        <v>16</v>
      </c>
      <c r="D1428" s="14" t="str">
        <f t="shared" ref="D1428:D1430" si="410">IF(ISNUMBER(SEARCH("n/a",H1428)),"",CONCATENATE(C1428," ",H1428,","))</f>
        <v>"adult_hkd": 101,</v>
      </c>
      <c r="E1428" s="14" t="s">
        <v>116</v>
      </c>
      <c r="F1428" s="14" t="str">
        <f>VLOOKUP(A1428,Sheet2!A:U,5,FALSE)</f>
        <v>SHP</v>
      </c>
      <c r="G1428" s="14" t="s">
        <v>117</v>
      </c>
      <c r="H1428" s="14">
        <f>VLOOKUP(A1428,Sheet2!A:U,14,FALSE)</f>
        <v>101</v>
      </c>
      <c r="I1428" s="14" t="e">
        <f t="shared" ref="I1428:I1430" ca="1" si="411">_xlfn.FORMULATEXT(H1428)</f>
        <v>#NAME?</v>
      </c>
      <c r="K1428" t="b">
        <f t="shared" ca="1" si="406"/>
        <v>0</v>
      </c>
    </row>
    <row r="1429" spans="1:11">
      <c r="A1429" s="14">
        <f t="shared" si="396"/>
        <v>34</v>
      </c>
      <c r="B1429" s="14">
        <f t="shared" si="407"/>
        <v>9</v>
      </c>
      <c r="C1429" s="15" t="s">
        <v>17</v>
      </c>
      <c r="D1429" s="14" t="str">
        <f t="shared" si="410"/>
        <v>"child_cny": 44,</v>
      </c>
      <c r="E1429" s="14" t="s">
        <v>116</v>
      </c>
      <c r="F1429" s="14" t="str">
        <f>VLOOKUP(A1429,Sheet2!A:U,5,FALSE)</f>
        <v>SHP</v>
      </c>
      <c r="G1429" s="14" t="s">
        <v>117</v>
      </c>
      <c r="H1429" s="14">
        <f>VLOOKUP(A1429,Sheet2!A:U,10,FALSE)</f>
        <v>44</v>
      </c>
      <c r="I1429" s="14" t="e">
        <f t="shared" ca="1" si="411"/>
        <v>#NAME?</v>
      </c>
      <c r="K1429" t="b">
        <f t="shared" ca="1" si="406"/>
        <v>0</v>
      </c>
    </row>
    <row r="1430" spans="1:11">
      <c r="A1430" s="14">
        <f t="shared" si="396"/>
        <v>34</v>
      </c>
      <c r="B1430" s="14">
        <f t="shared" si="407"/>
        <v>10</v>
      </c>
      <c r="C1430" s="15" t="s">
        <v>18</v>
      </c>
      <c r="D1430" s="14" t="str">
        <f t="shared" si="410"/>
        <v>"child_hkd": 51,</v>
      </c>
      <c r="E1430" s="14" t="s">
        <v>116</v>
      </c>
      <c r="F1430" s="14" t="str">
        <f>VLOOKUP(A1430,Sheet2!A:U,5,FALSE)</f>
        <v>SHP</v>
      </c>
      <c r="G1430" s="14" t="s">
        <v>117</v>
      </c>
      <c r="H1430" s="14">
        <f>VLOOKUP(A1430,Sheet2!A:U,18,FALSE)</f>
        <v>51</v>
      </c>
      <c r="I1430" s="14" t="e">
        <f t="shared" ca="1" si="411"/>
        <v>#NAME?</v>
      </c>
      <c r="K1430" t="b">
        <f t="shared" ca="1" si="406"/>
        <v>0</v>
      </c>
    </row>
    <row r="1431" spans="1:11">
      <c r="A1431">
        <f t="shared" si="396"/>
        <v>34</v>
      </c>
      <c r="B1431">
        <f t="shared" si="407"/>
        <v>11</v>
      </c>
      <c r="C1431" s="1" t="s">
        <v>7</v>
      </c>
      <c r="D1431" t="str">
        <f>IF(J1427=0,"",C1431)</f>
        <v>"class_title":"second_class",</v>
      </c>
      <c r="E1431" t="s">
        <v>116</v>
      </c>
      <c r="F1431" t="str">
        <f>VLOOKUP(A1431,Sheet2!A:U,5,FALSE)</f>
        <v>SHP</v>
      </c>
      <c r="K1431" t="b">
        <f t="shared" ca="1" si="406"/>
        <v>0</v>
      </c>
    </row>
    <row r="1432" spans="1:11">
      <c r="A1432">
        <f t="shared" si="396"/>
        <v>34</v>
      </c>
      <c r="B1432">
        <f t="shared" si="407"/>
        <v>12</v>
      </c>
      <c r="C1432" s="1" t="s">
        <v>8</v>
      </c>
      <c r="D1432" t="str">
        <f>IF(J1427=0,"",C1432)</f>
        <v>"class_type":4</v>
      </c>
      <c r="E1432" t="s">
        <v>116</v>
      </c>
      <c r="F1432" t="str">
        <f>VLOOKUP(A1432,Sheet2!A:U,5,FALSE)</f>
        <v>SHP</v>
      </c>
      <c r="K1432" t="b">
        <f t="shared" ca="1" si="406"/>
        <v>0</v>
      </c>
    </row>
    <row r="1433" spans="1:11">
      <c r="A1433">
        <f t="shared" si="396"/>
        <v>34</v>
      </c>
      <c r="B1433">
        <f t="shared" si="407"/>
        <v>13</v>
      </c>
      <c r="C1433" s="1" t="s">
        <v>1</v>
      </c>
      <c r="D1433" t="str">
        <f>IF(J1427=0,"",IF(SUM(J1435:J1451)&gt;0,C1433,"}"))</f>
        <v>},</v>
      </c>
      <c r="E1433" t="s">
        <v>116</v>
      </c>
      <c r="F1433" t="str">
        <f>VLOOKUP(A1433,Sheet2!A:U,5,FALSE)</f>
        <v>SHP</v>
      </c>
      <c r="K1433" t="b">
        <f t="shared" ca="1" si="406"/>
        <v>0</v>
      </c>
    </row>
    <row r="1434" spans="1:11">
      <c r="A1434">
        <f t="shared" si="396"/>
        <v>34</v>
      </c>
      <c r="B1434">
        <f t="shared" si="407"/>
        <v>14</v>
      </c>
      <c r="C1434" s="1" t="s">
        <v>0</v>
      </c>
      <c r="D1434" t="str">
        <f>IF(J1435=0,"",C1434)</f>
        <v>{</v>
      </c>
      <c r="E1434" t="s">
        <v>116</v>
      </c>
      <c r="F1434" t="str">
        <f>VLOOKUP(A1434,Sheet2!A:U,5,FALSE)</f>
        <v>SHP</v>
      </c>
      <c r="K1434" t="b">
        <f t="shared" ca="1" si="406"/>
        <v>0</v>
      </c>
    </row>
    <row r="1435" spans="1:11">
      <c r="A1435" s="16">
        <f t="shared" si="396"/>
        <v>34</v>
      </c>
      <c r="B1435" s="16">
        <f t="shared" si="407"/>
        <v>15</v>
      </c>
      <c r="C1435" s="17" t="s">
        <v>15</v>
      </c>
      <c r="D1435" s="16" t="str">
        <f>IF(ISNUMBER(SEARCH("n/a",H1435)),"",CONCATENATE(C1435," ",H1435,","))</f>
        <v>"adult_cny": 140,</v>
      </c>
      <c r="E1435" s="16" t="s">
        <v>116</v>
      </c>
      <c r="F1435" s="16" t="str">
        <f>VLOOKUP(A1435,Sheet2!A:U,5,FALSE)</f>
        <v>SHP</v>
      </c>
      <c r="G1435" s="16" t="s">
        <v>118</v>
      </c>
      <c r="H1435" s="16">
        <f>VLOOKUP(A1435,Sheet2!A:U,7,FALSE)</f>
        <v>140</v>
      </c>
      <c r="I1435" s="16" t="e">
        <f ca="1">_xlfn.FORMULATEXT(H1435)</f>
        <v>#NAME?</v>
      </c>
      <c r="J1435">
        <f>COUNT(H1435:H1438)</f>
        <v>4</v>
      </c>
      <c r="K1435" t="b">
        <f t="shared" ca="1" si="406"/>
        <v>0</v>
      </c>
    </row>
    <row r="1436" spans="1:11">
      <c r="A1436" s="16">
        <f t="shared" si="396"/>
        <v>34</v>
      </c>
      <c r="B1436" s="16">
        <f t="shared" si="407"/>
        <v>16</v>
      </c>
      <c r="C1436" s="17" t="s">
        <v>16</v>
      </c>
      <c r="D1436" s="16" t="str">
        <f t="shared" ref="D1436:D1438" si="412">IF(ISNUMBER(SEARCH("n/a",H1436)),"",CONCATENATE(C1436," ",H1436,","))</f>
        <v>"adult_hkd": 162,</v>
      </c>
      <c r="E1436" s="16" t="s">
        <v>116</v>
      </c>
      <c r="F1436" s="16" t="str">
        <f>VLOOKUP(A1436,Sheet2!A:U,5,FALSE)</f>
        <v>SHP</v>
      </c>
      <c r="G1436" s="16" t="s">
        <v>118</v>
      </c>
      <c r="H1436" s="16">
        <f>VLOOKUP(A1436,Sheet2!A:U,15,FALSE)</f>
        <v>162</v>
      </c>
      <c r="I1436" s="16" t="e">
        <f t="shared" ref="I1436:I1438" ca="1" si="413">_xlfn.FORMULATEXT(H1436)</f>
        <v>#NAME?</v>
      </c>
      <c r="K1436" t="b">
        <f t="shared" ca="1" si="406"/>
        <v>0</v>
      </c>
    </row>
    <row r="1437" spans="1:11">
      <c r="A1437" s="16">
        <f t="shared" si="396"/>
        <v>34</v>
      </c>
      <c r="B1437" s="16">
        <f t="shared" si="407"/>
        <v>17</v>
      </c>
      <c r="C1437" s="17" t="s">
        <v>17</v>
      </c>
      <c r="D1437" s="16" t="str">
        <f t="shared" si="412"/>
        <v>"child_cny": 71,</v>
      </c>
      <c r="E1437" s="16" t="s">
        <v>116</v>
      </c>
      <c r="F1437" s="16" t="str">
        <f>VLOOKUP(A1437,Sheet2!A:U,5,FALSE)</f>
        <v>SHP</v>
      </c>
      <c r="G1437" s="16" t="s">
        <v>118</v>
      </c>
      <c r="H1437" s="16">
        <f>VLOOKUP(A1437,Sheet2!A:U,11,FALSE)</f>
        <v>71</v>
      </c>
      <c r="I1437" s="16" t="e">
        <f t="shared" ca="1" si="413"/>
        <v>#NAME?</v>
      </c>
      <c r="K1437" t="b">
        <f t="shared" ca="1" si="406"/>
        <v>0</v>
      </c>
    </row>
    <row r="1438" spans="1:11">
      <c r="A1438" s="16">
        <f t="shared" si="396"/>
        <v>34</v>
      </c>
      <c r="B1438" s="16">
        <f t="shared" si="407"/>
        <v>18</v>
      </c>
      <c r="C1438" s="17" t="s">
        <v>18</v>
      </c>
      <c r="D1438" s="16" t="str">
        <f t="shared" si="412"/>
        <v>"child_hkd": 82,</v>
      </c>
      <c r="E1438" s="16" t="s">
        <v>116</v>
      </c>
      <c r="F1438" s="16" t="str">
        <f>VLOOKUP(A1438,Sheet2!A:U,5,FALSE)</f>
        <v>SHP</v>
      </c>
      <c r="G1438" s="16" t="s">
        <v>118</v>
      </c>
      <c r="H1438" s="16">
        <f>VLOOKUP(A1438,Sheet2!A:U,19,FALSE)</f>
        <v>82</v>
      </c>
      <c r="I1438" s="16" t="e">
        <f t="shared" ca="1" si="413"/>
        <v>#NAME?</v>
      </c>
      <c r="K1438" t="b">
        <f t="shared" ca="1" si="406"/>
        <v>0</v>
      </c>
    </row>
    <row r="1439" spans="1:11">
      <c r="A1439">
        <f t="shared" si="396"/>
        <v>34</v>
      </c>
      <c r="B1439">
        <f t="shared" si="407"/>
        <v>19</v>
      </c>
      <c r="C1439" s="1" t="s">
        <v>9</v>
      </c>
      <c r="D1439" t="str">
        <f>IF(J1435=0,"",C1439)</f>
        <v>"class_title":"first_class",</v>
      </c>
      <c r="E1439" t="s">
        <v>116</v>
      </c>
      <c r="F1439" t="str">
        <f>VLOOKUP(A1439,Sheet2!A:U,5,FALSE)</f>
        <v>SHP</v>
      </c>
      <c r="K1439" t="b">
        <f t="shared" ca="1" si="406"/>
        <v>0</v>
      </c>
    </row>
    <row r="1440" spans="1:11">
      <c r="A1440">
        <f t="shared" si="396"/>
        <v>34</v>
      </c>
      <c r="B1440">
        <f t="shared" si="407"/>
        <v>20</v>
      </c>
      <c r="C1440" s="1" t="s">
        <v>10</v>
      </c>
      <c r="D1440" t="str">
        <f>IF(J1435=0,"",C1440)</f>
        <v>"class_type":3</v>
      </c>
      <c r="E1440" t="s">
        <v>116</v>
      </c>
      <c r="F1440" t="str">
        <f>VLOOKUP(A1440,Sheet2!A:U,5,FALSE)</f>
        <v>SHP</v>
      </c>
      <c r="K1440" t="b">
        <f t="shared" ca="1" si="406"/>
        <v>0</v>
      </c>
    </row>
    <row r="1441" spans="1:11">
      <c r="A1441">
        <f t="shared" si="396"/>
        <v>34</v>
      </c>
      <c r="B1441">
        <f t="shared" si="407"/>
        <v>21</v>
      </c>
      <c r="C1441" s="1" t="s">
        <v>1</v>
      </c>
      <c r="D1441" t="str">
        <f>IF(J1435=0,"",IF(SUM(J1443:J1459)&gt;0,C1441,"}"))</f>
        <v>},</v>
      </c>
      <c r="E1441" t="s">
        <v>116</v>
      </c>
      <c r="F1441" t="str">
        <f>VLOOKUP(A1441,Sheet2!A:U,5,FALSE)</f>
        <v>SHP</v>
      </c>
      <c r="K1441" t="b">
        <f t="shared" ca="1" si="406"/>
        <v>0</v>
      </c>
    </row>
    <row r="1442" spans="1:11">
      <c r="A1442">
        <f t="shared" si="396"/>
        <v>34</v>
      </c>
      <c r="B1442">
        <f t="shared" si="407"/>
        <v>22</v>
      </c>
      <c r="C1442" s="1" t="s">
        <v>0</v>
      </c>
      <c r="D1442" t="str">
        <f>IF(J1443=0,"",C1442)</f>
        <v>{</v>
      </c>
      <c r="E1442" t="s">
        <v>116</v>
      </c>
      <c r="F1442" t="str">
        <f>VLOOKUP(A1442,Sheet2!A:U,5,FALSE)</f>
        <v>SHP</v>
      </c>
      <c r="K1442" t="b">
        <f t="shared" ca="1" si="406"/>
        <v>0</v>
      </c>
    </row>
    <row r="1443" spans="1:11">
      <c r="A1443" s="18">
        <f t="shared" ref="A1443:A1463" si="414">ROUNDUP((ROW(C1443)-1)/43,0)</f>
        <v>34</v>
      </c>
      <c r="B1443" s="18">
        <f t="shared" si="407"/>
        <v>23</v>
      </c>
      <c r="C1443" s="19" t="s">
        <v>15</v>
      </c>
      <c r="D1443" s="18" t="str">
        <f>IF(ISNUMBER(SEARCH("n/a",H1443)),"",CONCATENATE(C1443," ",H1443,","))</f>
        <v>"adult_cny": 159,</v>
      </c>
      <c r="E1443" s="18" t="s">
        <v>116</v>
      </c>
      <c r="F1443" s="18" t="str">
        <f>VLOOKUP(A1443,Sheet2!A:U,5,FALSE)</f>
        <v>SHP</v>
      </c>
      <c r="G1443" s="18" t="s">
        <v>119</v>
      </c>
      <c r="H1443" s="18">
        <f>VLOOKUP(A1443,Sheet2!A:U,8,FALSE)</f>
        <v>159</v>
      </c>
      <c r="I1443" s="18" t="e">
        <f ca="1">_xlfn.FORMULATEXT(H1443)</f>
        <v>#NAME?</v>
      </c>
      <c r="J1443">
        <f>COUNT(H1443:H1446)</f>
        <v>4</v>
      </c>
      <c r="K1443" t="b">
        <f t="shared" ca="1" si="406"/>
        <v>0</v>
      </c>
    </row>
    <row r="1444" spans="1:11">
      <c r="A1444" s="18">
        <f t="shared" si="414"/>
        <v>34</v>
      </c>
      <c r="B1444" s="18">
        <f t="shared" si="407"/>
        <v>24</v>
      </c>
      <c r="C1444" s="19" t="s">
        <v>16</v>
      </c>
      <c r="D1444" s="18" t="str">
        <f t="shared" ref="D1444:D1446" si="415">IF(ISNUMBER(SEARCH("n/a",H1444)),"",CONCATENATE(C1444," ",H1444,","))</f>
        <v>"adult_hkd": 184,</v>
      </c>
      <c r="E1444" s="18" t="s">
        <v>116</v>
      </c>
      <c r="F1444" s="18" t="str">
        <f>VLOOKUP(A1444,Sheet2!A:U,5,FALSE)</f>
        <v>SHP</v>
      </c>
      <c r="G1444" s="18" t="s">
        <v>119</v>
      </c>
      <c r="H1444" s="18">
        <f>VLOOKUP(A1444,Sheet2!A:U,16,FALSE)</f>
        <v>184</v>
      </c>
      <c r="I1444" s="18" t="e">
        <f t="shared" ref="I1444:I1446" ca="1" si="416">_xlfn.FORMULATEXT(H1444)</f>
        <v>#NAME?</v>
      </c>
      <c r="K1444" t="b">
        <f t="shared" ca="1" si="406"/>
        <v>0</v>
      </c>
    </row>
    <row r="1445" spans="1:11">
      <c r="A1445" s="18">
        <f t="shared" si="414"/>
        <v>34</v>
      </c>
      <c r="B1445" s="18">
        <f t="shared" si="407"/>
        <v>25</v>
      </c>
      <c r="C1445" s="19" t="s">
        <v>17</v>
      </c>
      <c r="D1445" s="18" t="str">
        <f t="shared" si="415"/>
        <v>"child_cny": 80,</v>
      </c>
      <c r="E1445" s="18" t="s">
        <v>116</v>
      </c>
      <c r="F1445" s="18" t="str">
        <f>VLOOKUP(A1445,Sheet2!A:U,5,FALSE)</f>
        <v>SHP</v>
      </c>
      <c r="G1445" s="18" t="s">
        <v>119</v>
      </c>
      <c r="H1445" s="18">
        <f>VLOOKUP(A1445,Sheet2!A:U,12,FALSE)</f>
        <v>80</v>
      </c>
      <c r="I1445" s="18" t="e">
        <f t="shared" ca="1" si="416"/>
        <v>#NAME?</v>
      </c>
      <c r="K1445" t="b">
        <f t="shared" ca="1" si="406"/>
        <v>0</v>
      </c>
    </row>
    <row r="1446" spans="1:11">
      <c r="A1446" s="18">
        <f t="shared" si="414"/>
        <v>34</v>
      </c>
      <c r="B1446" s="18">
        <f t="shared" si="407"/>
        <v>26</v>
      </c>
      <c r="C1446" s="19" t="s">
        <v>18</v>
      </c>
      <c r="D1446" s="18" t="str">
        <f t="shared" si="415"/>
        <v>"child_hkd": 93,</v>
      </c>
      <c r="E1446" s="18" t="s">
        <v>116</v>
      </c>
      <c r="F1446" s="18" t="str">
        <f>VLOOKUP(A1446,Sheet2!A:U,5,FALSE)</f>
        <v>SHP</v>
      </c>
      <c r="G1446" s="18" t="s">
        <v>119</v>
      </c>
      <c r="H1446" s="18">
        <f>VLOOKUP(A1446,Sheet2!A:U,20,FALSE)</f>
        <v>93</v>
      </c>
      <c r="I1446" s="18" t="e">
        <f t="shared" ca="1" si="416"/>
        <v>#NAME?</v>
      </c>
      <c r="K1446" t="b">
        <f t="shared" ca="1" si="406"/>
        <v>0</v>
      </c>
    </row>
    <row r="1447" spans="1:11">
      <c r="A1447">
        <f t="shared" si="414"/>
        <v>34</v>
      </c>
      <c r="B1447">
        <f t="shared" si="407"/>
        <v>27</v>
      </c>
      <c r="C1447" s="1" t="s">
        <v>11</v>
      </c>
      <c r="D1447" t="str">
        <f>IF(J1443=0,"",C1447)</f>
        <v>"class_title":"premium_class",</v>
      </c>
      <c r="E1447" t="s">
        <v>116</v>
      </c>
      <c r="F1447" t="str">
        <f>VLOOKUP(A1447,Sheet2!A:U,5,FALSE)</f>
        <v>SHP</v>
      </c>
      <c r="K1447" t="b">
        <f t="shared" ca="1" si="406"/>
        <v>0</v>
      </c>
    </row>
    <row r="1448" spans="1:11">
      <c r="A1448">
        <f t="shared" si="414"/>
        <v>34</v>
      </c>
      <c r="B1448">
        <f t="shared" si="407"/>
        <v>28</v>
      </c>
      <c r="C1448" s="1" t="s">
        <v>12</v>
      </c>
      <c r="D1448" t="str">
        <f>IF(J1443=0,"",C1448)</f>
        <v>"class_type":2</v>
      </c>
      <c r="E1448" t="s">
        <v>116</v>
      </c>
      <c r="F1448" t="str">
        <f>VLOOKUP(A1448,Sheet2!A:U,5,FALSE)</f>
        <v>SHP</v>
      </c>
      <c r="K1448" t="b">
        <f t="shared" ca="1" si="406"/>
        <v>0</v>
      </c>
    </row>
    <row r="1449" spans="1:11">
      <c r="A1449">
        <f t="shared" si="414"/>
        <v>34</v>
      </c>
      <c r="B1449">
        <f t="shared" si="407"/>
        <v>29</v>
      </c>
      <c r="C1449" s="1" t="s">
        <v>1</v>
      </c>
      <c r="D1449" t="str">
        <f>IF(J1443=0,"",IF(SUM(J1451:J1467)&gt;0,C1449,"}"))</f>
        <v>},</v>
      </c>
      <c r="E1449" t="s">
        <v>116</v>
      </c>
      <c r="F1449" t="str">
        <f>VLOOKUP(A1449,Sheet2!A:U,5,FALSE)</f>
        <v>SHP</v>
      </c>
      <c r="K1449" t="b">
        <f t="shared" ca="1" si="406"/>
        <v>0</v>
      </c>
    </row>
    <row r="1450" spans="1:11">
      <c r="A1450">
        <f t="shared" si="414"/>
        <v>34</v>
      </c>
      <c r="B1450">
        <f t="shared" si="407"/>
        <v>30</v>
      </c>
      <c r="C1450" s="1" t="s">
        <v>0</v>
      </c>
      <c r="D1450" t="str">
        <f>IF(J1451=0,"",C1450)</f>
        <v>{</v>
      </c>
      <c r="E1450" t="s">
        <v>116</v>
      </c>
      <c r="F1450" t="str">
        <f>VLOOKUP(A1450,Sheet2!A:U,5,FALSE)</f>
        <v>SHP</v>
      </c>
      <c r="K1450" t="b">
        <f t="shared" ca="1" si="406"/>
        <v>0</v>
      </c>
    </row>
    <row r="1451" spans="1:11">
      <c r="A1451" s="20">
        <f t="shared" si="414"/>
        <v>34</v>
      </c>
      <c r="B1451" s="20">
        <f t="shared" si="407"/>
        <v>31</v>
      </c>
      <c r="C1451" s="21" t="s">
        <v>15</v>
      </c>
      <c r="D1451" s="20" t="str">
        <f>IF(ISNUMBER(SEARCH("n/a",H1451)),"",CONCATENATE(C1451," ",H1451,","))</f>
        <v>"adult_cny": 264,</v>
      </c>
      <c r="E1451" s="20" t="s">
        <v>116</v>
      </c>
      <c r="F1451" s="20" t="str">
        <f>VLOOKUP(A1451,Sheet2!A:U,5,FALSE)</f>
        <v>SHP</v>
      </c>
      <c r="G1451" s="20" t="s">
        <v>120</v>
      </c>
      <c r="H1451" s="20">
        <f>VLOOKUP(A1451,Sheet2!A:U,9,FALSE)</f>
        <v>264</v>
      </c>
      <c r="I1451" s="20" t="e">
        <f ca="1">_xlfn.FORMULATEXT(H1451)</f>
        <v>#NAME?</v>
      </c>
      <c r="J1451">
        <f>COUNT(H1451:H1454)</f>
        <v>4</v>
      </c>
      <c r="K1451" t="b">
        <f t="shared" ca="1" si="406"/>
        <v>0</v>
      </c>
    </row>
    <row r="1452" spans="1:11">
      <c r="A1452" s="20">
        <f t="shared" si="414"/>
        <v>34</v>
      </c>
      <c r="B1452" s="20">
        <f t="shared" si="407"/>
        <v>32</v>
      </c>
      <c r="C1452" s="21" t="s">
        <v>16</v>
      </c>
      <c r="D1452" s="20" t="str">
        <f t="shared" ref="D1452:D1454" si="417">IF(ISNUMBER(SEARCH("n/a",H1452)),"",CONCATENATE(C1452," ",H1452,","))</f>
        <v>"adult_hkd": 306,</v>
      </c>
      <c r="E1452" s="20" t="s">
        <v>116</v>
      </c>
      <c r="F1452" s="20" t="str">
        <f>VLOOKUP(A1452,Sheet2!A:U,5,FALSE)</f>
        <v>SHP</v>
      </c>
      <c r="G1452" s="20" t="s">
        <v>120</v>
      </c>
      <c r="H1452" s="20">
        <f>VLOOKUP(A1452,Sheet2!A:U,17,FALSE)</f>
        <v>306</v>
      </c>
      <c r="I1452" s="20" t="e">
        <f t="shared" ref="I1452:I1454" ca="1" si="418">_xlfn.FORMULATEXT(H1452)</f>
        <v>#NAME?</v>
      </c>
      <c r="K1452" t="b">
        <f t="shared" ca="1" si="406"/>
        <v>0</v>
      </c>
    </row>
    <row r="1453" spans="1:11">
      <c r="A1453" s="20">
        <f t="shared" si="414"/>
        <v>34</v>
      </c>
      <c r="B1453" s="20">
        <f t="shared" si="407"/>
        <v>33</v>
      </c>
      <c r="C1453" s="21" t="s">
        <v>17</v>
      </c>
      <c r="D1453" s="20" t="str">
        <f t="shared" si="417"/>
        <v>"child_cny": 133,</v>
      </c>
      <c r="E1453" s="20" t="s">
        <v>116</v>
      </c>
      <c r="F1453" s="20" t="str">
        <f>VLOOKUP(A1453,Sheet2!A:U,5,FALSE)</f>
        <v>SHP</v>
      </c>
      <c r="G1453" s="20" t="s">
        <v>120</v>
      </c>
      <c r="H1453" s="20">
        <f>VLOOKUP(A1453,Sheet2!A:U,13,FALSE)</f>
        <v>133</v>
      </c>
      <c r="I1453" s="20" t="e">
        <f t="shared" ca="1" si="418"/>
        <v>#NAME?</v>
      </c>
      <c r="K1453" t="b">
        <f t="shared" ca="1" si="406"/>
        <v>0</v>
      </c>
    </row>
    <row r="1454" spans="1:11">
      <c r="A1454" s="20">
        <f t="shared" si="414"/>
        <v>34</v>
      </c>
      <c r="B1454" s="20">
        <f t="shared" si="407"/>
        <v>34</v>
      </c>
      <c r="C1454" s="21" t="s">
        <v>18</v>
      </c>
      <c r="D1454" s="20" t="str">
        <f t="shared" si="417"/>
        <v>"child_hkd": 154,</v>
      </c>
      <c r="E1454" s="20" t="s">
        <v>116</v>
      </c>
      <c r="F1454" s="20" t="str">
        <f>VLOOKUP(A1454,Sheet2!A:U,5,FALSE)</f>
        <v>SHP</v>
      </c>
      <c r="G1454" s="20" t="s">
        <v>120</v>
      </c>
      <c r="H1454" s="20">
        <f>VLOOKUP(A1454,Sheet2!A:U,21,FALSE)</f>
        <v>154</v>
      </c>
      <c r="I1454" s="20" t="e">
        <f t="shared" ca="1" si="418"/>
        <v>#NAME?</v>
      </c>
      <c r="K1454" t="b">
        <f t="shared" ca="1" si="406"/>
        <v>0</v>
      </c>
    </row>
    <row r="1455" spans="1:11">
      <c r="A1455">
        <f t="shared" si="414"/>
        <v>34</v>
      </c>
      <c r="B1455">
        <f t="shared" si="407"/>
        <v>35</v>
      </c>
      <c r="C1455" s="1" t="s">
        <v>13</v>
      </c>
      <c r="D1455" t="str">
        <f>IF(J1451=0,"",C1455)</f>
        <v>"class_title":"business_class",</v>
      </c>
      <c r="E1455" t="s">
        <v>116</v>
      </c>
      <c r="F1455" t="str">
        <f>VLOOKUP(A1455,Sheet2!A:U,5,FALSE)</f>
        <v>SHP</v>
      </c>
      <c r="K1455" t="b">
        <f t="shared" ca="1" si="406"/>
        <v>0</v>
      </c>
    </row>
    <row r="1456" spans="1:11">
      <c r="A1456">
        <f t="shared" si="414"/>
        <v>34</v>
      </c>
      <c r="B1456">
        <f t="shared" si="407"/>
        <v>36</v>
      </c>
      <c r="C1456" s="1" t="s">
        <v>14</v>
      </c>
      <c r="D1456" t="str">
        <f>IF(J1451=0,"",C1456)</f>
        <v>"class_type":1</v>
      </c>
      <c r="E1456" t="s">
        <v>116</v>
      </c>
      <c r="F1456" t="str">
        <f>VLOOKUP(A1456,Sheet2!A:U,5,FALSE)</f>
        <v>SHP</v>
      </c>
      <c r="K1456" t="b">
        <f t="shared" ca="1" si="406"/>
        <v>0</v>
      </c>
    </row>
    <row r="1457" spans="1:11">
      <c r="A1457">
        <f t="shared" si="414"/>
        <v>34</v>
      </c>
      <c r="B1457">
        <f t="shared" si="407"/>
        <v>37</v>
      </c>
      <c r="C1457" s="1" t="s">
        <v>2</v>
      </c>
      <c r="D1457" t="str">
        <f>IF(J1451=0,"",C1457)</f>
        <v>}</v>
      </c>
      <c r="E1457" t="s">
        <v>116</v>
      </c>
      <c r="F1457" t="str">
        <f>VLOOKUP(A1457,Sheet2!A:U,5,FALSE)</f>
        <v>SHP</v>
      </c>
      <c r="K1457" t="b">
        <f t="shared" ca="1" si="406"/>
        <v>0</v>
      </c>
    </row>
    <row r="1458" spans="1:11">
      <c r="A1458">
        <f t="shared" si="414"/>
        <v>34</v>
      </c>
      <c r="B1458">
        <f t="shared" si="407"/>
        <v>38</v>
      </c>
      <c r="C1458" s="1" t="s">
        <v>3</v>
      </c>
      <c r="D1458" t="str">
        <f t="shared" ref="D1458:D1460" si="419">C1458</f>
        <v>]</v>
      </c>
      <c r="E1458" t="s">
        <v>116</v>
      </c>
      <c r="F1458" t="str">
        <f>VLOOKUP(A1458,Sheet2!A:U,5,FALSE)</f>
        <v>SHP</v>
      </c>
      <c r="K1458" t="b">
        <f t="shared" ca="1" si="406"/>
        <v>0</v>
      </c>
    </row>
    <row r="1459" spans="1:11">
      <c r="A1459">
        <f t="shared" si="414"/>
        <v>34</v>
      </c>
      <c r="B1459">
        <f t="shared" si="407"/>
        <v>39</v>
      </c>
      <c r="C1459" s="1" t="s">
        <v>2</v>
      </c>
      <c r="D1459" t="str">
        <f t="shared" si="419"/>
        <v>}</v>
      </c>
      <c r="E1459" t="s">
        <v>116</v>
      </c>
      <c r="F1459" t="str">
        <f>VLOOKUP(A1459,Sheet2!A:U,5,FALSE)</f>
        <v>SHP</v>
      </c>
      <c r="K1459" t="b">
        <f t="shared" ca="1" si="406"/>
        <v>0</v>
      </c>
    </row>
    <row r="1460" spans="1:11">
      <c r="A1460">
        <f t="shared" si="414"/>
        <v>34</v>
      </c>
      <c r="B1460">
        <f t="shared" si="407"/>
        <v>40</v>
      </c>
      <c r="C1460" s="1" t="s">
        <v>4</v>
      </c>
      <c r="D1460" t="str">
        <f t="shared" si="419"/>
        <v>],</v>
      </c>
      <c r="E1460" t="s">
        <v>116</v>
      </c>
      <c r="F1460" t="str">
        <f>VLOOKUP(A1460,Sheet2!A:U,5,FALSE)</f>
        <v>SHP</v>
      </c>
      <c r="K1460" t="b">
        <f t="shared" ca="1" si="406"/>
        <v>0</v>
      </c>
    </row>
    <row r="1461" spans="1:11">
      <c r="A1461">
        <f t="shared" si="414"/>
        <v>34</v>
      </c>
      <c r="B1461">
        <f t="shared" si="407"/>
        <v>41</v>
      </c>
      <c r="C1461" s="1" t="s">
        <v>19</v>
      </c>
      <c r="D1461" t="str">
        <f>CONCATENATE(C1461," ",A1461,",")</f>
        <v>"fee_id": 34,</v>
      </c>
      <c r="E1461" t="s">
        <v>116</v>
      </c>
      <c r="F1461" t="str">
        <f>VLOOKUP(A1461,Sheet2!A:U,5,FALSE)</f>
        <v>SHP</v>
      </c>
      <c r="K1461" t="b">
        <f t="shared" ca="1" si="406"/>
        <v>0</v>
      </c>
    </row>
    <row r="1462" spans="1:11">
      <c r="A1462">
        <f t="shared" si="414"/>
        <v>34</v>
      </c>
      <c r="B1462">
        <f t="shared" si="407"/>
        <v>42</v>
      </c>
      <c r="C1462" s="1" t="s">
        <v>129</v>
      </c>
      <c r="D1462" t="str">
        <f>CONCATENATE(C1462,E1462,"2",F1462,"""")</f>
        <v>"route_id": "WEK2SHP"</v>
      </c>
      <c r="E1462" t="s">
        <v>116</v>
      </c>
      <c r="F1462" t="str">
        <f>VLOOKUP(A1462,Sheet2!A:U,5,FALSE)</f>
        <v>SHP</v>
      </c>
      <c r="K1462" t="b">
        <f t="shared" ca="1" si="406"/>
        <v>0</v>
      </c>
    </row>
    <row r="1463" spans="1:11">
      <c r="A1463">
        <f t="shared" si="414"/>
        <v>34</v>
      </c>
      <c r="B1463">
        <f t="shared" si="407"/>
        <v>43</v>
      </c>
      <c r="C1463" s="1" t="s">
        <v>1</v>
      </c>
      <c r="D1463" t="str">
        <f>IF(D1464="","}",C1463)</f>
        <v>},</v>
      </c>
      <c r="E1463" t="s">
        <v>116</v>
      </c>
      <c r="F1463" t="str">
        <f>VLOOKUP(A1463,Sheet2!A:U,5,FALSE)</f>
        <v>SHP</v>
      </c>
      <c r="K1463" t="b">
        <f t="shared" ca="1" si="406"/>
        <v>0</v>
      </c>
    </row>
    <row r="1464" spans="1:11">
      <c r="A1464">
        <f>ROUNDUP((ROW(C1464)-1)/43,0)</f>
        <v>35</v>
      </c>
      <c r="B1464">
        <f t="shared" si="407"/>
        <v>1</v>
      </c>
      <c r="C1464" s="1" t="s">
        <v>0</v>
      </c>
      <c r="D1464" t="str">
        <f>C1464</f>
        <v>{</v>
      </c>
      <c r="E1464" t="s">
        <v>116</v>
      </c>
      <c r="F1464" t="str">
        <f>VLOOKUP(A1464,Sheet2!A:U,5,FALSE)</f>
        <v>SJZ</v>
      </c>
      <c r="K1464" t="b">
        <f t="shared" ca="1" si="406"/>
        <v>0</v>
      </c>
    </row>
    <row r="1465" spans="1:11">
      <c r="A1465">
        <f t="shared" ref="A1465:A1528" si="420">ROUNDUP((ROW(C1465)-1)/43,0)</f>
        <v>35</v>
      </c>
      <c r="B1465">
        <f t="shared" si="407"/>
        <v>2</v>
      </c>
      <c r="C1465" s="1" t="s">
        <v>5</v>
      </c>
      <c r="D1465" t="str">
        <f t="shared" ref="D1465:D1468" si="421">C1465</f>
        <v>"fee_data":[</v>
      </c>
      <c r="E1465" t="s">
        <v>116</v>
      </c>
      <c r="F1465" t="str">
        <f>VLOOKUP(A1465,Sheet2!A:U,5,FALSE)</f>
        <v>SJZ</v>
      </c>
      <c r="K1465" t="b">
        <f t="shared" ca="1" si="406"/>
        <v>0</v>
      </c>
    </row>
    <row r="1466" spans="1:11">
      <c r="A1466">
        <f t="shared" si="420"/>
        <v>35</v>
      </c>
      <c r="B1466">
        <f t="shared" si="407"/>
        <v>3</v>
      </c>
      <c r="C1466" s="1" t="s">
        <v>0</v>
      </c>
      <c r="D1466" t="str">
        <f t="shared" si="421"/>
        <v>{</v>
      </c>
      <c r="E1466" t="s">
        <v>116</v>
      </c>
      <c r="F1466" t="str">
        <f>VLOOKUP(A1466,Sheet2!A:U,5,FALSE)</f>
        <v>SJZ</v>
      </c>
      <c r="K1466" t="b">
        <f t="shared" ca="1" si="406"/>
        <v>0</v>
      </c>
    </row>
    <row r="1467" spans="1:11">
      <c r="A1467">
        <f t="shared" si="420"/>
        <v>35</v>
      </c>
      <c r="B1467">
        <f t="shared" si="407"/>
        <v>4</v>
      </c>
      <c r="C1467" s="24" t="s">
        <v>133</v>
      </c>
      <c r="D1467" t="str">
        <f>CONCATENATE(C1467,$M$1,",",$N$1,""",")</f>
        <v>"fee_date":"2019,2",</v>
      </c>
      <c r="E1467" t="s">
        <v>116</v>
      </c>
      <c r="F1467" t="str">
        <f>VLOOKUP(A1467,Sheet2!A:U,5,FALSE)</f>
        <v>SJZ</v>
      </c>
      <c r="K1467" t="b">
        <f t="shared" ca="1" si="406"/>
        <v>0</v>
      </c>
    </row>
    <row r="1468" spans="1:11">
      <c r="A1468">
        <f t="shared" si="420"/>
        <v>35</v>
      </c>
      <c r="B1468">
        <f t="shared" si="407"/>
        <v>5</v>
      </c>
      <c r="C1468" s="1" t="s">
        <v>6</v>
      </c>
      <c r="D1468" t="str">
        <f t="shared" si="421"/>
        <v>"fee_detail":[</v>
      </c>
      <c r="E1468" t="s">
        <v>116</v>
      </c>
      <c r="F1468" t="str">
        <f>VLOOKUP(A1468,Sheet2!A:U,5,FALSE)</f>
        <v>SJZ</v>
      </c>
      <c r="K1468" t="b">
        <f t="shared" ca="1" si="406"/>
        <v>0</v>
      </c>
    </row>
    <row r="1469" spans="1:11">
      <c r="A1469">
        <f t="shared" si="420"/>
        <v>35</v>
      </c>
      <c r="B1469">
        <f t="shared" si="407"/>
        <v>6</v>
      </c>
      <c r="C1469" s="1" t="s">
        <v>0</v>
      </c>
      <c r="D1469" t="str">
        <f>IF(J1470=0,"",C1469)</f>
        <v>{</v>
      </c>
      <c r="E1469" t="s">
        <v>116</v>
      </c>
      <c r="F1469" t="str">
        <f>VLOOKUP(A1469,Sheet2!A:U,5,FALSE)</f>
        <v>SJZ</v>
      </c>
      <c r="K1469" t="b">
        <f t="shared" ca="1" si="406"/>
        <v>0</v>
      </c>
    </row>
    <row r="1470" spans="1:11">
      <c r="A1470" s="14">
        <f t="shared" si="420"/>
        <v>35</v>
      </c>
      <c r="B1470" s="14">
        <f t="shared" si="407"/>
        <v>7</v>
      </c>
      <c r="C1470" s="15" t="s">
        <v>15</v>
      </c>
      <c r="D1470" s="14" t="str">
        <f>IF(ISNUMBER(SEARCH("n/a",H1470)),"",CONCATENATE(C1470," ",H1470,","))</f>
        <v>"adult_cny": 1000.5,</v>
      </c>
      <c r="E1470" s="14" t="s">
        <v>116</v>
      </c>
      <c r="F1470" s="14" t="str">
        <f>VLOOKUP(A1470,Sheet2!A:U,5,FALSE)</f>
        <v>SJZ</v>
      </c>
      <c r="G1470" s="14" t="s">
        <v>117</v>
      </c>
      <c r="H1470" s="14">
        <f>VLOOKUP(A1470,Sheet2!A:U,6,FALSE)</f>
        <v>1000.5</v>
      </c>
      <c r="I1470" s="14" t="e">
        <f ca="1">_xlfn.FORMULATEXT(H1470)</f>
        <v>#NAME?</v>
      </c>
      <c r="J1470">
        <f>COUNT(H1470:H1473)</f>
        <v>4</v>
      </c>
      <c r="K1470" t="b">
        <f t="shared" ca="1" si="406"/>
        <v>0</v>
      </c>
    </row>
    <row r="1471" spans="1:11">
      <c r="A1471" s="14">
        <f t="shared" si="420"/>
        <v>35</v>
      </c>
      <c r="B1471" s="14">
        <f t="shared" si="407"/>
        <v>8</v>
      </c>
      <c r="C1471" s="15" t="s">
        <v>16</v>
      </c>
      <c r="D1471" s="14" t="str">
        <f t="shared" ref="D1471:D1473" si="422">IF(ISNUMBER(SEARCH("n/a",H1471)),"",CONCATENATE(C1471," ",H1471,","))</f>
        <v>"adult_hkd": 1158,</v>
      </c>
      <c r="E1471" s="14" t="s">
        <v>116</v>
      </c>
      <c r="F1471" s="14" t="str">
        <f>VLOOKUP(A1471,Sheet2!A:U,5,FALSE)</f>
        <v>SJZ</v>
      </c>
      <c r="G1471" s="14" t="s">
        <v>117</v>
      </c>
      <c r="H1471" s="14">
        <f>VLOOKUP(A1471,Sheet2!A:U,14,FALSE)</f>
        <v>1158</v>
      </c>
      <c r="I1471" s="14" t="e">
        <f t="shared" ref="I1471:I1473" ca="1" si="423">_xlfn.FORMULATEXT(H1471)</f>
        <v>#NAME?</v>
      </c>
      <c r="K1471" t="b">
        <f t="shared" ca="1" si="406"/>
        <v>0</v>
      </c>
    </row>
    <row r="1472" spans="1:11">
      <c r="A1472" s="14">
        <f t="shared" si="420"/>
        <v>35</v>
      </c>
      <c r="B1472" s="14">
        <f t="shared" si="407"/>
        <v>9</v>
      </c>
      <c r="C1472" s="15" t="s">
        <v>17</v>
      </c>
      <c r="D1472" s="14" t="str">
        <f t="shared" si="422"/>
        <v>"child_cny": 500.5,</v>
      </c>
      <c r="E1472" s="14" t="s">
        <v>116</v>
      </c>
      <c r="F1472" s="14" t="str">
        <f>VLOOKUP(A1472,Sheet2!A:U,5,FALSE)</f>
        <v>SJZ</v>
      </c>
      <c r="G1472" s="14" t="s">
        <v>117</v>
      </c>
      <c r="H1472" s="14">
        <f>VLOOKUP(A1472,Sheet2!A:U,10,FALSE)</f>
        <v>500.5</v>
      </c>
      <c r="I1472" s="14" t="e">
        <f t="shared" ca="1" si="423"/>
        <v>#NAME?</v>
      </c>
      <c r="K1472" t="b">
        <f t="shared" ca="1" si="406"/>
        <v>0</v>
      </c>
    </row>
    <row r="1473" spans="1:11">
      <c r="A1473" s="14">
        <f t="shared" si="420"/>
        <v>35</v>
      </c>
      <c r="B1473" s="14">
        <f t="shared" si="407"/>
        <v>10</v>
      </c>
      <c r="C1473" s="15" t="s">
        <v>18</v>
      </c>
      <c r="D1473" s="14" t="str">
        <f t="shared" si="422"/>
        <v>"child_hkd": 579,</v>
      </c>
      <c r="E1473" s="14" t="s">
        <v>116</v>
      </c>
      <c r="F1473" s="14" t="str">
        <f>VLOOKUP(A1473,Sheet2!A:U,5,FALSE)</f>
        <v>SJZ</v>
      </c>
      <c r="G1473" s="14" t="s">
        <v>117</v>
      </c>
      <c r="H1473" s="14">
        <f>VLOOKUP(A1473,Sheet2!A:U,18,FALSE)</f>
        <v>579</v>
      </c>
      <c r="I1473" s="14" t="e">
        <f t="shared" ca="1" si="423"/>
        <v>#NAME?</v>
      </c>
      <c r="K1473" t="b">
        <f t="shared" ca="1" si="406"/>
        <v>0</v>
      </c>
    </row>
    <row r="1474" spans="1:11">
      <c r="A1474">
        <f t="shared" si="420"/>
        <v>35</v>
      </c>
      <c r="B1474">
        <f t="shared" si="407"/>
        <v>11</v>
      </c>
      <c r="C1474" s="1" t="s">
        <v>7</v>
      </c>
      <c r="D1474" t="str">
        <f>IF(J1470=0,"",C1474)</f>
        <v>"class_title":"second_class",</v>
      </c>
      <c r="E1474" t="s">
        <v>116</v>
      </c>
      <c r="F1474" t="str">
        <f>VLOOKUP(A1474,Sheet2!A:U,5,FALSE)</f>
        <v>SJZ</v>
      </c>
      <c r="K1474" t="b">
        <f t="shared" ref="K1474:K1537" ca="1" si="424">IF(EXACT($N$1,$N$2),"",FALSE)</f>
        <v>0</v>
      </c>
    </row>
    <row r="1475" spans="1:11">
      <c r="A1475">
        <f t="shared" si="420"/>
        <v>35</v>
      </c>
      <c r="B1475">
        <f t="shared" ref="B1475:B1538" si="425">MOD((ROW(C1475)-2),43)+1</f>
        <v>12</v>
      </c>
      <c r="C1475" s="1" t="s">
        <v>8</v>
      </c>
      <c r="D1475" t="str">
        <f>IF(J1470=0,"",C1475)</f>
        <v>"class_type":4</v>
      </c>
      <c r="E1475" t="s">
        <v>116</v>
      </c>
      <c r="F1475" t="str">
        <f>VLOOKUP(A1475,Sheet2!A:U,5,FALSE)</f>
        <v>SJZ</v>
      </c>
      <c r="K1475" t="b">
        <f t="shared" ca="1" si="424"/>
        <v>0</v>
      </c>
    </row>
    <row r="1476" spans="1:11">
      <c r="A1476">
        <f t="shared" si="420"/>
        <v>35</v>
      </c>
      <c r="B1476">
        <f t="shared" si="425"/>
        <v>13</v>
      </c>
      <c r="C1476" s="1" t="s">
        <v>1</v>
      </c>
      <c r="D1476" t="str">
        <f>IF(J1470=0,"",IF(SUM(J1478:J1494)&gt;0,C1476,"}"))</f>
        <v>},</v>
      </c>
      <c r="E1476" t="s">
        <v>116</v>
      </c>
      <c r="F1476" t="str">
        <f>VLOOKUP(A1476,Sheet2!A:U,5,FALSE)</f>
        <v>SJZ</v>
      </c>
      <c r="K1476" t="b">
        <f t="shared" ca="1" si="424"/>
        <v>0</v>
      </c>
    </row>
    <row r="1477" spans="1:11">
      <c r="A1477">
        <f t="shared" si="420"/>
        <v>35</v>
      </c>
      <c r="B1477">
        <f t="shared" si="425"/>
        <v>14</v>
      </c>
      <c r="C1477" s="1" t="s">
        <v>0</v>
      </c>
      <c r="D1477" t="str">
        <f>IF(J1478=0,"",C1477)</f>
        <v>{</v>
      </c>
      <c r="E1477" t="s">
        <v>116</v>
      </c>
      <c r="F1477" t="str">
        <f>VLOOKUP(A1477,Sheet2!A:U,5,FALSE)</f>
        <v>SJZ</v>
      </c>
      <c r="K1477" t="b">
        <f t="shared" ca="1" si="424"/>
        <v>0</v>
      </c>
    </row>
    <row r="1478" spans="1:11">
      <c r="A1478" s="16">
        <f t="shared" si="420"/>
        <v>35</v>
      </c>
      <c r="B1478" s="16">
        <f t="shared" si="425"/>
        <v>15</v>
      </c>
      <c r="C1478" s="17" t="s">
        <v>15</v>
      </c>
      <c r="D1478" s="16" t="str">
        <f>IF(ISNUMBER(SEARCH("n/a",H1478)),"",CONCATENATE(C1478," ",H1478,","))</f>
        <v>"adult_cny": 1600.5,</v>
      </c>
      <c r="E1478" s="16" t="s">
        <v>116</v>
      </c>
      <c r="F1478" s="16" t="str">
        <f>VLOOKUP(A1478,Sheet2!A:U,5,FALSE)</f>
        <v>SJZ</v>
      </c>
      <c r="G1478" s="16" t="s">
        <v>118</v>
      </c>
      <c r="H1478" s="16">
        <f>VLOOKUP(A1478,Sheet2!A:U,7,FALSE)</f>
        <v>1600.5</v>
      </c>
      <c r="I1478" s="16" t="e">
        <f ca="1">_xlfn.FORMULATEXT(H1478)</f>
        <v>#NAME?</v>
      </c>
      <c r="J1478">
        <f>COUNT(H1478:H1481)</f>
        <v>4</v>
      </c>
      <c r="K1478" t="b">
        <f t="shared" ca="1" si="424"/>
        <v>0</v>
      </c>
    </row>
    <row r="1479" spans="1:11">
      <c r="A1479" s="16">
        <f t="shared" si="420"/>
        <v>35</v>
      </c>
      <c r="B1479" s="16">
        <f t="shared" si="425"/>
        <v>16</v>
      </c>
      <c r="C1479" s="17" t="s">
        <v>16</v>
      </c>
      <c r="D1479" s="16" t="str">
        <f t="shared" ref="D1479:D1481" si="426">IF(ISNUMBER(SEARCH("n/a",H1479)),"",CONCATENATE(C1479," ",H1479,","))</f>
        <v>"adult_hkd": 1852,</v>
      </c>
      <c r="E1479" s="16" t="s">
        <v>116</v>
      </c>
      <c r="F1479" s="16" t="str">
        <f>VLOOKUP(A1479,Sheet2!A:U,5,FALSE)</f>
        <v>SJZ</v>
      </c>
      <c r="G1479" s="16" t="s">
        <v>118</v>
      </c>
      <c r="H1479" s="16">
        <f>VLOOKUP(A1479,Sheet2!A:U,15,FALSE)</f>
        <v>1852</v>
      </c>
      <c r="I1479" s="16" t="e">
        <f t="shared" ref="I1479:I1481" ca="1" si="427">_xlfn.FORMULATEXT(H1479)</f>
        <v>#NAME?</v>
      </c>
      <c r="K1479" t="b">
        <f t="shared" ca="1" si="424"/>
        <v>0</v>
      </c>
    </row>
    <row r="1480" spans="1:11">
      <c r="A1480" s="16">
        <f t="shared" si="420"/>
        <v>35</v>
      </c>
      <c r="B1480" s="16">
        <f t="shared" si="425"/>
        <v>17</v>
      </c>
      <c r="C1480" s="17" t="s">
        <v>17</v>
      </c>
      <c r="D1480" s="16" t="str">
        <f t="shared" si="426"/>
        <v>"child_cny": 800.5,</v>
      </c>
      <c r="E1480" s="16" t="s">
        <v>116</v>
      </c>
      <c r="F1480" s="16" t="str">
        <f>VLOOKUP(A1480,Sheet2!A:U,5,FALSE)</f>
        <v>SJZ</v>
      </c>
      <c r="G1480" s="16" t="s">
        <v>118</v>
      </c>
      <c r="H1480" s="16">
        <f>VLOOKUP(A1480,Sheet2!A:U,11,FALSE)</f>
        <v>800.5</v>
      </c>
      <c r="I1480" s="16" t="e">
        <f t="shared" ca="1" si="427"/>
        <v>#NAME?</v>
      </c>
      <c r="K1480" t="b">
        <f t="shared" ca="1" si="424"/>
        <v>0</v>
      </c>
    </row>
    <row r="1481" spans="1:11">
      <c r="A1481" s="16">
        <f t="shared" si="420"/>
        <v>35</v>
      </c>
      <c r="B1481" s="16">
        <f t="shared" si="425"/>
        <v>18</v>
      </c>
      <c r="C1481" s="17" t="s">
        <v>18</v>
      </c>
      <c r="D1481" s="16" t="str">
        <f t="shared" si="426"/>
        <v>"child_hkd": 927,</v>
      </c>
      <c r="E1481" s="16" t="s">
        <v>116</v>
      </c>
      <c r="F1481" s="16" t="str">
        <f>VLOOKUP(A1481,Sheet2!A:U,5,FALSE)</f>
        <v>SJZ</v>
      </c>
      <c r="G1481" s="16" t="s">
        <v>118</v>
      </c>
      <c r="H1481" s="16">
        <f>VLOOKUP(A1481,Sheet2!A:U,19,FALSE)</f>
        <v>927</v>
      </c>
      <c r="I1481" s="16" t="e">
        <f t="shared" ca="1" si="427"/>
        <v>#NAME?</v>
      </c>
      <c r="K1481" t="b">
        <f t="shared" ca="1" si="424"/>
        <v>0</v>
      </c>
    </row>
    <row r="1482" spans="1:11">
      <c r="A1482">
        <f t="shared" si="420"/>
        <v>35</v>
      </c>
      <c r="B1482">
        <f t="shared" si="425"/>
        <v>19</v>
      </c>
      <c r="C1482" s="1" t="s">
        <v>9</v>
      </c>
      <c r="D1482" t="str">
        <f>IF(J1478=0,"",C1482)</f>
        <v>"class_title":"first_class",</v>
      </c>
      <c r="E1482" t="s">
        <v>116</v>
      </c>
      <c r="F1482" t="str">
        <f>VLOOKUP(A1482,Sheet2!A:U,5,FALSE)</f>
        <v>SJZ</v>
      </c>
      <c r="K1482" t="b">
        <f t="shared" ca="1" si="424"/>
        <v>0</v>
      </c>
    </row>
    <row r="1483" spans="1:11">
      <c r="A1483">
        <f t="shared" si="420"/>
        <v>35</v>
      </c>
      <c r="B1483">
        <f t="shared" si="425"/>
        <v>20</v>
      </c>
      <c r="C1483" s="1" t="s">
        <v>10</v>
      </c>
      <c r="D1483" t="str">
        <f>IF(J1478=0,"",C1483)</f>
        <v>"class_type":3</v>
      </c>
      <c r="E1483" t="s">
        <v>116</v>
      </c>
      <c r="F1483" t="str">
        <f>VLOOKUP(A1483,Sheet2!A:U,5,FALSE)</f>
        <v>SJZ</v>
      </c>
      <c r="K1483" t="b">
        <f t="shared" ca="1" si="424"/>
        <v>0</v>
      </c>
    </row>
    <row r="1484" spans="1:11">
      <c r="A1484">
        <f t="shared" si="420"/>
        <v>35</v>
      </c>
      <c r="B1484">
        <f t="shared" si="425"/>
        <v>21</v>
      </c>
      <c r="C1484" s="1" t="s">
        <v>1</v>
      </c>
      <c r="D1484" t="str">
        <f>IF(J1478=0,"",IF(SUM(J1486:J1502)&gt;0,C1484,"}"))</f>
        <v>},</v>
      </c>
      <c r="E1484" t="s">
        <v>116</v>
      </c>
      <c r="F1484" t="str">
        <f>VLOOKUP(A1484,Sheet2!A:U,5,FALSE)</f>
        <v>SJZ</v>
      </c>
      <c r="K1484" t="b">
        <f t="shared" ca="1" si="424"/>
        <v>0</v>
      </c>
    </row>
    <row r="1485" spans="1:11">
      <c r="A1485">
        <f t="shared" si="420"/>
        <v>35</v>
      </c>
      <c r="B1485">
        <f t="shared" si="425"/>
        <v>22</v>
      </c>
      <c r="C1485" s="1" t="s">
        <v>0</v>
      </c>
      <c r="D1485" t="str">
        <f>IF(J1486=0,"",C1485)</f>
        <v>{</v>
      </c>
      <c r="E1485" t="s">
        <v>116</v>
      </c>
      <c r="F1485" t="str">
        <f>VLOOKUP(A1485,Sheet2!A:U,5,FALSE)</f>
        <v>SJZ</v>
      </c>
      <c r="K1485" t="b">
        <f t="shared" ca="1" si="424"/>
        <v>0</v>
      </c>
    </row>
    <row r="1486" spans="1:11">
      <c r="A1486" s="18">
        <f t="shared" si="420"/>
        <v>35</v>
      </c>
      <c r="B1486" s="18">
        <f t="shared" si="425"/>
        <v>23</v>
      </c>
      <c r="C1486" s="19" t="s">
        <v>15</v>
      </c>
      <c r="D1486" s="18" t="str">
        <f>IF(ISNUMBER(SEARCH("n/a",H1486)),"",CONCATENATE(C1486," ",H1486,","))</f>
        <v>"adult_cny": 1881.5,</v>
      </c>
      <c r="E1486" s="18" t="s">
        <v>116</v>
      </c>
      <c r="F1486" s="18" t="str">
        <f>VLOOKUP(A1486,Sheet2!A:U,5,FALSE)</f>
        <v>SJZ</v>
      </c>
      <c r="G1486" s="18" t="s">
        <v>119</v>
      </c>
      <c r="H1486" s="18">
        <f>VLOOKUP(A1486,Sheet2!A:U,8,FALSE)</f>
        <v>1881.5</v>
      </c>
      <c r="I1486" s="18" t="e">
        <f ca="1">_xlfn.FORMULATEXT(H1486)</f>
        <v>#NAME?</v>
      </c>
      <c r="J1486">
        <f>COUNT(H1486:H1489)</f>
        <v>4</v>
      </c>
      <c r="K1486" t="b">
        <f t="shared" ca="1" si="424"/>
        <v>0</v>
      </c>
    </row>
    <row r="1487" spans="1:11">
      <c r="A1487" s="18">
        <f t="shared" si="420"/>
        <v>35</v>
      </c>
      <c r="B1487" s="18">
        <f t="shared" si="425"/>
        <v>24</v>
      </c>
      <c r="C1487" s="19" t="s">
        <v>16</v>
      </c>
      <c r="D1487" s="18" t="str">
        <f t="shared" ref="D1487:D1489" si="428">IF(ISNUMBER(SEARCH("n/a",H1487)),"",CONCATENATE(C1487," ",H1487,","))</f>
        <v>"adult_hkd": 2178,</v>
      </c>
      <c r="E1487" s="18" t="s">
        <v>116</v>
      </c>
      <c r="F1487" s="18" t="str">
        <f>VLOOKUP(A1487,Sheet2!A:U,5,FALSE)</f>
        <v>SJZ</v>
      </c>
      <c r="G1487" s="18" t="s">
        <v>119</v>
      </c>
      <c r="H1487" s="18">
        <f>VLOOKUP(A1487,Sheet2!A:U,16,FALSE)</f>
        <v>2178</v>
      </c>
      <c r="I1487" s="18" t="e">
        <f t="shared" ref="I1487:I1489" ca="1" si="429">_xlfn.FORMULATEXT(H1487)</f>
        <v>#NAME?</v>
      </c>
      <c r="K1487" t="b">
        <f t="shared" ca="1" si="424"/>
        <v>0</v>
      </c>
    </row>
    <row r="1488" spans="1:11">
      <c r="A1488" s="18">
        <f t="shared" si="420"/>
        <v>35</v>
      </c>
      <c r="B1488" s="18">
        <f t="shared" si="425"/>
        <v>25</v>
      </c>
      <c r="C1488" s="19" t="s">
        <v>17</v>
      </c>
      <c r="D1488" s="18" t="str">
        <f t="shared" si="428"/>
        <v>"child_cny": 941,</v>
      </c>
      <c r="E1488" s="18" t="s">
        <v>116</v>
      </c>
      <c r="F1488" s="18" t="str">
        <f>VLOOKUP(A1488,Sheet2!A:U,5,FALSE)</f>
        <v>SJZ</v>
      </c>
      <c r="G1488" s="18" t="s">
        <v>119</v>
      </c>
      <c r="H1488" s="18">
        <f>VLOOKUP(A1488,Sheet2!A:U,12,FALSE)</f>
        <v>941</v>
      </c>
      <c r="I1488" s="18" t="e">
        <f t="shared" ca="1" si="429"/>
        <v>#NAME?</v>
      </c>
      <c r="K1488" t="b">
        <f t="shared" ca="1" si="424"/>
        <v>0</v>
      </c>
    </row>
    <row r="1489" spans="1:11">
      <c r="A1489" s="18">
        <f t="shared" si="420"/>
        <v>35</v>
      </c>
      <c r="B1489" s="18">
        <f t="shared" si="425"/>
        <v>26</v>
      </c>
      <c r="C1489" s="19" t="s">
        <v>18</v>
      </c>
      <c r="D1489" s="18" t="str">
        <f t="shared" si="428"/>
        <v>"child_hkd": 1089,</v>
      </c>
      <c r="E1489" s="18" t="s">
        <v>116</v>
      </c>
      <c r="F1489" s="18" t="str">
        <f>VLOOKUP(A1489,Sheet2!A:U,5,FALSE)</f>
        <v>SJZ</v>
      </c>
      <c r="G1489" s="18" t="s">
        <v>119</v>
      </c>
      <c r="H1489" s="18">
        <f>VLOOKUP(A1489,Sheet2!A:U,20,FALSE)</f>
        <v>1089</v>
      </c>
      <c r="I1489" s="18" t="e">
        <f t="shared" ca="1" si="429"/>
        <v>#NAME?</v>
      </c>
      <c r="K1489" t="b">
        <f t="shared" ca="1" si="424"/>
        <v>0</v>
      </c>
    </row>
    <row r="1490" spans="1:11">
      <c r="A1490">
        <f t="shared" si="420"/>
        <v>35</v>
      </c>
      <c r="B1490">
        <f t="shared" si="425"/>
        <v>27</v>
      </c>
      <c r="C1490" s="1" t="s">
        <v>11</v>
      </c>
      <c r="D1490" t="str">
        <f>IF(J1486=0,"",C1490)</f>
        <v>"class_title":"premium_class",</v>
      </c>
      <c r="E1490" t="s">
        <v>116</v>
      </c>
      <c r="F1490" t="str">
        <f>VLOOKUP(A1490,Sheet2!A:U,5,FALSE)</f>
        <v>SJZ</v>
      </c>
      <c r="K1490" t="b">
        <f t="shared" ca="1" si="424"/>
        <v>0</v>
      </c>
    </row>
    <row r="1491" spans="1:11">
      <c r="A1491">
        <f t="shared" si="420"/>
        <v>35</v>
      </c>
      <c r="B1491">
        <f t="shared" si="425"/>
        <v>28</v>
      </c>
      <c r="C1491" s="1" t="s">
        <v>12</v>
      </c>
      <c r="D1491" t="str">
        <f>IF(J1486=0,"",C1491)</f>
        <v>"class_type":2</v>
      </c>
      <c r="E1491" t="s">
        <v>116</v>
      </c>
      <c r="F1491" t="str">
        <f>VLOOKUP(A1491,Sheet2!A:U,5,FALSE)</f>
        <v>SJZ</v>
      </c>
      <c r="K1491" t="b">
        <f t="shared" ca="1" si="424"/>
        <v>0</v>
      </c>
    </row>
    <row r="1492" spans="1:11">
      <c r="A1492">
        <f t="shared" si="420"/>
        <v>35</v>
      </c>
      <c r="B1492">
        <f t="shared" si="425"/>
        <v>29</v>
      </c>
      <c r="C1492" s="1" t="s">
        <v>1</v>
      </c>
      <c r="D1492" t="str">
        <f>IF(J1486=0,"",IF(SUM(J1494:J1510)&gt;0,C1492,"}"))</f>
        <v>},</v>
      </c>
      <c r="E1492" t="s">
        <v>116</v>
      </c>
      <c r="F1492" t="str">
        <f>VLOOKUP(A1492,Sheet2!A:U,5,FALSE)</f>
        <v>SJZ</v>
      </c>
      <c r="K1492" t="b">
        <f t="shared" ca="1" si="424"/>
        <v>0</v>
      </c>
    </row>
    <row r="1493" spans="1:11">
      <c r="A1493">
        <f t="shared" si="420"/>
        <v>35</v>
      </c>
      <c r="B1493">
        <f t="shared" si="425"/>
        <v>30</v>
      </c>
      <c r="C1493" s="1" t="s">
        <v>0</v>
      </c>
      <c r="D1493" t="str">
        <f>IF(J1494=0,"",C1493)</f>
        <v>{</v>
      </c>
      <c r="E1493" t="s">
        <v>116</v>
      </c>
      <c r="F1493" t="str">
        <f>VLOOKUP(A1493,Sheet2!A:U,5,FALSE)</f>
        <v>SJZ</v>
      </c>
      <c r="K1493" t="b">
        <f t="shared" ca="1" si="424"/>
        <v>0</v>
      </c>
    </row>
    <row r="1494" spans="1:11">
      <c r="A1494" s="20">
        <f t="shared" si="420"/>
        <v>35</v>
      </c>
      <c r="B1494" s="20">
        <f t="shared" si="425"/>
        <v>31</v>
      </c>
      <c r="C1494" s="21" t="s">
        <v>15</v>
      </c>
      <c r="D1494" s="20" t="str">
        <f>IF(ISNUMBER(SEARCH("n/a",H1494)),"",CONCATENATE(C1494," ",H1494,","))</f>
        <v>"adult_cny": 3124.5,</v>
      </c>
      <c r="E1494" s="20" t="s">
        <v>116</v>
      </c>
      <c r="F1494" s="20" t="str">
        <f>VLOOKUP(A1494,Sheet2!A:U,5,FALSE)</f>
        <v>SJZ</v>
      </c>
      <c r="G1494" s="20" t="s">
        <v>120</v>
      </c>
      <c r="H1494" s="20">
        <f>VLOOKUP(A1494,Sheet2!A:U,9,FALSE)</f>
        <v>3124.5</v>
      </c>
      <c r="I1494" s="20" t="e">
        <f ca="1">_xlfn.FORMULATEXT(H1494)</f>
        <v>#NAME?</v>
      </c>
      <c r="J1494">
        <f>COUNT(H1494:H1497)</f>
        <v>4</v>
      </c>
      <c r="K1494" t="b">
        <f t="shared" ca="1" si="424"/>
        <v>0</v>
      </c>
    </row>
    <row r="1495" spans="1:11">
      <c r="A1495" s="20">
        <f t="shared" si="420"/>
        <v>35</v>
      </c>
      <c r="B1495" s="20">
        <f t="shared" si="425"/>
        <v>32</v>
      </c>
      <c r="C1495" s="21" t="s">
        <v>16</v>
      </c>
      <c r="D1495" s="20" t="str">
        <f t="shared" ref="D1495:D1497" si="430">IF(ISNUMBER(SEARCH("n/a",H1495)),"",CONCATENATE(C1495," ",H1495,","))</f>
        <v>"adult_hkd": 3616,</v>
      </c>
      <c r="E1495" s="20" t="s">
        <v>116</v>
      </c>
      <c r="F1495" s="20" t="str">
        <f>VLOOKUP(A1495,Sheet2!A:U,5,FALSE)</f>
        <v>SJZ</v>
      </c>
      <c r="G1495" s="20" t="s">
        <v>120</v>
      </c>
      <c r="H1495" s="20">
        <f>VLOOKUP(A1495,Sheet2!A:U,17,FALSE)</f>
        <v>3616</v>
      </c>
      <c r="I1495" s="20" t="e">
        <f t="shared" ref="I1495:I1497" ca="1" si="431">_xlfn.FORMULATEXT(H1495)</f>
        <v>#NAME?</v>
      </c>
      <c r="K1495" t="b">
        <f t="shared" ca="1" si="424"/>
        <v>0</v>
      </c>
    </row>
    <row r="1496" spans="1:11">
      <c r="A1496" s="20">
        <f t="shared" si="420"/>
        <v>35</v>
      </c>
      <c r="B1496" s="20">
        <f t="shared" si="425"/>
        <v>33</v>
      </c>
      <c r="C1496" s="21" t="s">
        <v>17</v>
      </c>
      <c r="D1496" s="20" t="str">
        <f t="shared" si="430"/>
        <v>"child_cny": 1562.5,</v>
      </c>
      <c r="E1496" s="20" t="s">
        <v>116</v>
      </c>
      <c r="F1496" s="20" t="str">
        <f>VLOOKUP(A1496,Sheet2!A:U,5,FALSE)</f>
        <v>SJZ</v>
      </c>
      <c r="G1496" s="20" t="s">
        <v>120</v>
      </c>
      <c r="H1496" s="20">
        <f>VLOOKUP(A1496,Sheet2!A:U,13,FALSE)</f>
        <v>1562.5</v>
      </c>
      <c r="I1496" s="20" t="e">
        <f t="shared" ca="1" si="431"/>
        <v>#NAME?</v>
      </c>
      <c r="K1496" t="b">
        <f t="shared" ca="1" si="424"/>
        <v>0</v>
      </c>
    </row>
    <row r="1497" spans="1:11">
      <c r="A1497" s="20">
        <f t="shared" si="420"/>
        <v>35</v>
      </c>
      <c r="B1497" s="20">
        <f t="shared" si="425"/>
        <v>34</v>
      </c>
      <c r="C1497" s="21" t="s">
        <v>18</v>
      </c>
      <c r="D1497" s="20" t="str">
        <f t="shared" si="430"/>
        <v>"child_hkd": 1808,</v>
      </c>
      <c r="E1497" s="20" t="s">
        <v>116</v>
      </c>
      <c r="F1497" s="20" t="str">
        <f>VLOOKUP(A1497,Sheet2!A:U,5,FALSE)</f>
        <v>SJZ</v>
      </c>
      <c r="G1497" s="20" t="s">
        <v>120</v>
      </c>
      <c r="H1497" s="20">
        <f>VLOOKUP(A1497,Sheet2!A:U,21,FALSE)</f>
        <v>1808</v>
      </c>
      <c r="I1497" s="20" t="e">
        <f t="shared" ca="1" si="431"/>
        <v>#NAME?</v>
      </c>
      <c r="K1497" t="b">
        <f t="shared" ca="1" si="424"/>
        <v>0</v>
      </c>
    </row>
    <row r="1498" spans="1:11">
      <c r="A1498">
        <f t="shared" si="420"/>
        <v>35</v>
      </c>
      <c r="B1498">
        <f t="shared" si="425"/>
        <v>35</v>
      </c>
      <c r="C1498" s="1" t="s">
        <v>13</v>
      </c>
      <c r="D1498" t="str">
        <f>IF(J1494=0,"",C1498)</f>
        <v>"class_title":"business_class",</v>
      </c>
      <c r="E1498" t="s">
        <v>116</v>
      </c>
      <c r="F1498" t="str">
        <f>VLOOKUP(A1498,Sheet2!A:U,5,FALSE)</f>
        <v>SJZ</v>
      </c>
      <c r="K1498" t="b">
        <f t="shared" ca="1" si="424"/>
        <v>0</v>
      </c>
    </row>
    <row r="1499" spans="1:11">
      <c r="A1499">
        <f t="shared" si="420"/>
        <v>35</v>
      </c>
      <c r="B1499">
        <f t="shared" si="425"/>
        <v>36</v>
      </c>
      <c r="C1499" s="1" t="s">
        <v>14</v>
      </c>
      <c r="D1499" t="str">
        <f>IF(J1494=0,"",C1499)</f>
        <v>"class_type":1</v>
      </c>
      <c r="E1499" t="s">
        <v>116</v>
      </c>
      <c r="F1499" t="str">
        <f>VLOOKUP(A1499,Sheet2!A:U,5,FALSE)</f>
        <v>SJZ</v>
      </c>
      <c r="K1499" t="b">
        <f t="shared" ca="1" si="424"/>
        <v>0</v>
      </c>
    </row>
    <row r="1500" spans="1:11">
      <c r="A1500">
        <f t="shared" si="420"/>
        <v>35</v>
      </c>
      <c r="B1500">
        <f t="shared" si="425"/>
        <v>37</v>
      </c>
      <c r="C1500" s="1" t="s">
        <v>2</v>
      </c>
      <c r="D1500" t="str">
        <f>IF(J1494=0,"",C1500)</f>
        <v>}</v>
      </c>
      <c r="E1500" t="s">
        <v>116</v>
      </c>
      <c r="F1500" t="str">
        <f>VLOOKUP(A1500,Sheet2!A:U,5,FALSE)</f>
        <v>SJZ</v>
      </c>
      <c r="K1500" t="b">
        <f t="shared" ca="1" si="424"/>
        <v>0</v>
      </c>
    </row>
    <row r="1501" spans="1:11">
      <c r="A1501">
        <f t="shared" si="420"/>
        <v>35</v>
      </c>
      <c r="B1501">
        <f t="shared" si="425"/>
        <v>38</v>
      </c>
      <c r="C1501" s="1" t="s">
        <v>3</v>
      </c>
      <c r="D1501" t="str">
        <f t="shared" ref="D1501:D1503" si="432">C1501</f>
        <v>]</v>
      </c>
      <c r="E1501" t="s">
        <v>116</v>
      </c>
      <c r="F1501" t="str">
        <f>VLOOKUP(A1501,Sheet2!A:U,5,FALSE)</f>
        <v>SJZ</v>
      </c>
      <c r="K1501" t="b">
        <f t="shared" ca="1" si="424"/>
        <v>0</v>
      </c>
    </row>
    <row r="1502" spans="1:11">
      <c r="A1502">
        <f t="shared" si="420"/>
        <v>35</v>
      </c>
      <c r="B1502">
        <f t="shared" si="425"/>
        <v>39</v>
      </c>
      <c r="C1502" s="1" t="s">
        <v>2</v>
      </c>
      <c r="D1502" t="str">
        <f t="shared" si="432"/>
        <v>}</v>
      </c>
      <c r="E1502" t="s">
        <v>116</v>
      </c>
      <c r="F1502" t="str">
        <f>VLOOKUP(A1502,Sheet2!A:U,5,FALSE)</f>
        <v>SJZ</v>
      </c>
      <c r="K1502" t="b">
        <f t="shared" ca="1" si="424"/>
        <v>0</v>
      </c>
    </row>
    <row r="1503" spans="1:11">
      <c r="A1503">
        <f t="shared" si="420"/>
        <v>35</v>
      </c>
      <c r="B1503">
        <f t="shared" si="425"/>
        <v>40</v>
      </c>
      <c r="C1503" s="1" t="s">
        <v>4</v>
      </c>
      <c r="D1503" t="str">
        <f t="shared" si="432"/>
        <v>],</v>
      </c>
      <c r="E1503" t="s">
        <v>116</v>
      </c>
      <c r="F1503" t="str">
        <f>VLOOKUP(A1503,Sheet2!A:U,5,FALSE)</f>
        <v>SJZ</v>
      </c>
      <c r="K1503" t="b">
        <f t="shared" ca="1" si="424"/>
        <v>0</v>
      </c>
    </row>
    <row r="1504" spans="1:11">
      <c r="A1504">
        <f t="shared" si="420"/>
        <v>35</v>
      </c>
      <c r="B1504">
        <f t="shared" si="425"/>
        <v>41</v>
      </c>
      <c r="C1504" s="1" t="s">
        <v>19</v>
      </c>
      <c r="D1504" t="str">
        <f>CONCATENATE(C1504," ",A1504,",")</f>
        <v>"fee_id": 35,</v>
      </c>
      <c r="E1504" t="s">
        <v>116</v>
      </c>
      <c r="F1504" t="str">
        <f>VLOOKUP(A1504,Sheet2!A:U,5,FALSE)</f>
        <v>SJZ</v>
      </c>
      <c r="K1504" t="b">
        <f t="shared" ca="1" si="424"/>
        <v>0</v>
      </c>
    </row>
    <row r="1505" spans="1:11">
      <c r="A1505">
        <f t="shared" si="420"/>
        <v>35</v>
      </c>
      <c r="B1505">
        <f t="shared" si="425"/>
        <v>42</v>
      </c>
      <c r="C1505" s="1" t="s">
        <v>129</v>
      </c>
      <c r="D1505" t="str">
        <f>CONCATENATE(C1505,E1505,"2",F1505,"""")</f>
        <v>"route_id": "WEK2SJZ"</v>
      </c>
      <c r="E1505" t="s">
        <v>116</v>
      </c>
      <c r="F1505" t="str">
        <f>VLOOKUP(A1505,Sheet2!A:U,5,FALSE)</f>
        <v>SJZ</v>
      </c>
      <c r="K1505" t="b">
        <f t="shared" ca="1" si="424"/>
        <v>0</v>
      </c>
    </row>
    <row r="1506" spans="1:11">
      <c r="A1506">
        <f t="shared" si="420"/>
        <v>35</v>
      </c>
      <c r="B1506">
        <f t="shared" si="425"/>
        <v>43</v>
      </c>
      <c r="C1506" s="1" t="s">
        <v>1</v>
      </c>
      <c r="D1506" t="str">
        <f>IF(D1507="","}",C1506)</f>
        <v>},</v>
      </c>
      <c r="E1506" t="s">
        <v>116</v>
      </c>
      <c r="F1506" t="str">
        <f>VLOOKUP(A1506,Sheet2!A:U,5,FALSE)</f>
        <v>SJZ</v>
      </c>
      <c r="K1506" t="b">
        <f t="shared" ca="1" si="424"/>
        <v>0</v>
      </c>
    </row>
    <row r="1507" spans="1:11">
      <c r="A1507">
        <f t="shared" si="420"/>
        <v>36</v>
      </c>
      <c r="B1507">
        <f t="shared" si="425"/>
        <v>1</v>
      </c>
      <c r="C1507" s="1" t="s">
        <v>0</v>
      </c>
      <c r="D1507" t="str">
        <f>C1507</f>
        <v>{</v>
      </c>
      <c r="E1507" t="s">
        <v>116</v>
      </c>
      <c r="F1507" t="str">
        <f>VLOOKUP(A1507,Sheet2!A:U,5,FALSE)</f>
        <v>WUH</v>
      </c>
      <c r="K1507" t="b">
        <f t="shared" ca="1" si="424"/>
        <v>0</v>
      </c>
    </row>
    <row r="1508" spans="1:11">
      <c r="A1508">
        <f t="shared" si="420"/>
        <v>36</v>
      </c>
      <c r="B1508">
        <f t="shared" si="425"/>
        <v>2</v>
      </c>
      <c r="C1508" s="1" t="s">
        <v>5</v>
      </c>
      <c r="D1508" t="str">
        <f t="shared" ref="D1508:D1511" si="433">C1508</f>
        <v>"fee_data":[</v>
      </c>
      <c r="E1508" t="s">
        <v>116</v>
      </c>
      <c r="F1508" t="str">
        <f>VLOOKUP(A1508,Sheet2!A:U,5,FALSE)</f>
        <v>WUH</v>
      </c>
      <c r="K1508" t="b">
        <f t="shared" ca="1" si="424"/>
        <v>0</v>
      </c>
    </row>
    <row r="1509" spans="1:11">
      <c r="A1509">
        <f t="shared" si="420"/>
        <v>36</v>
      </c>
      <c r="B1509">
        <f t="shared" si="425"/>
        <v>3</v>
      </c>
      <c r="C1509" s="1" t="s">
        <v>0</v>
      </c>
      <c r="D1509" t="str">
        <f t="shared" si="433"/>
        <v>{</v>
      </c>
      <c r="E1509" t="s">
        <v>116</v>
      </c>
      <c r="F1509" t="str">
        <f>VLOOKUP(A1509,Sheet2!A:U,5,FALSE)</f>
        <v>WUH</v>
      </c>
      <c r="K1509" t="b">
        <f t="shared" ca="1" si="424"/>
        <v>0</v>
      </c>
    </row>
    <row r="1510" spans="1:11">
      <c r="A1510">
        <f t="shared" si="420"/>
        <v>36</v>
      </c>
      <c r="B1510">
        <f t="shared" si="425"/>
        <v>4</v>
      </c>
      <c r="C1510" s="24" t="s">
        <v>133</v>
      </c>
      <c r="D1510" t="str">
        <f>CONCATENATE(C1510,$M$1,",",$N$1,""",")</f>
        <v>"fee_date":"2019,2",</v>
      </c>
      <c r="E1510" t="s">
        <v>116</v>
      </c>
      <c r="F1510" t="str">
        <f>VLOOKUP(A1510,Sheet2!A:U,5,FALSE)</f>
        <v>WUH</v>
      </c>
      <c r="K1510" t="b">
        <f t="shared" ca="1" si="424"/>
        <v>0</v>
      </c>
    </row>
    <row r="1511" spans="1:11">
      <c r="A1511">
        <f t="shared" si="420"/>
        <v>36</v>
      </c>
      <c r="B1511">
        <f t="shared" si="425"/>
        <v>5</v>
      </c>
      <c r="C1511" s="1" t="s">
        <v>6</v>
      </c>
      <c r="D1511" t="str">
        <f t="shared" si="433"/>
        <v>"fee_detail":[</v>
      </c>
      <c r="E1511" t="s">
        <v>116</v>
      </c>
      <c r="F1511" t="str">
        <f>VLOOKUP(A1511,Sheet2!A:U,5,FALSE)</f>
        <v>WUH</v>
      </c>
      <c r="K1511" t="b">
        <f t="shared" ca="1" si="424"/>
        <v>0</v>
      </c>
    </row>
    <row r="1512" spans="1:11">
      <c r="A1512">
        <f t="shared" si="420"/>
        <v>36</v>
      </c>
      <c r="B1512">
        <f t="shared" si="425"/>
        <v>6</v>
      </c>
      <c r="C1512" s="1" t="s">
        <v>0</v>
      </c>
      <c r="D1512" t="str">
        <f>IF(J1513=0,"",C1512)</f>
        <v>{</v>
      </c>
      <c r="E1512" t="s">
        <v>116</v>
      </c>
      <c r="F1512" t="str">
        <f>VLOOKUP(A1512,Sheet2!A:U,5,FALSE)</f>
        <v>WUH</v>
      </c>
      <c r="K1512" t="b">
        <f t="shared" ca="1" si="424"/>
        <v>0</v>
      </c>
    </row>
    <row r="1513" spans="1:11">
      <c r="A1513" s="14">
        <f t="shared" si="420"/>
        <v>36</v>
      </c>
      <c r="B1513" s="14">
        <f t="shared" si="425"/>
        <v>7</v>
      </c>
      <c r="C1513" s="15" t="s">
        <v>15</v>
      </c>
      <c r="D1513" s="14" t="str">
        <f>IF(ISNUMBER(SEARCH("n/a",H1513)),"",CONCATENATE(C1513," ",H1513,","))</f>
        <v>"adult_cny": 678.5,</v>
      </c>
      <c r="E1513" s="14" t="s">
        <v>116</v>
      </c>
      <c r="F1513" s="14" t="str">
        <f>VLOOKUP(A1513,Sheet2!A:U,5,FALSE)</f>
        <v>WUH</v>
      </c>
      <c r="G1513" s="14" t="s">
        <v>117</v>
      </c>
      <c r="H1513" s="14">
        <f>VLOOKUP(A1513,Sheet2!A:U,6,FALSE)</f>
        <v>678.5</v>
      </c>
      <c r="I1513" s="14" t="e">
        <f ca="1">_xlfn.FORMULATEXT(H1513)</f>
        <v>#NAME?</v>
      </c>
      <c r="J1513">
        <f>COUNT(H1513:H1516)</f>
        <v>4</v>
      </c>
      <c r="K1513" t="b">
        <f t="shared" ca="1" si="424"/>
        <v>0</v>
      </c>
    </row>
    <row r="1514" spans="1:11">
      <c r="A1514" s="14">
        <f t="shared" si="420"/>
        <v>36</v>
      </c>
      <c r="B1514" s="14">
        <f t="shared" si="425"/>
        <v>8</v>
      </c>
      <c r="C1514" s="15" t="s">
        <v>16</v>
      </c>
      <c r="D1514" s="14" t="str">
        <f t="shared" ref="D1514:D1516" si="434">IF(ISNUMBER(SEARCH("n/a",H1514)),"",CONCATENATE(C1514," ",H1514,","))</f>
        <v>"adult_hkd": 785,</v>
      </c>
      <c r="E1514" s="14" t="s">
        <v>116</v>
      </c>
      <c r="F1514" s="14" t="str">
        <f>VLOOKUP(A1514,Sheet2!A:U,5,FALSE)</f>
        <v>WUH</v>
      </c>
      <c r="G1514" s="14" t="s">
        <v>117</v>
      </c>
      <c r="H1514" s="14">
        <f>VLOOKUP(A1514,Sheet2!A:U,14,FALSE)</f>
        <v>785</v>
      </c>
      <c r="I1514" s="14" t="e">
        <f t="shared" ref="I1514:I1516" ca="1" si="435">_xlfn.FORMULATEXT(H1514)</f>
        <v>#NAME?</v>
      </c>
      <c r="K1514" t="b">
        <f t="shared" ca="1" si="424"/>
        <v>0</v>
      </c>
    </row>
    <row r="1515" spans="1:11">
      <c r="A1515" s="14">
        <f t="shared" si="420"/>
        <v>36</v>
      </c>
      <c r="B1515" s="14">
        <f t="shared" si="425"/>
        <v>9</v>
      </c>
      <c r="C1515" s="15" t="s">
        <v>17</v>
      </c>
      <c r="D1515" s="14" t="str">
        <f t="shared" si="434"/>
        <v>"child_cny": 339.5,</v>
      </c>
      <c r="E1515" s="14" t="s">
        <v>116</v>
      </c>
      <c r="F1515" s="14" t="str">
        <f>VLOOKUP(A1515,Sheet2!A:U,5,FALSE)</f>
        <v>WUH</v>
      </c>
      <c r="G1515" s="14" t="s">
        <v>117</v>
      </c>
      <c r="H1515" s="14">
        <f>VLOOKUP(A1515,Sheet2!A:U,10,FALSE)</f>
        <v>339.5</v>
      </c>
      <c r="I1515" s="14" t="e">
        <f t="shared" ca="1" si="435"/>
        <v>#NAME?</v>
      </c>
      <c r="K1515" t="b">
        <f t="shared" ca="1" si="424"/>
        <v>0</v>
      </c>
    </row>
    <row r="1516" spans="1:11">
      <c r="A1516" s="14">
        <f t="shared" si="420"/>
        <v>36</v>
      </c>
      <c r="B1516" s="14">
        <f t="shared" si="425"/>
        <v>10</v>
      </c>
      <c r="C1516" s="15" t="s">
        <v>18</v>
      </c>
      <c r="D1516" s="14" t="str">
        <f t="shared" si="434"/>
        <v>"child_hkd": 393,</v>
      </c>
      <c r="E1516" s="14" t="s">
        <v>116</v>
      </c>
      <c r="F1516" s="14" t="str">
        <f>VLOOKUP(A1516,Sheet2!A:U,5,FALSE)</f>
        <v>WUH</v>
      </c>
      <c r="G1516" s="14" t="s">
        <v>117</v>
      </c>
      <c r="H1516" s="14">
        <f>VLOOKUP(A1516,Sheet2!A:U,18,FALSE)</f>
        <v>393</v>
      </c>
      <c r="I1516" s="14" t="e">
        <f t="shared" ca="1" si="435"/>
        <v>#NAME?</v>
      </c>
      <c r="K1516" t="b">
        <f t="shared" ca="1" si="424"/>
        <v>0</v>
      </c>
    </row>
    <row r="1517" spans="1:11">
      <c r="A1517">
        <f t="shared" si="420"/>
        <v>36</v>
      </c>
      <c r="B1517">
        <f t="shared" si="425"/>
        <v>11</v>
      </c>
      <c r="C1517" s="1" t="s">
        <v>7</v>
      </c>
      <c r="D1517" t="str">
        <f>IF(J1513=0,"",C1517)</f>
        <v>"class_title":"second_class",</v>
      </c>
      <c r="E1517" t="s">
        <v>116</v>
      </c>
      <c r="F1517" t="str">
        <f>VLOOKUP(A1517,Sheet2!A:U,5,FALSE)</f>
        <v>WUH</v>
      </c>
      <c r="K1517" t="b">
        <f t="shared" ca="1" si="424"/>
        <v>0</v>
      </c>
    </row>
    <row r="1518" spans="1:11">
      <c r="A1518">
        <f t="shared" si="420"/>
        <v>36</v>
      </c>
      <c r="B1518">
        <f t="shared" si="425"/>
        <v>12</v>
      </c>
      <c r="C1518" s="1" t="s">
        <v>8</v>
      </c>
      <c r="D1518" t="str">
        <f>IF(J1513=0,"",C1518)</f>
        <v>"class_type":4</v>
      </c>
      <c r="E1518" t="s">
        <v>116</v>
      </c>
      <c r="F1518" t="str">
        <f>VLOOKUP(A1518,Sheet2!A:U,5,FALSE)</f>
        <v>WUH</v>
      </c>
      <c r="K1518" t="b">
        <f t="shared" ca="1" si="424"/>
        <v>0</v>
      </c>
    </row>
    <row r="1519" spans="1:11">
      <c r="A1519">
        <f t="shared" si="420"/>
        <v>36</v>
      </c>
      <c r="B1519">
        <f t="shared" si="425"/>
        <v>13</v>
      </c>
      <c r="C1519" s="1" t="s">
        <v>1</v>
      </c>
      <c r="D1519" t="str">
        <f>IF(J1513=0,"",IF(SUM(J1521:J1537)&gt;0,C1519,"}"))</f>
        <v>},</v>
      </c>
      <c r="E1519" t="s">
        <v>116</v>
      </c>
      <c r="F1519" t="str">
        <f>VLOOKUP(A1519,Sheet2!A:U,5,FALSE)</f>
        <v>WUH</v>
      </c>
      <c r="K1519" t="b">
        <f t="shared" ca="1" si="424"/>
        <v>0</v>
      </c>
    </row>
    <row r="1520" spans="1:11">
      <c r="A1520">
        <f t="shared" si="420"/>
        <v>36</v>
      </c>
      <c r="B1520">
        <f t="shared" si="425"/>
        <v>14</v>
      </c>
      <c r="C1520" s="1" t="s">
        <v>0</v>
      </c>
      <c r="D1520" t="str">
        <f>IF(J1521=0,"",C1520)</f>
        <v>{</v>
      </c>
      <c r="E1520" t="s">
        <v>116</v>
      </c>
      <c r="F1520" t="str">
        <f>VLOOKUP(A1520,Sheet2!A:U,5,FALSE)</f>
        <v>WUH</v>
      </c>
      <c r="K1520" t="b">
        <f t="shared" ca="1" si="424"/>
        <v>0</v>
      </c>
    </row>
    <row r="1521" spans="1:11">
      <c r="A1521" s="16">
        <f t="shared" si="420"/>
        <v>36</v>
      </c>
      <c r="B1521" s="16">
        <f t="shared" si="425"/>
        <v>15</v>
      </c>
      <c r="C1521" s="17" t="s">
        <v>15</v>
      </c>
      <c r="D1521" s="16" t="str">
        <f>IF(ISNUMBER(SEARCH("n/a",H1521)),"",CONCATENATE(C1521," ",H1521,","))</f>
        <v>"adult_cny": 1082.5,</v>
      </c>
      <c r="E1521" s="16" t="s">
        <v>116</v>
      </c>
      <c r="F1521" s="16" t="str">
        <f>VLOOKUP(A1521,Sheet2!A:U,5,FALSE)</f>
        <v>WUH</v>
      </c>
      <c r="G1521" s="16" t="s">
        <v>118</v>
      </c>
      <c r="H1521" s="16">
        <f>VLOOKUP(A1521,Sheet2!A:U,7,FALSE)</f>
        <v>1082.5</v>
      </c>
      <c r="I1521" s="16" t="e">
        <f ca="1">_xlfn.FORMULATEXT(H1521)</f>
        <v>#NAME?</v>
      </c>
      <c r="J1521">
        <f>COUNT(H1521:H1524)</f>
        <v>4</v>
      </c>
      <c r="K1521" t="b">
        <f t="shared" ca="1" si="424"/>
        <v>0</v>
      </c>
    </row>
    <row r="1522" spans="1:11">
      <c r="A1522" s="16">
        <f t="shared" si="420"/>
        <v>36</v>
      </c>
      <c r="B1522" s="16">
        <f t="shared" si="425"/>
        <v>16</v>
      </c>
      <c r="C1522" s="17" t="s">
        <v>16</v>
      </c>
      <c r="D1522" s="16" t="str">
        <f t="shared" ref="D1522:D1524" si="436">IF(ISNUMBER(SEARCH("n/a",H1522)),"",CONCATENATE(C1522," ",H1522,","))</f>
        <v>"adult_hkd": 1253,</v>
      </c>
      <c r="E1522" s="16" t="s">
        <v>116</v>
      </c>
      <c r="F1522" s="16" t="str">
        <f>VLOOKUP(A1522,Sheet2!A:U,5,FALSE)</f>
        <v>WUH</v>
      </c>
      <c r="G1522" s="16" t="s">
        <v>118</v>
      </c>
      <c r="H1522" s="16">
        <f>VLOOKUP(A1522,Sheet2!A:U,15,FALSE)</f>
        <v>1253</v>
      </c>
      <c r="I1522" s="16" t="e">
        <f t="shared" ref="I1522:I1524" ca="1" si="437">_xlfn.FORMULATEXT(H1522)</f>
        <v>#NAME?</v>
      </c>
      <c r="K1522" t="b">
        <f t="shared" ca="1" si="424"/>
        <v>0</v>
      </c>
    </row>
    <row r="1523" spans="1:11">
      <c r="A1523" s="16">
        <f t="shared" si="420"/>
        <v>36</v>
      </c>
      <c r="B1523" s="16">
        <f t="shared" si="425"/>
        <v>17</v>
      </c>
      <c r="C1523" s="17" t="s">
        <v>17</v>
      </c>
      <c r="D1523" s="16" t="str">
        <f t="shared" si="436"/>
        <v>"child_cny": 541.5,</v>
      </c>
      <c r="E1523" s="16" t="s">
        <v>116</v>
      </c>
      <c r="F1523" s="16" t="str">
        <f>VLOOKUP(A1523,Sheet2!A:U,5,FALSE)</f>
        <v>WUH</v>
      </c>
      <c r="G1523" s="16" t="s">
        <v>118</v>
      </c>
      <c r="H1523" s="16">
        <f>VLOOKUP(A1523,Sheet2!A:U,11,FALSE)</f>
        <v>541.5</v>
      </c>
      <c r="I1523" s="16" t="e">
        <f t="shared" ca="1" si="437"/>
        <v>#NAME?</v>
      </c>
      <c r="K1523" t="b">
        <f t="shared" ca="1" si="424"/>
        <v>0</v>
      </c>
    </row>
    <row r="1524" spans="1:11">
      <c r="A1524" s="16">
        <f t="shared" si="420"/>
        <v>36</v>
      </c>
      <c r="B1524" s="16">
        <f t="shared" si="425"/>
        <v>18</v>
      </c>
      <c r="C1524" s="17" t="s">
        <v>18</v>
      </c>
      <c r="D1524" s="16" t="str">
        <f t="shared" si="436"/>
        <v>"child_hkd": 627,</v>
      </c>
      <c r="E1524" s="16" t="s">
        <v>116</v>
      </c>
      <c r="F1524" s="16" t="str">
        <f>VLOOKUP(A1524,Sheet2!A:U,5,FALSE)</f>
        <v>WUH</v>
      </c>
      <c r="G1524" s="16" t="s">
        <v>118</v>
      </c>
      <c r="H1524" s="16">
        <f>VLOOKUP(A1524,Sheet2!A:U,19,FALSE)</f>
        <v>627</v>
      </c>
      <c r="I1524" s="16" t="e">
        <f t="shared" ca="1" si="437"/>
        <v>#NAME?</v>
      </c>
      <c r="K1524" t="b">
        <f t="shared" ca="1" si="424"/>
        <v>0</v>
      </c>
    </row>
    <row r="1525" spans="1:11">
      <c r="A1525">
        <f t="shared" si="420"/>
        <v>36</v>
      </c>
      <c r="B1525">
        <f t="shared" si="425"/>
        <v>19</v>
      </c>
      <c r="C1525" s="1" t="s">
        <v>9</v>
      </c>
      <c r="D1525" t="str">
        <f>IF(J1521=0,"",C1525)</f>
        <v>"class_title":"first_class",</v>
      </c>
      <c r="E1525" t="s">
        <v>116</v>
      </c>
      <c r="F1525" t="str">
        <f>VLOOKUP(A1525,Sheet2!A:U,5,FALSE)</f>
        <v>WUH</v>
      </c>
      <c r="K1525" t="b">
        <f t="shared" ca="1" si="424"/>
        <v>0</v>
      </c>
    </row>
    <row r="1526" spans="1:11">
      <c r="A1526">
        <f t="shared" si="420"/>
        <v>36</v>
      </c>
      <c r="B1526">
        <f t="shared" si="425"/>
        <v>20</v>
      </c>
      <c r="C1526" s="1" t="s">
        <v>10</v>
      </c>
      <c r="D1526" t="str">
        <f>IF(J1521=0,"",C1526)</f>
        <v>"class_type":3</v>
      </c>
      <c r="E1526" t="s">
        <v>116</v>
      </c>
      <c r="F1526" t="str">
        <f>VLOOKUP(A1526,Sheet2!A:U,5,FALSE)</f>
        <v>WUH</v>
      </c>
      <c r="K1526" t="b">
        <f t="shared" ca="1" si="424"/>
        <v>0</v>
      </c>
    </row>
    <row r="1527" spans="1:11">
      <c r="A1527">
        <f t="shared" si="420"/>
        <v>36</v>
      </c>
      <c r="B1527">
        <f t="shared" si="425"/>
        <v>21</v>
      </c>
      <c r="C1527" s="1" t="s">
        <v>1</v>
      </c>
      <c r="D1527" t="str">
        <f>IF(J1521=0,"",IF(SUM(J1529:J1545)&gt;0,C1527,"}"))</f>
        <v>},</v>
      </c>
      <c r="E1527" t="s">
        <v>116</v>
      </c>
      <c r="F1527" t="str">
        <f>VLOOKUP(A1527,Sheet2!A:U,5,FALSE)</f>
        <v>WUH</v>
      </c>
      <c r="K1527" t="b">
        <f t="shared" ca="1" si="424"/>
        <v>0</v>
      </c>
    </row>
    <row r="1528" spans="1:11">
      <c r="A1528">
        <f t="shared" si="420"/>
        <v>36</v>
      </c>
      <c r="B1528">
        <f t="shared" si="425"/>
        <v>22</v>
      </c>
      <c r="C1528" s="1" t="s">
        <v>0</v>
      </c>
      <c r="D1528" t="str">
        <f>IF(J1529=0,"",C1528)</f>
        <v>{</v>
      </c>
      <c r="E1528" t="s">
        <v>116</v>
      </c>
      <c r="F1528" t="str">
        <f>VLOOKUP(A1528,Sheet2!A:U,5,FALSE)</f>
        <v>WUH</v>
      </c>
      <c r="K1528" t="b">
        <f t="shared" ca="1" si="424"/>
        <v>0</v>
      </c>
    </row>
    <row r="1529" spans="1:11">
      <c r="A1529" s="18">
        <f t="shared" ref="A1529:A1549" si="438">ROUNDUP((ROW(C1529)-1)/43,0)</f>
        <v>36</v>
      </c>
      <c r="B1529" s="18">
        <f t="shared" si="425"/>
        <v>23</v>
      </c>
      <c r="C1529" s="19" t="s">
        <v>15</v>
      </c>
      <c r="D1529" s="18" t="str">
        <f>IF(ISNUMBER(SEARCH("n/a",H1529)),"",CONCATENATE(C1529," ",H1529,","))</f>
        <v>"adult_cny": 1265.5,</v>
      </c>
      <c r="E1529" s="18" t="s">
        <v>116</v>
      </c>
      <c r="F1529" s="18" t="str">
        <f>VLOOKUP(A1529,Sheet2!A:U,5,FALSE)</f>
        <v>WUH</v>
      </c>
      <c r="G1529" s="18" t="s">
        <v>119</v>
      </c>
      <c r="H1529" s="18">
        <f>VLOOKUP(A1529,Sheet2!A:U,8,FALSE)</f>
        <v>1265.5</v>
      </c>
      <c r="I1529" s="18" t="e">
        <f ca="1">_xlfn.FORMULATEXT(H1529)</f>
        <v>#NAME?</v>
      </c>
      <c r="J1529">
        <f>COUNT(H1529:H1532)</f>
        <v>4</v>
      </c>
      <c r="K1529" t="b">
        <f t="shared" ca="1" si="424"/>
        <v>0</v>
      </c>
    </row>
    <row r="1530" spans="1:11">
      <c r="A1530" s="18">
        <f t="shared" si="438"/>
        <v>36</v>
      </c>
      <c r="B1530" s="18">
        <f t="shared" si="425"/>
        <v>24</v>
      </c>
      <c r="C1530" s="19" t="s">
        <v>16</v>
      </c>
      <c r="D1530" s="18" t="str">
        <f t="shared" ref="D1530:D1532" si="439">IF(ISNUMBER(SEARCH("n/a",H1530)),"",CONCATENATE(C1530," ",H1530,","))</f>
        <v>"adult_hkd": 1465,</v>
      </c>
      <c r="E1530" s="18" t="s">
        <v>116</v>
      </c>
      <c r="F1530" s="18" t="str">
        <f>VLOOKUP(A1530,Sheet2!A:U,5,FALSE)</f>
        <v>WUH</v>
      </c>
      <c r="G1530" s="18" t="s">
        <v>119</v>
      </c>
      <c r="H1530" s="18">
        <f>VLOOKUP(A1530,Sheet2!A:U,16,FALSE)</f>
        <v>1465</v>
      </c>
      <c r="I1530" s="18" t="e">
        <f t="shared" ref="I1530:I1532" ca="1" si="440">_xlfn.FORMULATEXT(H1530)</f>
        <v>#NAME?</v>
      </c>
      <c r="K1530" t="b">
        <f t="shared" ca="1" si="424"/>
        <v>0</v>
      </c>
    </row>
    <row r="1531" spans="1:11">
      <c r="A1531" s="18">
        <f t="shared" si="438"/>
        <v>36</v>
      </c>
      <c r="B1531" s="18">
        <f t="shared" si="425"/>
        <v>25</v>
      </c>
      <c r="C1531" s="19" t="s">
        <v>17</v>
      </c>
      <c r="D1531" s="18" t="str">
        <f t="shared" si="439"/>
        <v>"child_cny": 633,</v>
      </c>
      <c r="E1531" s="18" t="s">
        <v>116</v>
      </c>
      <c r="F1531" s="18" t="str">
        <f>VLOOKUP(A1531,Sheet2!A:U,5,FALSE)</f>
        <v>WUH</v>
      </c>
      <c r="G1531" s="18" t="s">
        <v>119</v>
      </c>
      <c r="H1531" s="18">
        <f>VLOOKUP(A1531,Sheet2!A:U,12,FALSE)</f>
        <v>633</v>
      </c>
      <c r="I1531" s="18" t="e">
        <f t="shared" ca="1" si="440"/>
        <v>#NAME?</v>
      </c>
      <c r="K1531" t="b">
        <f t="shared" ca="1" si="424"/>
        <v>0</v>
      </c>
    </row>
    <row r="1532" spans="1:11">
      <c r="A1532" s="18">
        <f t="shared" si="438"/>
        <v>36</v>
      </c>
      <c r="B1532" s="18">
        <f t="shared" si="425"/>
        <v>26</v>
      </c>
      <c r="C1532" s="19" t="s">
        <v>18</v>
      </c>
      <c r="D1532" s="18" t="str">
        <f t="shared" si="439"/>
        <v>"child_hkd": 733,</v>
      </c>
      <c r="E1532" s="18" t="s">
        <v>116</v>
      </c>
      <c r="F1532" s="18" t="str">
        <f>VLOOKUP(A1532,Sheet2!A:U,5,FALSE)</f>
        <v>WUH</v>
      </c>
      <c r="G1532" s="18" t="s">
        <v>119</v>
      </c>
      <c r="H1532" s="18">
        <f>VLOOKUP(A1532,Sheet2!A:U,20,FALSE)</f>
        <v>733</v>
      </c>
      <c r="I1532" s="18" t="e">
        <f t="shared" ca="1" si="440"/>
        <v>#NAME?</v>
      </c>
      <c r="K1532" t="b">
        <f t="shared" ca="1" si="424"/>
        <v>0</v>
      </c>
    </row>
    <row r="1533" spans="1:11">
      <c r="A1533">
        <f t="shared" si="438"/>
        <v>36</v>
      </c>
      <c r="B1533">
        <f t="shared" si="425"/>
        <v>27</v>
      </c>
      <c r="C1533" s="1" t="s">
        <v>11</v>
      </c>
      <c r="D1533" t="str">
        <f>IF(J1529=0,"",C1533)</f>
        <v>"class_title":"premium_class",</v>
      </c>
      <c r="E1533" t="s">
        <v>116</v>
      </c>
      <c r="F1533" t="str">
        <f>VLOOKUP(A1533,Sheet2!A:U,5,FALSE)</f>
        <v>WUH</v>
      </c>
      <c r="K1533" t="b">
        <f t="shared" ca="1" si="424"/>
        <v>0</v>
      </c>
    </row>
    <row r="1534" spans="1:11">
      <c r="A1534">
        <f t="shared" si="438"/>
        <v>36</v>
      </c>
      <c r="B1534">
        <f t="shared" si="425"/>
        <v>28</v>
      </c>
      <c r="C1534" s="1" t="s">
        <v>12</v>
      </c>
      <c r="D1534" t="str">
        <f>IF(J1529=0,"",C1534)</f>
        <v>"class_type":2</v>
      </c>
      <c r="E1534" t="s">
        <v>116</v>
      </c>
      <c r="F1534" t="str">
        <f>VLOOKUP(A1534,Sheet2!A:U,5,FALSE)</f>
        <v>WUH</v>
      </c>
      <c r="K1534" t="b">
        <f t="shared" ca="1" si="424"/>
        <v>0</v>
      </c>
    </row>
    <row r="1535" spans="1:11">
      <c r="A1535">
        <f t="shared" si="438"/>
        <v>36</v>
      </c>
      <c r="B1535">
        <f t="shared" si="425"/>
        <v>29</v>
      </c>
      <c r="C1535" s="1" t="s">
        <v>1</v>
      </c>
      <c r="D1535" t="str">
        <f>IF(J1529=0,"",IF(SUM(J1537:J1553)&gt;0,C1535,"}"))</f>
        <v>},</v>
      </c>
      <c r="E1535" t="s">
        <v>116</v>
      </c>
      <c r="F1535" t="str">
        <f>VLOOKUP(A1535,Sheet2!A:U,5,FALSE)</f>
        <v>WUH</v>
      </c>
      <c r="K1535" t="b">
        <f t="shared" ca="1" si="424"/>
        <v>0</v>
      </c>
    </row>
    <row r="1536" spans="1:11">
      <c r="A1536">
        <f t="shared" si="438"/>
        <v>36</v>
      </c>
      <c r="B1536">
        <f t="shared" si="425"/>
        <v>30</v>
      </c>
      <c r="C1536" s="1" t="s">
        <v>0</v>
      </c>
      <c r="D1536" t="str">
        <f>IF(J1537=0,"",C1536)</f>
        <v>{</v>
      </c>
      <c r="E1536" t="s">
        <v>116</v>
      </c>
      <c r="F1536" t="str">
        <f>VLOOKUP(A1536,Sheet2!A:U,5,FALSE)</f>
        <v>WUH</v>
      </c>
      <c r="K1536" t="b">
        <f t="shared" ca="1" si="424"/>
        <v>0</v>
      </c>
    </row>
    <row r="1537" spans="1:11">
      <c r="A1537" s="20">
        <f t="shared" si="438"/>
        <v>36</v>
      </c>
      <c r="B1537" s="20">
        <f t="shared" si="425"/>
        <v>31</v>
      </c>
      <c r="C1537" s="21" t="s">
        <v>15</v>
      </c>
      <c r="D1537" s="20" t="str">
        <f>IF(ISNUMBER(SEARCH("n/a",H1537)),"",CONCATENATE(C1537," ",H1537,","))</f>
        <v>"adult_cny": 2103.5,</v>
      </c>
      <c r="E1537" s="20" t="s">
        <v>116</v>
      </c>
      <c r="F1537" s="20" t="str">
        <f>VLOOKUP(A1537,Sheet2!A:U,5,FALSE)</f>
        <v>WUH</v>
      </c>
      <c r="G1537" s="20" t="s">
        <v>120</v>
      </c>
      <c r="H1537" s="20">
        <f>VLOOKUP(A1537,Sheet2!A:U,9,FALSE)</f>
        <v>2103.5</v>
      </c>
      <c r="I1537" s="20" t="e">
        <f ca="1">_xlfn.FORMULATEXT(H1537)</f>
        <v>#NAME?</v>
      </c>
      <c r="J1537">
        <f>COUNT(H1537:H1540)</f>
        <v>4</v>
      </c>
      <c r="K1537" t="b">
        <f t="shared" ca="1" si="424"/>
        <v>0</v>
      </c>
    </row>
    <row r="1538" spans="1:11">
      <c r="A1538" s="20">
        <f t="shared" si="438"/>
        <v>36</v>
      </c>
      <c r="B1538" s="20">
        <f t="shared" si="425"/>
        <v>32</v>
      </c>
      <c r="C1538" s="21" t="s">
        <v>16</v>
      </c>
      <c r="D1538" s="20" t="str">
        <f t="shared" ref="D1538:D1540" si="441">IF(ISNUMBER(SEARCH("n/a",H1538)),"",CONCATENATE(C1538," ",H1538,","))</f>
        <v>"adult_hkd": 2435,</v>
      </c>
      <c r="E1538" s="20" t="s">
        <v>116</v>
      </c>
      <c r="F1538" s="20" t="str">
        <f>VLOOKUP(A1538,Sheet2!A:U,5,FALSE)</f>
        <v>WUH</v>
      </c>
      <c r="G1538" s="20" t="s">
        <v>120</v>
      </c>
      <c r="H1538" s="20">
        <f>VLOOKUP(A1538,Sheet2!A:U,17,FALSE)</f>
        <v>2435</v>
      </c>
      <c r="I1538" s="20" t="e">
        <f t="shared" ref="I1538:I1540" ca="1" si="442">_xlfn.FORMULATEXT(H1538)</f>
        <v>#NAME?</v>
      </c>
      <c r="K1538" t="b">
        <f t="shared" ref="K1538:K1601" ca="1" si="443">IF(EXACT($N$1,$N$2),"",FALSE)</f>
        <v>0</v>
      </c>
    </row>
    <row r="1539" spans="1:11">
      <c r="A1539" s="20">
        <f t="shared" si="438"/>
        <v>36</v>
      </c>
      <c r="B1539" s="20">
        <f t="shared" ref="B1539:B1602" si="444">MOD((ROW(C1539)-2),43)+1</f>
        <v>33</v>
      </c>
      <c r="C1539" s="21" t="s">
        <v>17</v>
      </c>
      <c r="D1539" s="20" t="str">
        <f t="shared" si="441"/>
        <v>"child_cny": 1052,</v>
      </c>
      <c r="E1539" s="20" t="s">
        <v>116</v>
      </c>
      <c r="F1539" s="20" t="str">
        <f>VLOOKUP(A1539,Sheet2!A:U,5,FALSE)</f>
        <v>WUH</v>
      </c>
      <c r="G1539" s="20" t="s">
        <v>120</v>
      </c>
      <c r="H1539" s="20">
        <f>VLOOKUP(A1539,Sheet2!A:U,13,FALSE)</f>
        <v>1052</v>
      </c>
      <c r="I1539" s="20" t="e">
        <f t="shared" ca="1" si="442"/>
        <v>#NAME?</v>
      </c>
      <c r="K1539" t="b">
        <f t="shared" ca="1" si="443"/>
        <v>0</v>
      </c>
    </row>
    <row r="1540" spans="1:11">
      <c r="A1540" s="20">
        <f t="shared" si="438"/>
        <v>36</v>
      </c>
      <c r="B1540" s="20">
        <f t="shared" si="444"/>
        <v>34</v>
      </c>
      <c r="C1540" s="21" t="s">
        <v>18</v>
      </c>
      <c r="D1540" s="20" t="str">
        <f t="shared" si="441"/>
        <v>"child_hkd": 1218,</v>
      </c>
      <c r="E1540" s="20" t="s">
        <v>116</v>
      </c>
      <c r="F1540" s="20" t="str">
        <f>VLOOKUP(A1540,Sheet2!A:U,5,FALSE)</f>
        <v>WUH</v>
      </c>
      <c r="G1540" s="20" t="s">
        <v>120</v>
      </c>
      <c r="H1540" s="20">
        <f>VLOOKUP(A1540,Sheet2!A:U,21,FALSE)</f>
        <v>1218</v>
      </c>
      <c r="I1540" s="20" t="e">
        <f t="shared" ca="1" si="442"/>
        <v>#NAME?</v>
      </c>
      <c r="K1540" t="b">
        <f t="shared" ca="1" si="443"/>
        <v>0</v>
      </c>
    </row>
    <row r="1541" spans="1:11">
      <c r="A1541">
        <f t="shared" si="438"/>
        <v>36</v>
      </c>
      <c r="B1541">
        <f t="shared" si="444"/>
        <v>35</v>
      </c>
      <c r="C1541" s="1" t="s">
        <v>13</v>
      </c>
      <c r="D1541" t="str">
        <f>IF(J1537=0,"",C1541)</f>
        <v>"class_title":"business_class",</v>
      </c>
      <c r="E1541" t="s">
        <v>116</v>
      </c>
      <c r="F1541" t="str">
        <f>VLOOKUP(A1541,Sheet2!A:U,5,FALSE)</f>
        <v>WUH</v>
      </c>
      <c r="K1541" t="b">
        <f t="shared" ca="1" si="443"/>
        <v>0</v>
      </c>
    </row>
    <row r="1542" spans="1:11">
      <c r="A1542">
        <f t="shared" si="438"/>
        <v>36</v>
      </c>
      <c r="B1542">
        <f t="shared" si="444"/>
        <v>36</v>
      </c>
      <c r="C1542" s="1" t="s">
        <v>14</v>
      </c>
      <c r="D1542" t="str">
        <f>IF(J1537=0,"",C1542)</f>
        <v>"class_type":1</v>
      </c>
      <c r="E1542" t="s">
        <v>116</v>
      </c>
      <c r="F1542" t="str">
        <f>VLOOKUP(A1542,Sheet2!A:U,5,FALSE)</f>
        <v>WUH</v>
      </c>
      <c r="K1542" t="b">
        <f t="shared" ca="1" si="443"/>
        <v>0</v>
      </c>
    </row>
    <row r="1543" spans="1:11">
      <c r="A1543">
        <f t="shared" si="438"/>
        <v>36</v>
      </c>
      <c r="B1543">
        <f t="shared" si="444"/>
        <v>37</v>
      </c>
      <c r="C1543" s="1" t="s">
        <v>2</v>
      </c>
      <c r="D1543" t="str">
        <f>IF(J1537=0,"",C1543)</f>
        <v>}</v>
      </c>
      <c r="E1543" t="s">
        <v>116</v>
      </c>
      <c r="F1543" t="str">
        <f>VLOOKUP(A1543,Sheet2!A:U,5,FALSE)</f>
        <v>WUH</v>
      </c>
      <c r="K1543" t="b">
        <f t="shared" ca="1" si="443"/>
        <v>0</v>
      </c>
    </row>
    <row r="1544" spans="1:11">
      <c r="A1544">
        <f t="shared" si="438"/>
        <v>36</v>
      </c>
      <c r="B1544">
        <f t="shared" si="444"/>
        <v>38</v>
      </c>
      <c r="C1544" s="1" t="s">
        <v>3</v>
      </c>
      <c r="D1544" t="str">
        <f t="shared" ref="D1544:D1546" si="445">C1544</f>
        <v>]</v>
      </c>
      <c r="E1544" t="s">
        <v>116</v>
      </c>
      <c r="F1544" t="str">
        <f>VLOOKUP(A1544,Sheet2!A:U,5,FALSE)</f>
        <v>WUH</v>
      </c>
      <c r="K1544" t="b">
        <f t="shared" ca="1" si="443"/>
        <v>0</v>
      </c>
    </row>
    <row r="1545" spans="1:11">
      <c r="A1545">
        <f t="shared" si="438"/>
        <v>36</v>
      </c>
      <c r="B1545">
        <f t="shared" si="444"/>
        <v>39</v>
      </c>
      <c r="C1545" s="1" t="s">
        <v>2</v>
      </c>
      <c r="D1545" t="str">
        <f t="shared" si="445"/>
        <v>}</v>
      </c>
      <c r="E1545" t="s">
        <v>116</v>
      </c>
      <c r="F1545" t="str">
        <f>VLOOKUP(A1545,Sheet2!A:U,5,FALSE)</f>
        <v>WUH</v>
      </c>
      <c r="K1545" t="b">
        <f t="shared" ca="1" si="443"/>
        <v>0</v>
      </c>
    </row>
    <row r="1546" spans="1:11">
      <c r="A1546">
        <f t="shared" si="438"/>
        <v>36</v>
      </c>
      <c r="B1546">
        <f t="shared" si="444"/>
        <v>40</v>
      </c>
      <c r="C1546" s="1" t="s">
        <v>4</v>
      </c>
      <c r="D1546" t="str">
        <f t="shared" si="445"/>
        <v>],</v>
      </c>
      <c r="E1546" t="s">
        <v>116</v>
      </c>
      <c r="F1546" t="str">
        <f>VLOOKUP(A1546,Sheet2!A:U,5,FALSE)</f>
        <v>WUH</v>
      </c>
      <c r="K1546" t="b">
        <f t="shared" ca="1" si="443"/>
        <v>0</v>
      </c>
    </row>
    <row r="1547" spans="1:11">
      <c r="A1547">
        <f t="shared" si="438"/>
        <v>36</v>
      </c>
      <c r="B1547">
        <f t="shared" si="444"/>
        <v>41</v>
      </c>
      <c r="C1547" s="1" t="s">
        <v>19</v>
      </c>
      <c r="D1547" t="str">
        <f>CONCATENATE(C1547," ",A1547,",")</f>
        <v>"fee_id": 36,</v>
      </c>
      <c r="E1547" t="s">
        <v>116</v>
      </c>
      <c r="F1547" t="str">
        <f>VLOOKUP(A1547,Sheet2!A:U,5,FALSE)</f>
        <v>WUH</v>
      </c>
      <c r="K1547" t="b">
        <f t="shared" ca="1" si="443"/>
        <v>0</v>
      </c>
    </row>
    <row r="1548" spans="1:11">
      <c r="A1548">
        <f t="shared" si="438"/>
        <v>36</v>
      </c>
      <c r="B1548">
        <f t="shared" si="444"/>
        <v>42</v>
      </c>
      <c r="C1548" s="1" t="s">
        <v>129</v>
      </c>
      <c r="D1548" t="str">
        <f>CONCATENATE(C1548,E1548,"2",F1548,"""")</f>
        <v>"route_id": "WEK2WUH"</v>
      </c>
      <c r="E1548" t="s">
        <v>116</v>
      </c>
      <c r="F1548" t="str">
        <f>VLOOKUP(A1548,Sheet2!A:U,5,FALSE)</f>
        <v>WUH</v>
      </c>
      <c r="K1548" t="b">
        <f t="shared" ca="1" si="443"/>
        <v>0</v>
      </c>
    </row>
    <row r="1549" spans="1:11">
      <c r="A1549">
        <f t="shared" si="438"/>
        <v>36</v>
      </c>
      <c r="B1549">
        <f t="shared" si="444"/>
        <v>43</v>
      </c>
      <c r="C1549" s="1" t="s">
        <v>1</v>
      </c>
      <c r="D1549" t="str">
        <f>IF(D1550="","}",C1549)</f>
        <v>},</v>
      </c>
      <c r="E1549" t="s">
        <v>116</v>
      </c>
      <c r="F1549" t="str">
        <f>VLOOKUP(A1549,Sheet2!A:U,5,FALSE)</f>
        <v>WUH</v>
      </c>
      <c r="K1549" t="b">
        <f t="shared" ca="1" si="443"/>
        <v>0</v>
      </c>
    </row>
    <row r="1550" spans="1:11">
      <c r="A1550">
        <f>ROUNDUP((ROW(C1550)-1)/43,0)</f>
        <v>37</v>
      </c>
      <c r="B1550">
        <f t="shared" si="444"/>
        <v>1</v>
      </c>
      <c r="C1550" s="1" t="s">
        <v>0</v>
      </c>
      <c r="D1550" t="str">
        <f>C1550</f>
        <v>{</v>
      </c>
      <c r="E1550" t="s">
        <v>116</v>
      </c>
      <c r="F1550" t="str">
        <f>VLOOKUP(A1550,Sheet2!A:U,5,FALSE)</f>
        <v>XIM</v>
      </c>
      <c r="K1550" t="b">
        <f t="shared" ca="1" si="443"/>
        <v>0</v>
      </c>
    </row>
    <row r="1551" spans="1:11">
      <c r="A1551">
        <f t="shared" ref="A1551:A1614" si="446">ROUNDUP((ROW(C1551)-1)/43,0)</f>
        <v>37</v>
      </c>
      <c r="B1551">
        <f t="shared" si="444"/>
        <v>2</v>
      </c>
      <c r="C1551" s="1" t="s">
        <v>5</v>
      </c>
      <c r="D1551" t="str">
        <f t="shared" ref="D1551:D1554" si="447">C1551</f>
        <v>"fee_data":[</v>
      </c>
      <c r="E1551" t="s">
        <v>116</v>
      </c>
      <c r="F1551" t="str">
        <f>VLOOKUP(A1551,Sheet2!A:U,5,FALSE)</f>
        <v>XIM</v>
      </c>
      <c r="K1551" t="b">
        <f t="shared" ca="1" si="443"/>
        <v>0</v>
      </c>
    </row>
    <row r="1552" spans="1:11">
      <c r="A1552">
        <f t="shared" si="446"/>
        <v>37</v>
      </c>
      <c r="B1552">
        <f t="shared" si="444"/>
        <v>3</v>
      </c>
      <c r="C1552" s="1" t="s">
        <v>0</v>
      </c>
      <c r="D1552" t="str">
        <f t="shared" si="447"/>
        <v>{</v>
      </c>
      <c r="E1552" t="s">
        <v>116</v>
      </c>
      <c r="F1552" t="str">
        <f>VLOOKUP(A1552,Sheet2!A:U,5,FALSE)</f>
        <v>XIM</v>
      </c>
      <c r="K1552" t="b">
        <f t="shared" ca="1" si="443"/>
        <v>0</v>
      </c>
    </row>
    <row r="1553" spans="1:11">
      <c r="A1553">
        <f t="shared" si="446"/>
        <v>37</v>
      </c>
      <c r="B1553">
        <f t="shared" si="444"/>
        <v>4</v>
      </c>
      <c r="C1553" s="24" t="s">
        <v>133</v>
      </c>
      <c r="D1553" t="str">
        <f>CONCATENATE(C1553,$M$1,",",$N$1,""",")</f>
        <v>"fee_date":"2019,2",</v>
      </c>
      <c r="E1553" t="s">
        <v>116</v>
      </c>
      <c r="F1553" t="str">
        <f>VLOOKUP(A1553,Sheet2!A:U,5,FALSE)</f>
        <v>XIM</v>
      </c>
      <c r="K1553" t="b">
        <f t="shared" ca="1" si="443"/>
        <v>0</v>
      </c>
    </row>
    <row r="1554" spans="1:11">
      <c r="A1554">
        <f t="shared" si="446"/>
        <v>37</v>
      </c>
      <c r="B1554">
        <f t="shared" si="444"/>
        <v>5</v>
      </c>
      <c r="C1554" s="1" t="s">
        <v>6</v>
      </c>
      <c r="D1554" t="str">
        <f t="shared" si="447"/>
        <v>"fee_detail":[</v>
      </c>
      <c r="E1554" t="s">
        <v>116</v>
      </c>
      <c r="F1554" t="str">
        <f>VLOOKUP(A1554,Sheet2!A:U,5,FALSE)</f>
        <v>XIM</v>
      </c>
      <c r="K1554" t="b">
        <f t="shared" ca="1" si="443"/>
        <v>0</v>
      </c>
    </row>
    <row r="1555" spans="1:11">
      <c r="A1555">
        <f t="shared" si="446"/>
        <v>37</v>
      </c>
      <c r="B1555">
        <f t="shared" si="444"/>
        <v>6</v>
      </c>
      <c r="C1555" s="1" t="s">
        <v>0</v>
      </c>
      <c r="D1555" t="str">
        <f>IF(J1556=0,"",C1555)</f>
        <v>{</v>
      </c>
      <c r="E1555" t="s">
        <v>116</v>
      </c>
      <c r="F1555" t="str">
        <f>VLOOKUP(A1555,Sheet2!A:U,5,FALSE)</f>
        <v>XIM</v>
      </c>
      <c r="K1555" t="b">
        <f t="shared" ca="1" si="443"/>
        <v>0</v>
      </c>
    </row>
    <row r="1556" spans="1:11">
      <c r="A1556" s="14">
        <f t="shared" si="446"/>
        <v>37</v>
      </c>
      <c r="B1556" s="14">
        <f t="shared" si="444"/>
        <v>7</v>
      </c>
      <c r="C1556" s="15" t="s">
        <v>15</v>
      </c>
      <c r="D1556" s="14" t="str">
        <f>IF(ISNUMBER(SEARCH("n/a",H1556)),"",CONCATENATE(C1556," ",H1556,","))</f>
        <v>"adult_cny": 258.5,</v>
      </c>
      <c r="E1556" s="14" t="s">
        <v>116</v>
      </c>
      <c r="F1556" s="14" t="str">
        <f>VLOOKUP(A1556,Sheet2!A:U,5,FALSE)</f>
        <v>XIM</v>
      </c>
      <c r="G1556" s="14" t="s">
        <v>117</v>
      </c>
      <c r="H1556" s="14">
        <f>VLOOKUP(A1556,Sheet2!A:U,6,FALSE)</f>
        <v>258.5</v>
      </c>
      <c r="I1556" s="14" t="e">
        <f ca="1">_xlfn.FORMULATEXT(H1556)</f>
        <v>#NAME?</v>
      </c>
      <c r="J1556">
        <f>COUNT(H1556:H1559)</f>
        <v>4</v>
      </c>
      <c r="K1556" t="b">
        <f t="shared" ca="1" si="443"/>
        <v>0</v>
      </c>
    </row>
    <row r="1557" spans="1:11">
      <c r="A1557" s="14">
        <f t="shared" si="446"/>
        <v>37</v>
      </c>
      <c r="B1557" s="14">
        <f t="shared" si="444"/>
        <v>8</v>
      </c>
      <c r="C1557" s="15" t="s">
        <v>16</v>
      </c>
      <c r="D1557" s="14" t="str">
        <f t="shared" ref="D1557:D1559" si="448">IF(ISNUMBER(SEARCH("n/a",H1557)),"",CONCATENATE(C1557," ",H1557,","))</f>
        <v>"adult_hkd": 299,</v>
      </c>
      <c r="E1557" s="14" t="s">
        <v>116</v>
      </c>
      <c r="F1557" s="14" t="str">
        <f>VLOOKUP(A1557,Sheet2!A:U,5,FALSE)</f>
        <v>XIM</v>
      </c>
      <c r="G1557" s="14" t="s">
        <v>117</v>
      </c>
      <c r="H1557" s="14">
        <f>VLOOKUP(A1557,Sheet2!A:U,14,FALSE)</f>
        <v>299</v>
      </c>
      <c r="I1557" s="14" t="e">
        <f t="shared" ref="I1557:I1559" ca="1" si="449">_xlfn.FORMULATEXT(H1557)</f>
        <v>#NAME?</v>
      </c>
      <c r="K1557" t="b">
        <f t="shared" ca="1" si="443"/>
        <v>0</v>
      </c>
    </row>
    <row r="1558" spans="1:11">
      <c r="A1558" s="14">
        <f t="shared" si="446"/>
        <v>37</v>
      </c>
      <c r="B1558" s="14">
        <f t="shared" si="444"/>
        <v>9</v>
      </c>
      <c r="C1558" s="15" t="s">
        <v>17</v>
      </c>
      <c r="D1558" s="14" t="str">
        <f t="shared" si="448"/>
        <v>"child_cny": 134.5,</v>
      </c>
      <c r="E1558" s="14" t="s">
        <v>116</v>
      </c>
      <c r="F1558" s="14" t="str">
        <f>VLOOKUP(A1558,Sheet2!A:U,5,FALSE)</f>
        <v>XIM</v>
      </c>
      <c r="G1558" s="14" t="s">
        <v>117</v>
      </c>
      <c r="H1558" s="14">
        <f>VLOOKUP(A1558,Sheet2!A:U,10,FALSE)</f>
        <v>134.5</v>
      </c>
      <c r="I1558" s="14" t="e">
        <f t="shared" ca="1" si="449"/>
        <v>#NAME?</v>
      </c>
      <c r="K1558" t="b">
        <f t="shared" ca="1" si="443"/>
        <v>0</v>
      </c>
    </row>
    <row r="1559" spans="1:11">
      <c r="A1559" s="14">
        <f t="shared" si="446"/>
        <v>37</v>
      </c>
      <c r="B1559" s="14">
        <f t="shared" si="444"/>
        <v>10</v>
      </c>
      <c r="C1559" s="15" t="s">
        <v>18</v>
      </c>
      <c r="D1559" s="14" t="str">
        <f t="shared" si="448"/>
        <v>"child_hkd": 156,</v>
      </c>
      <c r="E1559" s="14" t="s">
        <v>116</v>
      </c>
      <c r="F1559" s="14" t="str">
        <f>VLOOKUP(A1559,Sheet2!A:U,5,FALSE)</f>
        <v>XIM</v>
      </c>
      <c r="G1559" s="14" t="s">
        <v>117</v>
      </c>
      <c r="H1559" s="14">
        <f>VLOOKUP(A1559,Sheet2!A:U,18,FALSE)</f>
        <v>156</v>
      </c>
      <c r="I1559" s="14" t="e">
        <f t="shared" ca="1" si="449"/>
        <v>#NAME?</v>
      </c>
      <c r="K1559" t="b">
        <f t="shared" ca="1" si="443"/>
        <v>0</v>
      </c>
    </row>
    <row r="1560" spans="1:11">
      <c r="A1560">
        <f t="shared" si="446"/>
        <v>37</v>
      </c>
      <c r="B1560">
        <f t="shared" si="444"/>
        <v>11</v>
      </c>
      <c r="C1560" s="1" t="s">
        <v>7</v>
      </c>
      <c r="D1560" t="str">
        <f>IF(J1556=0,"",C1560)</f>
        <v>"class_title":"second_class",</v>
      </c>
      <c r="E1560" t="s">
        <v>116</v>
      </c>
      <c r="F1560" t="str">
        <f>VLOOKUP(A1560,Sheet2!A:U,5,FALSE)</f>
        <v>XIM</v>
      </c>
      <c r="K1560" t="b">
        <f t="shared" ca="1" si="443"/>
        <v>0</v>
      </c>
    </row>
    <row r="1561" spans="1:11">
      <c r="A1561">
        <f t="shared" si="446"/>
        <v>37</v>
      </c>
      <c r="B1561">
        <f t="shared" si="444"/>
        <v>12</v>
      </c>
      <c r="C1561" s="1" t="s">
        <v>8</v>
      </c>
      <c r="D1561" t="str">
        <f>IF(J1556=0,"",C1561)</f>
        <v>"class_type":4</v>
      </c>
      <c r="E1561" t="s">
        <v>116</v>
      </c>
      <c r="F1561" t="str">
        <f>VLOOKUP(A1561,Sheet2!A:U,5,FALSE)</f>
        <v>XIM</v>
      </c>
      <c r="K1561" t="b">
        <f t="shared" ca="1" si="443"/>
        <v>0</v>
      </c>
    </row>
    <row r="1562" spans="1:11">
      <c r="A1562">
        <f t="shared" si="446"/>
        <v>37</v>
      </c>
      <c r="B1562">
        <f t="shared" si="444"/>
        <v>13</v>
      </c>
      <c r="C1562" s="1" t="s">
        <v>1</v>
      </c>
      <c r="D1562" t="str">
        <f>IF(J1556=0,"",IF(SUM(J1564:J1580)&gt;0,C1562,"}"))</f>
        <v>},</v>
      </c>
      <c r="E1562" t="s">
        <v>116</v>
      </c>
      <c r="F1562" t="str">
        <f>VLOOKUP(A1562,Sheet2!A:U,5,FALSE)</f>
        <v>XIM</v>
      </c>
      <c r="K1562" t="b">
        <f t="shared" ca="1" si="443"/>
        <v>0</v>
      </c>
    </row>
    <row r="1563" spans="1:11">
      <c r="A1563">
        <f t="shared" si="446"/>
        <v>37</v>
      </c>
      <c r="B1563">
        <f t="shared" si="444"/>
        <v>14</v>
      </c>
      <c r="C1563" s="1" t="s">
        <v>0</v>
      </c>
      <c r="D1563" t="str">
        <f>IF(J1564=0,"",C1563)</f>
        <v>{</v>
      </c>
      <c r="E1563" t="s">
        <v>116</v>
      </c>
      <c r="F1563" t="str">
        <f>VLOOKUP(A1563,Sheet2!A:U,5,FALSE)</f>
        <v>XIM</v>
      </c>
      <c r="K1563" t="b">
        <f t="shared" ca="1" si="443"/>
        <v>0</v>
      </c>
    </row>
    <row r="1564" spans="1:11">
      <c r="A1564" s="16">
        <f t="shared" si="446"/>
        <v>37</v>
      </c>
      <c r="B1564" s="16">
        <f t="shared" si="444"/>
        <v>15</v>
      </c>
      <c r="C1564" s="17" t="s">
        <v>15</v>
      </c>
      <c r="D1564" s="16" t="str">
        <f>IF(ISNUMBER(SEARCH("n/a",H1564)),"",CONCATENATE(C1564," ",H1564,","))</f>
        <v>"adult_cny": 413,</v>
      </c>
      <c r="E1564" s="16" t="s">
        <v>116</v>
      </c>
      <c r="F1564" s="16" t="str">
        <f>VLOOKUP(A1564,Sheet2!A:U,5,FALSE)</f>
        <v>XIM</v>
      </c>
      <c r="G1564" s="16" t="s">
        <v>118</v>
      </c>
      <c r="H1564" s="16">
        <f>VLOOKUP(A1564,Sheet2!A:U,7,FALSE)</f>
        <v>413</v>
      </c>
      <c r="I1564" s="16" t="e">
        <f ca="1">_xlfn.FORMULATEXT(H1564)</f>
        <v>#NAME?</v>
      </c>
      <c r="J1564">
        <f>COUNT(H1564:H1567)</f>
        <v>4</v>
      </c>
      <c r="K1564" t="b">
        <f t="shared" ca="1" si="443"/>
        <v>0</v>
      </c>
    </row>
    <row r="1565" spans="1:11">
      <c r="A1565" s="16">
        <f t="shared" si="446"/>
        <v>37</v>
      </c>
      <c r="B1565" s="16">
        <f t="shared" si="444"/>
        <v>16</v>
      </c>
      <c r="C1565" s="17" t="s">
        <v>16</v>
      </c>
      <c r="D1565" s="16" t="str">
        <f t="shared" ref="D1565:D1567" si="450">IF(ISNUMBER(SEARCH("n/a",H1565)),"",CONCATENATE(C1565," ",H1565,","))</f>
        <v>"adult_hkd": 478,</v>
      </c>
      <c r="E1565" s="16" t="s">
        <v>116</v>
      </c>
      <c r="F1565" s="16" t="str">
        <f>VLOOKUP(A1565,Sheet2!A:U,5,FALSE)</f>
        <v>XIM</v>
      </c>
      <c r="G1565" s="16" t="s">
        <v>118</v>
      </c>
      <c r="H1565" s="16">
        <f>VLOOKUP(A1565,Sheet2!A:U,15,FALSE)</f>
        <v>478</v>
      </c>
      <c r="I1565" s="16" t="e">
        <f t="shared" ref="I1565:I1567" ca="1" si="451">_xlfn.FORMULATEXT(H1565)</f>
        <v>#NAME?</v>
      </c>
      <c r="K1565" t="b">
        <f t="shared" ca="1" si="443"/>
        <v>0</v>
      </c>
    </row>
    <row r="1566" spans="1:11">
      <c r="A1566" s="16">
        <f t="shared" si="446"/>
        <v>37</v>
      </c>
      <c r="B1566" s="16">
        <f t="shared" si="444"/>
        <v>17</v>
      </c>
      <c r="C1566" s="17" t="s">
        <v>17</v>
      </c>
      <c r="D1566" s="16" t="str">
        <f t="shared" si="450"/>
        <v>"child_cny": 215,</v>
      </c>
      <c r="E1566" s="16" t="s">
        <v>116</v>
      </c>
      <c r="F1566" s="16" t="str">
        <f>VLOOKUP(A1566,Sheet2!A:U,5,FALSE)</f>
        <v>XIM</v>
      </c>
      <c r="G1566" s="16" t="s">
        <v>118</v>
      </c>
      <c r="H1566" s="16">
        <f>VLOOKUP(A1566,Sheet2!A:U,11,FALSE)</f>
        <v>215</v>
      </c>
      <c r="I1566" s="16" t="e">
        <f t="shared" ca="1" si="451"/>
        <v>#NAME?</v>
      </c>
      <c r="K1566" t="b">
        <f t="shared" ca="1" si="443"/>
        <v>0</v>
      </c>
    </row>
    <row r="1567" spans="1:11">
      <c r="A1567" s="16">
        <f t="shared" si="446"/>
        <v>37</v>
      </c>
      <c r="B1567" s="16">
        <f t="shared" si="444"/>
        <v>18</v>
      </c>
      <c r="C1567" s="17" t="s">
        <v>18</v>
      </c>
      <c r="D1567" s="16" t="str">
        <f t="shared" si="450"/>
        <v>"child_hkd": 249,</v>
      </c>
      <c r="E1567" s="16" t="s">
        <v>116</v>
      </c>
      <c r="F1567" s="16" t="str">
        <f>VLOOKUP(A1567,Sheet2!A:U,5,FALSE)</f>
        <v>XIM</v>
      </c>
      <c r="G1567" s="16" t="s">
        <v>118</v>
      </c>
      <c r="H1567" s="16">
        <f>VLOOKUP(A1567,Sheet2!A:U,19,FALSE)</f>
        <v>249</v>
      </c>
      <c r="I1567" s="16" t="e">
        <f t="shared" ca="1" si="451"/>
        <v>#NAME?</v>
      </c>
      <c r="K1567" t="b">
        <f t="shared" ca="1" si="443"/>
        <v>0</v>
      </c>
    </row>
    <row r="1568" spans="1:11">
      <c r="A1568">
        <f t="shared" si="446"/>
        <v>37</v>
      </c>
      <c r="B1568">
        <f t="shared" si="444"/>
        <v>19</v>
      </c>
      <c r="C1568" s="1" t="s">
        <v>9</v>
      </c>
      <c r="D1568" t="str">
        <f>IF(J1564=0,"",C1568)</f>
        <v>"class_title":"first_class",</v>
      </c>
      <c r="E1568" t="s">
        <v>116</v>
      </c>
      <c r="F1568" t="str">
        <f>VLOOKUP(A1568,Sheet2!A:U,5,FALSE)</f>
        <v>XIM</v>
      </c>
      <c r="K1568" t="b">
        <f t="shared" ca="1" si="443"/>
        <v>0</v>
      </c>
    </row>
    <row r="1569" spans="1:11">
      <c r="A1569">
        <f t="shared" si="446"/>
        <v>37</v>
      </c>
      <c r="B1569">
        <f t="shared" si="444"/>
        <v>20</v>
      </c>
      <c r="C1569" s="1" t="s">
        <v>10</v>
      </c>
      <c r="D1569" t="str">
        <f>IF(J1564=0,"",C1569)</f>
        <v>"class_type":3</v>
      </c>
      <c r="E1569" t="s">
        <v>116</v>
      </c>
      <c r="F1569" t="str">
        <f>VLOOKUP(A1569,Sheet2!A:U,5,FALSE)</f>
        <v>XIM</v>
      </c>
      <c r="K1569" t="b">
        <f t="shared" ca="1" si="443"/>
        <v>0</v>
      </c>
    </row>
    <row r="1570" spans="1:11">
      <c r="A1570">
        <f t="shared" si="446"/>
        <v>37</v>
      </c>
      <c r="B1570">
        <f t="shared" si="444"/>
        <v>21</v>
      </c>
      <c r="C1570" s="1" t="s">
        <v>1</v>
      </c>
      <c r="D1570" t="str">
        <f>IF(J1564=0,"",IF(SUM(J1572:J1588)&gt;0,C1570,"}"))</f>
        <v>},</v>
      </c>
      <c r="E1570" t="s">
        <v>116</v>
      </c>
      <c r="F1570" t="str">
        <f>VLOOKUP(A1570,Sheet2!A:U,5,FALSE)</f>
        <v>XIM</v>
      </c>
      <c r="K1570" t="b">
        <f t="shared" ca="1" si="443"/>
        <v>0</v>
      </c>
    </row>
    <row r="1571" spans="1:11">
      <c r="A1571">
        <f t="shared" si="446"/>
        <v>37</v>
      </c>
      <c r="B1571">
        <f t="shared" si="444"/>
        <v>22</v>
      </c>
      <c r="C1571" s="1" t="s">
        <v>0</v>
      </c>
      <c r="D1571" t="str">
        <f>IF(J1572=0,"",C1571)</f>
        <v>{</v>
      </c>
      <c r="E1571" t="s">
        <v>116</v>
      </c>
      <c r="F1571" t="str">
        <f>VLOOKUP(A1571,Sheet2!A:U,5,FALSE)</f>
        <v>XIM</v>
      </c>
      <c r="K1571" t="b">
        <f t="shared" ca="1" si="443"/>
        <v>0</v>
      </c>
    </row>
    <row r="1572" spans="1:11">
      <c r="A1572" s="18">
        <f t="shared" si="446"/>
        <v>37</v>
      </c>
      <c r="B1572" s="18">
        <f t="shared" si="444"/>
        <v>23</v>
      </c>
      <c r="C1572" s="19" t="s">
        <v>15</v>
      </c>
      <c r="D1572" s="18" t="str">
        <f>IF(ISNUMBER(SEARCH("n/a",H1572)),"",CONCATENATE(C1572," ",H1572,","))</f>
        <v>"adult_cny": 466,</v>
      </c>
      <c r="E1572" s="18" t="s">
        <v>116</v>
      </c>
      <c r="F1572" s="18" t="str">
        <f>VLOOKUP(A1572,Sheet2!A:U,5,FALSE)</f>
        <v>XIM</v>
      </c>
      <c r="G1572" s="18" t="s">
        <v>119</v>
      </c>
      <c r="H1572" s="18">
        <f>VLOOKUP(A1572,Sheet2!A:U,8,FALSE)</f>
        <v>466</v>
      </c>
      <c r="I1572" s="18" t="e">
        <f ca="1">_xlfn.FORMULATEXT(H1572)</f>
        <v>#NAME?</v>
      </c>
      <c r="J1572">
        <f>COUNT(H1572:H1575)</f>
        <v>4</v>
      </c>
      <c r="K1572" t="b">
        <f t="shared" ca="1" si="443"/>
        <v>0</v>
      </c>
    </row>
    <row r="1573" spans="1:11">
      <c r="A1573" s="18">
        <f t="shared" si="446"/>
        <v>37</v>
      </c>
      <c r="B1573" s="18">
        <f t="shared" si="444"/>
        <v>24</v>
      </c>
      <c r="C1573" s="19" t="s">
        <v>16</v>
      </c>
      <c r="D1573" s="18" t="str">
        <f t="shared" ref="D1573:D1575" si="452">IF(ISNUMBER(SEARCH("n/a",H1573)),"",CONCATENATE(C1573," ",H1573,","))</f>
        <v>"adult_hkd": 539,</v>
      </c>
      <c r="E1573" s="18" t="s">
        <v>116</v>
      </c>
      <c r="F1573" s="18" t="str">
        <f>VLOOKUP(A1573,Sheet2!A:U,5,FALSE)</f>
        <v>XIM</v>
      </c>
      <c r="G1573" s="18" t="s">
        <v>119</v>
      </c>
      <c r="H1573" s="18">
        <f>VLOOKUP(A1573,Sheet2!A:U,16,FALSE)</f>
        <v>539</v>
      </c>
      <c r="I1573" s="18" t="e">
        <f t="shared" ref="I1573:I1575" ca="1" si="453">_xlfn.FORMULATEXT(H1573)</f>
        <v>#NAME?</v>
      </c>
      <c r="K1573" t="b">
        <f t="shared" ca="1" si="443"/>
        <v>0</v>
      </c>
    </row>
    <row r="1574" spans="1:11">
      <c r="A1574" s="18">
        <f t="shared" si="446"/>
        <v>37</v>
      </c>
      <c r="B1574" s="18">
        <f t="shared" si="444"/>
        <v>25</v>
      </c>
      <c r="C1574" s="19" t="s">
        <v>17</v>
      </c>
      <c r="D1574" s="18" t="str">
        <f t="shared" si="452"/>
        <v>"child_cny": 242.5,</v>
      </c>
      <c r="E1574" s="18" t="s">
        <v>116</v>
      </c>
      <c r="F1574" s="18" t="str">
        <f>VLOOKUP(A1574,Sheet2!A:U,5,FALSE)</f>
        <v>XIM</v>
      </c>
      <c r="G1574" s="18" t="s">
        <v>119</v>
      </c>
      <c r="H1574" s="18">
        <f>VLOOKUP(A1574,Sheet2!A:U,12,FALSE)</f>
        <v>242.5</v>
      </c>
      <c r="I1574" s="18" t="e">
        <f t="shared" ca="1" si="453"/>
        <v>#NAME?</v>
      </c>
      <c r="K1574" t="b">
        <f t="shared" ca="1" si="443"/>
        <v>0</v>
      </c>
    </row>
    <row r="1575" spans="1:11">
      <c r="A1575" s="18">
        <f t="shared" si="446"/>
        <v>37</v>
      </c>
      <c r="B1575" s="18">
        <f t="shared" si="444"/>
        <v>26</v>
      </c>
      <c r="C1575" s="19" t="s">
        <v>18</v>
      </c>
      <c r="D1575" s="18" t="str">
        <f t="shared" si="452"/>
        <v>"child_hkd": 281,</v>
      </c>
      <c r="E1575" s="18" t="s">
        <v>116</v>
      </c>
      <c r="F1575" s="18" t="str">
        <f>VLOOKUP(A1575,Sheet2!A:U,5,FALSE)</f>
        <v>XIM</v>
      </c>
      <c r="G1575" s="18" t="s">
        <v>119</v>
      </c>
      <c r="H1575" s="18">
        <f>VLOOKUP(A1575,Sheet2!A:U,20,FALSE)</f>
        <v>281</v>
      </c>
      <c r="I1575" s="18" t="e">
        <f t="shared" ca="1" si="453"/>
        <v>#NAME?</v>
      </c>
      <c r="K1575" t="b">
        <f t="shared" ca="1" si="443"/>
        <v>0</v>
      </c>
    </row>
    <row r="1576" spans="1:11">
      <c r="A1576">
        <f t="shared" si="446"/>
        <v>37</v>
      </c>
      <c r="B1576">
        <f t="shared" si="444"/>
        <v>27</v>
      </c>
      <c r="C1576" s="1" t="s">
        <v>11</v>
      </c>
      <c r="D1576" t="str">
        <f>IF(J1572=0,"",C1576)</f>
        <v>"class_title":"premium_class",</v>
      </c>
      <c r="E1576" t="s">
        <v>116</v>
      </c>
      <c r="F1576" t="str">
        <f>VLOOKUP(A1576,Sheet2!A:U,5,FALSE)</f>
        <v>XIM</v>
      </c>
      <c r="K1576" t="b">
        <f t="shared" ca="1" si="443"/>
        <v>0</v>
      </c>
    </row>
    <row r="1577" spans="1:11">
      <c r="A1577">
        <f t="shared" si="446"/>
        <v>37</v>
      </c>
      <c r="B1577">
        <f t="shared" si="444"/>
        <v>28</v>
      </c>
      <c r="C1577" s="1" t="s">
        <v>12</v>
      </c>
      <c r="D1577" t="str">
        <f>IF(J1572=0,"",C1577)</f>
        <v>"class_type":2</v>
      </c>
      <c r="E1577" t="s">
        <v>116</v>
      </c>
      <c r="F1577" t="str">
        <f>VLOOKUP(A1577,Sheet2!A:U,5,FALSE)</f>
        <v>XIM</v>
      </c>
      <c r="K1577" t="b">
        <f t="shared" ca="1" si="443"/>
        <v>0</v>
      </c>
    </row>
    <row r="1578" spans="1:11">
      <c r="A1578">
        <f t="shared" si="446"/>
        <v>37</v>
      </c>
      <c r="B1578">
        <f t="shared" si="444"/>
        <v>29</v>
      </c>
      <c r="C1578" s="1" t="s">
        <v>1</v>
      </c>
      <c r="D1578" t="str">
        <f>IF(J1572=0,"",IF(SUM(J1580:J1596)&gt;0,C1578,"}"))</f>
        <v>},</v>
      </c>
      <c r="E1578" t="s">
        <v>116</v>
      </c>
      <c r="F1578" t="str">
        <f>VLOOKUP(A1578,Sheet2!A:U,5,FALSE)</f>
        <v>XIM</v>
      </c>
      <c r="K1578" t="b">
        <f t="shared" ca="1" si="443"/>
        <v>0</v>
      </c>
    </row>
    <row r="1579" spans="1:11">
      <c r="A1579">
        <f t="shared" si="446"/>
        <v>37</v>
      </c>
      <c r="B1579">
        <f t="shared" si="444"/>
        <v>30</v>
      </c>
      <c r="C1579" s="1" t="s">
        <v>0</v>
      </c>
      <c r="D1579" t="str">
        <f>IF(J1580=0,"",C1579)</f>
        <v>{</v>
      </c>
      <c r="E1579" t="s">
        <v>116</v>
      </c>
      <c r="F1579" t="str">
        <f>VLOOKUP(A1579,Sheet2!A:U,5,FALSE)</f>
        <v>XIM</v>
      </c>
      <c r="K1579" t="b">
        <f t="shared" ca="1" si="443"/>
        <v>0</v>
      </c>
    </row>
    <row r="1580" spans="1:11">
      <c r="A1580" s="20">
        <f t="shared" si="446"/>
        <v>37</v>
      </c>
      <c r="B1580" s="20">
        <f t="shared" si="444"/>
        <v>31</v>
      </c>
      <c r="C1580" s="21" t="s">
        <v>15</v>
      </c>
      <c r="D1580" s="20" t="str">
        <f>IF(ISNUMBER(SEARCH("n/a",H1580)),"",CONCATENATE(C1580," ",H1580,","))</f>
        <v>"adult_cny": 775,</v>
      </c>
      <c r="E1580" s="20" t="s">
        <v>116</v>
      </c>
      <c r="F1580" s="20" t="str">
        <f>VLOOKUP(A1580,Sheet2!A:U,5,FALSE)</f>
        <v>XIM</v>
      </c>
      <c r="G1580" s="20" t="s">
        <v>120</v>
      </c>
      <c r="H1580" s="20">
        <f>VLOOKUP(A1580,Sheet2!A:U,9,FALSE)</f>
        <v>775</v>
      </c>
      <c r="I1580" s="20" t="e">
        <f ca="1">_xlfn.FORMULATEXT(H1580)</f>
        <v>#NAME?</v>
      </c>
      <c r="J1580">
        <f>COUNT(H1580:H1583)</f>
        <v>4</v>
      </c>
      <c r="K1580" t="b">
        <f t="shared" ca="1" si="443"/>
        <v>0</v>
      </c>
    </row>
    <row r="1581" spans="1:11">
      <c r="A1581" s="20">
        <f t="shared" si="446"/>
        <v>37</v>
      </c>
      <c r="B1581" s="20">
        <f t="shared" si="444"/>
        <v>32</v>
      </c>
      <c r="C1581" s="21" t="s">
        <v>16</v>
      </c>
      <c r="D1581" s="20" t="str">
        <f t="shared" ref="D1581:D1583" si="454">IF(ISNUMBER(SEARCH("n/a",H1581)),"",CONCATENATE(C1581," ",H1581,","))</f>
        <v>"adult_hkd": 897,</v>
      </c>
      <c r="E1581" s="20" t="s">
        <v>116</v>
      </c>
      <c r="F1581" s="20" t="str">
        <f>VLOOKUP(A1581,Sheet2!A:U,5,FALSE)</f>
        <v>XIM</v>
      </c>
      <c r="G1581" s="20" t="s">
        <v>120</v>
      </c>
      <c r="H1581" s="20">
        <f>VLOOKUP(A1581,Sheet2!A:U,17,FALSE)</f>
        <v>897</v>
      </c>
      <c r="I1581" s="20" t="e">
        <f t="shared" ref="I1581:I1583" ca="1" si="455">_xlfn.FORMULATEXT(H1581)</f>
        <v>#NAME?</v>
      </c>
      <c r="K1581" t="b">
        <f t="shared" ca="1" si="443"/>
        <v>0</v>
      </c>
    </row>
    <row r="1582" spans="1:11">
      <c r="A1582" s="20">
        <f t="shared" si="446"/>
        <v>37</v>
      </c>
      <c r="B1582" s="20">
        <f t="shared" si="444"/>
        <v>33</v>
      </c>
      <c r="C1582" s="21" t="s">
        <v>17</v>
      </c>
      <c r="D1582" s="20" t="str">
        <f t="shared" si="454"/>
        <v>"child_cny": 403.5,</v>
      </c>
      <c r="E1582" s="20" t="s">
        <v>116</v>
      </c>
      <c r="F1582" s="20" t="str">
        <f>VLOOKUP(A1582,Sheet2!A:U,5,FALSE)</f>
        <v>XIM</v>
      </c>
      <c r="G1582" s="20" t="s">
        <v>120</v>
      </c>
      <c r="H1582" s="20">
        <f>VLOOKUP(A1582,Sheet2!A:U,13,FALSE)</f>
        <v>403.5</v>
      </c>
      <c r="I1582" s="20" t="e">
        <f t="shared" ca="1" si="455"/>
        <v>#NAME?</v>
      </c>
      <c r="K1582" t="b">
        <f t="shared" ca="1" si="443"/>
        <v>0</v>
      </c>
    </row>
    <row r="1583" spans="1:11">
      <c r="A1583" s="20">
        <f t="shared" si="446"/>
        <v>37</v>
      </c>
      <c r="B1583" s="20">
        <f t="shared" si="444"/>
        <v>34</v>
      </c>
      <c r="C1583" s="21" t="s">
        <v>18</v>
      </c>
      <c r="D1583" s="20" t="str">
        <f t="shared" si="454"/>
        <v>"child_hkd": 467,</v>
      </c>
      <c r="E1583" s="20" t="s">
        <v>116</v>
      </c>
      <c r="F1583" s="20" t="str">
        <f>VLOOKUP(A1583,Sheet2!A:U,5,FALSE)</f>
        <v>XIM</v>
      </c>
      <c r="G1583" s="20" t="s">
        <v>120</v>
      </c>
      <c r="H1583" s="20">
        <f>VLOOKUP(A1583,Sheet2!A:U,21,FALSE)</f>
        <v>467</v>
      </c>
      <c r="I1583" s="20" t="e">
        <f t="shared" ca="1" si="455"/>
        <v>#NAME?</v>
      </c>
      <c r="K1583" t="b">
        <f t="shared" ca="1" si="443"/>
        <v>0</v>
      </c>
    </row>
    <row r="1584" spans="1:11">
      <c r="A1584">
        <f t="shared" si="446"/>
        <v>37</v>
      </c>
      <c r="B1584">
        <f t="shared" si="444"/>
        <v>35</v>
      </c>
      <c r="C1584" s="1" t="s">
        <v>13</v>
      </c>
      <c r="D1584" t="str">
        <f>IF(J1580=0,"",C1584)</f>
        <v>"class_title":"business_class",</v>
      </c>
      <c r="E1584" t="s">
        <v>116</v>
      </c>
      <c r="F1584" t="str">
        <f>VLOOKUP(A1584,Sheet2!A:U,5,FALSE)</f>
        <v>XIM</v>
      </c>
      <c r="K1584" t="b">
        <f t="shared" ca="1" si="443"/>
        <v>0</v>
      </c>
    </row>
    <row r="1585" spans="1:11">
      <c r="A1585">
        <f t="shared" si="446"/>
        <v>37</v>
      </c>
      <c r="B1585">
        <f t="shared" si="444"/>
        <v>36</v>
      </c>
      <c r="C1585" s="1" t="s">
        <v>14</v>
      </c>
      <c r="D1585" t="str">
        <f>IF(J1580=0,"",C1585)</f>
        <v>"class_type":1</v>
      </c>
      <c r="E1585" t="s">
        <v>116</v>
      </c>
      <c r="F1585" t="str">
        <f>VLOOKUP(A1585,Sheet2!A:U,5,FALSE)</f>
        <v>XIM</v>
      </c>
      <c r="K1585" t="b">
        <f t="shared" ca="1" si="443"/>
        <v>0</v>
      </c>
    </row>
    <row r="1586" spans="1:11">
      <c r="A1586">
        <f t="shared" si="446"/>
        <v>37</v>
      </c>
      <c r="B1586">
        <f t="shared" si="444"/>
        <v>37</v>
      </c>
      <c r="C1586" s="1" t="s">
        <v>2</v>
      </c>
      <c r="D1586" t="str">
        <f>IF(J1580=0,"",C1586)</f>
        <v>}</v>
      </c>
      <c r="E1586" t="s">
        <v>116</v>
      </c>
      <c r="F1586" t="str">
        <f>VLOOKUP(A1586,Sheet2!A:U,5,FALSE)</f>
        <v>XIM</v>
      </c>
      <c r="K1586" t="b">
        <f t="shared" ca="1" si="443"/>
        <v>0</v>
      </c>
    </row>
    <row r="1587" spans="1:11">
      <c r="A1587">
        <f t="shared" si="446"/>
        <v>37</v>
      </c>
      <c r="B1587">
        <f t="shared" si="444"/>
        <v>38</v>
      </c>
      <c r="C1587" s="1" t="s">
        <v>3</v>
      </c>
      <c r="D1587" t="str">
        <f t="shared" ref="D1587:D1589" si="456">C1587</f>
        <v>]</v>
      </c>
      <c r="E1587" t="s">
        <v>116</v>
      </c>
      <c r="F1587" t="str">
        <f>VLOOKUP(A1587,Sheet2!A:U,5,FALSE)</f>
        <v>XIM</v>
      </c>
      <c r="K1587" t="b">
        <f t="shared" ca="1" si="443"/>
        <v>0</v>
      </c>
    </row>
    <row r="1588" spans="1:11">
      <c r="A1588">
        <f t="shared" si="446"/>
        <v>37</v>
      </c>
      <c r="B1588">
        <f t="shared" si="444"/>
        <v>39</v>
      </c>
      <c r="C1588" s="1" t="s">
        <v>2</v>
      </c>
      <c r="D1588" t="str">
        <f t="shared" si="456"/>
        <v>}</v>
      </c>
      <c r="E1588" t="s">
        <v>116</v>
      </c>
      <c r="F1588" t="str">
        <f>VLOOKUP(A1588,Sheet2!A:U,5,FALSE)</f>
        <v>XIM</v>
      </c>
      <c r="K1588" t="b">
        <f t="shared" ca="1" si="443"/>
        <v>0</v>
      </c>
    </row>
    <row r="1589" spans="1:11">
      <c r="A1589">
        <f t="shared" si="446"/>
        <v>37</v>
      </c>
      <c r="B1589">
        <f t="shared" si="444"/>
        <v>40</v>
      </c>
      <c r="C1589" s="1" t="s">
        <v>4</v>
      </c>
      <c r="D1589" t="str">
        <f t="shared" si="456"/>
        <v>],</v>
      </c>
      <c r="E1589" t="s">
        <v>116</v>
      </c>
      <c r="F1589" t="str">
        <f>VLOOKUP(A1589,Sheet2!A:U,5,FALSE)</f>
        <v>XIM</v>
      </c>
      <c r="K1589" t="b">
        <f t="shared" ca="1" si="443"/>
        <v>0</v>
      </c>
    </row>
    <row r="1590" spans="1:11">
      <c r="A1590">
        <f t="shared" si="446"/>
        <v>37</v>
      </c>
      <c r="B1590">
        <f t="shared" si="444"/>
        <v>41</v>
      </c>
      <c r="C1590" s="1" t="s">
        <v>19</v>
      </c>
      <c r="D1590" t="str">
        <f>CONCATENATE(C1590," ",A1590,",")</f>
        <v>"fee_id": 37,</v>
      </c>
      <c r="E1590" t="s">
        <v>116</v>
      </c>
      <c r="F1590" t="str">
        <f>VLOOKUP(A1590,Sheet2!A:U,5,FALSE)</f>
        <v>XIM</v>
      </c>
      <c r="K1590" t="b">
        <f t="shared" ca="1" si="443"/>
        <v>0</v>
      </c>
    </row>
    <row r="1591" spans="1:11">
      <c r="A1591">
        <f t="shared" si="446"/>
        <v>37</v>
      </c>
      <c r="B1591">
        <f t="shared" si="444"/>
        <v>42</v>
      </c>
      <c r="C1591" s="1" t="s">
        <v>129</v>
      </c>
      <c r="D1591" t="str">
        <f>CONCATENATE(C1591,E1591,"2",F1591,"""")</f>
        <v>"route_id": "WEK2XIM"</v>
      </c>
      <c r="E1591" t="s">
        <v>116</v>
      </c>
      <c r="F1591" t="str">
        <f>VLOOKUP(A1591,Sheet2!A:U,5,FALSE)</f>
        <v>XIM</v>
      </c>
      <c r="K1591" t="b">
        <f t="shared" ca="1" si="443"/>
        <v>0</v>
      </c>
    </row>
    <row r="1592" spans="1:11">
      <c r="A1592">
        <f t="shared" si="446"/>
        <v>37</v>
      </c>
      <c r="B1592">
        <f t="shared" si="444"/>
        <v>43</v>
      </c>
      <c r="C1592" s="1" t="s">
        <v>1</v>
      </c>
      <c r="D1592" t="str">
        <f>IF(D1593="","}",C1592)</f>
        <v>},</v>
      </c>
      <c r="E1592" t="s">
        <v>116</v>
      </c>
      <c r="F1592" t="str">
        <f>VLOOKUP(A1592,Sheet2!A:U,5,FALSE)</f>
        <v>XIM</v>
      </c>
      <c r="K1592" t="b">
        <f t="shared" ca="1" si="443"/>
        <v>0</v>
      </c>
    </row>
    <row r="1593" spans="1:11">
      <c r="A1593">
        <f t="shared" si="446"/>
        <v>38</v>
      </c>
      <c r="B1593">
        <f t="shared" si="444"/>
        <v>1</v>
      </c>
      <c r="C1593" s="1" t="s">
        <v>0</v>
      </c>
      <c r="D1593" t="str">
        <f>C1593</f>
        <v>{</v>
      </c>
      <c r="E1593" t="s">
        <v>116</v>
      </c>
      <c r="F1593" t="str">
        <f>VLOOKUP(A1593,Sheet2!A:U,5,FALSE)</f>
        <v>XMB</v>
      </c>
      <c r="K1593" t="b">
        <f t="shared" ca="1" si="443"/>
        <v>0</v>
      </c>
    </row>
    <row r="1594" spans="1:11">
      <c r="A1594">
        <f t="shared" si="446"/>
        <v>38</v>
      </c>
      <c r="B1594">
        <f t="shared" si="444"/>
        <v>2</v>
      </c>
      <c r="C1594" s="1" t="s">
        <v>5</v>
      </c>
      <c r="D1594" t="str">
        <f t="shared" ref="D1594:D1597" si="457">C1594</f>
        <v>"fee_data":[</v>
      </c>
      <c r="E1594" t="s">
        <v>116</v>
      </c>
      <c r="F1594" t="str">
        <f>VLOOKUP(A1594,Sheet2!A:U,5,FALSE)</f>
        <v>XMB</v>
      </c>
      <c r="K1594" t="b">
        <f t="shared" ca="1" si="443"/>
        <v>0</v>
      </c>
    </row>
    <row r="1595" spans="1:11">
      <c r="A1595">
        <f t="shared" si="446"/>
        <v>38</v>
      </c>
      <c r="B1595">
        <f t="shared" si="444"/>
        <v>3</v>
      </c>
      <c r="C1595" s="1" t="s">
        <v>0</v>
      </c>
      <c r="D1595" t="str">
        <f t="shared" si="457"/>
        <v>{</v>
      </c>
      <c r="E1595" t="s">
        <v>116</v>
      </c>
      <c r="F1595" t="str">
        <f>VLOOKUP(A1595,Sheet2!A:U,5,FALSE)</f>
        <v>XMB</v>
      </c>
      <c r="K1595" t="b">
        <f t="shared" ca="1" si="443"/>
        <v>0</v>
      </c>
    </row>
    <row r="1596" spans="1:11">
      <c r="A1596">
        <f t="shared" si="446"/>
        <v>38</v>
      </c>
      <c r="B1596">
        <f t="shared" si="444"/>
        <v>4</v>
      </c>
      <c r="C1596" s="24" t="s">
        <v>133</v>
      </c>
      <c r="D1596" t="str">
        <f>CONCATENATE(C1596,$M$1,",",$N$1,""",")</f>
        <v>"fee_date":"2019,2",</v>
      </c>
      <c r="E1596" t="s">
        <v>116</v>
      </c>
      <c r="F1596" t="str">
        <f>VLOOKUP(A1596,Sheet2!A:U,5,FALSE)</f>
        <v>XMB</v>
      </c>
      <c r="K1596" t="b">
        <f t="shared" ca="1" si="443"/>
        <v>0</v>
      </c>
    </row>
    <row r="1597" spans="1:11">
      <c r="A1597">
        <f t="shared" si="446"/>
        <v>38</v>
      </c>
      <c r="B1597">
        <f t="shared" si="444"/>
        <v>5</v>
      </c>
      <c r="C1597" s="1" t="s">
        <v>6</v>
      </c>
      <c r="D1597" t="str">
        <f t="shared" si="457"/>
        <v>"fee_detail":[</v>
      </c>
      <c r="E1597" t="s">
        <v>116</v>
      </c>
      <c r="F1597" t="str">
        <f>VLOOKUP(A1597,Sheet2!A:U,5,FALSE)</f>
        <v>XMB</v>
      </c>
      <c r="K1597" t="b">
        <f t="shared" ca="1" si="443"/>
        <v>0</v>
      </c>
    </row>
    <row r="1598" spans="1:11">
      <c r="A1598">
        <f t="shared" si="446"/>
        <v>38</v>
      </c>
      <c r="B1598">
        <f t="shared" si="444"/>
        <v>6</v>
      </c>
      <c r="C1598" s="1" t="s">
        <v>0</v>
      </c>
      <c r="D1598" t="str">
        <f>IF(J1599=0,"",C1598)</f>
        <v>{</v>
      </c>
      <c r="E1598" t="s">
        <v>116</v>
      </c>
      <c r="F1598" t="str">
        <f>VLOOKUP(A1598,Sheet2!A:U,5,FALSE)</f>
        <v>XMB</v>
      </c>
      <c r="K1598" t="b">
        <f t="shared" ca="1" si="443"/>
        <v>0</v>
      </c>
    </row>
    <row r="1599" spans="1:11">
      <c r="A1599" s="14">
        <f t="shared" si="446"/>
        <v>38</v>
      </c>
      <c r="B1599" s="14">
        <f t="shared" si="444"/>
        <v>7</v>
      </c>
      <c r="C1599" s="15" t="s">
        <v>15</v>
      </c>
      <c r="D1599" s="14" t="str">
        <f>IF(ISNUMBER(SEARCH("n/a",H1599)),"",CONCATENATE(C1599," ",H1599,","))</f>
        <v>"adult_cny": 255,</v>
      </c>
      <c r="E1599" s="14" t="s">
        <v>116</v>
      </c>
      <c r="F1599" s="14" t="str">
        <f>VLOOKUP(A1599,Sheet2!A:U,5,FALSE)</f>
        <v>XMB</v>
      </c>
      <c r="G1599" s="14" t="s">
        <v>117</v>
      </c>
      <c r="H1599" s="14">
        <f>VLOOKUP(A1599,Sheet2!A:U,6,FALSE)</f>
        <v>255</v>
      </c>
      <c r="I1599" s="14" t="e">
        <f ca="1">_xlfn.FORMULATEXT(H1599)</f>
        <v>#NAME?</v>
      </c>
      <c r="J1599">
        <f>COUNT(H1599:H1602)</f>
        <v>4</v>
      </c>
      <c r="K1599" t="b">
        <f t="shared" ca="1" si="443"/>
        <v>0</v>
      </c>
    </row>
    <row r="1600" spans="1:11">
      <c r="A1600" s="14">
        <f t="shared" si="446"/>
        <v>38</v>
      </c>
      <c r="B1600" s="14">
        <f t="shared" si="444"/>
        <v>8</v>
      </c>
      <c r="C1600" s="15" t="s">
        <v>16</v>
      </c>
      <c r="D1600" s="14" t="str">
        <f t="shared" ref="D1600:D1602" si="458">IF(ISNUMBER(SEARCH("n/a",H1600)),"",CONCATENATE(C1600," ",H1600,","))</f>
        <v>"adult_hkd": 295,</v>
      </c>
      <c r="E1600" s="14" t="s">
        <v>116</v>
      </c>
      <c r="F1600" s="14" t="str">
        <f>VLOOKUP(A1600,Sheet2!A:U,5,FALSE)</f>
        <v>XMB</v>
      </c>
      <c r="G1600" s="14" t="s">
        <v>117</v>
      </c>
      <c r="H1600" s="14">
        <f>VLOOKUP(A1600,Sheet2!A:U,14,FALSE)</f>
        <v>295</v>
      </c>
      <c r="I1600" s="14" t="e">
        <f t="shared" ref="I1600:I1602" ca="1" si="459">_xlfn.FORMULATEXT(H1600)</f>
        <v>#NAME?</v>
      </c>
      <c r="K1600" t="b">
        <f t="shared" ca="1" si="443"/>
        <v>0</v>
      </c>
    </row>
    <row r="1601" spans="1:11">
      <c r="A1601" s="14">
        <f t="shared" si="446"/>
        <v>38</v>
      </c>
      <c r="B1601" s="14">
        <f t="shared" si="444"/>
        <v>9</v>
      </c>
      <c r="C1601" s="15" t="s">
        <v>17</v>
      </c>
      <c r="D1601" s="14" t="str">
        <f t="shared" si="458"/>
        <v>"child_cny": 133,</v>
      </c>
      <c r="E1601" s="14" t="s">
        <v>116</v>
      </c>
      <c r="F1601" s="14" t="str">
        <f>VLOOKUP(A1601,Sheet2!A:U,5,FALSE)</f>
        <v>XMB</v>
      </c>
      <c r="G1601" s="14" t="s">
        <v>117</v>
      </c>
      <c r="H1601" s="14">
        <f>VLOOKUP(A1601,Sheet2!A:U,10,FALSE)</f>
        <v>133</v>
      </c>
      <c r="I1601" s="14" t="e">
        <f t="shared" ca="1" si="459"/>
        <v>#NAME?</v>
      </c>
      <c r="K1601" t="b">
        <f t="shared" ca="1" si="443"/>
        <v>0</v>
      </c>
    </row>
    <row r="1602" spans="1:11">
      <c r="A1602" s="14">
        <f t="shared" si="446"/>
        <v>38</v>
      </c>
      <c r="B1602" s="14">
        <f t="shared" si="444"/>
        <v>10</v>
      </c>
      <c r="C1602" s="15" t="s">
        <v>18</v>
      </c>
      <c r="D1602" s="14" t="str">
        <f t="shared" si="458"/>
        <v>"child_hkd": 154,</v>
      </c>
      <c r="E1602" s="14" t="s">
        <v>116</v>
      </c>
      <c r="F1602" s="14" t="str">
        <f>VLOOKUP(A1602,Sheet2!A:U,5,FALSE)</f>
        <v>XMB</v>
      </c>
      <c r="G1602" s="14" t="s">
        <v>117</v>
      </c>
      <c r="H1602" s="14">
        <f>VLOOKUP(A1602,Sheet2!A:U,18,FALSE)</f>
        <v>154</v>
      </c>
      <c r="I1602" s="14" t="e">
        <f t="shared" ca="1" si="459"/>
        <v>#NAME?</v>
      </c>
      <c r="K1602" t="b">
        <f t="shared" ref="K1602:K1665" ca="1" si="460">IF(EXACT($N$1,$N$2),"",FALSE)</f>
        <v>0</v>
      </c>
    </row>
    <row r="1603" spans="1:11">
      <c r="A1603">
        <f t="shared" si="446"/>
        <v>38</v>
      </c>
      <c r="B1603">
        <f t="shared" ref="B1603:B1666" si="461">MOD((ROW(C1603)-2),43)+1</f>
        <v>11</v>
      </c>
      <c r="C1603" s="1" t="s">
        <v>7</v>
      </c>
      <c r="D1603" t="str">
        <f>IF(J1599=0,"",C1603)</f>
        <v>"class_title":"second_class",</v>
      </c>
      <c r="E1603" t="s">
        <v>116</v>
      </c>
      <c r="F1603" t="str">
        <f>VLOOKUP(A1603,Sheet2!A:U,5,FALSE)</f>
        <v>XMB</v>
      </c>
      <c r="K1603" t="b">
        <f t="shared" ca="1" si="460"/>
        <v>0</v>
      </c>
    </row>
    <row r="1604" spans="1:11">
      <c r="A1604">
        <f t="shared" si="446"/>
        <v>38</v>
      </c>
      <c r="B1604">
        <f t="shared" si="461"/>
        <v>12</v>
      </c>
      <c r="C1604" s="1" t="s">
        <v>8</v>
      </c>
      <c r="D1604" t="str">
        <f>IF(J1599=0,"",C1604)</f>
        <v>"class_type":4</v>
      </c>
      <c r="E1604" t="s">
        <v>116</v>
      </c>
      <c r="F1604" t="str">
        <f>VLOOKUP(A1604,Sheet2!A:U,5,FALSE)</f>
        <v>XMB</v>
      </c>
      <c r="K1604" t="b">
        <f t="shared" ca="1" si="460"/>
        <v>0</v>
      </c>
    </row>
    <row r="1605" spans="1:11">
      <c r="A1605">
        <f t="shared" si="446"/>
        <v>38</v>
      </c>
      <c r="B1605">
        <f t="shared" si="461"/>
        <v>13</v>
      </c>
      <c r="C1605" s="1" t="s">
        <v>1</v>
      </c>
      <c r="D1605" t="str">
        <f>IF(J1599=0,"",IF(SUM(J1607:J1623)&gt;0,C1605,"}"))</f>
        <v>},</v>
      </c>
      <c r="E1605" t="s">
        <v>116</v>
      </c>
      <c r="F1605" t="str">
        <f>VLOOKUP(A1605,Sheet2!A:U,5,FALSE)</f>
        <v>XMB</v>
      </c>
      <c r="K1605" t="b">
        <f t="shared" ca="1" si="460"/>
        <v>0</v>
      </c>
    </row>
    <row r="1606" spans="1:11">
      <c r="A1606">
        <f t="shared" si="446"/>
        <v>38</v>
      </c>
      <c r="B1606">
        <f t="shared" si="461"/>
        <v>14</v>
      </c>
      <c r="C1606" s="1" t="s">
        <v>0</v>
      </c>
      <c r="D1606" t="str">
        <f>IF(J1607=0,"",C1606)</f>
        <v>{</v>
      </c>
      <c r="E1606" t="s">
        <v>116</v>
      </c>
      <c r="F1606" t="str">
        <f>VLOOKUP(A1606,Sheet2!A:U,5,FALSE)</f>
        <v>XMB</v>
      </c>
      <c r="K1606" t="b">
        <f t="shared" ca="1" si="460"/>
        <v>0</v>
      </c>
    </row>
    <row r="1607" spans="1:11">
      <c r="A1607" s="16">
        <f t="shared" si="446"/>
        <v>38</v>
      </c>
      <c r="B1607" s="16">
        <f t="shared" si="461"/>
        <v>15</v>
      </c>
      <c r="C1607" s="17" t="s">
        <v>15</v>
      </c>
      <c r="D1607" s="16" t="str">
        <f>IF(ISNUMBER(SEARCH("n/a",H1607)),"",CONCATENATE(C1607," ",H1607,","))</f>
        <v>"adult_cny": 408,</v>
      </c>
      <c r="E1607" s="16" t="s">
        <v>116</v>
      </c>
      <c r="F1607" s="16" t="str">
        <f>VLOOKUP(A1607,Sheet2!A:U,5,FALSE)</f>
        <v>XMB</v>
      </c>
      <c r="G1607" s="16" t="s">
        <v>118</v>
      </c>
      <c r="H1607" s="16">
        <f>VLOOKUP(A1607,Sheet2!A:U,7,FALSE)</f>
        <v>408</v>
      </c>
      <c r="I1607" s="16" t="e">
        <f ca="1">_xlfn.FORMULATEXT(H1607)</f>
        <v>#NAME?</v>
      </c>
      <c r="J1607">
        <f>COUNT(H1607:H1610)</f>
        <v>4</v>
      </c>
      <c r="K1607" t="b">
        <f t="shared" ca="1" si="460"/>
        <v>0</v>
      </c>
    </row>
    <row r="1608" spans="1:11">
      <c r="A1608" s="16">
        <f t="shared" si="446"/>
        <v>38</v>
      </c>
      <c r="B1608" s="16">
        <f t="shared" si="461"/>
        <v>16</v>
      </c>
      <c r="C1608" s="17" t="s">
        <v>16</v>
      </c>
      <c r="D1608" s="16" t="str">
        <f t="shared" ref="D1608:D1610" si="462">IF(ISNUMBER(SEARCH("n/a",H1608)),"",CONCATENATE(C1608," ",H1608,","))</f>
        <v>"adult_hkd": 472,</v>
      </c>
      <c r="E1608" s="16" t="s">
        <v>116</v>
      </c>
      <c r="F1608" s="16" t="str">
        <f>VLOOKUP(A1608,Sheet2!A:U,5,FALSE)</f>
        <v>XMB</v>
      </c>
      <c r="G1608" s="16" t="s">
        <v>118</v>
      </c>
      <c r="H1608" s="16">
        <f>VLOOKUP(A1608,Sheet2!A:U,15,FALSE)</f>
        <v>472</v>
      </c>
      <c r="I1608" s="16" t="e">
        <f t="shared" ref="I1608:I1610" ca="1" si="463">_xlfn.FORMULATEXT(H1608)</f>
        <v>#NAME?</v>
      </c>
      <c r="K1608" t="b">
        <f t="shared" ca="1" si="460"/>
        <v>0</v>
      </c>
    </row>
    <row r="1609" spans="1:11">
      <c r="A1609" s="16">
        <f t="shared" si="446"/>
        <v>38</v>
      </c>
      <c r="B1609" s="16">
        <f t="shared" si="461"/>
        <v>17</v>
      </c>
      <c r="C1609" s="17" t="s">
        <v>17</v>
      </c>
      <c r="D1609" s="16" t="str">
        <f t="shared" si="462"/>
        <v>"child_cny": 213,</v>
      </c>
      <c r="E1609" s="16" t="s">
        <v>116</v>
      </c>
      <c r="F1609" s="16" t="str">
        <f>VLOOKUP(A1609,Sheet2!A:U,5,FALSE)</f>
        <v>XMB</v>
      </c>
      <c r="G1609" s="16" t="s">
        <v>118</v>
      </c>
      <c r="H1609" s="16">
        <f>VLOOKUP(A1609,Sheet2!A:U,11,FALSE)</f>
        <v>213</v>
      </c>
      <c r="I1609" s="16" t="e">
        <f t="shared" ca="1" si="463"/>
        <v>#NAME?</v>
      </c>
      <c r="K1609" t="b">
        <f t="shared" ca="1" si="460"/>
        <v>0</v>
      </c>
    </row>
    <row r="1610" spans="1:11">
      <c r="A1610" s="16">
        <f t="shared" si="446"/>
        <v>38</v>
      </c>
      <c r="B1610" s="16">
        <f t="shared" si="461"/>
        <v>18</v>
      </c>
      <c r="C1610" s="17" t="s">
        <v>18</v>
      </c>
      <c r="D1610" s="16" t="str">
        <f t="shared" si="462"/>
        <v>"child_hkd": 247,</v>
      </c>
      <c r="E1610" s="16" t="s">
        <v>116</v>
      </c>
      <c r="F1610" s="16" t="str">
        <f>VLOOKUP(A1610,Sheet2!A:U,5,FALSE)</f>
        <v>XMB</v>
      </c>
      <c r="G1610" s="16" t="s">
        <v>118</v>
      </c>
      <c r="H1610" s="16">
        <f>VLOOKUP(A1610,Sheet2!A:U,19,FALSE)</f>
        <v>247</v>
      </c>
      <c r="I1610" s="16" t="e">
        <f t="shared" ca="1" si="463"/>
        <v>#NAME?</v>
      </c>
      <c r="K1610" t="b">
        <f t="shared" ca="1" si="460"/>
        <v>0</v>
      </c>
    </row>
    <row r="1611" spans="1:11">
      <c r="A1611">
        <f t="shared" si="446"/>
        <v>38</v>
      </c>
      <c r="B1611">
        <f t="shared" si="461"/>
        <v>19</v>
      </c>
      <c r="C1611" s="1" t="s">
        <v>9</v>
      </c>
      <c r="D1611" t="str">
        <f>IF(J1607=0,"",C1611)</f>
        <v>"class_title":"first_class",</v>
      </c>
      <c r="E1611" t="s">
        <v>116</v>
      </c>
      <c r="F1611" t="str">
        <f>VLOOKUP(A1611,Sheet2!A:U,5,FALSE)</f>
        <v>XMB</v>
      </c>
      <c r="K1611" t="b">
        <f t="shared" ca="1" si="460"/>
        <v>0</v>
      </c>
    </row>
    <row r="1612" spans="1:11">
      <c r="A1612">
        <f t="shared" si="446"/>
        <v>38</v>
      </c>
      <c r="B1612">
        <f t="shared" si="461"/>
        <v>20</v>
      </c>
      <c r="C1612" s="1" t="s">
        <v>10</v>
      </c>
      <c r="D1612" t="str">
        <f>IF(J1607=0,"",C1612)</f>
        <v>"class_type":3</v>
      </c>
      <c r="E1612" t="s">
        <v>116</v>
      </c>
      <c r="F1612" t="str">
        <f>VLOOKUP(A1612,Sheet2!A:U,5,FALSE)</f>
        <v>XMB</v>
      </c>
      <c r="K1612" t="b">
        <f t="shared" ca="1" si="460"/>
        <v>0</v>
      </c>
    </row>
    <row r="1613" spans="1:11">
      <c r="A1613">
        <f t="shared" si="446"/>
        <v>38</v>
      </c>
      <c r="B1613">
        <f t="shared" si="461"/>
        <v>21</v>
      </c>
      <c r="C1613" s="1" t="s">
        <v>1</v>
      </c>
      <c r="D1613" t="str">
        <f>IF(J1607=0,"",IF(SUM(J1615:J1631)&gt;0,C1613,"}"))</f>
        <v>},</v>
      </c>
      <c r="E1613" t="s">
        <v>116</v>
      </c>
      <c r="F1613" t="str">
        <f>VLOOKUP(A1613,Sheet2!A:U,5,FALSE)</f>
        <v>XMB</v>
      </c>
      <c r="K1613" t="b">
        <f t="shared" ca="1" si="460"/>
        <v>0</v>
      </c>
    </row>
    <row r="1614" spans="1:11">
      <c r="A1614">
        <f t="shared" si="446"/>
        <v>38</v>
      </c>
      <c r="B1614">
        <f t="shared" si="461"/>
        <v>22</v>
      </c>
      <c r="C1614" s="1" t="s">
        <v>0</v>
      </c>
      <c r="D1614" t="str">
        <f>IF(J1615=0,"",C1614)</f>
        <v>{</v>
      </c>
      <c r="E1614" t="s">
        <v>116</v>
      </c>
      <c r="F1614" t="str">
        <f>VLOOKUP(A1614,Sheet2!A:U,5,FALSE)</f>
        <v>XMB</v>
      </c>
      <c r="K1614" t="b">
        <f t="shared" ca="1" si="460"/>
        <v>0</v>
      </c>
    </row>
    <row r="1615" spans="1:11">
      <c r="A1615" s="18">
        <f t="shared" ref="A1615:A1635" si="464">ROUNDUP((ROW(C1615)-1)/43,0)</f>
        <v>38</v>
      </c>
      <c r="B1615" s="18">
        <f t="shared" si="461"/>
        <v>23</v>
      </c>
      <c r="C1615" s="19" t="s">
        <v>15</v>
      </c>
      <c r="D1615" s="18" t="str">
        <f>IF(ISNUMBER(SEARCH("n/a",H1615)),"",CONCATENATE(C1615," ",H1615,","))</f>
        <v>"adult_cny": 460,</v>
      </c>
      <c r="E1615" s="18" t="s">
        <v>116</v>
      </c>
      <c r="F1615" s="18" t="str">
        <f>VLOOKUP(A1615,Sheet2!A:U,5,FALSE)</f>
        <v>XMB</v>
      </c>
      <c r="G1615" s="18" t="s">
        <v>119</v>
      </c>
      <c r="H1615" s="18">
        <f>VLOOKUP(A1615,Sheet2!A:U,8,FALSE)</f>
        <v>460</v>
      </c>
      <c r="I1615" s="18" t="e">
        <f ca="1">_xlfn.FORMULATEXT(H1615)</f>
        <v>#NAME?</v>
      </c>
      <c r="J1615">
        <f>COUNT(H1615:H1618)</f>
        <v>4</v>
      </c>
      <c r="K1615" t="b">
        <f t="shared" ca="1" si="460"/>
        <v>0</v>
      </c>
    </row>
    <row r="1616" spans="1:11">
      <c r="A1616" s="18">
        <f t="shared" si="464"/>
        <v>38</v>
      </c>
      <c r="B1616" s="18">
        <f t="shared" si="461"/>
        <v>24</v>
      </c>
      <c r="C1616" s="19" t="s">
        <v>16</v>
      </c>
      <c r="D1616" s="18" t="str">
        <f t="shared" ref="D1616:D1618" si="465">IF(ISNUMBER(SEARCH("n/a",H1616)),"",CONCATENATE(C1616," ",H1616,","))</f>
        <v>"adult_hkd": 532,</v>
      </c>
      <c r="E1616" s="18" t="s">
        <v>116</v>
      </c>
      <c r="F1616" s="18" t="str">
        <f>VLOOKUP(A1616,Sheet2!A:U,5,FALSE)</f>
        <v>XMB</v>
      </c>
      <c r="G1616" s="18" t="s">
        <v>119</v>
      </c>
      <c r="H1616" s="18">
        <f>VLOOKUP(A1616,Sheet2!A:U,16,FALSE)</f>
        <v>532</v>
      </c>
      <c r="I1616" s="18" t="e">
        <f t="shared" ref="I1616:I1618" ca="1" si="466">_xlfn.FORMULATEXT(H1616)</f>
        <v>#NAME?</v>
      </c>
      <c r="K1616" t="b">
        <f t="shared" ca="1" si="460"/>
        <v>0</v>
      </c>
    </row>
    <row r="1617" spans="1:11">
      <c r="A1617" s="18">
        <f t="shared" si="464"/>
        <v>38</v>
      </c>
      <c r="B1617" s="18">
        <f t="shared" si="461"/>
        <v>25</v>
      </c>
      <c r="C1617" s="19" t="s">
        <v>17</v>
      </c>
      <c r="D1617" s="18" t="str">
        <f t="shared" si="465"/>
        <v>"child_cny": 240,</v>
      </c>
      <c r="E1617" s="18" t="s">
        <v>116</v>
      </c>
      <c r="F1617" s="18" t="str">
        <f>VLOOKUP(A1617,Sheet2!A:U,5,FALSE)</f>
        <v>XMB</v>
      </c>
      <c r="G1617" s="18" t="s">
        <v>119</v>
      </c>
      <c r="H1617" s="18">
        <f>VLOOKUP(A1617,Sheet2!A:U,12,FALSE)</f>
        <v>240</v>
      </c>
      <c r="I1617" s="18" t="e">
        <f t="shared" ca="1" si="466"/>
        <v>#NAME?</v>
      </c>
      <c r="K1617" t="b">
        <f t="shared" ca="1" si="460"/>
        <v>0</v>
      </c>
    </row>
    <row r="1618" spans="1:11">
      <c r="A1618" s="18">
        <f t="shared" si="464"/>
        <v>38</v>
      </c>
      <c r="B1618" s="18">
        <f t="shared" si="461"/>
        <v>26</v>
      </c>
      <c r="C1618" s="19" t="s">
        <v>18</v>
      </c>
      <c r="D1618" s="18" t="str">
        <f t="shared" si="465"/>
        <v>"child_hkd": 278,</v>
      </c>
      <c r="E1618" s="18" t="s">
        <v>116</v>
      </c>
      <c r="F1618" s="18" t="str">
        <f>VLOOKUP(A1618,Sheet2!A:U,5,FALSE)</f>
        <v>XMB</v>
      </c>
      <c r="G1618" s="18" t="s">
        <v>119</v>
      </c>
      <c r="H1618" s="18">
        <f>VLOOKUP(A1618,Sheet2!A:U,20,FALSE)</f>
        <v>278</v>
      </c>
      <c r="I1618" s="18" t="e">
        <f t="shared" ca="1" si="466"/>
        <v>#NAME?</v>
      </c>
      <c r="K1618" t="b">
        <f t="shared" ca="1" si="460"/>
        <v>0</v>
      </c>
    </row>
    <row r="1619" spans="1:11">
      <c r="A1619">
        <f t="shared" si="464"/>
        <v>38</v>
      </c>
      <c r="B1619">
        <f t="shared" si="461"/>
        <v>27</v>
      </c>
      <c r="C1619" s="1" t="s">
        <v>11</v>
      </c>
      <c r="D1619" t="str">
        <f>IF(J1615=0,"",C1619)</f>
        <v>"class_title":"premium_class",</v>
      </c>
      <c r="E1619" t="s">
        <v>116</v>
      </c>
      <c r="F1619" t="str">
        <f>VLOOKUP(A1619,Sheet2!A:U,5,FALSE)</f>
        <v>XMB</v>
      </c>
      <c r="K1619" t="b">
        <f t="shared" ca="1" si="460"/>
        <v>0</v>
      </c>
    </row>
    <row r="1620" spans="1:11">
      <c r="A1620">
        <f t="shared" si="464"/>
        <v>38</v>
      </c>
      <c r="B1620">
        <f t="shared" si="461"/>
        <v>28</v>
      </c>
      <c r="C1620" s="1" t="s">
        <v>12</v>
      </c>
      <c r="D1620" t="str">
        <f>IF(J1615=0,"",C1620)</f>
        <v>"class_type":2</v>
      </c>
      <c r="E1620" t="s">
        <v>116</v>
      </c>
      <c r="F1620" t="str">
        <f>VLOOKUP(A1620,Sheet2!A:U,5,FALSE)</f>
        <v>XMB</v>
      </c>
      <c r="K1620" t="b">
        <f t="shared" ca="1" si="460"/>
        <v>0</v>
      </c>
    </row>
    <row r="1621" spans="1:11">
      <c r="A1621">
        <f t="shared" si="464"/>
        <v>38</v>
      </c>
      <c r="B1621">
        <f t="shared" si="461"/>
        <v>29</v>
      </c>
      <c r="C1621" s="1" t="s">
        <v>1</v>
      </c>
      <c r="D1621" t="str">
        <f>IF(J1615=0,"",IF(SUM(J1623:J1639)&gt;0,C1621,"}"))</f>
        <v>},</v>
      </c>
      <c r="E1621" t="s">
        <v>116</v>
      </c>
      <c r="F1621" t="str">
        <f>VLOOKUP(A1621,Sheet2!A:U,5,FALSE)</f>
        <v>XMB</v>
      </c>
      <c r="K1621" t="b">
        <f t="shared" ca="1" si="460"/>
        <v>0</v>
      </c>
    </row>
    <row r="1622" spans="1:11">
      <c r="A1622">
        <f t="shared" si="464"/>
        <v>38</v>
      </c>
      <c r="B1622">
        <f t="shared" si="461"/>
        <v>30</v>
      </c>
      <c r="C1622" s="1" t="s">
        <v>0</v>
      </c>
      <c r="D1622" t="str">
        <f>IF(J1623=0,"",C1622)</f>
        <v>{</v>
      </c>
      <c r="E1622" t="s">
        <v>116</v>
      </c>
      <c r="F1622" t="str">
        <f>VLOOKUP(A1622,Sheet2!A:U,5,FALSE)</f>
        <v>XMB</v>
      </c>
      <c r="K1622" t="b">
        <f t="shared" ca="1" si="460"/>
        <v>0</v>
      </c>
    </row>
    <row r="1623" spans="1:11">
      <c r="A1623" s="20">
        <f t="shared" si="464"/>
        <v>38</v>
      </c>
      <c r="B1623" s="20">
        <f t="shared" si="461"/>
        <v>31</v>
      </c>
      <c r="C1623" s="21" t="s">
        <v>15</v>
      </c>
      <c r="D1623" s="20" t="str">
        <f>IF(ISNUMBER(SEARCH("n/a",H1623)),"",CONCATENATE(C1623," ",H1623,","))</f>
        <v>"adult_cny": 766,</v>
      </c>
      <c r="E1623" s="20" t="s">
        <v>116</v>
      </c>
      <c r="F1623" s="20" t="str">
        <f>VLOOKUP(A1623,Sheet2!A:U,5,FALSE)</f>
        <v>XMB</v>
      </c>
      <c r="G1623" s="20" t="s">
        <v>120</v>
      </c>
      <c r="H1623" s="20">
        <f>VLOOKUP(A1623,Sheet2!A:U,9,FALSE)</f>
        <v>766</v>
      </c>
      <c r="I1623" s="20" t="e">
        <f ca="1">_xlfn.FORMULATEXT(H1623)</f>
        <v>#NAME?</v>
      </c>
      <c r="J1623">
        <f>COUNT(H1623:H1626)</f>
        <v>4</v>
      </c>
      <c r="K1623" t="b">
        <f t="shared" ca="1" si="460"/>
        <v>0</v>
      </c>
    </row>
    <row r="1624" spans="1:11">
      <c r="A1624" s="20">
        <f t="shared" si="464"/>
        <v>38</v>
      </c>
      <c r="B1624" s="20">
        <f t="shared" si="461"/>
        <v>32</v>
      </c>
      <c r="C1624" s="21" t="s">
        <v>16</v>
      </c>
      <c r="D1624" s="20" t="str">
        <f t="shared" ref="D1624:D1626" si="467">IF(ISNUMBER(SEARCH("n/a",H1624)),"",CONCATENATE(C1624," ",H1624,","))</f>
        <v>"adult_hkd": 887,</v>
      </c>
      <c r="E1624" s="20" t="s">
        <v>116</v>
      </c>
      <c r="F1624" s="20" t="str">
        <f>VLOOKUP(A1624,Sheet2!A:U,5,FALSE)</f>
        <v>XMB</v>
      </c>
      <c r="G1624" s="20" t="s">
        <v>120</v>
      </c>
      <c r="H1624" s="20">
        <f>VLOOKUP(A1624,Sheet2!A:U,17,FALSE)</f>
        <v>887</v>
      </c>
      <c r="I1624" s="20" t="e">
        <f t="shared" ref="I1624:I1626" ca="1" si="468">_xlfn.FORMULATEXT(H1624)</f>
        <v>#NAME?</v>
      </c>
      <c r="K1624" t="b">
        <f t="shared" ca="1" si="460"/>
        <v>0</v>
      </c>
    </row>
    <row r="1625" spans="1:11">
      <c r="A1625" s="20">
        <f t="shared" si="464"/>
        <v>38</v>
      </c>
      <c r="B1625" s="20">
        <f t="shared" si="461"/>
        <v>33</v>
      </c>
      <c r="C1625" s="21" t="s">
        <v>17</v>
      </c>
      <c r="D1625" s="20" t="str">
        <f t="shared" si="467"/>
        <v>"child_cny": 399,</v>
      </c>
      <c r="E1625" s="20" t="s">
        <v>116</v>
      </c>
      <c r="F1625" s="20" t="str">
        <f>VLOOKUP(A1625,Sheet2!A:U,5,FALSE)</f>
        <v>XMB</v>
      </c>
      <c r="G1625" s="20" t="s">
        <v>120</v>
      </c>
      <c r="H1625" s="20">
        <f>VLOOKUP(A1625,Sheet2!A:U,13,FALSE)</f>
        <v>399</v>
      </c>
      <c r="I1625" s="20" t="e">
        <f t="shared" ca="1" si="468"/>
        <v>#NAME?</v>
      </c>
      <c r="K1625" t="b">
        <f t="shared" ca="1" si="460"/>
        <v>0</v>
      </c>
    </row>
    <row r="1626" spans="1:11">
      <c r="A1626" s="20">
        <f t="shared" si="464"/>
        <v>38</v>
      </c>
      <c r="B1626" s="20">
        <f t="shared" si="461"/>
        <v>34</v>
      </c>
      <c r="C1626" s="21" t="s">
        <v>18</v>
      </c>
      <c r="D1626" s="20" t="str">
        <f t="shared" si="467"/>
        <v>"child_hkd": 462,</v>
      </c>
      <c r="E1626" s="20" t="s">
        <v>116</v>
      </c>
      <c r="F1626" s="20" t="str">
        <f>VLOOKUP(A1626,Sheet2!A:U,5,FALSE)</f>
        <v>XMB</v>
      </c>
      <c r="G1626" s="20" t="s">
        <v>120</v>
      </c>
      <c r="H1626" s="20">
        <f>VLOOKUP(A1626,Sheet2!A:U,21,FALSE)</f>
        <v>462</v>
      </c>
      <c r="I1626" s="20" t="e">
        <f t="shared" ca="1" si="468"/>
        <v>#NAME?</v>
      </c>
      <c r="K1626" t="b">
        <f t="shared" ca="1" si="460"/>
        <v>0</v>
      </c>
    </row>
    <row r="1627" spans="1:11">
      <c r="A1627">
        <f t="shared" si="464"/>
        <v>38</v>
      </c>
      <c r="B1627">
        <f t="shared" si="461"/>
        <v>35</v>
      </c>
      <c r="C1627" s="1" t="s">
        <v>13</v>
      </c>
      <c r="D1627" t="str">
        <f>IF(J1623=0,"",C1627)</f>
        <v>"class_title":"business_class",</v>
      </c>
      <c r="E1627" t="s">
        <v>116</v>
      </c>
      <c r="F1627" t="str">
        <f>VLOOKUP(A1627,Sheet2!A:U,5,FALSE)</f>
        <v>XMB</v>
      </c>
      <c r="K1627" t="b">
        <f t="shared" ca="1" si="460"/>
        <v>0</v>
      </c>
    </row>
    <row r="1628" spans="1:11">
      <c r="A1628">
        <f t="shared" si="464"/>
        <v>38</v>
      </c>
      <c r="B1628">
        <f t="shared" si="461"/>
        <v>36</v>
      </c>
      <c r="C1628" s="1" t="s">
        <v>14</v>
      </c>
      <c r="D1628" t="str">
        <f>IF(J1623=0,"",C1628)</f>
        <v>"class_type":1</v>
      </c>
      <c r="E1628" t="s">
        <v>116</v>
      </c>
      <c r="F1628" t="str">
        <f>VLOOKUP(A1628,Sheet2!A:U,5,FALSE)</f>
        <v>XMB</v>
      </c>
      <c r="K1628" t="b">
        <f t="shared" ca="1" si="460"/>
        <v>0</v>
      </c>
    </row>
    <row r="1629" spans="1:11">
      <c r="A1629">
        <f t="shared" si="464"/>
        <v>38</v>
      </c>
      <c r="B1629">
        <f t="shared" si="461"/>
        <v>37</v>
      </c>
      <c r="C1629" s="1" t="s">
        <v>2</v>
      </c>
      <c r="D1629" t="str">
        <f>IF(J1623=0,"",C1629)</f>
        <v>}</v>
      </c>
      <c r="E1629" t="s">
        <v>116</v>
      </c>
      <c r="F1629" t="str">
        <f>VLOOKUP(A1629,Sheet2!A:U,5,FALSE)</f>
        <v>XMB</v>
      </c>
      <c r="K1629" t="b">
        <f t="shared" ca="1" si="460"/>
        <v>0</v>
      </c>
    </row>
    <row r="1630" spans="1:11">
      <c r="A1630">
        <f t="shared" si="464"/>
        <v>38</v>
      </c>
      <c r="B1630">
        <f t="shared" si="461"/>
        <v>38</v>
      </c>
      <c r="C1630" s="1" t="s">
        <v>3</v>
      </c>
      <c r="D1630" t="str">
        <f t="shared" ref="D1630:D1632" si="469">C1630</f>
        <v>]</v>
      </c>
      <c r="E1630" t="s">
        <v>116</v>
      </c>
      <c r="F1630" t="str">
        <f>VLOOKUP(A1630,Sheet2!A:U,5,FALSE)</f>
        <v>XMB</v>
      </c>
      <c r="K1630" t="b">
        <f t="shared" ca="1" si="460"/>
        <v>0</v>
      </c>
    </row>
    <row r="1631" spans="1:11">
      <c r="A1631">
        <f t="shared" si="464"/>
        <v>38</v>
      </c>
      <c r="B1631">
        <f t="shared" si="461"/>
        <v>39</v>
      </c>
      <c r="C1631" s="1" t="s">
        <v>2</v>
      </c>
      <c r="D1631" t="str">
        <f t="shared" si="469"/>
        <v>}</v>
      </c>
      <c r="E1631" t="s">
        <v>116</v>
      </c>
      <c r="F1631" t="str">
        <f>VLOOKUP(A1631,Sheet2!A:U,5,FALSE)</f>
        <v>XMB</v>
      </c>
      <c r="K1631" t="b">
        <f t="shared" ca="1" si="460"/>
        <v>0</v>
      </c>
    </row>
    <row r="1632" spans="1:11">
      <c r="A1632">
        <f t="shared" si="464"/>
        <v>38</v>
      </c>
      <c r="B1632">
        <f t="shared" si="461"/>
        <v>40</v>
      </c>
      <c r="C1632" s="1" t="s">
        <v>4</v>
      </c>
      <c r="D1632" t="str">
        <f t="shared" si="469"/>
        <v>],</v>
      </c>
      <c r="E1632" t="s">
        <v>116</v>
      </c>
      <c r="F1632" t="str">
        <f>VLOOKUP(A1632,Sheet2!A:U,5,FALSE)</f>
        <v>XMB</v>
      </c>
      <c r="K1632" t="b">
        <f t="shared" ca="1" si="460"/>
        <v>0</v>
      </c>
    </row>
    <row r="1633" spans="1:11">
      <c r="A1633">
        <f t="shared" si="464"/>
        <v>38</v>
      </c>
      <c r="B1633">
        <f t="shared" si="461"/>
        <v>41</v>
      </c>
      <c r="C1633" s="1" t="s">
        <v>19</v>
      </c>
      <c r="D1633" t="str">
        <f>CONCATENATE(C1633," ",A1633,",")</f>
        <v>"fee_id": 38,</v>
      </c>
      <c r="E1633" t="s">
        <v>116</v>
      </c>
      <c r="F1633" t="str">
        <f>VLOOKUP(A1633,Sheet2!A:U,5,FALSE)</f>
        <v>XMB</v>
      </c>
      <c r="K1633" t="b">
        <f t="shared" ca="1" si="460"/>
        <v>0</v>
      </c>
    </row>
    <row r="1634" spans="1:11">
      <c r="A1634">
        <f t="shared" si="464"/>
        <v>38</v>
      </c>
      <c r="B1634">
        <f t="shared" si="461"/>
        <v>42</v>
      </c>
      <c r="C1634" s="1" t="s">
        <v>129</v>
      </c>
      <c r="D1634" t="str">
        <f>CONCATENATE(C1634,E1634,"2",F1634,"""")</f>
        <v>"route_id": "WEK2XMB"</v>
      </c>
      <c r="E1634" t="s">
        <v>116</v>
      </c>
      <c r="F1634" t="str">
        <f>VLOOKUP(A1634,Sheet2!A:U,5,FALSE)</f>
        <v>XMB</v>
      </c>
      <c r="K1634" t="b">
        <f t="shared" ca="1" si="460"/>
        <v>0</v>
      </c>
    </row>
    <row r="1635" spans="1:11">
      <c r="A1635">
        <f t="shared" si="464"/>
        <v>38</v>
      </c>
      <c r="B1635">
        <f t="shared" si="461"/>
        <v>43</v>
      </c>
      <c r="C1635" s="1" t="s">
        <v>1</v>
      </c>
      <c r="D1635" t="str">
        <f>IF(D1636="","}",C1635)</f>
        <v>},</v>
      </c>
      <c r="E1635" t="s">
        <v>116</v>
      </c>
      <c r="F1635" t="str">
        <f>VLOOKUP(A1635,Sheet2!A:U,5,FALSE)</f>
        <v>XMB</v>
      </c>
      <c r="K1635" t="b">
        <f t="shared" ca="1" si="460"/>
        <v>0</v>
      </c>
    </row>
    <row r="1636" spans="1:11">
      <c r="A1636">
        <f>ROUNDUP((ROW(C1636)-1)/43,0)</f>
        <v>39</v>
      </c>
      <c r="B1636">
        <f t="shared" si="461"/>
        <v>1</v>
      </c>
      <c r="C1636" s="1" t="s">
        <v>0</v>
      </c>
      <c r="D1636" t="str">
        <f>C1636</f>
        <v>{</v>
      </c>
      <c r="E1636" t="s">
        <v>116</v>
      </c>
      <c r="F1636" t="str">
        <f>VLOOKUP(A1636,Sheet2!A:U,5,FALSE)</f>
        <v>YUX</v>
      </c>
      <c r="K1636" t="b">
        <f t="shared" ca="1" si="460"/>
        <v>0</v>
      </c>
    </row>
    <row r="1637" spans="1:11">
      <c r="A1637">
        <f t="shared" ref="A1637:A1700" si="470">ROUNDUP((ROW(C1637)-1)/43,0)</f>
        <v>39</v>
      </c>
      <c r="B1637">
        <f t="shared" si="461"/>
        <v>2</v>
      </c>
      <c r="C1637" s="1" t="s">
        <v>5</v>
      </c>
      <c r="D1637" t="str">
        <f t="shared" ref="D1637:D1640" si="471">C1637</f>
        <v>"fee_data":[</v>
      </c>
      <c r="E1637" t="s">
        <v>116</v>
      </c>
      <c r="F1637" t="str">
        <f>VLOOKUP(A1637,Sheet2!A:U,5,FALSE)</f>
        <v>YUX</v>
      </c>
      <c r="K1637" t="b">
        <f t="shared" ca="1" si="460"/>
        <v>0</v>
      </c>
    </row>
    <row r="1638" spans="1:11">
      <c r="A1638">
        <f t="shared" si="470"/>
        <v>39</v>
      </c>
      <c r="B1638">
        <f t="shared" si="461"/>
        <v>3</v>
      </c>
      <c r="C1638" s="1" t="s">
        <v>0</v>
      </c>
      <c r="D1638" t="str">
        <f t="shared" si="471"/>
        <v>{</v>
      </c>
      <c r="E1638" t="s">
        <v>116</v>
      </c>
      <c r="F1638" t="str">
        <f>VLOOKUP(A1638,Sheet2!A:U,5,FALSE)</f>
        <v>YUX</v>
      </c>
      <c r="K1638" t="b">
        <f t="shared" ca="1" si="460"/>
        <v>0</v>
      </c>
    </row>
    <row r="1639" spans="1:11">
      <c r="A1639">
        <f t="shared" si="470"/>
        <v>39</v>
      </c>
      <c r="B1639">
        <f t="shared" si="461"/>
        <v>4</v>
      </c>
      <c r="C1639" s="24" t="s">
        <v>133</v>
      </c>
      <c r="D1639" t="str">
        <f>CONCATENATE(C1639,$M$1,",",$N$1,""",")</f>
        <v>"fee_date":"2019,2",</v>
      </c>
      <c r="E1639" t="s">
        <v>116</v>
      </c>
      <c r="F1639" t="str">
        <f>VLOOKUP(A1639,Sheet2!A:U,5,FALSE)</f>
        <v>YUX</v>
      </c>
      <c r="K1639" t="b">
        <f t="shared" ca="1" si="460"/>
        <v>0</v>
      </c>
    </row>
    <row r="1640" spans="1:11">
      <c r="A1640">
        <f t="shared" si="470"/>
        <v>39</v>
      </c>
      <c r="B1640">
        <f t="shared" si="461"/>
        <v>5</v>
      </c>
      <c r="C1640" s="1" t="s">
        <v>6</v>
      </c>
      <c r="D1640" t="str">
        <f t="shared" si="471"/>
        <v>"fee_detail":[</v>
      </c>
      <c r="E1640" t="s">
        <v>116</v>
      </c>
      <c r="F1640" t="str">
        <f>VLOOKUP(A1640,Sheet2!A:U,5,FALSE)</f>
        <v>YUX</v>
      </c>
      <c r="K1640" t="b">
        <f t="shared" ca="1" si="460"/>
        <v>0</v>
      </c>
    </row>
    <row r="1641" spans="1:11">
      <c r="A1641">
        <f t="shared" si="470"/>
        <v>39</v>
      </c>
      <c r="B1641">
        <f t="shared" si="461"/>
        <v>6</v>
      </c>
      <c r="C1641" s="1" t="s">
        <v>0</v>
      </c>
      <c r="D1641" t="str">
        <f>IF(J1642=0,"",C1641)</f>
        <v>{</v>
      </c>
      <c r="E1641" t="s">
        <v>116</v>
      </c>
      <c r="F1641" t="str">
        <f>VLOOKUP(A1641,Sheet2!A:U,5,FALSE)</f>
        <v>YUX</v>
      </c>
      <c r="K1641" t="b">
        <f t="shared" ca="1" si="460"/>
        <v>0</v>
      </c>
    </row>
    <row r="1642" spans="1:11">
      <c r="A1642" s="14">
        <f t="shared" si="470"/>
        <v>39</v>
      </c>
      <c r="B1642" s="14">
        <f t="shared" si="461"/>
        <v>7</v>
      </c>
      <c r="C1642" s="15" t="s">
        <v>15</v>
      </c>
      <c r="D1642" s="14" t="str">
        <f>IF(ISNUMBER(SEARCH("n/a",H1642)),"",CONCATENATE(C1642," ",H1642,","))</f>
        <v>"adult_cny": 214,</v>
      </c>
      <c r="E1642" s="14" t="s">
        <v>116</v>
      </c>
      <c r="F1642" s="14" t="str">
        <f>VLOOKUP(A1642,Sheet2!A:U,5,FALSE)</f>
        <v>YUX</v>
      </c>
      <c r="G1642" s="14" t="s">
        <v>117</v>
      </c>
      <c r="H1642" s="14">
        <f>VLOOKUP(A1642,Sheet2!A:U,6,FALSE)</f>
        <v>214</v>
      </c>
      <c r="I1642" s="14" t="e">
        <f ca="1">_xlfn.FORMULATEXT(H1642)</f>
        <v>#NAME?</v>
      </c>
      <c r="J1642">
        <f>COUNT(H1642:H1645)</f>
        <v>4</v>
      </c>
      <c r="K1642" t="b">
        <f t="shared" ca="1" si="460"/>
        <v>0</v>
      </c>
    </row>
    <row r="1643" spans="1:11">
      <c r="A1643" s="14">
        <f t="shared" si="470"/>
        <v>39</v>
      </c>
      <c r="B1643" s="14">
        <f t="shared" si="461"/>
        <v>8</v>
      </c>
      <c r="C1643" s="15" t="s">
        <v>16</v>
      </c>
      <c r="D1643" s="14" t="str">
        <f t="shared" ref="D1643:D1645" si="472">IF(ISNUMBER(SEARCH("n/a",H1643)),"",CONCATENATE(C1643," ",H1643,","))</f>
        <v>"adult_hkd": 248,</v>
      </c>
      <c r="E1643" s="14" t="s">
        <v>116</v>
      </c>
      <c r="F1643" s="14" t="str">
        <f>VLOOKUP(A1643,Sheet2!A:U,5,FALSE)</f>
        <v>YUX</v>
      </c>
      <c r="G1643" s="14" t="s">
        <v>117</v>
      </c>
      <c r="H1643" s="14">
        <f>VLOOKUP(A1643,Sheet2!A:U,14,FALSE)</f>
        <v>248</v>
      </c>
      <c r="I1643" s="14" t="e">
        <f t="shared" ref="I1643:I1645" ca="1" si="473">_xlfn.FORMULATEXT(H1643)</f>
        <v>#NAME?</v>
      </c>
      <c r="K1643" t="b">
        <f t="shared" ca="1" si="460"/>
        <v>0</v>
      </c>
    </row>
    <row r="1644" spans="1:11">
      <c r="A1644" s="14">
        <f t="shared" si="470"/>
        <v>39</v>
      </c>
      <c r="B1644" s="14">
        <f t="shared" si="461"/>
        <v>9</v>
      </c>
      <c r="C1644" s="15" t="s">
        <v>17</v>
      </c>
      <c r="D1644" s="14" t="str">
        <f t="shared" si="472"/>
        <v>"child_cny": 111,</v>
      </c>
      <c r="E1644" s="14" t="s">
        <v>116</v>
      </c>
      <c r="F1644" s="14" t="str">
        <f>VLOOKUP(A1644,Sheet2!A:U,5,FALSE)</f>
        <v>YUX</v>
      </c>
      <c r="G1644" s="14" t="s">
        <v>117</v>
      </c>
      <c r="H1644" s="14">
        <f>VLOOKUP(A1644,Sheet2!A:U,10,FALSE)</f>
        <v>111</v>
      </c>
      <c r="I1644" s="14" t="e">
        <f t="shared" ca="1" si="473"/>
        <v>#NAME?</v>
      </c>
      <c r="K1644" t="b">
        <f t="shared" ca="1" si="460"/>
        <v>0</v>
      </c>
    </row>
    <row r="1645" spans="1:11">
      <c r="A1645" s="14">
        <f t="shared" si="470"/>
        <v>39</v>
      </c>
      <c r="B1645" s="14">
        <f t="shared" si="461"/>
        <v>10</v>
      </c>
      <c r="C1645" s="15" t="s">
        <v>18</v>
      </c>
      <c r="D1645" s="14" t="str">
        <f t="shared" si="472"/>
        <v>"child_hkd": 128,</v>
      </c>
      <c r="E1645" s="14" t="s">
        <v>116</v>
      </c>
      <c r="F1645" s="14" t="str">
        <f>VLOOKUP(A1645,Sheet2!A:U,5,FALSE)</f>
        <v>YUX</v>
      </c>
      <c r="G1645" s="14" t="s">
        <v>117</v>
      </c>
      <c r="H1645" s="14">
        <f>VLOOKUP(A1645,Sheet2!A:U,18,FALSE)</f>
        <v>128</v>
      </c>
      <c r="I1645" s="14" t="e">
        <f t="shared" ca="1" si="473"/>
        <v>#NAME?</v>
      </c>
      <c r="K1645" t="b">
        <f t="shared" ca="1" si="460"/>
        <v>0</v>
      </c>
    </row>
    <row r="1646" spans="1:11">
      <c r="A1646">
        <f t="shared" si="470"/>
        <v>39</v>
      </c>
      <c r="B1646">
        <f t="shared" si="461"/>
        <v>11</v>
      </c>
      <c r="C1646" s="1" t="s">
        <v>7</v>
      </c>
      <c r="D1646" t="str">
        <f>IF(J1642=0,"",C1646)</f>
        <v>"class_title":"second_class",</v>
      </c>
      <c r="E1646" t="s">
        <v>116</v>
      </c>
      <c r="F1646" t="str">
        <f>VLOOKUP(A1646,Sheet2!A:U,5,FALSE)</f>
        <v>YUX</v>
      </c>
      <c r="K1646" t="b">
        <f t="shared" ca="1" si="460"/>
        <v>0</v>
      </c>
    </row>
    <row r="1647" spans="1:11">
      <c r="A1647">
        <f t="shared" si="470"/>
        <v>39</v>
      </c>
      <c r="B1647">
        <f t="shared" si="461"/>
        <v>12</v>
      </c>
      <c r="C1647" s="1" t="s">
        <v>8</v>
      </c>
      <c r="D1647" t="str">
        <f>IF(J1642=0,"",C1647)</f>
        <v>"class_type":4</v>
      </c>
      <c r="E1647" t="s">
        <v>116</v>
      </c>
      <c r="F1647" t="str">
        <f>VLOOKUP(A1647,Sheet2!A:U,5,FALSE)</f>
        <v>YUX</v>
      </c>
      <c r="K1647" t="b">
        <f t="shared" ca="1" si="460"/>
        <v>0</v>
      </c>
    </row>
    <row r="1648" spans="1:11">
      <c r="A1648">
        <f t="shared" si="470"/>
        <v>39</v>
      </c>
      <c r="B1648">
        <f t="shared" si="461"/>
        <v>13</v>
      </c>
      <c r="C1648" s="1" t="s">
        <v>1</v>
      </c>
      <c r="D1648" t="str">
        <f>IF(J1642=0,"",IF(SUM(J1650:J1666)&gt;0,C1648,"}"))</f>
        <v>},</v>
      </c>
      <c r="E1648" t="s">
        <v>116</v>
      </c>
      <c r="F1648" t="str">
        <f>VLOOKUP(A1648,Sheet2!A:U,5,FALSE)</f>
        <v>YUX</v>
      </c>
      <c r="K1648" t="b">
        <f t="shared" ca="1" si="460"/>
        <v>0</v>
      </c>
    </row>
    <row r="1649" spans="1:11">
      <c r="A1649">
        <f t="shared" si="470"/>
        <v>39</v>
      </c>
      <c r="B1649">
        <f t="shared" si="461"/>
        <v>14</v>
      </c>
      <c r="C1649" s="1" t="s">
        <v>0</v>
      </c>
      <c r="D1649" t="str">
        <f>IF(J1650=0,"",C1649)</f>
        <v>{</v>
      </c>
      <c r="E1649" t="s">
        <v>116</v>
      </c>
      <c r="F1649" t="str">
        <f>VLOOKUP(A1649,Sheet2!A:U,5,FALSE)</f>
        <v>YUX</v>
      </c>
      <c r="K1649" t="b">
        <f t="shared" ca="1" si="460"/>
        <v>0</v>
      </c>
    </row>
    <row r="1650" spans="1:11">
      <c r="A1650" s="16">
        <f t="shared" si="470"/>
        <v>39</v>
      </c>
      <c r="B1650" s="16">
        <f t="shared" si="461"/>
        <v>15</v>
      </c>
      <c r="C1650" s="17" t="s">
        <v>15</v>
      </c>
      <c r="D1650" s="16" t="str">
        <f>IF(ISNUMBER(SEARCH("n/a",H1650)),"",CONCATENATE(C1650," ",H1650,","))</f>
        <v>"adult_cny": 342,</v>
      </c>
      <c r="E1650" s="16" t="s">
        <v>116</v>
      </c>
      <c r="F1650" s="16" t="str">
        <f>VLOOKUP(A1650,Sheet2!A:U,5,FALSE)</f>
        <v>YUX</v>
      </c>
      <c r="G1650" s="16" t="s">
        <v>118</v>
      </c>
      <c r="H1650" s="16">
        <f>VLOOKUP(A1650,Sheet2!A:U,7,FALSE)</f>
        <v>342</v>
      </c>
      <c r="I1650" s="16" t="e">
        <f ca="1">_xlfn.FORMULATEXT(H1650)</f>
        <v>#NAME?</v>
      </c>
      <c r="J1650">
        <f>COUNT(H1650:H1653)</f>
        <v>4</v>
      </c>
      <c r="K1650" t="b">
        <f t="shared" ca="1" si="460"/>
        <v>0</v>
      </c>
    </row>
    <row r="1651" spans="1:11">
      <c r="A1651" s="16">
        <f t="shared" si="470"/>
        <v>39</v>
      </c>
      <c r="B1651" s="16">
        <f t="shared" si="461"/>
        <v>16</v>
      </c>
      <c r="C1651" s="17" t="s">
        <v>16</v>
      </c>
      <c r="D1651" s="16" t="str">
        <f t="shared" ref="D1651:D1653" si="474">IF(ISNUMBER(SEARCH("n/a",H1651)),"",CONCATENATE(C1651," ",H1651,","))</f>
        <v>"adult_hkd": 396,</v>
      </c>
      <c r="E1651" s="16" t="s">
        <v>116</v>
      </c>
      <c r="F1651" s="16" t="str">
        <f>VLOOKUP(A1651,Sheet2!A:U,5,FALSE)</f>
        <v>YUX</v>
      </c>
      <c r="G1651" s="16" t="s">
        <v>118</v>
      </c>
      <c r="H1651" s="16">
        <f>VLOOKUP(A1651,Sheet2!A:U,15,FALSE)</f>
        <v>396</v>
      </c>
      <c r="I1651" s="16" t="e">
        <f t="shared" ref="I1651:I1653" ca="1" si="475">_xlfn.FORMULATEXT(H1651)</f>
        <v>#NAME?</v>
      </c>
      <c r="K1651" t="b">
        <f t="shared" ca="1" si="460"/>
        <v>0</v>
      </c>
    </row>
    <row r="1652" spans="1:11">
      <c r="A1652" s="16">
        <f t="shared" si="470"/>
        <v>39</v>
      </c>
      <c r="B1652" s="16">
        <f t="shared" si="461"/>
        <v>17</v>
      </c>
      <c r="C1652" s="17" t="s">
        <v>17</v>
      </c>
      <c r="D1652" s="16" t="str">
        <f t="shared" si="474"/>
        <v>"child_cny": 178,</v>
      </c>
      <c r="E1652" s="16" t="s">
        <v>116</v>
      </c>
      <c r="F1652" s="16" t="str">
        <f>VLOOKUP(A1652,Sheet2!A:U,5,FALSE)</f>
        <v>YUX</v>
      </c>
      <c r="G1652" s="16" t="s">
        <v>118</v>
      </c>
      <c r="H1652" s="16">
        <f>VLOOKUP(A1652,Sheet2!A:U,11,FALSE)</f>
        <v>178</v>
      </c>
      <c r="I1652" s="16" t="e">
        <f t="shared" ca="1" si="475"/>
        <v>#NAME?</v>
      </c>
      <c r="K1652" t="b">
        <f t="shared" ca="1" si="460"/>
        <v>0</v>
      </c>
    </row>
    <row r="1653" spans="1:11">
      <c r="A1653" s="16">
        <f t="shared" si="470"/>
        <v>39</v>
      </c>
      <c r="B1653" s="16">
        <f t="shared" si="461"/>
        <v>18</v>
      </c>
      <c r="C1653" s="17" t="s">
        <v>18</v>
      </c>
      <c r="D1653" s="16" t="str">
        <f t="shared" si="474"/>
        <v>"child_hkd": 206,</v>
      </c>
      <c r="E1653" s="16" t="s">
        <v>116</v>
      </c>
      <c r="F1653" s="16" t="str">
        <f>VLOOKUP(A1653,Sheet2!A:U,5,FALSE)</f>
        <v>YUX</v>
      </c>
      <c r="G1653" s="16" t="s">
        <v>118</v>
      </c>
      <c r="H1653" s="16">
        <f>VLOOKUP(A1653,Sheet2!A:U,19,FALSE)</f>
        <v>206</v>
      </c>
      <c r="I1653" s="16" t="e">
        <f t="shared" ca="1" si="475"/>
        <v>#NAME?</v>
      </c>
      <c r="K1653" t="b">
        <f t="shared" ca="1" si="460"/>
        <v>0</v>
      </c>
    </row>
    <row r="1654" spans="1:11">
      <c r="A1654">
        <f t="shared" si="470"/>
        <v>39</v>
      </c>
      <c r="B1654">
        <f t="shared" si="461"/>
        <v>19</v>
      </c>
      <c r="C1654" s="1" t="s">
        <v>9</v>
      </c>
      <c r="D1654" t="str">
        <f>IF(J1650=0,"",C1654)</f>
        <v>"class_title":"first_class",</v>
      </c>
      <c r="E1654" t="s">
        <v>116</v>
      </c>
      <c r="F1654" t="str">
        <f>VLOOKUP(A1654,Sheet2!A:U,5,FALSE)</f>
        <v>YUX</v>
      </c>
      <c r="K1654" t="b">
        <f t="shared" ca="1" si="460"/>
        <v>0</v>
      </c>
    </row>
    <row r="1655" spans="1:11">
      <c r="A1655">
        <f t="shared" si="470"/>
        <v>39</v>
      </c>
      <c r="B1655">
        <f t="shared" si="461"/>
        <v>20</v>
      </c>
      <c r="C1655" s="1" t="s">
        <v>10</v>
      </c>
      <c r="D1655" t="str">
        <f>IF(J1650=0,"",C1655)</f>
        <v>"class_type":3</v>
      </c>
      <c r="E1655" t="s">
        <v>116</v>
      </c>
      <c r="F1655" t="str">
        <f>VLOOKUP(A1655,Sheet2!A:U,5,FALSE)</f>
        <v>YUX</v>
      </c>
      <c r="K1655" t="b">
        <f t="shared" ca="1" si="460"/>
        <v>0</v>
      </c>
    </row>
    <row r="1656" spans="1:11">
      <c r="A1656">
        <f t="shared" si="470"/>
        <v>39</v>
      </c>
      <c r="B1656">
        <f t="shared" si="461"/>
        <v>21</v>
      </c>
      <c r="C1656" s="1" t="s">
        <v>1</v>
      </c>
      <c r="D1656" t="str">
        <f>IF(J1650=0,"",IF(SUM(J1658:J1674)&gt;0,C1656,"}"))</f>
        <v>},</v>
      </c>
      <c r="E1656" t="s">
        <v>116</v>
      </c>
      <c r="F1656" t="str">
        <f>VLOOKUP(A1656,Sheet2!A:U,5,FALSE)</f>
        <v>YUX</v>
      </c>
      <c r="K1656" t="b">
        <f t="shared" ca="1" si="460"/>
        <v>0</v>
      </c>
    </row>
    <row r="1657" spans="1:11">
      <c r="A1657">
        <f t="shared" si="470"/>
        <v>39</v>
      </c>
      <c r="B1657">
        <f t="shared" si="461"/>
        <v>22</v>
      </c>
      <c r="C1657" s="1" t="s">
        <v>0</v>
      </c>
      <c r="D1657" t="str">
        <f>IF(J1658=0,"",C1657)</f>
        <v>{</v>
      </c>
      <c r="E1657" t="s">
        <v>116</v>
      </c>
      <c r="F1657" t="str">
        <f>VLOOKUP(A1657,Sheet2!A:U,5,FALSE)</f>
        <v>YUX</v>
      </c>
      <c r="K1657" t="b">
        <f t="shared" ca="1" si="460"/>
        <v>0</v>
      </c>
    </row>
    <row r="1658" spans="1:11">
      <c r="A1658" s="18">
        <f t="shared" si="470"/>
        <v>39</v>
      </c>
      <c r="B1658" s="18">
        <f t="shared" si="461"/>
        <v>23</v>
      </c>
      <c r="C1658" s="19" t="s">
        <v>15</v>
      </c>
      <c r="D1658" s="18" t="str">
        <f>IF(ISNUMBER(SEARCH("n/a",H1658)),"",CONCATENATE(C1658," ",H1658,","))</f>
        <v>"adult_cny": 385,</v>
      </c>
      <c r="E1658" s="18" t="s">
        <v>116</v>
      </c>
      <c r="F1658" s="18" t="str">
        <f>VLOOKUP(A1658,Sheet2!A:U,5,FALSE)</f>
        <v>YUX</v>
      </c>
      <c r="G1658" s="18" t="s">
        <v>119</v>
      </c>
      <c r="H1658" s="18">
        <f>VLOOKUP(A1658,Sheet2!A:U,8,FALSE)</f>
        <v>385</v>
      </c>
      <c r="I1658" s="18" t="e">
        <f ca="1">_xlfn.FORMULATEXT(H1658)</f>
        <v>#NAME?</v>
      </c>
      <c r="J1658">
        <f>COUNT(H1658:H1661)</f>
        <v>4</v>
      </c>
      <c r="K1658" t="b">
        <f t="shared" ca="1" si="460"/>
        <v>0</v>
      </c>
    </row>
    <row r="1659" spans="1:11">
      <c r="A1659" s="18">
        <f t="shared" si="470"/>
        <v>39</v>
      </c>
      <c r="B1659" s="18">
        <f t="shared" si="461"/>
        <v>24</v>
      </c>
      <c r="C1659" s="19" t="s">
        <v>16</v>
      </c>
      <c r="D1659" s="18" t="str">
        <f t="shared" ref="D1659:D1661" si="476">IF(ISNUMBER(SEARCH("n/a",H1659)),"",CONCATENATE(C1659," ",H1659,","))</f>
        <v>"adult_hkd": 446,</v>
      </c>
      <c r="E1659" s="18" t="s">
        <v>116</v>
      </c>
      <c r="F1659" s="18" t="str">
        <f>VLOOKUP(A1659,Sheet2!A:U,5,FALSE)</f>
        <v>YUX</v>
      </c>
      <c r="G1659" s="18" t="s">
        <v>119</v>
      </c>
      <c r="H1659" s="18">
        <f>VLOOKUP(A1659,Sheet2!A:U,16,FALSE)</f>
        <v>446</v>
      </c>
      <c r="I1659" s="18" t="e">
        <f t="shared" ref="I1659:I1661" ca="1" si="477">_xlfn.FORMULATEXT(H1659)</f>
        <v>#NAME?</v>
      </c>
      <c r="K1659" t="b">
        <f t="shared" ca="1" si="460"/>
        <v>0</v>
      </c>
    </row>
    <row r="1660" spans="1:11">
      <c r="A1660" s="18">
        <f t="shared" si="470"/>
        <v>39</v>
      </c>
      <c r="B1660" s="18">
        <f t="shared" si="461"/>
        <v>25</v>
      </c>
      <c r="C1660" s="19" t="s">
        <v>17</v>
      </c>
      <c r="D1660" s="18" t="str">
        <f t="shared" si="476"/>
        <v>"child_cny": 200,</v>
      </c>
      <c r="E1660" s="18" t="s">
        <v>116</v>
      </c>
      <c r="F1660" s="18" t="str">
        <f>VLOOKUP(A1660,Sheet2!A:U,5,FALSE)</f>
        <v>YUX</v>
      </c>
      <c r="G1660" s="18" t="s">
        <v>119</v>
      </c>
      <c r="H1660" s="18">
        <f>VLOOKUP(A1660,Sheet2!A:U,12,FALSE)</f>
        <v>200</v>
      </c>
      <c r="I1660" s="18" t="e">
        <f t="shared" ca="1" si="477"/>
        <v>#NAME?</v>
      </c>
      <c r="K1660" t="b">
        <f t="shared" ca="1" si="460"/>
        <v>0</v>
      </c>
    </row>
    <row r="1661" spans="1:11">
      <c r="A1661" s="18">
        <f t="shared" si="470"/>
        <v>39</v>
      </c>
      <c r="B1661" s="18">
        <f t="shared" si="461"/>
        <v>26</v>
      </c>
      <c r="C1661" s="19" t="s">
        <v>18</v>
      </c>
      <c r="D1661" s="18" t="str">
        <f t="shared" si="476"/>
        <v>"child_hkd": 231,</v>
      </c>
      <c r="E1661" s="18" t="s">
        <v>116</v>
      </c>
      <c r="F1661" s="18" t="str">
        <f>VLOOKUP(A1661,Sheet2!A:U,5,FALSE)</f>
        <v>YUX</v>
      </c>
      <c r="G1661" s="18" t="s">
        <v>119</v>
      </c>
      <c r="H1661" s="18">
        <f>VLOOKUP(A1661,Sheet2!A:U,20,FALSE)</f>
        <v>231</v>
      </c>
      <c r="I1661" s="18" t="e">
        <f t="shared" ca="1" si="477"/>
        <v>#NAME?</v>
      </c>
      <c r="K1661" t="b">
        <f t="shared" ca="1" si="460"/>
        <v>0</v>
      </c>
    </row>
    <row r="1662" spans="1:11">
      <c r="A1662">
        <f t="shared" si="470"/>
        <v>39</v>
      </c>
      <c r="B1662">
        <f t="shared" si="461"/>
        <v>27</v>
      </c>
      <c r="C1662" s="1" t="s">
        <v>11</v>
      </c>
      <c r="D1662" t="str">
        <f>IF(J1658=0,"",C1662)</f>
        <v>"class_title":"premium_class",</v>
      </c>
      <c r="E1662" t="s">
        <v>116</v>
      </c>
      <c r="F1662" t="str">
        <f>VLOOKUP(A1662,Sheet2!A:U,5,FALSE)</f>
        <v>YUX</v>
      </c>
      <c r="K1662" t="b">
        <f t="shared" ca="1" si="460"/>
        <v>0</v>
      </c>
    </row>
    <row r="1663" spans="1:11">
      <c r="A1663">
        <f t="shared" si="470"/>
        <v>39</v>
      </c>
      <c r="B1663">
        <f t="shared" si="461"/>
        <v>28</v>
      </c>
      <c r="C1663" s="1" t="s">
        <v>12</v>
      </c>
      <c r="D1663" t="str">
        <f>IF(J1658=0,"",C1663)</f>
        <v>"class_type":2</v>
      </c>
      <c r="E1663" t="s">
        <v>116</v>
      </c>
      <c r="F1663" t="str">
        <f>VLOOKUP(A1663,Sheet2!A:U,5,FALSE)</f>
        <v>YUX</v>
      </c>
      <c r="K1663" t="b">
        <f t="shared" ca="1" si="460"/>
        <v>0</v>
      </c>
    </row>
    <row r="1664" spans="1:11">
      <c r="A1664">
        <f t="shared" si="470"/>
        <v>39</v>
      </c>
      <c r="B1664">
        <f t="shared" si="461"/>
        <v>29</v>
      </c>
      <c r="C1664" s="1" t="s">
        <v>1</v>
      </c>
      <c r="D1664" t="str">
        <f>IF(J1658=0,"",IF(SUM(J1666:J1682)&gt;0,C1664,"}"))</f>
        <v>},</v>
      </c>
      <c r="E1664" t="s">
        <v>116</v>
      </c>
      <c r="F1664" t="str">
        <f>VLOOKUP(A1664,Sheet2!A:U,5,FALSE)</f>
        <v>YUX</v>
      </c>
      <c r="K1664" t="b">
        <f t="shared" ca="1" si="460"/>
        <v>0</v>
      </c>
    </row>
    <row r="1665" spans="1:11">
      <c r="A1665">
        <f t="shared" si="470"/>
        <v>39</v>
      </c>
      <c r="B1665">
        <f t="shared" si="461"/>
        <v>30</v>
      </c>
      <c r="C1665" s="1" t="s">
        <v>0</v>
      </c>
      <c r="D1665" t="str">
        <f>IF(J1666=0,"",C1665)</f>
        <v>{</v>
      </c>
      <c r="E1665" t="s">
        <v>116</v>
      </c>
      <c r="F1665" t="str">
        <f>VLOOKUP(A1665,Sheet2!A:U,5,FALSE)</f>
        <v>YUX</v>
      </c>
      <c r="K1665" t="b">
        <f t="shared" ca="1" si="460"/>
        <v>0</v>
      </c>
    </row>
    <row r="1666" spans="1:11">
      <c r="A1666" s="20">
        <f t="shared" si="470"/>
        <v>39</v>
      </c>
      <c r="B1666" s="20">
        <f t="shared" si="461"/>
        <v>31</v>
      </c>
      <c r="C1666" s="21" t="s">
        <v>15</v>
      </c>
      <c r="D1666" s="20" t="str">
        <f>IF(ISNUMBER(SEARCH("n/a",H1666)),"",CONCATENATE(C1666," ",H1666,","))</f>
        <v>"adult_cny": 642,</v>
      </c>
      <c r="E1666" s="20" t="s">
        <v>116</v>
      </c>
      <c r="F1666" s="20" t="str">
        <f>VLOOKUP(A1666,Sheet2!A:U,5,FALSE)</f>
        <v>YUX</v>
      </c>
      <c r="G1666" s="20" t="s">
        <v>120</v>
      </c>
      <c r="H1666" s="20">
        <f>VLOOKUP(A1666,Sheet2!A:U,9,FALSE)</f>
        <v>642</v>
      </c>
      <c r="I1666" s="20" t="e">
        <f ca="1">_xlfn.FORMULATEXT(H1666)</f>
        <v>#NAME?</v>
      </c>
      <c r="J1666">
        <f>COUNT(H1666:H1669)</f>
        <v>4</v>
      </c>
      <c r="K1666" t="b">
        <f t="shared" ref="K1666:K1729" ca="1" si="478">IF(EXACT($N$1,$N$2),"",FALSE)</f>
        <v>0</v>
      </c>
    </row>
    <row r="1667" spans="1:11">
      <c r="A1667" s="20">
        <f t="shared" si="470"/>
        <v>39</v>
      </c>
      <c r="B1667" s="20">
        <f t="shared" ref="B1667:B1730" si="479">MOD((ROW(C1667)-2),43)+1</f>
        <v>32</v>
      </c>
      <c r="C1667" s="21" t="s">
        <v>16</v>
      </c>
      <c r="D1667" s="20" t="str">
        <f t="shared" ref="D1667:D1669" si="480">IF(ISNUMBER(SEARCH("n/a",H1667)),"",CONCATENATE(C1667," ",H1667,","))</f>
        <v>"adult_hkd": 743,</v>
      </c>
      <c r="E1667" s="20" t="s">
        <v>116</v>
      </c>
      <c r="F1667" s="20" t="str">
        <f>VLOOKUP(A1667,Sheet2!A:U,5,FALSE)</f>
        <v>YUX</v>
      </c>
      <c r="G1667" s="20" t="s">
        <v>120</v>
      </c>
      <c r="H1667" s="20">
        <f>VLOOKUP(A1667,Sheet2!A:U,17,FALSE)</f>
        <v>743</v>
      </c>
      <c r="I1667" s="20" t="e">
        <f t="shared" ref="I1667:I1669" ca="1" si="481">_xlfn.FORMULATEXT(H1667)</f>
        <v>#NAME?</v>
      </c>
      <c r="K1667" t="b">
        <f t="shared" ca="1" si="478"/>
        <v>0</v>
      </c>
    </row>
    <row r="1668" spans="1:11">
      <c r="A1668" s="20">
        <f t="shared" si="470"/>
        <v>39</v>
      </c>
      <c r="B1668" s="20">
        <f t="shared" si="479"/>
        <v>33</v>
      </c>
      <c r="C1668" s="21" t="s">
        <v>17</v>
      </c>
      <c r="D1668" s="20" t="str">
        <f t="shared" si="480"/>
        <v>"child_cny": 333,</v>
      </c>
      <c r="E1668" s="20" t="s">
        <v>116</v>
      </c>
      <c r="F1668" s="20" t="str">
        <f>VLOOKUP(A1668,Sheet2!A:U,5,FALSE)</f>
        <v>YUX</v>
      </c>
      <c r="G1668" s="20" t="s">
        <v>120</v>
      </c>
      <c r="H1668" s="20">
        <f>VLOOKUP(A1668,Sheet2!A:U,13,FALSE)</f>
        <v>333</v>
      </c>
      <c r="I1668" s="20" t="e">
        <f t="shared" ca="1" si="481"/>
        <v>#NAME?</v>
      </c>
      <c r="K1668" t="b">
        <f t="shared" ca="1" si="478"/>
        <v>0</v>
      </c>
    </row>
    <row r="1669" spans="1:11">
      <c r="A1669" s="20">
        <f t="shared" si="470"/>
        <v>39</v>
      </c>
      <c r="B1669" s="20">
        <f t="shared" si="479"/>
        <v>34</v>
      </c>
      <c r="C1669" s="21" t="s">
        <v>18</v>
      </c>
      <c r="D1669" s="20" t="str">
        <f t="shared" si="480"/>
        <v>"child_hkd": 385,</v>
      </c>
      <c r="E1669" s="20" t="s">
        <v>116</v>
      </c>
      <c r="F1669" s="20" t="str">
        <f>VLOOKUP(A1669,Sheet2!A:U,5,FALSE)</f>
        <v>YUX</v>
      </c>
      <c r="G1669" s="20" t="s">
        <v>120</v>
      </c>
      <c r="H1669" s="20">
        <f>VLOOKUP(A1669,Sheet2!A:U,21,FALSE)</f>
        <v>385</v>
      </c>
      <c r="I1669" s="20" t="e">
        <f t="shared" ca="1" si="481"/>
        <v>#NAME?</v>
      </c>
      <c r="K1669" t="b">
        <f t="shared" ca="1" si="478"/>
        <v>0</v>
      </c>
    </row>
    <row r="1670" spans="1:11">
      <c r="A1670">
        <f t="shared" si="470"/>
        <v>39</v>
      </c>
      <c r="B1670">
        <f t="shared" si="479"/>
        <v>35</v>
      </c>
      <c r="C1670" s="1" t="s">
        <v>13</v>
      </c>
      <c r="D1670" t="str">
        <f>IF(J1666=0,"",C1670)</f>
        <v>"class_title":"business_class",</v>
      </c>
      <c r="E1670" t="s">
        <v>116</v>
      </c>
      <c r="F1670" t="str">
        <f>VLOOKUP(A1670,Sheet2!A:U,5,FALSE)</f>
        <v>YUX</v>
      </c>
      <c r="K1670" t="b">
        <f t="shared" ca="1" si="478"/>
        <v>0</v>
      </c>
    </row>
    <row r="1671" spans="1:11">
      <c r="A1671">
        <f t="shared" si="470"/>
        <v>39</v>
      </c>
      <c r="B1671">
        <f t="shared" si="479"/>
        <v>36</v>
      </c>
      <c r="C1671" s="1" t="s">
        <v>14</v>
      </c>
      <c r="D1671" t="str">
        <f>IF(J1666=0,"",C1671)</f>
        <v>"class_type":1</v>
      </c>
      <c r="E1671" t="s">
        <v>116</v>
      </c>
      <c r="F1671" t="str">
        <f>VLOOKUP(A1671,Sheet2!A:U,5,FALSE)</f>
        <v>YUX</v>
      </c>
      <c r="K1671" t="b">
        <f t="shared" ca="1" si="478"/>
        <v>0</v>
      </c>
    </row>
    <row r="1672" spans="1:11">
      <c r="A1672">
        <f t="shared" si="470"/>
        <v>39</v>
      </c>
      <c r="B1672">
        <f t="shared" si="479"/>
        <v>37</v>
      </c>
      <c r="C1672" s="1" t="s">
        <v>2</v>
      </c>
      <c r="D1672" t="str">
        <f>IF(J1666=0,"",C1672)</f>
        <v>}</v>
      </c>
      <c r="E1672" t="s">
        <v>116</v>
      </c>
      <c r="F1672" t="str">
        <f>VLOOKUP(A1672,Sheet2!A:U,5,FALSE)</f>
        <v>YUX</v>
      </c>
      <c r="K1672" t="b">
        <f t="shared" ca="1" si="478"/>
        <v>0</v>
      </c>
    </row>
    <row r="1673" spans="1:11">
      <c r="A1673">
        <f t="shared" si="470"/>
        <v>39</v>
      </c>
      <c r="B1673">
        <f t="shared" si="479"/>
        <v>38</v>
      </c>
      <c r="C1673" s="1" t="s">
        <v>3</v>
      </c>
      <c r="D1673" t="str">
        <f t="shared" ref="D1673:D1675" si="482">C1673</f>
        <v>]</v>
      </c>
      <c r="E1673" t="s">
        <v>116</v>
      </c>
      <c r="F1673" t="str">
        <f>VLOOKUP(A1673,Sheet2!A:U,5,FALSE)</f>
        <v>YUX</v>
      </c>
      <c r="K1673" t="b">
        <f t="shared" ca="1" si="478"/>
        <v>0</v>
      </c>
    </row>
    <row r="1674" spans="1:11">
      <c r="A1674">
        <f t="shared" si="470"/>
        <v>39</v>
      </c>
      <c r="B1674">
        <f t="shared" si="479"/>
        <v>39</v>
      </c>
      <c r="C1674" s="1" t="s">
        <v>2</v>
      </c>
      <c r="D1674" t="str">
        <f t="shared" si="482"/>
        <v>}</v>
      </c>
      <c r="E1674" t="s">
        <v>116</v>
      </c>
      <c r="F1674" t="str">
        <f>VLOOKUP(A1674,Sheet2!A:U,5,FALSE)</f>
        <v>YUX</v>
      </c>
      <c r="K1674" t="b">
        <f t="shared" ca="1" si="478"/>
        <v>0</v>
      </c>
    </row>
    <row r="1675" spans="1:11">
      <c r="A1675">
        <f t="shared" si="470"/>
        <v>39</v>
      </c>
      <c r="B1675">
        <f t="shared" si="479"/>
        <v>40</v>
      </c>
      <c r="C1675" s="1" t="s">
        <v>4</v>
      </c>
      <c r="D1675" t="str">
        <f t="shared" si="482"/>
        <v>],</v>
      </c>
      <c r="E1675" t="s">
        <v>116</v>
      </c>
      <c r="F1675" t="str">
        <f>VLOOKUP(A1675,Sheet2!A:U,5,FALSE)</f>
        <v>YUX</v>
      </c>
      <c r="K1675" t="b">
        <f t="shared" ca="1" si="478"/>
        <v>0</v>
      </c>
    </row>
    <row r="1676" spans="1:11">
      <c r="A1676">
        <f t="shared" si="470"/>
        <v>39</v>
      </c>
      <c r="B1676">
        <f t="shared" si="479"/>
        <v>41</v>
      </c>
      <c r="C1676" s="1" t="s">
        <v>19</v>
      </c>
      <c r="D1676" t="str">
        <f>CONCATENATE(C1676," ",A1676,",")</f>
        <v>"fee_id": 39,</v>
      </c>
      <c r="E1676" t="s">
        <v>116</v>
      </c>
      <c r="F1676" t="str">
        <f>VLOOKUP(A1676,Sheet2!A:U,5,FALSE)</f>
        <v>YUX</v>
      </c>
      <c r="K1676" t="b">
        <f t="shared" ca="1" si="478"/>
        <v>0</v>
      </c>
    </row>
    <row r="1677" spans="1:11">
      <c r="A1677">
        <f t="shared" si="470"/>
        <v>39</v>
      </c>
      <c r="B1677">
        <f t="shared" si="479"/>
        <v>42</v>
      </c>
      <c r="C1677" s="1" t="s">
        <v>129</v>
      </c>
      <c r="D1677" t="str">
        <f>CONCATENATE(C1677,E1677,"2",F1677,"""")</f>
        <v>"route_id": "WEK2YUX"</v>
      </c>
      <c r="E1677" t="s">
        <v>116</v>
      </c>
      <c r="F1677" t="str">
        <f>VLOOKUP(A1677,Sheet2!A:U,5,FALSE)</f>
        <v>YUX</v>
      </c>
      <c r="K1677" t="b">
        <f t="shared" ca="1" si="478"/>
        <v>0</v>
      </c>
    </row>
    <row r="1678" spans="1:11">
      <c r="A1678">
        <f t="shared" si="470"/>
        <v>39</v>
      </c>
      <c r="B1678">
        <f t="shared" si="479"/>
        <v>43</v>
      </c>
      <c r="C1678" s="1" t="s">
        <v>1</v>
      </c>
      <c r="D1678" t="str">
        <f>IF(D1679="","}",C1678)</f>
        <v>},</v>
      </c>
      <c r="E1678" t="s">
        <v>116</v>
      </c>
      <c r="F1678" t="str">
        <f>VLOOKUP(A1678,Sheet2!A:U,5,FALSE)</f>
        <v>YUX</v>
      </c>
      <c r="K1678" t="b">
        <f t="shared" ca="1" si="478"/>
        <v>0</v>
      </c>
    </row>
    <row r="1679" spans="1:11">
      <c r="A1679">
        <f t="shared" si="470"/>
        <v>40</v>
      </c>
      <c r="B1679">
        <f t="shared" si="479"/>
        <v>1</v>
      </c>
      <c r="C1679" s="1" t="s">
        <v>0</v>
      </c>
      <c r="D1679" t="str">
        <f>C1679</f>
        <v>{</v>
      </c>
      <c r="E1679" t="s">
        <v>116</v>
      </c>
      <c r="F1679" t="str">
        <f>VLOOKUP(A1679,Sheet2!A:U,5,FALSE)</f>
        <v>ZHP</v>
      </c>
      <c r="K1679" t="b">
        <f t="shared" ca="1" si="478"/>
        <v>0</v>
      </c>
    </row>
    <row r="1680" spans="1:11">
      <c r="A1680">
        <f t="shared" si="470"/>
        <v>40</v>
      </c>
      <c r="B1680">
        <f t="shared" si="479"/>
        <v>2</v>
      </c>
      <c r="C1680" s="1" t="s">
        <v>5</v>
      </c>
      <c r="D1680" t="str">
        <f t="shared" ref="D1680:D1683" si="483">C1680</f>
        <v>"fee_data":[</v>
      </c>
      <c r="E1680" t="s">
        <v>116</v>
      </c>
      <c r="F1680" t="str">
        <f>VLOOKUP(A1680,Sheet2!A:U,5,FALSE)</f>
        <v>ZHP</v>
      </c>
      <c r="K1680" t="b">
        <f t="shared" ca="1" si="478"/>
        <v>0</v>
      </c>
    </row>
    <row r="1681" spans="1:11">
      <c r="A1681">
        <f t="shared" si="470"/>
        <v>40</v>
      </c>
      <c r="B1681">
        <f t="shared" si="479"/>
        <v>3</v>
      </c>
      <c r="C1681" s="1" t="s">
        <v>0</v>
      </c>
      <c r="D1681" t="str">
        <f t="shared" si="483"/>
        <v>{</v>
      </c>
      <c r="E1681" t="s">
        <v>116</v>
      </c>
      <c r="F1681" t="str">
        <f>VLOOKUP(A1681,Sheet2!A:U,5,FALSE)</f>
        <v>ZHP</v>
      </c>
      <c r="K1681" t="b">
        <f t="shared" ca="1" si="478"/>
        <v>0</v>
      </c>
    </row>
    <row r="1682" spans="1:11">
      <c r="A1682">
        <f t="shared" si="470"/>
        <v>40</v>
      </c>
      <c r="B1682">
        <f t="shared" si="479"/>
        <v>4</v>
      </c>
      <c r="C1682" s="24" t="s">
        <v>133</v>
      </c>
      <c r="D1682" t="str">
        <f>CONCATENATE(C1682,$M$1,",",$N$1,""",")</f>
        <v>"fee_date":"2019,2",</v>
      </c>
      <c r="E1682" t="s">
        <v>116</v>
      </c>
      <c r="F1682" t="str">
        <f>VLOOKUP(A1682,Sheet2!A:U,5,FALSE)</f>
        <v>ZHP</v>
      </c>
      <c r="K1682" t="b">
        <f t="shared" ca="1" si="478"/>
        <v>0</v>
      </c>
    </row>
    <row r="1683" spans="1:11">
      <c r="A1683">
        <f t="shared" si="470"/>
        <v>40</v>
      </c>
      <c r="B1683">
        <f t="shared" si="479"/>
        <v>5</v>
      </c>
      <c r="C1683" s="1" t="s">
        <v>6</v>
      </c>
      <c r="D1683" t="str">
        <f t="shared" si="483"/>
        <v>"fee_detail":[</v>
      </c>
      <c r="E1683" t="s">
        <v>116</v>
      </c>
      <c r="F1683" t="str">
        <f>VLOOKUP(A1683,Sheet2!A:U,5,FALSE)</f>
        <v>ZHP</v>
      </c>
      <c r="K1683" t="b">
        <f t="shared" ca="1" si="478"/>
        <v>0</v>
      </c>
    </row>
    <row r="1684" spans="1:11">
      <c r="A1684">
        <f t="shared" si="470"/>
        <v>40</v>
      </c>
      <c r="B1684">
        <f t="shared" si="479"/>
        <v>6</v>
      </c>
      <c r="C1684" s="1" t="s">
        <v>0</v>
      </c>
      <c r="D1684" t="str">
        <f>IF(J1685=0,"",C1684)</f>
        <v>{</v>
      </c>
      <c r="E1684" t="s">
        <v>116</v>
      </c>
      <c r="F1684" t="str">
        <f>VLOOKUP(A1684,Sheet2!A:U,5,FALSE)</f>
        <v>ZHP</v>
      </c>
      <c r="K1684" t="b">
        <f t="shared" ca="1" si="478"/>
        <v>0</v>
      </c>
    </row>
    <row r="1685" spans="1:11">
      <c r="A1685" s="14">
        <f t="shared" si="470"/>
        <v>40</v>
      </c>
      <c r="B1685" s="14">
        <f t="shared" si="479"/>
        <v>7</v>
      </c>
      <c r="C1685" s="15" t="s">
        <v>15</v>
      </c>
      <c r="D1685" s="14" t="str">
        <f>IF(ISNUMBER(SEARCH("n/a",H1685)),"",CONCATENATE(C1685," ",H1685,","))</f>
        <v>"adult_cny": 224,</v>
      </c>
      <c r="E1685" s="14" t="s">
        <v>116</v>
      </c>
      <c r="F1685" s="14" t="str">
        <f>VLOOKUP(A1685,Sheet2!A:U,5,FALSE)</f>
        <v>ZHP</v>
      </c>
      <c r="G1685" s="14" t="s">
        <v>117</v>
      </c>
      <c r="H1685" s="14">
        <f>VLOOKUP(A1685,Sheet2!A:U,6,FALSE)</f>
        <v>224</v>
      </c>
      <c r="I1685" s="14" t="e">
        <f ca="1">_xlfn.FORMULATEXT(H1685)</f>
        <v>#NAME?</v>
      </c>
      <c r="J1685">
        <f>COUNT(H1685:H1688)</f>
        <v>4</v>
      </c>
      <c r="K1685" t="b">
        <f t="shared" ca="1" si="478"/>
        <v>0</v>
      </c>
    </row>
    <row r="1686" spans="1:11">
      <c r="A1686" s="14">
        <f t="shared" si="470"/>
        <v>40</v>
      </c>
      <c r="B1686" s="14">
        <f t="shared" si="479"/>
        <v>8</v>
      </c>
      <c r="C1686" s="15" t="s">
        <v>16</v>
      </c>
      <c r="D1686" s="14" t="str">
        <f t="shared" ref="D1686:D1688" si="484">IF(ISNUMBER(SEARCH("n/a",H1686)),"",CONCATENATE(C1686," ",H1686,","))</f>
        <v>"adult_hkd": 259,</v>
      </c>
      <c r="E1686" s="14" t="s">
        <v>116</v>
      </c>
      <c r="F1686" s="14" t="str">
        <f>VLOOKUP(A1686,Sheet2!A:U,5,FALSE)</f>
        <v>ZHP</v>
      </c>
      <c r="G1686" s="14" t="s">
        <v>117</v>
      </c>
      <c r="H1686" s="14">
        <f>VLOOKUP(A1686,Sheet2!A:U,14,FALSE)</f>
        <v>259</v>
      </c>
      <c r="I1686" s="14" t="e">
        <f t="shared" ref="I1686:I1688" ca="1" si="485">_xlfn.FORMULATEXT(H1686)</f>
        <v>#NAME?</v>
      </c>
      <c r="K1686" t="b">
        <f t="shared" ca="1" si="478"/>
        <v>0</v>
      </c>
    </row>
    <row r="1687" spans="1:11">
      <c r="A1687" s="14">
        <f t="shared" si="470"/>
        <v>40</v>
      </c>
      <c r="B1687" s="14">
        <f t="shared" si="479"/>
        <v>9</v>
      </c>
      <c r="C1687" s="15" t="s">
        <v>17</v>
      </c>
      <c r="D1687" s="14" t="str">
        <f t="shared" si="484"/>
        <v>"child_cny": 117,</v>
      </c>
      <c r="E1687" s="14" t="s">
        <v>116</v>
      </c>
      <c r="F1687" s="14" t="str">
        <f>VLOOKUP(A1687,Sheet2!A:U,5,FALSE)</f>
        <v>ZHP</v>
      </c>
      <c r="G1687" s="14" t="s">
        <v>117</v>
      </c>
      <c r="H1687" s="14">
        <f>VLOOKUP(A1687,Sheet2!A:U,10,FALSE)</f>
        <v>117</v>
      </c>
      <c r="I1687" s="14" t="e">
        <f t="shared" ca="1" si="485"/>
        <v>#NAME?</v>
      </c>
      <c r="K1687" t="b">
        <f t="shared" ca="1" si="478"/>
        <v>0</v>
      </c>
    </row>
    <row r="1688" spans="1:11">
      <c r="A1688" s="14">
        <f t="shared" si="470"/>
        <v>40</v>
      </c>
      <c r="B1688" s="14">
        <f t="shared" si="479"/>
        <v>10</v>
      </c>
      <c r="C1688" s="15" t="s">
        <v>18</v>
      </c>
      <c r="D1688" s="14" t="str">
        <f t="shared" si="484"/>
        <v>"child_hkd": 135,</v>
      </c>
      <c r="E1688" s="14" t="s">
        <v>116</v>
      </c>
      <c r="F1688" s="14" t="str">
        <f>VLOOKUP(A1688,Sheet2!A:U,5,FALSE)</f>
        <v>ZHP</v>
      </c>
      <c r="G1688" s="14" t="s">
        <v>117</v>
      </c>
      <c r="H1688" s="14">
        <f>VLOOKUP(A1688,Sheet2!A:U,18,FALSE)</f>
        <v>135</v>
      </c>
      <c r="I1688" s="14" t="e">
        <f t="shared" ca="1" si="485"/>
        <v>#NAME?</v>
      </c>
      <c r="K1688" t="b">
        <f t="shared" ca="1" si="478"/>
        <v>0</v>
      </c>
    </row>
    <row r="1689" spans="1:11">
      <c r="A1689">
        <f t="shared" si="470"/>
        <v>40</v>
      </c>
      <c r="B1689">
        <f t="shared" si="479"/>
        <v>11</v>
      </c>
      <c r="C1689" s="1" t="s">
        <v>7</v>
      </c>
      <c r="D1689" t="str">
        <f>IF(J1685=0,"",C1689)</f>
        <v>"class_title":"second_class",</v>
      </c>
      <c r="E1689" t="s">
        <v>116</v>
      </c>
      <c r="F1689" t="str">
        <f>VLOOKUP(A1689,Sheet2!A:U,5,FALSE)</f>
        <v>ZHP</v>
      </c>
      <c r="K1689" t="b">
        <f t="shared" ca="1" si="478"/>
        <v>0</v>
      </c>
    </row>
    <row r="1690" spans="1:11">
      <c r="A1690">
        <f t="shared" si="470"/>
        <v>40</v>
      </c>
      <c r="B1690">
        <f t="shared" si="479"/>
        <v>12</v>
      </c>
      <c r="C1690" s="1" t="s">
        <v>8</v>
      </c>
      <c r="D1690" t="str">
        <f>IF(J1685=0,"",C1690)</f>
        <v>"class_type":4</v>
      </c>
      <c r="E1690" t="s">
        <v>116</v>
      </c>
      <c r="F1690" t="str">
        <f>VLOOKUP(A1690,Sheet2!A:U,5,FALSE)</f>
        <v>ZHP</v>
      </c>
      <c r="K1690" t="b">
        <f t="shared" ca="1" si="478"/>
        <v>0</v>
      </c>
    </row>
    <row r="1691" spans="1:11">
      <c r="A1691">
        <f t="shared" si="470"/>
        <v>40</v>
      </c>
      <c r="B1691">
        <f t="shared" si="479"/>
        <v>13</v>
      </c>
      <c r="C1691" s="1" t="s">
        <v>1</v>
      </c>
      <c r="D1691" t="str">
        <f>IF(J1685=0,"",IF(SUM(J1693:J1709)&gt;0,C1691,"}"))</f>
        <v>},</v>
      </c>
      <c r="E1691" t="s">
        <v>116</v>
      </c>
      <c r="F1691" t="str">
        <f>VLOOKUP(A1691,Sheet2!A:U,5,FALSE)</f>
        <v>ZHP</v>
      </c>
      <c r="K1691" t="b">
        <f t="shared" ca="1" si="478"/>
        <v>0</v>
      </c>
    </row>
    <row r="1692" spans="1:11">
      <c r="A1692">
        <f t="shared" si="470"/>
        <v>40</v>
      </c>
      <c r="B1692">
        <f t="shared" si="479"/>
        <v>14</v>
      </c>
      <c r="C1692" s="1" t="s">
        <v>0</v>
      </c>
      <c r="D1692" t="str">
        <f>IF(J1693=0,"",C1692)</f>
        <v>{</v>
      </c>
      <c r="E1692" t="s">
        <v>116</v>
      </c>
      <c r="F1692" t="str">
        <f>VLOOKUP(A1692,Sheet2!A:U,5,FALSE)</f>
        <v>ZHP</v>
      </c>
      <c r="K1692" t="b">
        <f t="shared" ca="1" si="478"/>
        <v>0</v>
      </c>
    </row>
    <row r="1693" spans="1:11">
      <c r="A1693" s="16">
        <f t="shared" si="470"/>
        <v>40</v>
      </c>
      <c r="B1693" s="16">
        <f t="shared" si="479"/>
        <v>15</v>
      </c>
      <c r="C1693" s="17" t="s">
        <v>15</v>
      </c>
      <c r="D1693" s="16" t="str">
        <f>IF(ISNUMBER(SEARCH("n/a",H1693)),"",CONCATENATE(C1693," ",H1693,","))</f>
        <v>"adult_cny": 359,</v>
      </c>
      <c r="E1693" s="16" t="s">
        <v>116</v>
      </c>
      <c r="F1693" s="16" t="str">
        <f>VLOOKUP(A1693,Sheet2!A:U,5,FALSE)</f>
        <v>ZHP</v>
      </c>
      <c r="G1693" s="16" t="s">
        <v>118</v>
      </c>
      <c r="H1693" s="16">
        <f>VLOOKUP(A1693,Sheet2!A:U,7,FALSE)</f>
        <v>359</v>
      </c>
      <c r="I1693" s="16" t="e">
        <f ca="1">_xlfn.FORMULATEXT(H1693)</f>
        <v>#NAME?</v>
      </c>
      <c r="J1693">
        <f>COUNT(H1693:H1696)</f>
        <v>4</v>
      </c>
      <c r="K1693" t="b">
        <f t="shared" ca="1" si="478"/>
        <v>0</v>
      </c>
    </row>
    <row r="1694" spans="1:11">
      <c r="A1694" s="16">
        <f t="shared" si="470"/>
        <v>40</v>
      </c>
      <c r="B1694" s="16">
        <f t="shared" si="479"/>
        <v>16</v>
      </c>
      <c r="C1694" s="17" t="s">
        <v>16</v>
      </c>
      <c r="D1694" s="16" t="str">
        <f t="shared" ref="D1694:D1696" si="486">IF(ISNUMBER(SEARCH("n/a",H1694)),"",CONCATENATE(C1694," ",H1694,","))</f>
        <v>"adult_hkd": 416,</v>
      </c>
      <c r="E1694" s="16" t="s">
        <v>116</v>
      </c>
      <c r="F1694" s="16" t="str">
        <f>VLOOKUP(A1694,Sheet2!A:U,5,FALSE)</f>
        <v>ZHP</v>
      </c>
      <c r="G1694" s="16" t="s">
        <v>118</v>
      </c>
      <c r="H1694" s="16">
        <f>VLOOKUP(A1694,Sheet2!A:U,15,FALSE)</f>
        <v>416</v>
      </c>
      <c r="I1694" s="16" t="e">
        <f t="shared" ref="I1694:I1696" ca="1" si="487">_xlfn.FORMULATEXT(H1694)</f>
        <v>#NAME?</v>
      </c>
      <c r="K1694" t="b">
        <f t="shared" ca="1" si="478"/>
        <v>0</v>
      </c>
    </row>
    <row r="1695" spans="1:11">
      <c r="A1695" s="16">
        <f t="shared" si="470"/>
        <v>40</v>
      </c>
      <c r="B1695" s="16">
        <f t="shared" si="479"/>
        <v>17</v>
      </c>
      <c r="C1695" s="17" t="s">
        <v>17</v>
      </c>
      <c r="D1695" s="16" t="str">
        <f t="shared" si="486"/>
        <v>"child_cny": 187,</v>
      </c>
      <c r="E1695" s="16" t="s">
        <v>116</v>
      </c>
      <c r="F1695" s="16" t="str">
        <f>VLOOKUP(A1695,Sheet2!A:U,5,FALSE)</f>
        <v>ZHP</v>
      </c>
      <c r="G1695" s="16" t="s">
        <v>118</v>
      </c>
      <c r="H1695" s="16">
        <f>VLOOKUP(A1695,Sheet2!A:U,11,FALSE)</f>
        <v>187</v>
      </c>
      <c r="I1695" s="16" t="e">
        <f t="shared" ca="1" si="487"/>
        <v>#NAME?</v>
      </c>
      <c r="K1695" t="b">
        <f t="shared" ca="1" si="478"/>
        <v>0</v>
      </c>
    </row>
    <row r="1696" spans="1:11">
      <c r="A1696" s="16">
        <f t="shared" si="470"/>
        <v>40</v>
      </c>
      <c r="B1696" s="16">
        <f t="shared" si="479"/>
        <v>18</v>
      </c>
      <c r="C1696" s="17" t="s">
        <v>18</v>
      </c>
      <c r="D1696" s="16" t="str">
        <f t="shared" si="486"/>
        <v>"child_hkd": 216,</v>
      </c>
      <c r="E1696" s="16" t="s">
        <v>116</v>
      </c>
      <c r="F1696" s="16" t="str">
        <f>VLOOKUP(A1696,Sheet2!A:U,5,FALSE)</f>
        <v>ZHP</v>
      </c>
      <c r="G1696" s="16" t="s">
        <v>118</v>
      </c>
      <c r="H1696" s="16">
        <f>VLOOKUP(A1696,Sheet2!A:U,19,FALSE)</f>
        <v>216</v>
      </c>
      <c r="I1696" s="16" t="e">
        <f t="shared" ca="1" si="487"/>
        <v>#NAME?</v>
      </c>
      <c r="K1696" t="b">
        <f t="shared" ca="1" si="478"/>
        <v>0</v>
      </c>
    </row>
    <row r="1697" spans="1:11">
      <c r="A1697">
        <f t="shared" si="470"/>
        <v>40</v>
      </c>
      <c r="B1697">
        <f t="shared" si="479"/>
        <v>19</v>
      </c>
      <c r="C1697" s="1" t="s">
        <v>9</v>
      </c>
      <c r="D1697" t="str">
        <f>IF(J1693=0,"",C1697)</f>
        <v>"class_title":"first_class",</v>
      </c>
      <c r="E1697" t="s">
        <v>116</v>
      </c>
      <c r="F1697" t="str">
        <f>VLOOKUP(A1697,Sheet2!A:U,5,FALSE)</f>
        <v>ZHP</v>
      </c>
      <c r="K1697" t="b">
        <f t="shared" ca="1" si="478"/>
        <v>0</v>
      </c>
    </row>
    <row r="1698" spans="1:11">
      <c r="A1698">
        <f t="shared" si="470"/>
        <v>40</v>
      </c>
      <c r="B1698">
        <f t="shared" si="479"/>
        <v>20</v>
      </c>
      <c r="C1698" s="1" t="s">
        <v>10</v>
      </c>
      <c r="D1698" t="str">
        <f>IF(J1693=0,"",C1698)</f>
        <v>"class_type":3</v>
      </c>
      <c r="E1698" t="s">
        <v>116</v>
      </c>
      <c r="F1698" t="str">
        <f>VLOOKUP(A1698,Sheet2!A:U,5,FALSE)</f>
        <v>ZHP</v>
      </c>
      <c r="K1698" t="b">
        <f t="shared" ca="1" si="478"/>
        <v>0</v>
      </c>
    </row>
    <row r="1699" spans="1:11">
      <c r="A1699">
        <f t="shared" si="470"/>
        <v>40</v>
      </c>
      <c r="B1699">
        <f t="shared" si="479"/>
        <v>21</v>
      </c>
      <c r="C1699" s="1" t="s">
        <v>1</v>
      </c>
      <c r="D1699" t="str">
        <f>IF(J1693=0,"",IF(SUM(J1701:J1717)&gt;0,C1699,"}"))</f>
        <v>},</v>
      </c>
      <c r="E1699" t="s">
        <v>116</v>
      </c>
      <c r="F1699" t="str">
        <f>VLOOKUP(A1699,Sheet2!A:U,5,FALSE)</f>
        <v>ZHP</v>
      </c>
      <c r="K1699" t="b">
        <f t="shared" ca="1" si="478"/>
        <v>0</v>
      </c>
    </row>
    <row r="1700" spans="1:11">
      <c r="A1700">
        <f t="shared" si="470"/>
        <v>40</v>
      </c>
      <c r="B1700">
        <f t="shared" si="479"/>
        <v>22</v>
      </c>
      <c r="C1700" s="1" t="s">
        <v>0</v>
      </c>
      <c r="D1700" t="str">
        <f>IF(J1701=0,"",C1700)</f>
        <v>{</v>
      </c>
      <c r="E1700" t="s">
        <v>116</v>
      </c>
      <c r="F1700" t="str">
        <f>VLOOKUP(A1700,Sheet2!A:U,5,FALSE)</f>
        <v>ZHP</v>
      </c>
      <c r="K1700" t="b">
        <f t="shared" ca="1" si="478"/>
        <v>0</v>
      </c>
    </row>
    <row r="1701" spans="1:11">
      <c r="A1701" s="18">
        <f t="shared" ref="A1701:A1721" si="488">ROUNDUP((ROW(C1701)-1)/43,0)</f>
        <v>40</v>
      </c>
      <c r="B1701" s="18">
        <f t="shared" si="479"/>
        <v>23</v>
      </c>
      <c r="C1701" s="19" t="s">
        <v>15</v>
      </c>
      <c r="D1701" s="18" t="str">
        <f>IF(ISNUMBER(SEARCH("n/a",H1701)),"",CONCATENATE(C1701," ",H1701,","))</f>
        <v>"adult_cny": 405,</v>
      </c>
      <c r="E1701" s="18" t="s">
        <v>116</v>
      </c>
      <c r="F1701" s="18" t="str">
        <f>VLOOKUP(A1701,Sheet2!A:U,5,FALSE)</f>
        <v>ZHP</v>
      </c>
      <c r="G1701" s="18" t="s">
        <v>119</v>
      </c>
      <c r="H1701" s="18">
        <f>VLOOKUP(A1701,Sheet2!A:U,8,FALSE)</f>
        <v>405</v>
      </c>
      <c r="I1701" s="18" t="e">
        <f ca="1">_xlfn.FORMULATEXT(H1701)</f>
        <v>#NAME?</v>
      </c>
      <c r="J1701">
        <f>COUNT(H1701:H1704)</f>
        <v>4</v>
      </c>
      <c r="K1701" t="b">
        <f t="shared" ca="1" si="478"/>
        <v>0</v>
      </c>
    </row>
    <row r="1702" spans="1:11">
      <c r="A1702" s="18">
        <f t="shared" si="488"/>
        <v>40</v>
      </c>
      <c r="B1702" s="18">
        <f t="shared" si="479"/>
        <v>24</v>
      </c>
      <c r="C1702" s="19" t="s">
        <v>16</v>
      </c>
      <c r="D1702" s="18" t="str">
        <f t="shared" ref="D1702:D1704" si="489">IF(ISNUMBER(SEARCH("n/a",H1702)),"",CONCATENATE(C1702," ",H1702,","))</f>
        <v>"adult_hkd": 469,</v>
      </c>
      <c r="E1702" s="18" t="s">
        <v>116</v>
      </c>
      <c r="F1702" s="18" t="str">
        <f>VLOOKUP(A1702,Sheet2!A:U,5,FALSE)</f>
        <v>ZHP</v>
      </c>
      <c r="G1702" s="18" t="s">
        <v>119</v>
      </c>
      <c r="H1702" s="18">
        <f>VLOOKUP(A1702,Sheet2!A:U,16,FALSE)</f>
        <v>469</v>
      </c>
      <c r="I1702" s="18" t="e">
        <f t="shared" ref="I1702:I1704" ca="1" si="490">_xlfn.FORMULATEXT(H1702)</f>
        <v>#NAME?</v>
      </c>
      <c r="K1702" t="b">
        <f t="shared" ca="1" si="478"/>
        <v>0</v>
      </c>
    </row>
    <row r="1703" spans="1:11">
      <c r="A1703" s="18">
        <f t="shared" si="488"/>
        <v>40</v>
      </c>
      <c r="B1703" s="18">
        <f t="shared" si="479"/>
        <v>25</v>
      </c>
      <c r="C1703" s="19" t="s">
        <v>17</v>
      </c>
      <c r="D1703" s="18" t="str">
        <f t="shared" si="489"/>
        <v>"child_cny": 211,</v>
      </c>
      <c r="E1703" s="18" t="s">
        <v>116</v>
      </c>
      <c r="F1703" s="18" t="str">
        <f>VLOOKUP(A1703,Sheet2!A:U,5,FALSE)</f>
        <v>ZHP</v>
      </c>
      <c r="G1703" s="18" t="s">
        <v>119</v>
      </c>
      <c r="H1703" s="18">
        <f>VLOOKUP(A1703,Sheet2!A:U,12,FALSE)</f>
        <v>211</v>
      </c>
      <c r="I1703" s="18" t="e">
        <f t="shared" ca="1" si="490"/>
        <v>#NAME?</v>
      </c>
      <c r="K1703" t="b">
        <f t="shared" ca="1" si="478"/>
        <v>0</v>
      </c>
    </row>
    <row r="1704" spans="1:11">
      <c r="A1704" s="18">
        <f t="shared" si="488"/>
        <v>40</v>
      </c>
      <c r="B1704" s="18">
        <f t="shared" si="479"/>
        <v>26</v>
      </c>
      <c r="C1704" s="19" t="s">
        <v>18</v>
      </c>
      <c r="D1704" s="18" t="str">
        <f t="shared" si="489"/>
        <v>"child_hkd": 244,</v>
      </c>
      <c r="E1704" s="18" t="s">
        <v>116</v>
      </c>
      <c r="F1704" s="18" t="str">
        <f>VLOOKUP(A1704,Sheet2!A:U,5,FALSE)</f>
        <v>ZHP</v>
      </c>
      <c r="G1704" s="18" t="s">
        <v>119</v>
      </c>
      <c r="H1704" s="18">
        <f>VLOOKUP(A1704,Sheet2!A:U,20,FALSE)</f>
        <v>244</v>
      </c>
      <c r="I1704" s="18" t="e">
        <f t="shared" ca="1" si="490"/>
        <v>#NAME?</v>
      </c>
      <c r="K1704" t="b">
        <f t="shared" ca="1" si="478"/>
        <v>0</v>
      </c>
    </row>
    <row r="1705" spans="1:11">
      <c r="A1705">
        <f t="shared" si="488"/>
        <v>40</v>
      </c>
      <c r="B1705">
        <f t="shared" si="479"/>
        <v>27</v>
      </c>
      <c r="C1705" s="1" t="s">
        <v>11</v>
      </c>
      <c r="D1705" t="str">
        <f>IF(J1701=0,"",C1705)</f>
        <v>"class_title":"premium_class",</v>
      </c>
      <c r="E1705" t="s">
        <v>116</v>
      </c>
      <c r="F1705" t="str">
        <f>VLOOKUP(A1705,Sheet2!A:U,5,FALSE)</f>
        <v>ZHP</v>
      </c>
      <c r="K1705" t="b">
        <f t="shared" ca="1" si="478"/>
        <v>0</v>
      </c>
    </row>
    <row r="1706" spans="1:11">
      <c r="A1706">
        <f t="shared" si="488"/>
        <v>40</v>
      </c>
      <c r="B1706">
        <f t="shared" si="479"/>
        <v>28</v>
      </c>
      <c r="C1706" s="1" t="s">
        <v>12</v>
      </c>
      <c r="D1706" t="str">
        <f>IF(J1701=0,"",C1706)</f>
        <v>"class_type":2</v>
      </c>
      <c r="E1706" t="s">
        <v>116</v>
      </c>
      <c r="F1706" t="str">
        <f>VLOOKUP(A1706,Sheet2!A:U,5,FALSE)</f>
        <v>ZHP</v>
      </c>
      <c r="K1706" t="b">
        <f t="shared" ca="1" si="478"/>
        <v>0</v>
      </c>
    </row>
    <row r="1707" spans="1:11">
      <c r="A1707">
        <f t="shared" si="488"/>
        <v>40</v>
      </c>
      <c r="B1707">
        <f t="shared" si="479"/>
        <v>29</v>
      </c>
      <c r="C1707" s="1" t="s">
        <v>1</v>
      </c>
      <c r="D1707" t="str">
        <f>IF(J1701=0,"",IF(SUM(J1709:J1725)&gt;0,C1707,"}"))</f>
        <v>},</v>
      </c>
      <c r="E1707" t="s">
        <v>116</v>
      </c>
      <c r="F1707" t="str">
        <f>VLOOKUP(A1707,Sheet2!A:U,5,FALSE)</f>
        <v>ZHP</v>
      </c>
      <c r="K1707" t="b">
        <f t="shared" ca="1" si="478"/>
        <v>0</v>
      </c>
    </row>
    <row r="1708" spans="1:11">
      <c r="A1708">
        <f t="shared" si="488"/>
        <v>40</v>
      </c>
      <c r="B1708">
        <f t="shared" si="479"/>
        <v>30</v>
      </c>
      <c r="C1708" s="1" t="s">
        <v>0</v>
      </c>
      <c r="D1708" t="str">
        <f>IF(J1709=0,"",C1708)</f>
        <v>{</v>
      </c>
      <c r="E1708" t="s">
        <v>116</v>
      </c>
      <c r="F1708" t="str">
        <f>VLOOKUP(A1708,Sheet2!A:U,5,FALSE)</f>
        <v>ZHP</v>
      </c>
      <c r="K1708" t="b">
        <f t="shared" ca="1" si="478"/>
        <v>0</v>
      </c>
    </row>
    <row r="1709" spans="1:11">
      <c r="A1709" s="20">
        <f t="shared" si="488"/>
        <v>40</v>
      </c>
      <c r="B1709" s="20">
        <f t="shared" si="479"/>
        <v>31</v>
      </c>
      <c r="C1709" s="21" t="s">
        <v>15</v>
      </c>
      <c r="D1709" s="20" t="str">
        <f>IF(ISNUMBER(SEARCH("n/a",H1709)),"",CONCATENATE(C1709," ",H1709,","))</f>
        <v>"adult_cny": 674,</v>
      </c>
      <c r="E1709" s="20" t="s">
        <v>116</v>
      </c>
      <c r="F1709" s="20" t="str">
        <f>VLOOKUP(A1709,Sheet2!A:U,5,FALSE)</f>
        <v>ZHP</v>
      </c>
      <c r="G1709" s="20" t="s">
        <v>120</v>
      </c>
      <c r="H1709" s="20">
        <f>VLOOKUP(A1709,Sheet2!A:U,9,FALSE)</f>
        <v>674</v>
      </c>
      <c r="I1709" s="20" t="e">
        <f ca="1">_xlfn.FORMULATEXT(H1709)</f>
        <v>#NAME?</v>
      </c>
      <c r="J1709">
        <f>COUNT(H1709:H1712)</f>
        <v>4</v>
      </c>
      <c r="K1709" t="b">
        <f t="shared" ca="1" si="478"/>
        <v>0</v>
      </c>
    </row>
    <row r="1710" spans="1:11">
      <c r="A1710" s="20">
        <f t="shared" si="488"/>
        <v>40</v>
      </c>
      <c r="B1710" s="20">
        <f t="shared" si="479"/>
        <v>32</v>
      </c>
      <c r="C1710" s="21" t="s">
        <v>16</v>
      </c>
      <c r="D1710" s="20" t="str">
        <f t="shared" ref="D1710:D1712" si="491">IF(ISNUMBER(SEARCH("n/a",H1710)),"",CONCATENATE(C1710," ",H1710,","))</f>
        <v>"adult_hkd": 780,</v>
      </c>
      <c r="E1710" s="20" t="s">
        <v>116</v>
      </c>
      <c r="F1710" s="20" t="str">
        <f>VLOOKUP(A1710,Sheet2!A:U,5,FALSE)</f>
        <v>ZHP</v>
      </c>
      <c r="G1710" s="20" t="s">
        <v>120</v>
      </c>
      <c r="H1710" s="20">
        <f>VLOOKUP(A1710,Sheet2!A:U,17,FALSE)</f>
        <v>780</v>
      </c>
      <c r="I1710" s="20" t="e">
        <f t="shared" ref="I1710:I1712" ca="1" si="492">_xlfn.FORMULATEXT(H1710)</f>
        <v>#NAME?</v>
      </c>
      <c r="K1710" t="b">
        <f t="shared" ca="1" si="478"/>
        <v>0</v>
      </c>
    </row>
    <row r="1711" spans="1:11">
      <c r="A1711" s="20">
        <f t="shared" si="488"/>
        <v>40</v>
      </c>
      <c r="B1711" s="20">
        <f t="shared" si="479"/>
        <v>33</v>
      </c>
      <c r="C1711" s="21" t="s">
        <v>17</v>
      </c>
      <c r="D1711" s="20" t="str">
        <f t="shared" si="491"/>
        <v>"child_cny": 350,</v>
      </c>
      <c r="E1711" s="20" t="s">
        <v>116</v>
      </c>
      <c r="F1711" s="20" t="str">
        <f>VLOOKUP(A1711,Sheet2!A:U,5,FALSE)</f>
        <v>ZHP</v>
      </c>
      <c r="G1711" s="20" t="s">
        <v>120</v>
      </c>
      <c r="H1711" s="20">
        <f>VLOOKUP(A1711,Sheet2!A:U,13,FALSE)</f>
        <v>350</v>
      </c>
      <c r="I1711" s="20" t="e">
        <f t="shared" ca="1" si="492"/>
        <v>#NAME?</v>
      </c>
      <c r="K1711" t="b">
        <f t="shared" ca="1" si="478"/>
        <v>0</v>
      </c>
    </row>
    <row r="1712" spans="1:11">
      <c r="A1712" s="20">
        <f t="shared" si="488"/>
        <v>40</v>
      </c>
      <c r="B1712" s="20">
        <f t="shared" si="479"/>
        <v>34</v>
      </c>
      <c r="C1712" s="21" t="s">
        <v>18</v>
      </c>
      <c r="D1712" s="20" t="str">
        <f t="shared" si="491"/>
        <v>"child_hkd": 405,</v>
      </c>
      <c r="E1712" s="20" t="s">
        <v>116</v>
      </c>
      <c r="F1712" s="20" t="str">
        <f>VLOOKUP(A1712,Sheet2!A:U,5,FALSE)</f>
        <v>ZHP</v>
      </c>
      <c r="G1712" s="20" t="s">
        <v>120</v>
      </c>
      <c r="H1712" s="20">
        <f>VLOOKUP(A1712,Sheet2!A:U,21,FALSE)</f>
        <v>405</v>
      </c>
      <c r="I1712" s="20" t="e">
        <f t="shared" ca="1" si="492"/>
        <v>#NAME?</v>
      </c>
      <c r="K1712" t="b">
        <f t="shared" ca="1" si="478"/>
        <v>0</v>
      </c>
    </row>
    <row r="1713" spans="1:11">
      <c r="A1713">
        <f t="shared" si="488"/>
        <v>40</v>
      </c>
      <c r="B1713">
        <f t="shared" si="479"/>
        <v>35</v>
      </c>
      <c r="C1713" s="1" t="s">
        <v>13</v>
      </c>
      <c r="D1713" t="str">
        <f>IF(J1709=0,"",C1713)</f>
        <v>"class_title":"business_class",</v>
      </c>
      <c r="E1713" t="s">
        <v>116</v>
      </c>
      <c r="F1713" t="str">
        <f>VLOOKUP(A1713,Sheet2!A:U,5,FALSE)</f>
        <v>ZHP</v>
      </c>
      <c r="K1713" t="b">
        <f t="shared" ca="1" si="478"/>
        <v>0</v>
      </c>
    </row>
    <row r="1714" spans="1:11">
      <c r="A1714">
        <f t="shared" si="488"/>
        <v>40</v>
      </c>
      <c r="B1714">
        <f t="shared" si="479"/>
        <v>36</v>
      </c>
      <c r="C1714" s="1" t="s">
        <v>14</v>
      </c>
      <c r="D1714" t="str">
        <f>IF(J1709=0,"",C1714)</f>
        <v>"class_type":1</v>
      </c>
      <c r="E1714" t="s">
        <v>116</v>
      </c>
      <c r="F1714" t="str">
        <f>VLOOKUP(A1714,Sheet2!A:U,5,FALSE)</f>
        <v>ZHP</v>
      </c>
      <c r="K1714" t="b">
        <f t="shared" ca="1" si="478"/>
        <v>0</v>
      </c>
    </row>
    <row r="1715" spans="1:11">
      <c r="A1715">
        <f t="shared" si="488"/>
        <v>40</v>
      </c>
      <c r="B1715">
        <f t="shared" si="479"/>
        <v>37</v>
      </c>
      <c r="C1715" s="1" t="s">
        <v>2</v>
      </c>
      <c r="D1715" t="str">
        <f>IF(J1709=0,"",C1715)</f>
        <v>}</v>
      </c>
      <c r="E1715" t="s">
        <v>116</v>
      </c>
      <c r="F1715" t="str">
        <f>VLOOKUP(A1715,Sheet2!A:U,5,FALSE)</f>
        <v>ZHP</v>
      </c>
      <c r="K1715" t="b">
        <f t="shared" ca="1" si="478"/>
        <v>0</v>
      </c>
    </row>
    <row r="1716" spans="1:11">
      <c r="A1716">
        <f t="shared" si="488"/>
        <v>40</v>
      </c>
      <c r="B1716">
        <f t="shared" si="479"/>
        <v>38</v>
      </c>
      <c r="C1716" s="1" t="s">
        <v>3</v>
      </c>
      <c r="D1716" t="str">
        <f t="shared" ref="D1716:D1718" si="493">C1716</f>
        <v>]</v>
      </c>
      <c r="E1716" t="s">
        <v>116</v>
      </c>
      <c r="F1716" t="str">
        <f>VLOOKUP(A1716,Sheet2!A:U,5,FALSE)</f>
        <v>ZHP</v>
      </c>
      <c r="K1716" t="b">
        <f t="shared" ca="1" si="478"/>
        <v>0</v>
      </c>
    </row>
    <row r="1717" spans="1:11">
      <c r="A1717">
        <f t="shared" si="488"/>
        <v>40</v>
      </c>
      <c r="B1717">
        <f t="shared" si="479"/>
        <v>39</v>
      </c>
      <c r="C1717" s="1" t="s">
        <v>2</v>
      </c>
      <c r="D1717" t="str">
        <f t="shared" si="493"/>
        <v>}</v>
      </c>
      <c r="E1717" t="s">
        <v>116</v>
      </c>
      <c r="F1717" t="str">
        <f>VLOOKUP(A1717,Sheet2!A:U,5,FALSE)</f>
        <v>ZHP</v>
      </c>
      <c r="K1717" t="b">
        <f t="shared" ca="1" si="478"/>
        <v>0</v>
      </c>
    </row>
    <row r="1718" spans="1:11">
      <c r="A1718">
        <f t="shared" si="488"/>
        <v>40</v>
      </c>
      <c r="B1718">
        <f t="shared" si="479"/>
        <v>40</v>
      </c>
      <c r="C1718" s="1" t="s">
        <v>4</v>
      </c>
      <c r="D1718" t="str">
        <f t="shared" si="493"/>
        <v>],</v>
      </c>
      <c r="E1718" t="s">
        <v>116</v>
      </c>
      <c r="F1718" t="str">
        <f>VLOOKUP(A1718,Sheet2!A:U,5,FALSE)</f>
        <v>ZHP</v>
      </c>
      <c r="K1718" t="b">
        <f t="shared" ca="1" si="478"/>
        <v>0</v>
      </c>
    </row>
    <row r="1719" spans="1:11">
      <c r="A1719">
        <f t="shared" si="488"/>
        <v>40</v>
      </c>
      <c r="B1719">
        <f t="shared" si="479"/>
        <v>41</v>
      </c>
      <c r="C1719" s="1" t="s">
        <v>19</v>
      </c>
      <c r="D1719" t="str">
        <f>CONCATENATE(C1719," ",A1719,",")</f>
        <v>"fee_id": 40,</v>
      </c>
      <c r="E1719" t="s">
        <v>116</v>
      </c>
      <c r="F1719" t="str">
        <f>VLOOKUP(A1719,Sheet2!A:U,5,FALSE)</f>
        <v>ZHP</v>
      </c>
      <c r="K1719" t="b">
        <f t="shared" ca="1" si="478"/>
        <v>0</v>
      </c>
    </row>
    <row r="1720" spans="1:11">
      <c r="A1720">
        <f t="shared" si="488"/>
        <v>40</v>
      </c>
      <c r="B1720">
        <f t="shared" si="479"/>
        <v>42</v>
      </c>
      <c r="C1720" s="1" t="s">
        <v>129</v>
      </c>
      <c r="D1720" t="str">
        <f>CONCATENATE(C1720,E1720,"2",F1720,"""")</f>
        <v>"route_id": "WEK2ZHP"</v>
      </c>
      <c r="E1720" t="s">
        <v>116</v>
      </c>
      <c r="F1720" t="str">
        <f>VLOOKUP(A1720,Sheet2!A:U,5,FALSE)</f>
        <v>ZHP</v>
      </c>
      <c r="K1720" t="b">
        <f t="shared" ca="1" si="478"/>
        <v>0</v>
      </c>
    </row>
    <row r="1721" spans="1:11">
      <c r="A1721">
        <f t="shared" si="488"/>
        <v>40</v>
      </c>
      <c r="B1721">
        <f t="shared" si="479"/>
        <v>43</v>
      </c>
      <c r="C1721" s="1" t="s">
        <v>1</v>
      </c>
      <c r="D1721" t="str">
        <f>IF(D1722="","}",C1721)</f>
        <v>},</v>
      </c>
      <c r="E1721" t="s">
        <v>116</v>
      </c>
      <c r="F1721" t="str">
        <f>VLOOKUP(A1721,Sheet2!A:U,5,FALSE)</f>
        <v>ZHP</v>
      </c>
      <c r="K1721" t="b">
        <f t="shared" ca="1" si="478"/>
        <v>0</v>
      </c>
    </row>
    <row r="1722" spans="1:11">
      <c r="A1722">
        <f>ROUNDUP((ROW(C1722)-1)/43,0)</f>
        <v>41</v>
      </c>
      <c r="B1722">
        <f t="shared" si="479"/>
        <v>1</v>
      </c>
      <c r="C1722" s="1" t="s">
        <v>0</v>
      </c>
      <c r="D1722" t="str">
        <f>C1722</f>
        <v>{</v>
      </c>
      <c r="E1722" t="s">
        <v>116</v>
      </c>
      <c r="F1722" t="str">
        <f>VLOOKUP(A1722,Sheet2!A:U,5,FALSE)</f>
        <v>ZHZ</v>
      </c>
      <c r="K1722" t="b">
        <f t="shared" ca="1" si="478"/>
        <v>0</v>
      </c>
    </row>
    <row r="1723" spans="1:11">
      <c r="A1723">
        <f t="shared" ref="A1723:A1786" si="494">ROUNDUP((ROW(C1723)-1)/43,0)</f>
        <v>41</v>
      </c>
      <c r="B1723">
        <f t="shared" si="479"/>
        <v>2</v>
      </c>
      <c r="C1723" s="1" t="s">
        <v>5</v>
      </c>
      <c r="D1723" t="str">
        <f t="shared" ref="D1723:D1726" si="495">C1723</f>
        <v>"fee_data":[</v>
      </c>
      <c r="E1723" t="s">
        <v>116</v>
      </c>
      <c r="F1723" t="str">
        <f>VLOOKUP(A1723,Sheet2!A:U,5,FALSE)</f>
        <v>ZHZ</v>
      </c>
      <c r="K1723" t="b">
        <f t="shared" ca="1" si="478"/>
        <v>0</v>
      </c>
    </row>
    <row r="1724" spans="1:11">
      <c r="A1724">
        <f t="shared" si="494"/>
        <v>41</v>
      </c>
      <c r="B1724">
        <f t="shared" si="479"/>
        <v>3</v>
      </c>
      <c r="C1724" s="1" t="s">
        <v>0</v>
      </c>
      <c r="D1724" t="str">
        <f t="shared" si="495"/>
        <v>{</v>
      </c>
      <c r="E1724" t="s">
        <v>116</v>
      </c>
      <c r="F1724" t="str">
        <f>VLOOKUP(A1724,Sheet2!A:U,5,FALSE)</f>
        <v>ZHZ</v>
      </c>
      <c r="K1724" t="b">
        <f t="shared" ca="1" si="478"/>
        <v>0</v>
      </c>
    </row>
    <row r="1725" spans="1:11">
      <c r="A1725">
        <f t="shared" si="494"/>
        <v>41</v>
      </c>
      <c r="B1725">
        <f t="shared" si="479"/>
        <v>4</v>
      </c>
      <c r="C1725" s="24" t="s">
        <v>133</v>
      </c>
      <c r="D1725" t="str">
        <f>CONCATENATE(C1725,$M$1,",",$N$1,""",")</f>
        <v>"fee_date":"2019,2",</v>
      </c>
      <c r="E1725" t="s">
        <v>116</v>
      </c>
      <c r="F1725" t="str">
        <f>VLOOKUP(A1725,Sheet2!A:U,5,FALSE)</f>
        <v>ZHZ</v>
      </c>
      <c r="K1725" t="b">
        <f t="shared" ca="1" si="478"/>
        <v>0</v>
      </c>
    </row>
    <row r="1726" spans="1:11">
      <c r="A1726">
        <f t="shared" si="494"/>
        <v>41</v>
      </c>
      <c r="B1726">
        <f t="shared" si="479"/>
        <v>5</v>
      </c>
      <c r="C1726" s="1" t="s">
        <v>6</v>
      </c>
      <c r="D1726" t="str">
        <f t="shared" si="495"/>
        <v>"fee_detail":[</v>
      </c>
      <c r="E1726" t="s">
        <v>116</v>
      </c>
      <c r="F1726" t="str">
        <f>VLOOKUP(A1726,Sheet2!A:U,5,FALSE)</f>
        <v>ZHZ</v>
      </c>
      <c r="K1726" t="b">
        <f t="shared" ca="1" si="478"/>
        <v>0</v>
      </c>
    </row>
    <row r="1727" spans="1:11">
      <c r="A1727">
        <f t="shared" si="494"/>
        <v>41</v>
      </c>
      <c r="B1727">
        <f t="shared" si="479"/>
        <v>6</v>
      </c>
      <c r="C1727" s="1" t="s">
        <v>0</v>
      </c>
      <c r="D1727" t="str">
        <f>IF(J1728=0,"",C1727)</f>
        <v>{</v>
      </c>
      <c r="E1727" t="s">
        <v>116</v>
      </c>
      <c r="F1727" t="str">
        <f>VLOOKUP(A1727,Sheet2!A:U,5,FALSE)</f>
        <v>ZHZ</v>
      </c>
      <c r="K1727" t="b">
        <f t="shared" ca="1" si="478"/>
        <v>0</v>
      </c>
    </row>
    <row r="1728" spans="1:11">
      <c r="A1728" s="14">
        <f t="shared" si="494"/>
        <v>41</v>
      </c>
      <c r="B1728" s="14">
        <f t="shared" si="479"/>
        <v>7</v>
      </c>
      <c r="C1728" s="15" t="s">
        <v>15</v>
      </c>
      <c r="D1728" s="14" t="str">
        <f>IF(ISNUMBER(SEARCH("n/a",H1728)),"",CONCATENATE(C1728," ",H1728,","))</f>
        <v>"adult_cny": 240,</v>
      </c>
      <c r="E1728" s="14" t="s">
        <v>116</v>
      </c>
      <c r="F1728" s="14" t="str">
        <f>VLOOKUP(A1728,Sheet2!A:U,5,FALSE)</f>
        <v>ZHZ</v>
      </c>
      <c r="G1728" s="14" t="s">
        <v>117</v>
      </c>
      <c r="H1728" s="14">
        <f>VLOOKUP(A1728,Sheet2!A:U,6,FALSE)</f>
        <v>240</v>
      </c>
      <c r="I1728" s="14" t="e">
        <f ca="1">_xlfn.FORMULATEXT(H1728)</f>
        <v>#NAME?</v>
      </c>
      <c r="J1728">
        <f>COUNT(H1728:H1731)</f>
        <v>4</v>
      </c>
      <c r="K1728" t="b">
        <f t="shared" ca="1" si="478"/>
        <v>0</v>
      </c>
    </row>
    <row r="1729" spans="1:11">
      <c r="A1729" s="14">
        <f t="shared" si="494"/>
        <v>41</v>
      </c>
      <c r="B1729" s="14">
        <f t="shared" si="479"/>
        <v>8</v>
      </c>
      <c r="C1729" s="15" t="s">
        <v>16</v>
      </c>
      <c r="D1729" s="14" t="str">
        <f t="shared" ref="D1729:D1731" si="496">IF(ISNUMBER(SEARCH("n/a",H1729)),"",CONCATENATE(C1729," ",H1729,","))</f>
        <v>"adult_hkd": 278,</v>
      </c>
      <c r="E1729" s="14" t="s">
        <v>116</v>
      </c>
      <c r="F1729" s="14" t="str">
        <f>VLOOKUP(A1729,Sheet2!A:U,5,FALSE)</f>
        <v>ZHZ</v>
      </c>
      <c r="G1729" s="14" t="s">
        <v>117</v>
      </c>
      <c r="H1729" s="14">
        <f>VLOOKUP(A1729,Sheet2!A:U,14,FALSE)</f>
        <v>278</v>
      </c>
      <c r="I1729" s="14" t="e">
        <f t="shared" ref="I1729:I1731" ca="1" si="497">_xlfn.FORMULATEXT(H1729)</f>
        <v>#NAME?</v>
      </c>
      <c r="K1729" t="b">
        <f t="shared" ca="1" si="478"/>
        <v>0</v>
      </c>
    </row>
    <row r="1730" spans="1:11">
      <c r="A1730" s="14">
        <f t="shared" si="494"/>
        <v>41</v>
      </c>
      <c r="B1730" s="14">
        <f t="shared" si="479"/>
        <v>9</v>
      </c>
      <c r="C1730" s="15" t="s">
        <v>17</v>
      </c>
      <c r="D1730" s="14" t="str">
        <f t="shared" si="496"/>
        <v>"child_cny": 125,</v>
      </c>
      <c r="E1730" s="14" t="s">
        <v>116</v>
      </c>
      <c r="F1730" s="14" t="str">
        <f>VLOOKUP(A1730,Sheet2!A:U,5,FALSE)</f>
        <v>ZHZ</v>
      </c>
      <c r="G1730" s="14" t="s">
        <v>117</v>
      </c>
      <c r="H1730" s="14">
        <f>VLOOKUP(A1730,Sheet2!A:U,10,FALSE)</f>
        <v>125</v>
      </c>
      <c r="I1730" s="14" t="e">
        <f t="shared" ca="1" si="497"/>
        <v>#NAME?</v>
      </c>
      <c r="K1730" t="b">
        <f t="shared" ref="K1730:K1793" ca="1" si="498">IF(EXACT($N$1,$N$2),"",FALSE)</f>
        <v>0</v>
      </c>
    </row>
    <row r="1731" spans="1:11">
      <c r="A1731" s="14">
        <f t="shared" si="494"/>
        <v>41</v>
      </c>
      <c r="B1731" s="14">
        <f t="shared" ref="B1731:B1794" si="499">MOD((ROW(C1731)-2),43)+1</f>
        <v>10</v>
      </c>
      <c r="C1731" s="15" t="s">
        <v>18</v>
      </c>
      <c r="D1731" s="14" t="str">
        <f t="shared" si="496"/>
        <v>"child_hkd": 145,</v>
      </c>
      <c r="E1731" s="14" t="s">
        <v>116</v>
      </c>
      <c r="F1731" s="14" t="str">
        <f>VLOOKUP(A1731,Sheet2!A:U,5,FALSE)</f>
        <v>ZHZ</v>
      </c>
      <c r="G1731" s="14" t="s">
        <v>117</v>
      </c>
      <c r="H1731" s="14">
        <f>VLOOKUP(A1731,Sheet2!A:U,18,FALSE)</f>
        <v>145</v>
      </c>
      <c r="I1731" s="14" t="e">
        <f t="shared" ca="1" si="497"/>
        <v>#NAME?</v>
      </c>
      <c r="K1731" t="b">
        <f t="shared" ca="1" si="498"/>
        <v>0</v>
      </c>
    </row>
    <row r="1732" spans="1:11">
      <c r="A1732">
        <f t="shared" si="494"/>
        <v>41</v>
      </c>
      <c r="B1732">
        <f t="shared" si="499"/>
        <v>11</v>
      </c>
      <c r="C1732" s="1" t="s">
        <v>7</v>
      </c>
      <c r="D1732" t="str">
        <f>IF(J1728=0,"",C1732)</f>
        <v>"class_title":"second_class",</v>
      </c>
      <c r="E1732" t="s">
        <v>116</v>
      </c>
      <c r="F1732" t="str">
        <f>VLOOKUP(A1732,Sheet2!A:U,5,FALSE)</f>
        <v>ZHZ</v>
      </c>
      <c r="K1732" t="b">
        <f t="shared" ca="1" si="498"/>
        <v>0</v>
      </c>
    </row>
    <row r="1733" spans="1:11">
      <c r="A1733">
        <f t="shared" si="494"/>
        <v>41</v>
      </c>
      <c r="B1733">
        <f t="shared" si="499"/>
        <v>12</v>
      </c>
      <c r="C1733" s="1" t="s">
        <v>8</v>
      </c>
      <c r="D1733" t="str">
        <f>IF(J1728=0,"",C1733)</f>
        <v>"class_type":4</v>
      </c>
      <c r="E1733" t="s">
        <v>116</v>
      </c>
      <c r="F1733" t="str">
        <f>VLOOKUP(A1733,Sheet2!A:U,5,FALSE)</f>
        <v>ZHZ</v>
      </c>
      <c r="K1733" t="b">
        <f t="shared" ca="1" si="498"/>
        <v>0</v>
      </c>
    </row>
    <row r="1734" spans="1:11">
      <c r="A1734">
        <f t="shared" si="494"/>
        <v>41</v>
      </c>
      <c r="B1734">
        <f t="shared" si="499"/>
        <v>13</v>
      </c>
      <c r="C1734" s="1" t="s">
        <v>1</v>
      </c>
      <c r="D1734" t="str">
        <f>IF(J1728=0,"",IF(SUM(J1736:J1752)&gt;0,C1734,"}"))</f>
        <v>},</v>
      </c>
      <c r="E1734" t="s">
        <v>116</v>
      </c>
      <c r="F1734" t="str">
        <f>VLOOKUP(A1734,Sheet2!A:U,5,FALSE)</f>
        <v>ZHZ</v>
      </c>
      <c r="K1734" t="b">
        <f t="shared" ca="1" si="498"/>
        <v>0</v>
      </c>
    </row>
    <row r="1735" spans="1:11">
      <c r="A1735">
        <f t="shared" si="494"/>
        <v>41</v>
      </c>
      <c r="B1735">
        <f t="shared" si="499"/>
        <v>14</v>
      </c>
      <c r="C1735" s="1" t="s">
        <v>0</v>
      </c>
      <c r="D1735" t="str">
        <f>IF(J1736=0,"",C1735)</f>
        <v>{</v>
      </c>
      <c r="E1735" t="s">
        <v>116</v>
      </c>
      <c r="F1735" t="str">
        <f>VLOOKUP(A1735,Sheet2!A:U,5,FALSE)</f>
        <v>ZHZ</v>
      </c>
      <c r="K1735" t="b">
        <f t="shared" ca="1" si="498"/>
        <v>0</v>
      </c>
    </row>
    <row r="1736" spans="1:11">
      <c r="A1736" s="16">
        <f t="shared" si="494"/>
        <v>41</v>
      </c>
      <c r="B1736" s="16">
        <f t="shared" si="499"/>
        <v>15</v>
      </c>
      <c r="C1736" s="17" t="s">
        <v>15</v>
      </c>
      <c r="D1736" s="16" t="str">
        <f>IF(ISNUMBER(SEARCH("n/a",H1736)),"",CONCATENATE(C1736," ",H1736,","))</f>
        <v>"adult_cny": 385,</v>
      </c>
      <c r="E1736" s="16" t="s">
        <v>116</v>
      </c>
      <c r="F1736" s="16" t="str">
        <f>VLOOKUP(A1736,Sheet2!A:U,5,FALSE)</f>
        <v>ZHZ</v>
      </c>
      <c r="G1736" s="16" t="s">
        <v>118</v>
      </c>
      <c r="H1736" s="16">
        <f>VLOOKUP(A1736,Sheet2!A:U,7,FALSE)</f>
        <v>385</v>
      </c>
      <c r="I1736" s="16" t="e">
        <f ca="1">_xlfn.FORMULATEXT(H1736)</f>
        <v>#NAME?</v>
      </c>
      <c r="J1736">
        <f>COUNT(H1736:H1739)</f>
        <v>4</v>
      </c>
      <c r="K1736" t="b">
        <f t="shared" ca="1" si="498"/>
        <v>0</v>
      </c>
    </row>
    <row r="1737" spans="1:11">
      <c r="A1737" s="16">
        <f t="shared" si="494"/>
        <v>41</v>
      </c>
      <c r="B1737" s="16">
        <f t="shared" si="499"/>
        <v>16</v>
      </c>
      <c r="C1737" s="17" t="s">
        <v>16</v>
      </c>
      <c r="D1737" s="16" t="str">
        <f t="shared" ref="D1737:D1739" si="500">IF(ISNUMBER(SEARCH("n/a",H1737)),"",CONCATENATE(C1737," ",H1737,","))</f>
        <v>"adult_hkd": 446,</v>
      </c>
      <c r="E1737" s="16" t="s">
        <v>116</v>
      </c>
      <c r="F1737" s="16" t="str">
        <f>VLOOKUP(A1737,Sheet2!A:U,5,FALSE)</f>
        <v>ZHZ</v>
      </c>
      <c r="G1737" s="16" t="s">
        <v>118</v>
      </c>
      <c r="H1737" s="16">
        <f>VLOOKUP(A1737,Sheet2!A:U,15,FALSE)</f>
        <v>446</v>
      </c>
      <c r="I1737" s="16" t="e">
        <f t="shared" ref="I1737:I1739" ca="1" si="501">_xlfn.FORMULATEXT(H1737)</f>
        <v>#NAME?</v>
      </c>
      <c r="K1737" t="b">
        <f t="shared" ca="1" si="498"/>
        <v>0</v>
      </c>
    </row>
    <row r="1738" spans="1:11">
      <c r="A1738" s="16">
        <f t="shared" si="494"/>
        <v>41</v>
      </c>
      <c r="B1738" s="16">
        <f t="shared" si="499"/>
        <v>17</v>
      </c>
      <c r="C1738" s="17" t="s">
        <v>17</v>
      </c>
      <c r="D1738" s="16" t="str">
        <f t="shared" si="500"/>
        <v>"child_cny": 200,</v>
      </c>
      <c r="E1738" s="16" t="s">
        <v>116</v>
      </c>
      <c r="F1738" s="16" t="str">
        <f>VLOOKUP(A1738,Sheet2!A:U,5,FALSE)</f>
        <v>ZHZ</v>
      </c>
      <c r="G1738" s="16" t="s">
        <v>118</v>
      </c>
      <c r="H1738" s="16">
        <f>VLOOKUP(A1738,Sheet2!A:U,11,FALSE)</f>
        <v>200</v>
      </c>
      <c r="I1738" s="16" t="e">
        <f t="shared" ca="1" si="501"/>
        <v>#NAME?</v>
      </c>
      <c r="K1738" t="b">
        <f t="shared" ca="1" si="498"/>
        <v>0</v>
      </c>
    </row>
    <row r="1739" spans="1:11">
      <c r="A1739" s="16">
        <f t="shared" si="494"/>
        <v>41</v>
      </c>
      <c r="B1739" s="16">
        <f t="shared" si="499"/>
        <v>18</v>
      </c>
      <c r="C1739" s="17" t="s">
        <v>18</v>
      </c>
      <c r="D1739" s="16" t="str">
        <f t="shared" si="500"/>
        <v>"child_hkd": 231,</v>
      </c>
      <c r="E1739" s="16" t="s">
        <v>116</v>
      </c>
      <c r="F1739" s="16" t="str">
        <f>VLOOKUP(A1739,Sheet2!A:U,5,FALSE)</f>
        <v>ZHZ</v>
      </c>
      <c r="G1739" s="16" t="s">
        <v>118</v>
      </c>
      <c r="H1739" s="16">
        <f>VLOOKUP(A1739,Sheet2!A:U,19,FALSE)</f>
        <v>231</v>
      </c>
      <c r="I1739" s="16" t="e">
        <f t="shared" ca="1" si="501"/>
        <v>#NAME?</v>
      </c>
      <c r="K1739" t="b">
        <f t="shared" ca="1" si="498"/>
        <v>0</v>
      </c>
    </row>
    <row r="1740" spans="1:11">
      <c r="A1740">
        <f t="shared" si="494"/>
        <v>41</v>
      </c>
      <c r="B1740">
        <f t="shared" si="499"/>
        <v>19</v>
      </c>
      <c r="C1740" s="1" t="s">
        <v>9</v>
      </c>
      <c r="D1740" t="str">
        <f>IF(J1736=0,"",C1740)</f>
        <v>"class_title":"first_class",</v>
      </c>
      <c r="E1740" t="s">
        <v>116</v>
      </c>
      <c r="F1740" t="str">
        <f>VLOOKUP(A1740,Sheet2!A:U,5,FALSE)</f>
        <v>ZHZ</v>
      </c>
      <c r="K1740" t="b">
        <f t="shared" ca="1" si="498"/>
        <v>0</v>
      </c>
    </row>
    <row r="1741" spans="1:11">
      <c r="A1741">
        <f t="shared" si="494"/>
        <v>41</v>
      </c>
      <c r="B1741">
        <f t="shared" si="499"/>
        <v>20</v>
      </c>
      <c r="C1741" s="1" t="s">
        <v>10</v>
      </c>
      <c r="D1741" t="str">
        <f>IF(J1736=0,"",C1741)</f>
        <v>"class_type":3</v>
      </c>
      <c r="E1741" t="s">
        <v>116</v>
      </c>
      <c r="F1741" t="str">
        <f>VLOOKUP(A1741,Sheet2!A:U,5,FALSE)</f>
        <v>ZHZ</v>
      </c>
      <c r="K1741" t="b">
        <f t="shared" ca="1" si="498"/>
        <v>0</v>
      </c>
    </row>
    <row r="1742" spans="1:11">
      <c r="A1742">
        <f t="shared" si="494"/>
        <v>41</v>
      </c>
      <c r="B1742">
        <f t="shared" si="499"/>
        <v>21</v>
      </c>
      <c r="C1742" s="1" t="s">
        <v>1</v>
      </c>
      <c r="D1742" t="str">
        <f>IF(J1736=0,"",IF(SUM(J1744:J1760)&gt;0,C1742,"}"))</f>
        <v>},</v>
      </c>
      <c r="E1742" t="s">
        <v>116</v>
      </c>
      <c r="F1742" t="str">
        <f>VLOOKUP(A1742,Sheet2!A:U,5,FALSE)</f>
        <v>ZHZ</v>
      </c>
      <c r="K1742" t="b">
        <f t="shared" ca="1" si="498"/>
        <v>0</v>
      </c>
    </row>
    <row r="1743" spans="1:11">
      <c r="A1743">
        <f t="shared" si="494"/>
        <v>41</v>
      </c>
      <c r="B1743">
        <f t="shared" si="499"/>
        <v>22</v>
      </c>
      <c r="C1743" s="1" t="s">
        <v>0</v>
      </c>
      <c r="D1743" t="str">
        <f>IF(J1744=0,"",C1743)</f>
        <v>{</v>
      </c>
      <c r="E1743" t="s">
        <v>116</v>
      </c>
      <c r="F1743" t="str">
        <f>VLOOKUP(A1743,Sheet2!A:U,5,FALSE)</f>
        <v>ZHZ</v>
      </c>
      <c r="K1743" t="b">
        <f t="shared" ca="1" si="498"/>
        <v>0</v>
      </c>
    </row>
    <row r="1744" spans="1:11">
      <c r="A1744" s="18">
        <f t="shared" si="494"/>
        <v>41</v>
      </c>
      <c r="B1744" s="18">
        <f t="shared" si="499"/>
        <v>23</v>
      </c>
      <c r="C1744" s="19" t="s">
        <v>15</v>
      </c>
      <c r="D1744" s="18" t="str">
        <f>IF(ISNUMBER(SEARCH("n/a",H1744)),"",CONCATENATE(C1744," ",H1744,","))</f>
        <v>"adult_cny": 434,</v>
      </c>
      <c r="E1744" s="18" t="s">
        <v>116</v>
      </c>
      <c r="F1744" s="18" t="str">
        <f>VLOOKUP(A1744,Sheet2!A:U,5,FALSE)</f>
        <v>ZHZ</v>
      </c>
      <c r="G1744" s="18" t="s">
        <v>119</v>
      </c>
      <c r="H1744" s="18">
        <f>VLOOKUP(A1744,Sheet2!A:U,8,FALSE)</f>
        <v>434</v>
      </c>
      <c r="I1744" s="18" t="e">
        <f ca="1">_xlfn.FORMULATEXT(H1744)</f>
        <v>#NAME?</v>
      </c>
      <c r="J1744">
        <f>COUNT(H1744:H1747)</f>
        <v>4</v>
      </c>
      <c r="K1744" t="b">
        <f t="shared" ca="1" si="498"/>
        <v>0</v>
      </c>
    </row>
    <row r="1745" spans="1:11">
      <c r="A1745" s="18">
        <f t="shared" si="494"/>
        <v>41</v>
      </c>
      <c r="B1745" s="18">
        <f t="shared" si="499"/>
        <v>24</v>
      </c>
      <c r="C1745" s="19" t="s">
        <v>16</v>
      </c>
      <c r="D1745" s="18" t="str">
        <f t="shared" ref="D1745:D1747" si="502">IF(ISNUMBER(SEARCH("n/a",H1745)),"",CONCATENATE(C1745," ",H1745,","))</f>
        <v>"adult_hkd": 502,</v>
      </c>
      <c r="E1745" s="18" t="s">
        <v>116</v>
      </c>
      <c r="F1745" s="18" t="str">
        <f>VLOOKUP(A1745,Sheet2!A:U,5,FALSE)</f>
        <v>ZHZ</v>
      </c>
      <c r="G1745" s="18" t="s">
        <v>119</v>
      </c>
      <c r="H1745" s="18">
        <f>VLOOKUP(A1745,Sheet2!A:U,16,FALSE)</f>
        <v>502</v>
      </c>
      <c r="I1745" s="18" t="e">
        <f t="shared" ref="I1745:I1747" ca="1" si="503">_xlfn.FORMULATEXT(H1745)</f>
        <v>#NAME?</v>
      </c>
      <c r="K1745" t="b">
        <f t="shared" ca="1" si="498"/>
        <v>0</v>
      </c>
    </row>
    <row r="1746" spans="1:11">
      <c r="A1746" s="18">
        <f t="shared" si="494"/>
        <v>41</v>
      </c>
      <c r="B1746" s="18">
        <f t="shared" si="499"/>
        <v>25</v>
      </c>
      <c r="C1746" s="19" t="s">
        <v>17</v>
      </c>
      <c r="D1746" s="18" t="str">
        <f t="shared" si="502"/>
        <v>"child_cny": 226,</v>
      </c>
      <c r="E1746" s="18" t="s">
        <v>116</v>
      </c>
      <c r="F1746" s="18" t="str">
        <f>VLOOKUP(A1746,Sheet2!A:U,5,FALSE)</f>
        <v>ZHZ</v>
      </c>
      <c r="G1746" s="18" t="s">
        <v>119</v>
      </c>
      <c r="H1746" s="18">
        <f>VLOOKUP(A1746,Sheet2!A:U,12,FALSE)</f>
        <v>226</v>
      </c>
      <c r="I1746" s="18" t="e">
        <f t="shared" ca="1" si="503"/>
        <v>#NAME?</v>
      </c>
      <c r="K1746" t="b">
        <f t="shared" ca="1" si="498"/>
        <v>0</v>
      </c>
    </row>
    <row r="1747" spans="1:11">
      <c r="A1747" s="18">
        <f t="shared" si="494"/>
        <v>41</v>
      </c>
      <c r="B1747" s="18">
        <f t="shared" si="499"/>
        <v>26</v>
      </c>
      <c r="C1747" s="19" t="s">
        <v>18</v>
      </c>
      <c r="D1747" s="18" t="str">
        <f t="shared" si="502"/>
        <v>"child_hkd": 262,</v>
      </c>
      <c r="E1747" s="18" t="s">
        <v>116</v>
      </c>
      <c r="F1747" s="18" t="str">
        <f>VLOOKUP(A1747,Sheet2!A:U,5,FALSE)</f>
        <v>ZHZ</v>
      </c>
      <c r="G1747" s="18" t="s">
        <v>119</v>
      </c>
      <c r="H1747" s="18">
        <f>VLOOKUP(A1747,Sheet2!A:U,20,FALSE)</f>
        <v>262</v>
      </c>
      <c r="I1747" s="18" t="e">
        <f t="shared" ca="1" si="503"/>
        <v>#NAME?</v>
      </c>
      <c r="K1747" t="b">
        <f t="shared" ca="1" si="498"/>
        <v>0</v>
      </c>
    </row>
    <row r="1748" spans="1:11">
      <c r="A1748">
        <f t="shared" si="494"/>
        <v>41</v>
      </c>
      <c r="B1748">
        <f t="shared" si="499"/>
        <v>27</v>
      </c>
      <c r="C1748" s="1" t="s">
        <v>11</v>
      </c>
      <c r="D1748" t="str">
        <f>IF(J1744=0,"",C1748)</f>
        <v>"class_title":"premium_class",</v>
      </c>
      <c r="E1748" t="s">
        <v>116</v>
      </c>
      <c r="F1748" t="str">
        <f>VLOOKUP(A1748,Sheet2!A:U,5,FALSE)</f>
        <v>ZHZ</v>
      </c>
      <c r="K1748" t="b">
        <f t="shared" ca="1" si="498"/>
        <v>0</v>
      </c>
    </row>
    <row r="1749" spans="1:11">
      <c r="A1749">
        <f t="shared" si="494"/>
        <v>41</v>
      </c>
      <c r="B1749">
        <f t="shared" si="499"/>
        <v>28</v>
      </c>
      <c r="C1749" s="1" t="s">
        <v>12</v>
      </c>
      <c r="D1749" t="str">
        <f>IF(J1744=0,"",C1749)</f>
        <v>"class_type":2</v>
      </c>
      <c r="E1749" t="s">
        <v>116</v>
      </c>
      <c r="F1749" t="str">
        <f>VLOOKUP(A1749,Sheet2!A:U,5,FALSE)</f>
        <v>ZHZ</v>
      </c>
      <c r="K1749" t="b">
        <f t="shared" ca="1" si="498"/>
        <v>0</v>
      </c>
    </row>
    <row r="1750" spans="1:11">
      <c r="A1750">
        <f t="shared" si="494"/>
        <v>41</v>
      </c>
      <c r="B1750">
        <f t="shared" si="499"/>
        <v>29</v>
      </c>
      <c r="C1750" s="1" t="s">
        <v>1</v>
      </c>
      <c r="D1750" t="str">
        <f>IF(J1744=0,"",IF(SUM(J1752:J1768)&gt;0,C1750,"}"))</f>
        <v>},</v>
      </c>
      <c r="E1750" t="s">
        <v>116</v>
      </c>
      <c r="F1750" t="str">
        <f>VLOOKUP(A1750,Sheet2!A:U,5,FALSE)</f>
        <v>ZHZ</v>
      </c>
      <c r="K1750" t="b">
        <f t="shared" ca="1" si="498"/>
        <v>0</v>
      </c>
    </row>
    <row r="1751" spans="1:11">
      <c r="A1751">
        <f t="shared" si="494"/>
        <v>41</v>
      </c>
      <c r="B1751">
        <f t="shared" si="499"/>
        <v>30</v>
      </c>
      <c r="C1751" s="1" t="s">
        <v>0</v>
      </c>
      <c r="D1751" t="str">
        <f>IF(J1752=0,"",C1751)</f>
        <v>{</v>
      </c>
      <c r="E1751" t="s">
        <v>116</v>
      </c>
      <c r="F1751" t="str">
        <f>VLOOKUP(A1751,Sheet2!A:U,5,FALSE)</f>
        <v>ZHZ</v>
      </c>
      <c r="K1751" t="b">
        <f t="shared" ca="1" si="498"/>
        <v>0</v>
      </c>
    </row>
    <row r="1752" spans="1:11">
      <c r="A1752" s="20">
        <f t="shared" si="494"/>
        <v>41</v>
      </c>
      <c r="B1752" s="20">
        <f t="shared" si="499"/>
        <v>31</v>
      </c>
      <c r="C1752" s="21" t="s">
        <v>15</v>
      </c>
      <c r="D1752" s="20" t="str">
        <f>IF(ISNUMBER(SEARCH("n/a",H1752)),"",CONCATENATE(C1752," ",H1752,","))</f>
        <v>"adult_cny": 721,</v>
      </c>
      <c r="E1752" s="20" t="s">
        <v>116</v>
      </c>
      <c r="F1752" s="20" t="str">
        <f>VLOOKUP(A1752,Sheet2!A:U,5,FALSE)</f>
        <v>ZHZ</v>
      </c>
      <c r="G1752" s="20" t="s">
        <v>120</v>
      </c>
      <c r="H1752" s="20">
        <f>VLOOKUP(A1752,Sheet2!A:U,9,FALSE)</f>
        <v>721</v>
      </c>
      <c r="I1752" s="20" t="e">
        <f ca="1">_xlfn.FORMULATEXT(H1752)</f>
        <v>#NAME?</v>
      </c>
      <c r="J1752">
        <f>COUNT(H1752:H1755)</f>
        <v>4</v>
      </c>
      <c r="K1752" t="b">
        <f t="shared" ca="1" si="498"/>
        <v>0</v>
      </c>
    </row>
    <row r="1753" spans="1:11">
      <c r="A1753" s="20">
        <f t="shared" si="494"/>
        <v>41</v>
      </c>
      <c r="B1753" s="20">
        <f t="shared" si="499"/>
        <v>32</v>
      </c>
      <c r="C1753" s="21" t="s">
        <v>16</v>
      </c>
      <c r="D1753" s="20" t="str">
        <f t="shared" ref="D1753:D1755" si="504">IF(ISNUMBER(SEARCH("n/a",H1753)),"",CONCATENATE(C1753," ",H1753,","))</f>
        <v>"adult_hkd": 834,</v>
      </c>
      <c r="E1753" s="20" t="s">
        <v>116</v>
      </c>
      <c r="F1753" s="20" t="str">
        <f>VLOOKUP(A1753,Sheet2!A:U,5,FALSE)</f>
        <v>ZHZ</v>
      </c>
      <c r="G1753" s="20" t="s">
        <v>120</v>
      </c>
      <c r="H1753" s="20">
        <f>VLOOKUP(A1753,Sheet2!A:U,17,FALSE)</f>
        <v>834</v>
      </c>
      <c r="I1753" s="20" t="e">
        <f t="shared" ref="I1753:I1755" ca="1" si="505">_xlfn.FORMULATEXT(H1753)</f>
        <v>#NAME?</v>
      </c>
      <c r="K1753" t="b">
        <f t="shared" ca="1" si="498"/>
        <v>0</v>
      </c>
    </row>
    <row r="1754" spans="1:11">
      <c r="A1754" s="20">
        <f t="shared" si="494"/>
        <v>41</v>
      </c>
      <c r="B1754" s="20">
        <f t="shared" si="499"/>
        <v>33</v>
      </c>
      <c r="C1754" s="21" t="s">
        <v>17</v>
      </c>
      <c r="D1754" s="20" t="str">
        <f t="shared" si="504"/>
        <v>"child_cny": 375,</v>
      </c>
      <c r="E1754" s="20" t="s">
        <v>116</v>
      </c>
      <c r="F1754" s="20" t="str">
        <f>VLOOKUP(A1754,Sheet2!A:U,5,FALSE)</f>
        <v>ZHZ</v>
      </c>
      <c r="G1754" s="20" t="s">
        <v>120</v>
      </c>
      <c r="H1754" s="20">
        <f>VLOOKUP(A1754,Sheet2!A:U,13,FALSE)</f>
        <v>375</v>
      </c>
      <c r="I1754" s="20" t="e">
        <f t="shared" ca="1" si="505"/>
        <v>#NAME?</v>
      </c>
      <c r="K1754" t="b">
        <f t="shared" ca="1" si="498"/>
        <v>0</v>
      </c>
    </row>
    <row r="1755" spans="1:11">
      <c r="A1755" s="20">
        <f t="shared" si="494"/>
        <v>41</v>
      </c>
      <c r="B1755" s="20">
        <f t="shared" si="499"/>
        <v>34</v>
      </c>
      <c r="C1755" s="21" t="s">
        <v>18</v>
      </c>
      <c r="D1755" s="20" t="str">
        <f t="shared" si="504"/>
        <v>"child_hkd": 434,</v>
      </c>
      <c r="E1755" s="20" t="s">
        <v>116</v>
      </c>
      <c r="F1755" s="20" t="str">
        <f>VLOOKUP(A1755,Sheet2!A:U,5,FALSE)</f>
        <v>ZHZ</v>
      </c>
      <c r="G1755" s="20" t="s">
        <v>120</v>
      </c>
      <c r="H1755" s="20">
        <f>VLOOKUP(A1755,Sheet2!A:U,21,FALSE)</f>
        <v>434</v>
      </c>
      <c r="I1755" s="20" t="e">
        <f t="shared" ca="1" si="505"/>
        <v>#NAME?</v>
      </c>
      <c r="K1755" t="b">
        <f t="shared" ca="1" si="498"/>
        <v>0</v>
      </c>
    </row>
    <row r="1756" spans="1:11">
      <c r="A1756">
        <f t="shared" si="494"/>
        <v>41</v>
      </c>
      <c r="B1756">
        <f t="shared" si="499"/>
        <v>35</v>
      </c>
      <c r="C1756" s="1" t="s">
        <v>13</v>
      </c>
      <c r="D1756" t="str">
        <f>IF(J1752=0,"",C1756)</f>
        <v>"class_title":"business_class",</v>
      </c>
      <c r="E1756" t="s">
        <v>116</v>
      </c>
      <c r="F1756" t="str">
        <f>VLOOKUP(A1756,Sheet2!A:U,5,FALSE)</f>
        <v>ZHZ</v>
      </c>
      <c r="K1756" t="b">
        <f t="shared" ca="1" si="498"/>
        <v>0</v>
      </c>
    </row>
    <row r="1757" spans="1:11">
      <c r="A1757">
        <f t="shared" si="494"/>
        <v>41</v>
      </c>
      <c r="B1757">
        <f t="shared" si="499"/>
        <v>36</v>
      </c>
      <c r="C1757" s="1" t="s">
        <v>14</v>
      </c>
      <c r="D1757" t="str">
        <f>IF(J1752=0,"",C1757)</f>
        <v>"class_type":1</v>
      </c>
      <c r="E1757" t="s">
        <v>116</v>
      </c>
      <c r="F1757" t="str">
        <f>VLOOKUP(A1757,Sheet2!A:U,5,FALSE)</f>
        <v>ZHZ</v>
      </c>
      <c r="K1757" t="b">
        <f t="shared" ca="1" si="498"/>
        <v>0</v>
      </c>
    </row>
    <row r="1758" spans="1:11">
      <c r="A1758">
        <f t="shared" si="494"/>
        <v>41</v>
      </c>
      <c r="B1758">
        <f t="shared" si="499"/>
        <v>37</v>
      </c>
      <c r="C1758" s="1" t="s">
        <v>2</v>
      </c>
      <c r="D1758" t="str">
        <f>IF(J1752=0,"",C1758)</f>
        <v>}</v>
      </c>
      <c r="E1758" t="s">
        <v>116</v>
      </c>
      <c r="F1758" t="str">
        <f>VLOOKUP(A1758,Sheet2!A:U,5,FALSE)</f>
        <v>ZHZ</v>
      </c>
      <c r="K1758" t="b">
        <f t="shared" ca="1" si="498"/>
        <v>0</v>
      </c>
    </row>
    <row r="1759" spans="1:11">
      <c r="A1759">
        <f t="shared" si="494"/>
        <v>41</v>
      </c>
      <c r="B1759">
        <f t="shared" si="499"/>
        <v>38</v>
      </c>
      <c r="C1759" s="1" t="s">
        <v>3</v>
      </c>
      <c r="D1759" t="str">
        <f t="shared" ref="D1759:D1761" si="506">C1759</f>
        <v>]</v>
      </c>
      <c r="E1759" t="s">
        <v>116</v>
      </c>
      <c r="F1759" t="str">
        <f>VLOOKUP(A1759,Sheet2!A:U,5,FALSE)</f>
        <v>ZHZ</v>
      </c>
      <c r="K1759" t="b">
        <f t="shared" ca="1" si="498"/>
        <v>0</v>
      </c>
    </row>
    <row r="1760" spans="1:11">
      <c r="A1760">
        <f t="shared" si="494"/>
        <v>41</v>
      </c>
      <c r="B1760">
        <f t="shared" si="499"/>
        <v>39</v>
      </c>
      <c r="C1760" s="1" t="s">
        <v>2</v>
      </c>
      <c r="D1760" t="str">
        <f t="shared" si="506"/>
        <v>}</v>
      </c>
      <c r="E1760" t="s">
        <v>116</v>
      </c>
      <c r="F1760" t="str">
        <f>VLOOKUP(A1760,Sheet2!A:U,5,FALSE)</f>
        <v>ZHZ</v>
      </c>
      <c r="K1760" t="b">
        <f t="shared" ca="1" si="498"/>
        <v>0</v>
      </c>
    </row>
    <row r="1761" spans="1:11">
      <c r="A1761">
        <f t="shared" si="494"/>
        <v>41</v>
      </c>
      <c r="B1761">
        <f t="shared" si="499"/>
        <v>40</v>
      </c>
      <c r="C1761" s="1" t="s">
        <v>4</v>
      </c>
      <c r="D1761" t="str">
        <f t="shared" si="506"/>
        <v>],</v>
      </c>
      <c r="E1761" t="s">
        <v>116</v>
      </c>
      <c r="F1761" t="str">
        <f>VLOOKUP(A1761,Sheet2!A:U,5,FALSE)</f>
        <v>ZHZ</v>
      </c>
      <c r="K1761" t="b">
        <f t="shared" ca="1" si="498"/>
        <v>0</v>
      </c>
    </row>
    <row r="1762" spans="1:11">
      <c r="A1762">
        <f t="shared" si="494"/>
        <v>41</v>
      </c>
      <c r="B1762">
        <f t="shared" si="499"/>
        <v>41</v>
      </c>
      <c r="C1762" s="1" t="s">
        <v>19</v>
      </c>
      <c r="D1762" t="str">
        <f>CONCATENATE(C1762," ",A1762,",")</f>
        <v>"fee_id": 41,</v>
      </c>
      <c r="E1762" t="s">
        <v>116</v>
      </c>
      <c r="F1762" t="str">
        <f>VLOOKUP(A1762,Sheet2!A:U,5,FALSE)</f>
        <v>ZHZ</v>
      </c>
      <c r="K1762" t="b">
        <f t="shared" ca="1" si="498"/>
        <v>0</v>
      </c>
    </row>
    <row r="1763" spans="1:11">
      <c r="A1763">
        <f t="shared" si="494"/>
        <v>41</v>
      </c>
      <c r="B1763">
        <f t="shared" si="499"/>
        <v>42</v>
      </c>
      <c r="C1763" s="1" t="s">
        <v>129</v>
      </c>
      <c r="D1763" t="str">
        <f>CONCATENATE(C1763,E1763,"2",F1763,"""")</f>
        <v>"route_id": "WEK2ZHZ"</v>
      </c>
      <c r="E1763" t="s">
        <v>116</v>
      </c>
      <c r="F1763" t="str">
        <f>VLOOKUP(A1763,Sheet2!A:U,5,FALSE)</f>
        <v>ZHZ</v>
      </c>
      <c r="K1763" t="b">
        <f t="shared" ca="1" si="498"/>
        <v>0</v>
      </c>
    </row>
    <row r="1764" spans="1:11">
      <c r="A1764">
        <f t="shared" si="494"/>
        <v>41</v>
      </c>
      <c r="B1764">
        <f t="shared" si="499"/>
        <v>43</v>
      </c>
      <c r="C1764" s="1" t="s">
        <v>1</v>
      </c>
      <c r="D1764" t="str">
        <f>IF(D1765="","}",C1764)</f>
        <v>},</v>
      </c>
      <c r="E1764" t="s">
        <v>116</v>
      </c>
      <c r="F1764" t="str">
        <f>VLOOKUP(A1764,Sheet2!A:U,5,FALSE)</f>
        <v>ZHZ</v>
      </c>
      <c r="K1764" t="b">
        <f t="shared" ca="1" si="498"/>
        <v>0</v>
      </c>
    </row>
    <row r="1765" spans="1:11">
      <c r="A1765">
        <f t="shared" si="494"/>
        <v>42</v>
      </c>
      <c r="B1765">
        <f t="shared" si="499"/>
        <v>1</v>
      </c>
      <c r="C1765" s="1" t="s">
        <v>0</v>
      </c>
      <c r="D1765" t="str">
        <f>C1765</f>
        <v>{</v>
      </c>
      <c r="E1765" t="s">
        <v>116</v>
      </c>
      <c r="F1765" t="str">
        <f>VLOOKUP(A1765,Sheet2!A:U,5,FALSE)</f>
        <v>ZHA</v>
      </c>
      <c r="K1765" t="b">
        <f t="shared" ca="1" si="498"/>
        <v>0</v>
      </c>
    </row>
    <row r="1766" spans="1:11">
      <c r="A1766">
        <f t="shared" si="494"/>
        <v>42</v>
      </c>
      <c r="B1766">
        <f t="shared" si="499"/>
        <v>2</v>
      </c>
      <c r="C1766" s="1" t="s">
        <v>5</v>
      </c>
      <c r="D1766" t="str">
        <f t="shared" ref="D1766:D1769" si="507">C1766</f>
        <v>"fee_data":[</v>
      </c>
      <c r="E1766" t="s">
        <v>116</v>
      </c>
      <c r="F1766" t="str">
        <f>VLOOKUP(A1766,Sheet2!A:U,5,FALSE)</f>
        <v>ZHA</v>
      </c>
      <c r="K1766" t="b">
        <f t="shared" ca="1" si="498"/>
        <v>0</v>
      </c>
    </row>
    <row r="1767" spans="1:11">
      <c r="A1767">
        <f t="shared" si="494"/>
        <v>42</v>
      </c>
      <c r="B1767">
        <f t="shared" si="499"/>
        <v>3</v>
      </c>
      <c r="C1767" s="1" t="s">
        <v>0</v>
      </c>
      <c r="D1767" t="str">
        <f t="shared" si="507"/>
        <v>{</v>
      </c>
      <c r="E1767" t="s">
        <v>116</v>
      </c>
      <c r="F1767" t="str">
        <f>VLOOKUP(A1767,Sheet2!A:U,5,FALSE)</f>
        <v>ZHA</v>
      </c>
      <c r="K1767" t="b">
        <f t="shared" ca="1" si="498"/>
        <v>0</v>
      </c>
    </row>
    <row r="1768" spans="1:11">
      <c r="A1768">
        <f t="shared" si="494"/>
        <v>42</v>
      </c>
      <c r="B1768">
        <f t="shared" si="499"/>
        <v>4</v>
      </c>
      <c r="C1768" s="24" t="s">
        <v>133</v>
      </c>
      <c r="D1768" t="str">
        <f>CONCATENATE(C1768,$M$1,",",$N$1,""",")</f>
        <v>"fee_date":"2019,2",</v>
      </c>
      <c r="E1768" t="s">
        <v>116</v>
      </c>
      <c r="F1768" t="str">
        <f>VLOOKUP(A1768,Sheet2!A:U,5,FALSE)</f>
        <v>ZHA</v>
      </c>
      <c r="K1768" t="b">
        <f t="shared" ca="1" si="498"/>
        <v>0</v>
      </c>
    </row>
    <row r="1769" spans="1:11">
      <c r="A1769">
        <f t="shared" si="494"/>
        <v>42</v>
      </c>
      <c r="B1769">
        <f t="shared" si="499"/>
        <v>5</v>
      </c>
      <c r="C1769" s="1" t="s">
        <v>6</v>
      </c>
      <c r="D1769" t="str">
        <f t="shared" si="507"/>
        <v>"fee_detail":[</v>
      </c>
      <c r="E1769" t="s">
        <v>116</v>
      </c>
      <c r="F1769" t="str">
        <f>VLOOKUP(A1769,Sheet2!A:U,5,FALSE)</f>
        <v>ZHA</v>
      </c>
      <c r="K1769" t="b">
        <f t="shared" ca="1" si="498"/>
        <v>0</v>
      </c>
    </row>
    <row r="1770" spans="1:11">
      <c r="A1770">
        <f t="shared" si="494"/>
        <v>42</v>
      </c>
      <c r="B1770">
        <f t="shared" si="499"/>
        <v>6</v>
      </c>
      <c r="C1770" s="1" t="s">
        <v>0</v>
      </c>
      <c r="D1770" t="str">
        <f>IF(J1771=0,"",C1770)</f>
        <v>{</v>
      </c>
      <c r="E1770" t="s">
        <v>116</v>
      </c>
      <c r="F1770" t="str">
        <f>VLOOKUP(A1770,Sheet2!A:U,5,FALSE)</f>
        <v>ZHA</v>
      </c>
      <c r="K1770" t="b">
        <f t="shared" ca="1" si="498"/>
        <v>0</v>
      </c>
    </row>
    <row r="1771" spans="1:11">
      <c r="A1771" s="14">
        <f t="shared" si="494"/>
        <v>42</v>
      </c>
      <c r="B1771" s="14">
        <f t="shared" si="499"/>
        <v>7</v>
      </c>
      <c r="C1771" s="15" t="s">
        <v>15</v>
      </c>
      <c r="D1771" s="14" t="str">
        <f>IF(ISNUMBER(SEARCH("n/a",H1771)),"",CONCATENATE(C1771," ",H1771,","))</f>
        <v>"adult_cny": 203,</v>
      </c>
      <c r="E1771" s="14" t="s">
        <v>116</v>
      </c>
      <c r="F1771" s="14" t="str">
        <f>VLOOKUP(A1771,Sheet2!A:U,5,FALSE)</f>
        <v>ZHA</v>
      </c>
      <c r="G1771" s="14" t="s">
        <v>117</v>
      </c>
      <c r="H1771" s="14">
        <f>VLOOKUP(A1771,Sheet2!A:U,6,FALSE)</f>
        <v>203</v>
      </c>
      <c r="I1771" s="14" t="e">
        <f ca="1">_xlfn.FORMULATEXT(H1771)</f>
        <v>#NAME?</v>
      </c>
      <c r="J1771">
        <f>COUNT(H1771:H1774)</f>
        <v>4</v>
      </c>
      <c r="K1771" t="b">
        <f t="shared" ca="1" si="498"/>
        <v>0</v>
      </c>
    </row>
    <row r="1772" spans="1:11">
      <c r="A1772" s="14">
        <f t="shared" si="494"/>
        <v>42</v>
      </c>
      <c r="B1772" s="14">
        <f t="shared" si="499"/>
        <v>8</v>
      </c>
      <c r="C1772" s="15" t="s">
        <v>16</v>
      </c>
      <c r="D1772" s="14" t="str">
        <f t="shared" ref="D1772:D1774" si="508">IF(ISNUMBER(SEARCH("n/a",H1772)),"",CONCATENATE(C1772," ",H1772,","))</f>
        <v>"adult_hkd": 235,</v>
      </c>
      <c r="E1772" s="14" t="s">
        <v>116</v>
      </c>
      <c r="F1772" s="14" t="str">
        <f>VLOOKUP(A1772,Sheet2!A:U,5,FALSE)</f>
        <v>ZHA</v>
      </c>
      <c r="G1772" s="14" t="s">
        <v>117</v>
      </c>
      <c r="H1772" s="14">
        <f>VLOOKUP(A1772,Sheet2!A:U,14,FALSE)</f>
        <v>235</v>
      </c>
      <c r="I1772" s="14" t="e">
        <f t="shared" ref="I1772:I1774" ca="1" si="509">_xlfn.FORMULATEXT(H1772)</f>
        <v>#NAME?</v>
      </c>
      <c r="K1772" t="b">
        <f t="shared" ca="1" si="498"/>
        <v>0</v>
      </c>
    </row>
    <row r="1773" spans="1:11">
      <c r="A1773" s="14">
        <f t="shared" si="494"/>
        <v>42</v>
      </c>
      <c r="B1773" s="14">
        <f t="shared" si="499"/>
        <v>9</v>
      </c>
      <c r="C1773" s="15" t="s">
        <v>17</v>
      </c>
      <c r="D1773" s="14" t="str">
        <f t="shared" si="508"/>
        <v>"child_cny": 105,</v>
      </c>
      <c r="E1773" s="14" t="s">
        <v>116</v>
      </c>
      <c r="F1773" s="14" t="str">
        <f>VLOOKUP(A1773,Sheet2!A:U,5,FALSE)</f>
        <v>ZHA</v>
      </c>
      <c r="G1773" s="14" t="s">
        <v>117</v>
      </c>
      <c r="H1773" s="14">
        <f>VLOOKUP(A1773,Sheet2!A:U,10,FALSE)</f>
        <v>105</v>
      </c>
      <c r="I1773" s="14" t="e">
        <f t="shared" ca="1" si="509"/>
        <v>#NAME?</v>
      </c>
      <c r="K1773" t="b">
        <f t="shared" ca="1" si="498"/>
        <v>0</v>
      </c>
    </row>
    <row r="1774" spans="1:11">
      <c r="A1774" s="14">
        <f t="shared" si="494"/>
        <v>42</v>
      </c>
      <c r="B1774" s="14">
        <f t="shared" si="499"/>
        <v>10</v>
      </c>
      <c r="C1774" s="15" t="s">
        <v>18</v>
      </c>
      <c r="D1774" s="14" t="str">
        <f t="shared" si="508"/>
        <v>"child_hkd": 122,</v>
      </c>
      <c r="E1774" s="14" t="s">
        <v>116</v>
      </c>
      <c r="F1774" s="14" t="str">
        <f>VLOOKUP(A1774,Sheet2!A:U,5,FALSE)</f>
        <v>ZHA</v>
      </c>
      <c r="G1774" s="14" t="s">
        <v>117</v>
      </c>
      <c r="H1774" s="14">
        <f>VLOOKUP(A1774,Sheet2!A:U,18,FALSE)</f>
        <v>122</v>
      </c>
      <c r="I1774" s="14" t="e">
        <f t="shared" ca="1" si="509"/>
        <v>#NAME?</v>
      </c>
      <c r="K1774" t="b">
        <f t="shared" ca="1" si="498"/>
        <v>0</v>
      </c>
    </row>
    <row r="1775" spans="1:11">
      <c r="A1775">
        <f t="shared" si="494"/>
        <v>42</v>
      </c>
      <c r="B1775">
        <f t="shared" si="499"/>
        <v>11</v>
      </c>
      <c r="C1775" s="1" t="s">
        <v>7</v>
      </c>
      <c r="D1775" t="str">
        <f>IF(J1771=0,"",C1775)</f>
        <v>"class_title":"second_class",</v>
      </c>
      <c r="E1775" t="s">
        <v>116</v>
      </c>
      <c r="F1775" t="str">
        <f>VLOOKUP(A1775,Sheet2!A:U,5,FALSE)</f>
        <v>ZHA</v>
      </c>
      <c r="K1775" t="b">
        <f t="shared" ca="1" si="498"/>
        <v>0</v>
      </c>
    </row>
    <row r="1776" spans="1:11">
      <c r="A1776">
        <f t="shared" si="494"/>
        <v>42</v>
      </c>
      <c r="B1776">
        <f t="shared" si="499"/>
        <v>12</v>
      </c>
      <c r="C1776" s="1" t="s">
        <v>8</v>
      </c>
      <c r="D1776" t="str">
        <f>IF(J1771=0,"",C1776)</f>
        <v>"class_type":4</v>
      </c>
      <c r="E1776" t="s">
        <v>116</v>
      </c>
      <c r="F1776" t="str">
        <f>VLOOKUP(A1776,Sheet2!A:U,5,FALSE)</f>
        <v>ZHA</v>
      </c>
      <c r="K1776" t="b">
        <f t="shared" ca="1" si="498"/>
        <v>0</v>
      </c>
    </row>
    <row r="1777" spans="1:11">
      <c r="A1777">
        <f t="shared" si="494"/>
        <v>42</v>
      </c>
      <c r="B1777">
        <f t="shared" si="499"/>
        <v>13</v>
      </c>
      <c r="C1777" s="1" t="s">
        <v>1</v>
      </c>
      <c r="D1777" t="str">
        <f>IF(J1771=0,"",IF(SUM(J1779:J1795)&gt;0,C1777,"}"))</f>
        <v>},</v>
      </c>
      <c r="E1777" t="s">
        <v>116</v>
      </c>
      <c r="F1777" t="str">
        <f>VLOOKUP(A1777,Sheet2!A:U,5,FALSE)</f>
        <v>ZHA</v>
      </c>
      <c r="K1777" t="b">
        <f t="shared" ca="1" si="498"/>
        <v>0</v>
      </c>
    </row>
    <row r="1778" spans="1:11">
      <c r="A1778">
        <f t="shared" si="494"/>
        <v>42</v>
      </c>
      <c r="B1778">
        <f t="shared" si="499"/>
        <v>14</v>
      </c>
      <c r="C1778" s="1" t="s">
        <v>0</v>
      </c>
      <c r="D1778" t="str">
        <f>IF(J1779=0,"",C1778)</f>
        <v>{</v>
      </c>
      <c r="E1778" t="s">
        <v>116</v>
      </c>
      <c r="F1778" t="str">
        <f>VLOOKUP(A1778,Sheet2!A:U,5,FALSE)</f>
        <v>ZHA</v>
      </c>
      <c r="K1778" t="b">
        <f t="shared" ca="1" si="498"/>
        <v>0</v>
      </c>
    </row>
    <row r="1779" spans="1:11">
      <c r="A1779" s="16">
        <f t="shared" si="494"/>
        <v>42</v>
      </c>
      <c r="B1779" s="16">
        <f t="shared" si="499"/>
        <v>15</v>
      </c>
      <c r="C1779" s="17" t="s">
        <v>15</v>
      </c>
      <c r="D1779" s="16" t="str">
        <f>IF(ISNUMBER(SEARCH("n/a",H1779)),"",CONCATENATE(C1779," ",H1779,","))</f>
        <v>"adult_cny": 324,</v>
      </c>
      <c r="E1779" s="16" t="s">
        <v>116</v>
      </c>
      <c r="F1779" s="16" t="str">
        <f>VLOOKUP(A1779,Sheet2!A:U,5,FALSE)</f>
        <v>ZHA</v>
      </c>
      <c r="G1779" s="16" t="s">
        <v>118</v>
      </c>
      <c r="H1779" s="16">
        <f>VLOOKUP(A1779,Sheet2!A:U,7,FALSE)</f>
        <v>324</v>
      </c>
      <c r="I1779" s="16" t="e">
        <f ca="1">_xlfn.FORMULATEXT(H1779)</f>
        <v>#NAME?</v>
      </c>
      <c r="J1779">
        <f>COUNT(H1779:H1782)</f>
        <v>4</v>
      </c>
      <c r="K1779" t="b">
        <f t="shared" ca="1" si="498"/>
        <v>0</v>
      </c>
    </row>
    <row r="1780" spans="1:11">
      <c r="A1780" s="16">
        <f t="shared" si="494"/>
        <v>42</v>
      </c>
      <c r="B1780" s="16">
        <f t="shared" si="499"/>
        <v>16</v>
      </c>
      <c r="C1780" s="17" t="s">
        <v>16</v>
      </c>
      <c r="D1780" s="16" t="str">
        <f t="shared" ref="D1780:D1782" si="510">IF(ISNUMBER(SEARCH("n/a",H1780)),"",CONCATENATE(C1780," ",H1780,","))</f>
        <v>"adult_hkd": 375,</v>
      </c>
      <c r="E1780" s="16" t="s">
        <v>116</v>
      </c>
      <c r="F1780" s="16" t="str">
        <f>VLOOKUP(A1780,Sheet2!A:U,5,FALSE)</f>
        <v>ZHA</v>
      </c>
      <c r="G1780" s="16" t="s">
        <v>118</v>
      </c>
      <c r="H1780" s="16">
        <f>VLOOKUP(A1780,Sheet2!A:U,15,FALSE)</f>
        <v>375</v>
      </c>
      <c r="I1780" s="16" t="e">
        <f t="shared" ref="I1780:I1782" ca="1" si="511">_xlfn.FORMULATEXT(H1780)</f>
        <v>#NAME?</v>
      </c>
      <c r="K1780" t="b">
        <f t="shared" ca="1" si="498"/>
        <v>0</v>
      </c>
    </row>
    <row r="1781" spans="1:11">
      <c r="A1781" s="16">
        <f t="shared" si="494"/>
        <v>42</v>
      </c>
      <c r="B1781" s="16">
        <f t="shared" si="499"/>
        <v>17</v>
      </c>
      <c r="C1781" s="17" t="s">
        <v>17</v>
      </c>
      <c r="D1781" s="16" t="str">
        <f t="shared" si="510"/>
        <v>"child_cny": 168,</v>
      </c>
      <c r="E1781" s="16" t="s">
        <v>116</v>
      </c>
      <c r="F1781" s="16" t="str">
        <f>VLOOKUP(A1781,Sheet2!A:U,5,FALSE)</f>
        <v>ZHA</v>
      </c>
      <c r="G1781" s="16" t="s">
        <v>118</v>
      </c>
      <c r="H1781" s="16">
        <f>VLOOKUP(A1781,Sheet2!A:U,11,FALSE)</f>
        <v>168</v>
      </c>
      <c r="I1781" s="16" t="e">
        <f t="shared" ca="1" si="511"/>
        <v>#NAME?</v>
      </c>
      <c r="K1781" t="b">
        <f t="shared" ca="1" si="498"/>
        <v>0</v>
      </c>
    </row>
    <row r="1782" spans="1:11">
      <c r="A1782" s="16">
        <f t="shared" si="494"/>
        <v>42</v>
      </c>
      <c r="B1782" s="16">
        <f t="shared" si="499"/>
        <v>18</v>
      </c>
      <c r="C1782" s="17" t="s">
        <v>18</v>
      </c>
      <c r="D1782" s="16" t="str">
        <f t="shared" si="510"/>
        <v>"child_hkd": 194,</v>
      </c>
      <c r="E1782" s="16" t="s">
        <v>116</v>
      </c>
      <c r="F1782" s="16" t="str">
        <f>VLOOKUP(A1782,Sheet2!A:U,5,FALSE)</f>
        <v>ZHA</v>
      </c>
      <c r="G1782" s="16" t="s">
        <v>118</v>
      </c>
      <c r="H1782" s="16">
        <f>VLOOKUP(A1782,Sheet2!A:U,19,FALSE)</f>
        <v>194</v>
      </c>
      <c r="I1782" s="16" t="e">
        <f t="shared" ca="1" si="511"/>
        <v>#NAME?</v>
      </c>
      <c r="K1782" t="b">
        <f t="shared" ca="1" si="498"/>
        <v>0</v>
      </c>
    </row>
    <row r="1783" spans="1:11">
      <c r="A1783">
        <f t="shared" si="494"/>
        <v>42</v>
      </c>
      <c r="B1783">
        <f t="shared" si="499"/>
        <v>19</v>
      </c>
      <c r="C1783" s="1" t="s">
        <v>9</v>
      </c>
      <c r="D1783" t="str">
        <f>IF(J1779=0,"",C1783)</f>
        <v>"class_title":"first_class",</v>
      </c>
      <c r="E1783" t="s">
        <v>116</v>
      </c>
      <c r="F1783" t="str">
        <f>VLOOKUP(A1783,Sheet2!A:U,5,FALSE)</f>
        <v>ZHA</v>
      </c>
      <c r="K1783" t="b">
        <f t="shared" ca="1" si="498"/>
        <v>0</v>
      </c>
    </row>
    <row r="1784" spans="1:11">
      <c r="A1784">
        <f t="shared" si="494"/>
        <v>42</v>
      </c>
      <c r="B1784">
        <f t="shared" si="499"/>
        <v>20</v>
      </c>
      <c r="C1784" s="1" t="s">
        <v>10</v>
      </c>
      <c r="D1784" t="str">
        <f>IF(J1779=0,"",C1784)</f>
        <v>"class_type":3</v>
      </c>
      <c r="E1784" t="s">
        <v>116</v>
      </c>
      <c r="F1784" t="str">
        <f>VLOOKUP(A1784,Sheet2!A:U,5,FALSE)</f>
        <v>ZHA</v>
      </c>
      <c r="K1784" t="b">
        <f t="shared" ca="1" si="498"/>
        <v>0</v>
      </c>
    </row>
    <row r="1785" spans="1:11">
      <c r="A1785">
        <f t="shared" si="494"/>
        <v>42</v>
      </c>
      <c r="B1785">
        <f t="shared" si="499"/>
        <v>21</v>
      </c>
      <c r="C1785" s="1" t="s">
        <v>1</v>
      </c>
      <c r="D1785" t="str">
        <f>IF(J1779=0,"",IF(SUM(J1787:J1803)&gt;0,C1785,"}"))</f>
        <v>},</v>
      </c>
      <c r="E1785" t="s">
        <v>116</v>
      </c>
      <c r="F1785" t="str">
        <f>VLOOKUP(A1785,Sheet2!A:U,5,FALSE)</f>
        <v>ZHA</v>
      </c>
      <c r="K1785" t="b">
        <f t="shared" ca="1" si="498"/>
        <v>0</v>
      </c>
    </row>
    <row r="1786" spans="1:11">
      <c r="A1786">
        <f t="shared" si="494"/>
        <v>42</v>
      </c>
      <c r="B1786">
        <f t="shared" si="499"/>
        <v>22</v>
      </c>
      <c r="C1786" s="1" t="s">
        <v>0</v>
      </c>
      <c r="D1786" t="str">
        <f>IF(J1787=0,"",C1786)</f>
        <v>{</v>
      </c>
      <c r="E1786" t="s">
        <v>116</v>
      </c>
      <c r="F1786" t="str">
        <f>VLOOKUP(A1786,Sheet2!A:U,5,FALSE)</f>
        <v>ZHA</v>
      </c>
      <c r="K1786" t="b">
        <f t="shared" ca="1" si="498"/>
        <v>0</v>
      </c>
    </row>
    <row r="1787" spans="1:11">
      <c r="A1787" s="18">
        <f t="shared" ref="A1787:A1807" si="512">ROUNDUP((ROW(C1787)-1)/43,0)</f>
        <v>42</v>
      </c>
      <c r="B1787" s="18">
        <f t="shared" si="499"/>
        <v>23</v>
      </c>
      <c r="C1787" s="19" t="s">
        <v>15</v>
      </c>
      <c r="D1787" s="18" t="str">
        <f>IF(ISNUMBER(SEARCH("n/a",H1787)),"",CONCATENATE(C1787," ",H1787,","))</f>
        <v>"adult_cny": 366,</v>
      </c>
      <c r="E1787" s="18" t="s">
        <v>116</v>
      </c>
      <c r="F1787" s="18" t="str">
        <f>VLOOKUP(A1787,Sheet2!A:U,5,FALSE)</f>
        <v>ZHA</v>
      </c>
      <c r="G1787" s="18" t="s">
        <v>119</v>
      </c>
      <c r="H1787" s="18">
        <f>VLOOKUP(A1787,Sheet2!A:U,8,FALSE)</f>
        <v>366</v>
      </c>
      <c r="I1787" s="18" t="e">
        <f ca="1">_xlfn.FORMULATEXT(H1787)</f>
        <v>#NAME?</v>
      </c>
      <c r="J1787">
        <f>COUNT(H1787:H1790)</f>
        <v>4</v>
      </c>
      <c r="K1787" t="b">
        <f t="shared" ca="1" si="498"/>
        <v>0</v>
      </c>
    </row>
    <row r="1788" spans="1:11">
      <c r="A1788" s="18">
        <f t="shared" si="512"/>
        <v>42</v>
      </c>
      <c r="B1788" s="18">
        <f t="shared" si="499"/>
        <v>24</v>
      </c>
      <c r="C1788" s="19" t="s">
        <v>16</v>
      </c>
      <c r="D1788" s="18" t="str">
        <f t="shared" ref="D1788:D1790" si="513">IF(ISNUMBER(SEARCH("n/a",H1788)),"",CONCATENATE(C1788," ",H1788,","))</f>
        <v>"adult_hkd": 424,</v>
      </c>
      <c r="E1788" s="18" t="s">
        <v>116</v>
      </c>
      <c r="F1788" s="18" t="str">
        <f>VLOOKUP(A1788,Sheet2!A:U,5,FALSE)</f>
        <v>ZHA</v>
      </c>
      <c r="G1788" s="18" t="s">
        <v>119</v>
      </c>
      <c r="H1788" s="18">
        <f>VLOOKUP(A1788,Sheet2!A:U,16,FALSE)</f>
        <v>424</v>
      </c>
      <c r="I1788" s="18" t="e">
        <f t="shared" ref="I1788:I1790" ca="1" si="514">_xlfn.FORMULATEXT(H1788)</f>
        <v>#NAME?</v>
      </c>
      <c r="K1788" t="b">
        <f t="shared" ca="1" si="498"/>
        <v>0</v>
      </c>
    </row>
    <row r="1789" spans="1:11">
      <c r="A1789" s="18">
        <f t="shared" si="512"/>
        <v>42</v>
      </c>
      <c r="B1789" s="18">
        <f t="shared" si="499"/>
        <v>25</v>
      </c>
      <c r="C1789" s="19" t="s">
        <v>17</v>
      </c>
      <c r="D1789" s="18" t="str">
        <f t="shared" si="513"/>
        <v>"child_cny": 190,</v>
      </c>
      <c r="E1789" s="18" t="s">
        <v>116</v>
      </c>
      <c r="F1789" s="18" t="str">
        <f>VLOOKUP(A1789,Sheet2!A:U,5,FALSE)</f>
        <v>ZHA</v>
      </c>
      <c r="G1789" s="18" t="s">
        <v>119</v>
      </c>
      <c r="H1789" s="18">
        <f>VLOOKUP(A1789,Sheet2!A:U,12,FALSE)</f>
        <v>190</v>
      </c>
      <c r="I1789" s="18" t="e">
        <f t="shared" ca="1" si="514"/>
        <v>#NAME?</v>
      </c>
      <c r="K1789" t="b">
        <f t="shared" ca="1" si="498"/>
        <v>0</v>
      </c>
    </row>
    <row r="1790" spans="1:11">
      <c r="A1790" s="18">
        <f t="shared" si="512"/>
        <v>42</v>
      </c>
      <c r="B1790" s="18">
        <f t="shared" si="499"/>
        <v>26</v>
      </c>
      <c r="C1790" s="19" t="s">
        <v>18</v>
      </c>
      <c r="D1790" s="18" t="str">
        <f t="shared" si="513"/>
        <v>"child_hkd": 220,</v>
      </c>
      <c r="E1790" s="18" t="s">
        <v>116</v>
      </c>
      <c r="F1790" s="18" t="str">
        <f>VLOOKUP(A1790,Sheet2!A:U,5,FALSE)</f>
        <v>ZHA</v>
      </c>
      <c r="G1790" s="18" t="s">
        <v>119</v>
      </c>
      <c r="H1790" s="18">
        <f>VLOOKUP(A1790,Sheet2!A:U,20,FALSE)</f>
        <v>220</v>
      </c>
      <c r="I1790" s="18" t="e">
        <f t="shared" ca="1" si="514"/>
        <v>#NAME?</v>
      </c>
      <c r="K1790" t="b">
        <f t="shared" ca="1" si="498"/>
        <v>0</v>
      </c>
    </row>
    <row r="1791" spans="1:11">
      <c r="A1791">
        <f t="shared" si="512"/>
        <v>42</v>
      </c>
      <c r="B1791">
        <f t="shared" si="499"/>
        <v>27</v>
      </c>
      <c r="C1791" s="1" t="s">
        <v>11</v>
      </c>
      <c r="D1791" t="str">
        <f>IF(J1787=0,"",C1791)</f>
        <v>"class_title":"premium_class",</v>
      </c>
      <c r="E1791" t="s">
        <v>116</v>
      </c>
      <c r="F1791" t="str">
        <f>VLOOKUP(A1791,Sheet2!A:U,5,FALSE)</f>
        <v>ZHA</v>
      </c>
      <c r="K1791" t="b">
        <f t="shared" ca="1" si="498"/>
        <v>0</v>
      </c>
    </row>
    <row r="1792" spans="1:11">
      <c r="A1792">
        <f t="shared" si="512"/>
        <v>42</v>
      </c>
      <c r="B1792">
        <f t="shared" si="499"/>
        <v>28</v>
      </c>
      <c r="C1792" s="1" t="s">
        <v>12</v>
      </c>
      <c r="D1792" t="str">
        <f>IF(J1787=0,"",C1792)</f>
        <v>"class_type":2</v>
      </c>
      <c r="E1792" t="s">
        <v>116</v>
      </c>
      <c r="F1792" t="str">
        <f>VLOOKUP(A1792,Sheet2!A:U,5,FALSE)</f>
        <v>ZHA</v>
      </c>
      <c r="K1792" t="b">
        <f t="shared" ca="1" si="498"/>
        <v>0</v>
      </c>
    </row>
    <row r="1793" spans="1:11">
      <c r="A1793">
        <f t="shared" si="512"/>
        <v>42</v>
      </c>
      <c r="B1793">
        <f t="shared" si="499"/>
        <v>29</v>
      </c>
      <c r="C1793" s="1" t="s">
        <v>1</v>
      </c>
      <c r="D1793" t="str">
        <f>IF(J1787=0,"",IF(SUM(J1795:J1811)&gt;0,C1793,"}"))</f>
        <v>},</v>
      </c>
      <c r="E1793" t="s">
        <v>116</v>
      </c>
      <c r="F1793" t="str">
        <f>VLOOKUP(A1793,Sheet2!A:U,5,FALSE)</f>
        <v>ZHA</v>
      </c>
      <c r="K1793" t="b">
        <f t="shared" ca="1" si="498"/>
        <v>0</v>
      </c>
    </row>
    <row r="1794" spans="1:11">
      <c r="A1794">
        <f t="shared" si="512"/>
        <v>42</v>
      </c>
      <c r="B1794">
        <f t="shared" si="499"/>
        <v>30</v>
      </c>
      <c r="C1794" s="1" t="s">
        <v>0</v>
      </c>
      <c r="D1794" t="str">
        <f>IF(J1795=0,"",C1794)</f>
        <v>{</v>
      </c>
      <c r="E1794" t="s">
        <v>116</v>
      </c>
      <c r="F1794" t="str">
        <f>VLOOKUP(A1794,Sheet2!A:U,5,FALSE)</f>
        <v>ZHA</v>
      </c>
      <c r="K1794" t="b">
        <f t="shared" ref="K1794:K1857" ca="1" si="515">IF(EXACT($N$1,$N$2),"",FALSE)</f>
        <v>0</v>
      </c>
    </row>
    <row r="1795" spans="1:11">
      <c r="A1795" s="20">
        <f t="shared" si="512"/>
        <v>42</v>
      </c>
      <c r="B1795" s="20">
        <f t="shared" ref="B1795:B1858" si="516">MOD((ROW(C1795)-2),43)+1</f>
        <v>31</v>
      </c>
      <c r="C1795" s="21" t="s">
        <v>15</v>
      </c>
      <c r="D1795" s="20" t="str">
        <f>IF(ISNUMBER(SEARCH("n/a",H1795)),"",CONCATENATE(C1795," ",H1795,","))</f>
        <v>"adult_cny": 608,</v>
      </c>
      <c r="E1795" s="20" t="s">
        <v>116</v>
      </c>
      <c r="F1795" s="20" t="str">
        <f>VLOOKUP(A1795,Sheet2!A:U,5,FALSE)</f>
        <v>ZHA</v>
      </c>
      <c r="G1795" s="20" t="s">
        <v>120</v>
      </c>
      <c r="H1795" s="20">
        <f>VLOOKUP(A1795,Sheet2!A:U,9,FALSE)</f>
        <v>608</v>
      </c>
      <c r="I1795" s="20" t="e">
        <f ca="1">_xlfn.FORMULATEXT(H1795)</f>
        <v>#NAME?</v>
      </c>
      <c r="J1795">
        <f>COUNT(H1795:H1798)</f>
        <v>4</v>
      </c>
      <c r="K1795" t="b">
        <f t="shared" ca="1" si="515"/>
        <v>0</v>
      </c>
    </row>
    <row r="1796" spans="1:11">
      <c r="A1796" s="20">
        <f t="shared" si="512"/>
        <v>42</v>
      </c>
      <c r="B1796" s="20">
        <f t="shared" si="516"/>
        <v>32</v>
      </c>
      <c r="C1796" s="21" t="s">
        <v>16</v>
      </c>
      <c r="D1796" s="20" t="str">
        <f t="shared" ref="D1796:D1798" si="517">IF(ISNUMBER(SEARCH("n/a",H1796)),"",CONCATENATE(C1796," ",H1796,","))</f>
        <v>"adult_hkd": 704,</v>
      </c>
      <c r="E1796" s="20" t="s">
        <v>116</v>
      </c>
      <c r="F1796" s="20" t="str">
        <f>VLOOKUP(A1796,Sheet2!A:U,5,FALSE)</f>
        <v>ZHA</v>
      </c>
      <c r="G1796" s="20" t="s">
        <v>120</v>
      </c>
      <c r="H1796" s="20">
        <f>VLOOKUP(A1796,Sheet2!A:U,17,FALSE)</f>
        <v>704</v>
      </c>
      <c r="I1796" s="20" t="e">
        <f t="shared" ref="I1796:I1798" ca="1" si="518">_xlfn.FORMULATEXT(H1796)</f>
        <v>#NAME?</v>
      </c>
      <c r="K1796" t="b">
        <f t="shared" ca="1" si="515"/>
        <v>0</v>
      </c>
    </row>
    <row r="1797" spans="1:11">
      <c r="A1797" s="20">
        <f t="shared" si="512"/>
        <v>42</v>
      </c>
      <c r="B1797" s="20">
        <f t="shared" si="516"/>
        <v>33</v>
      </c>
      <c r="C1797" s="21" t="s">
        <v>17</v>
      </c>
      <c r="D1797" s="20" t="str">
        <f t="shared" si="517"/>
        <v>"child_cny": 315,</v>
      </c>
      <c r="E1797" s="20" t="s">
        <v>116</v>
      </c>
      <c r="F1797" s="20" t="str">
        <f>VLOOKUP(A1797,Sheet2!A:U,5,FALSE)</f>
        <v>ZHA</v>
      </c>
      <c r="G1797" s="20" t="s">
        <v>120</v>
      </c>
      <c r="H1797" s="20">
        <f>VLOOKUP(A1797,Sheet2!A:U,13,FALSE)</f>
        <v>315</v>
      </c>
      <c r="I1797" s="20" t="e">
        <f t="shared" ca="1" si="518"/>
        <v>#NAME?</v>
      </c>
      <c r="K1797" t="b">
        <f t="shared" ca="1" si="515"/>
        <v>0</v>
      </c>
    </row>
    <row r="1798" spans="1:11">
      <c r="A1798" s="20">
        <f t="shared" si="512"/>
        <v>42</v>
      </c>
      <c r="B1798" s="20">
        <f t="shared" si="516"/>
        <v>34</v>
      </c>
      <c r="C1798" s="21" t="s">
        <v>18</v>
      </c>
      <c r="D1798" s="20" t="str">
        <f t="shared" si="517"/>
        <v>"child_hkd": 365,</v>
      </c>
      <c r="E1798" s="20" t="s">
        <v>116</v>
      </c>
      <c r="F1798" s="20" t="str">
        <f>VLOOKUP(A1798,Sheet2!A:U,5,FALSE)</f>
        <v>ZHA</v>
      </c>
      <c r="G1798" s="20" t="s">
        <v>120</v>
      </c>
      <c r="H1798" s="20">
        <f>VLOOKUP(A1798,Sheet2!A:U,21,FALSE)</f>
        <v>365</v>
      </c>
      <c r="I1798" s="20" t="e">
        <f t="shared" ca="1" si="518"/>
        <v>#NAME?</v>
      </c>
      <c r="K1798" t="b">
        <f t="shared" ca="1" si="515"/>
        <v>0</v>
      </c>
    </row>
    <row r="1799" spans="1:11">
      <c r="A1799">
        <f t="shared" si="512"/>
        <v>42</v>
      </c>
      <c r="B1799">
        <f t="shared" si="516"/>
        <v>35</v>
      </c>
      <c r="C1799" s="1" t="s">
        <v>13</v>
      </c>
      <c r="D1799" t="str">
        <f>IF(J1795=0,"",C1799)</f>
        <v>"class_title":"business_class",</v>
      </c>
      <c r="E1799" t="s">
        <v>116</v>
      </c>
      <c r="F1799" t="str">
        <f>VLOOKUP(A1799,Sheet2!A:U,5,FALSE)</f>
        <v>ZHA</v>
      </c>
      <c r="K1799" t="b">
        <f t="shared" ca="1" si="515"/>
        <v>0</v>
      </c>
    </row>
    <row r="1800" spans="1:11">
      <c r="A1800">
        <f t="shared" si="512"/>
        <v>42</v>
      </c>
      <c r="B1800">
        <f t="shared" si="516"/>
        <v>36</v>
      </c>
      <c r="C1800" s="1" t="s">
        <v>14</v>
      </c>
      <c r="D1800" t="str">
        <f>IF(J1795=0,"",C1800)</f>
        <v>"class_type":1</v>
      </c>
      <c r="E1800" t="s">
        <v>116</v>
      </c>
      <c r="F1800" t="str">
        <f>VLOOKUP(A1800,Sheet2!A:U,5,FALSE)</f>
        <v>ZHA</v>
      </c>
      <c r="K1800" t="b">
        <f t="shared" ca="1" si="515"/>
        <v>0</v>
      </c>
    </row>
    <row r="1801" spans="1:11">
      <c r="A1801">
        <f t="shared" si="512"/>
        <v>42</v>
      </c>
      <c r="B1801">
        <f t="shared" si="516"/>
        <v>37</v>
      </c>
      <c r="C1801" s="1" t="s">
        <v>2</v>
      </c>
      <c r="D1801" t="str">
        <f>IF(J1795=0,"",C1801)</f>
        <v>}</v>
      </c>
      <c r="E1801" t="s">
        <v>116</v>
      </c>
      <c r="F1801" t="str">
        <f>VLOOKUP(A1801,Sheet2!A:U,5,FALSE)</f>
        <v>ZHA</v>
      </c>
      <c r="K1801" t="b">
        <f t="shared" ca="1" si="515"/>
        <v>0</v>
      </c>
    </row>
    <row r="1802" spans="1:11">
      <c r="A1802">
        <f t="shared" si="512"/>
        <v>42</v>
      </c>
      <c r="B1802">
        <f t="shared" si="516"/>
        <v>38</v>
      </c>
      <c r="C1802" s="1" t="s">
        <v>3</v>
      </c>
      <c r="D1802" t="str">
        <f t="shared" ref="D1802:D1804" si="519">C1802</f>
        <v>]</v>
      </c>
      <c r="E1802" t="s">
        <v>116</v>
      </c>
      <c r="F1802" t="str">
        <f>VLOOKUP(A1802,Sheet2!A:U,5,FALSE)</f>
        <v>ZHA</v>
      </c>
      <c r="K1802" t="b">
        <f t="shared" ca="1" si="515"/>
        <v>0</v>
      </c>
    </row>
    <row r="1803" spans="1:11">
      <c r="A1803">
        <f t="shared" si="512"/>
        <v>42</v>
      </c>
      <c r="B1803">
        <f t="shared" si="516"/>
        <v>39</v>
      </c>
      <c r="C1803" s="1" t="s">
        <v>2</v>
      </c>
      <c r="D1803" t="str">
        <f t="shared" si="519"/>
        <v>}</v>
      </c>
      <c r="E1803" t="s">
        <v>116</v>
      </c>
      <c r="F1803" t="str">
        <f>VLOOKUP(A1803,Sheet2!A:U,5,FALSE)</f>
        <v>ZHA</v>
      </c>
      <c r="K1803" t="b">
        <f t="shared" ca="1" si="515"/>
        <v>0</v>
      </c>
    </row>
    <row r="1804" spans="1:11">
      <c r="A1804">
        <f t="shared" si="512"/>
        <v>42</v>
      </c>
      <c r="B1804">
        <f t="shared" si="516"/>
        <v>40</v>
      </c>
      <c r="C1804" s="1" t="s">
        <v>4</v>
      </c>
      <c r="D1804" t="str">
        <f t="shared" si="519"/>
        <v>],</v>
      </c>
      <c r="E1804" t="s">
        <v>116</v>
      </c>
      <c r="F1804" t="str">
        <f>VLOOKUP(A1804,Sheet2!A:U,5,FALSE)</f>
        <v>ZHA</v>
      </c>
      <c r="K1804" t="b">
        <f t="shared" ca="1" si="515"/>
        <v>0</v>
      </c>
    </row>
    <row r="1805" spans="1:11">
      <c r="A1805">
        <f t="shared" si="512"/>
        <v>42</v>
      </c>
      <c r="B1805">
        <f t="shared" si="516"/>
        <v>41</v>
      </c>
      <c r="C1805" s="1" t="s">
        <v>19</v>
      </c>
      <c r="D1805" t="str">
        <f>CONCATENATE(C1805," ",A1805,",")</f>
        <v>"fee_id": 42,</v>
      </c>
      <c r="E1805" t="s">
        <v>116</v>
      </c>
      <c r="F1805" t="str">
        <f>VLOOKUP(A1805,Sheet2!A:U,5,FALSE)</f>
        <v>ZHA</v>
      </c>
      <c r="K1805" t="b">
        <f t="shared" ca="1" si="515"/>
        <v>0</v>
      </c>
    </row>
    <row r="1806" spans="1:11">
      <c r="A1806">
        <f t="shared" si="512"/>
        <v>42</v>
      </c>
      <c r="B1806">
        <f t="shared" si="516"/>
        <v>42</v>
      </c>
      <c r="C1806" s="1" t="s">
        <v>129</v>
      </c>
      <c r="D1806" t="str">
        <f>CONCATENATE(C1806,E1806,"2",F1806,"""")</f>
        <v>"route_id": "WEK2ZHA"</v>
      </c>
      <c r="E1806" t="s">
        <v>116</v>
      </c>
      <c r="F1806" t="str">
        <f>VLOOKUP(A1806,Sheet2!A:U,5,FALSE)</f>
        <v>ZHA</v>
      </c>
      <c r="K1806" t="b">
        <f t="shared" ca="1" si="515"/>
        <v>0</v>
      </c>
    </row>
    <row r="1807" spans="1:11">
      <c r="A1807">
        <f t="shared" si="512"/>
        <v>42</v>
      </c>
      <c r="B1807">
        <f t="shared" si="516"/>
        <v>43</v>
      </c>
      <c r="C1807" s="1" t="s">
        <v>1</v>
      </c>
      <c r="D1807" t="str">
        <f>IF(D1808="","}",C1807)</f>
        <v>},</v>
      </c>
      <c r="E1807" t="s">
        <v>116</v>
      </c>
      <c r="F1807" t="str">
        <f>VLOOKUP(A1807,Sheet2!A:U,5,FALSE)</f>
        <v>ZHA</v>
      </c>
      <c r="K1807" t="b">
        <f t="shared" ca="1" si="515"/>
        <v>0</v>
      </c>
    </row>
    <row r="1808" spans="1:11">
      <c r="A1808">
        <f>ROUNDUP((ROW(C1808)-1)/43,0)</f>
        <v>43</v>
      </c>
      <c r="B1808">
        <f t="shared" si="516"/>
        <v>1</v>
      </c>
      <c r="C1808" s="1" t="s">
        <v>0</v>
      </c>
      <c r="D1808" t="str">
        <f>C1808</f>
        <v>{</v>
      </c>
      <c r="E1808" t="s">
        <v>116</v>
      </c>
      <c r="F1808" t="str">
        <f>VLOOKUP(A1808,Sheet2!A:U,5,FALSE)</f>
        <v>ZZD</v>
      </c>
      <c r="K1808" t="b">
        <f t="shared" ca="1" si="515"/>
        <v>0</v>
      </c>
    </row>
    <row r="1809" spans="1:11">
      <c r="A1809">
        <f t="shared" ref="A1809:A1872" si="520">ROUNDUP((ROW(C1809)-1)/43,0)</f>
        <v>43</v>
      </c>
      <c r="B1809">
        <f t="shared" si="516"/>
        <v>2</v>
      </c>
      <c r="C1809" s="1" t="s">
        <v>5</v>
      </c>
      <c r="D1809" t="str">
        <f t="shared" ref="D1809:D1812" si="521">C1809</f>
        <v>"fee_data":[</v>
      </c>
      <c r="E1809" t="s">
        <v>116</v>
      </c>
      <c r="F1809" t="str">
        <f>VLOOKUP(A1809,Sheet2!A:U,5,FALSE)</f>
        <v>ZZD</v>
      </c>
      <c r="K1809" t="b">
        <f t="shared" ca="1" si="515"/>
        <v>0</v>
      </c>
    </row>
    <row r="1810" spans="1:11">
      <c r="A1810">
        <f t="shared" si="520"/>
        <v>43</v>
      </c>
      <c r="B1810">
        <f t="shared" si="516"/>
        <v>3</v>
      </c>
      <c r="C1810" s="1" t="s">
        <v>0</v>
      </c>
      <c r="D1810" t="str">
        <f t="shared" si="521"/>
        <v>{</v>
      </c>
      <c r="E1810" t="s">
        <v>116</v>
      </c>
      <c r="F1810" t="str">
        <f>VLOOKUP(A1810,Sheet2!A:U,5,FALSE)</f>
        <v>ZZD</v>
      </c>
      <c r="K1810" t="b">
        <f t="shared" ca="1" si="515"/>
        <v>0</v>
      </c>
    </row>
    <row r="1811" spans="1:11">
      <c r="A1811">
        <f t="shared" si="520"/>
        <v>43</v>
      </c>
      <c r="B1811">
        <f t="shared" si="516"/>
        <v>4</v>
      </c>
      <c r="C1811" s="24" t="s">
        <v>133</v>
      </c>
      <c r="D1811" t="str">
        <f>CONCATENATE(C1811,$M$1,",",$N$1,""",")</f>
        <v>"fee_date":"2019,2",</v>
      </c>
      <c r="E1811" t="s">
        <v>116</v>
      </c>
      <c r="F1811" t="str">
        <f>VLOOKUP(A1811,Sheet2!A:U,5,FALSE)</f>
        <v>ZZD</v>
      </c>
      <c r="K1811" t="b">
        <f t="shared" ca="1" si="515"/>
        <v>0</v>
      </c>
    </row>
    <row r="1812" spans="1:11">
      <c r="A1812">
        <f t="shared" si="520"/>
        <v>43</v>
      </c>
      <c r="B1812">
        <f t="shared" si="516"/>
        <v>5</v>
      </c>
      <c r="C1812" s="1" t="s">
        <v>6</v>
      </c>
      <c r="D1812" t="str">
        <f t="shared" si="521"/>
        <v>"fee_detail":[</v>
      </c>
      <c r="E1812" t="s">
        <v>116</v>
      </c>
      <c r="F1812" t="str">
        <f>VLOOKUP(A1812,Sheet2!A:U,5,FALSE)</f>
        <v>ZZD</v>
      </c>
      <c r="K1812" t="b">
        <f t="shared" ca="1" si="515"/>
        <v>0</v>
      </c>
    </row>
    <row r="1813" spans="1:11">
      <c r="A1813">
        <f t="shared" si="520"/>
        <v>43</v>
      </c>
      <c r="B1813">
        <f t="shared" si="516"/>
        <v>6</v>
      </c>
      <c r="C1813" s="1" t="s">
        <v>0</v>
      </c>
      <c r="D1813" t="str">
        <f>IF(J1814=0,"",C1813)</f>
        <v>{</v>
      </c>
      <c r="E1813" t="s">
        <v>116</v>
      </c>
      <c r="F1813" t="str">
        <f>VLOOKUP(A1813,Sheet2!A:U,5,FALSE)</f>
        <v>ZZD</v>
      </c>
      <c r="K1813" t="b">
        <f t="shared" ca="1" si="515"/>
        <v>0</v>
      </c>
    </row>
    <row r="1814" spans="1:11">
      <c r="A1814" s="14">
        <f t="shared" si="520"/>
        <v>43</v>
      </c>
      <c r="B1814" s="14">
        <f t="shared" si="516"/>
        <v>7</v>
      </c>
      <c r="C1814" s="15" t="s">
        <v>15</v>
      </c>
      <c r="D1814" s="14" t="str">
        <f>IF(ISNUMBER(SEARCH("n/a",H1814)),"",CONCATENATE(C1814," ",H1814,","))</f>
        <v>"adult_cny": 868,</v>
      </c>
      <c r="E1814" s="14" t="s">
        <v>116</v>
      </c>
      <c r="F1814" s="14" t="str">
        <f>VLOOKUP(A1814,Sheet2!A:U,5,FALSE)</f>
        <v>ZZD</v>
      </c>
      <c r="G1814" s="14" t="s">
        <v>117</v>
      </c>
      <c r="H1814" s="14">
        <f>VLOOKUP(A1814,Sheet2!A:U,6,FALSE)</f>
        <v>868</v>
      </c>
      <c r="I1814" s="14" t="e">
        <f ca="1">_xlfn.FORMULATEXT(H1814)</f>
        <v>#NAME?</v>
      </c>
      <c r="J1814">
        <f>COUNT(H1814:H1817)</f>
        <v>4</v>
      </c>
      <c r="K1814" t="b">
        <f t="shared" ca="1" si="515"/>
        <v>0</v>
      </c>
    </row>
    <row r="1815" spans="1:11">
      <c r="A1815" s="14">
        <f t="shared" si="520"/>
        <v>43</v>
      </c>
      <c r="B1815" s="14">
        <f t="shared" si="516"/>
        <v>8</v>
      </c>
      <c r="C1815" s="15" t="s">
        <v>16</v>
      </c>
      <c r="D1815" s="14" t="str">
        <f t="shared" ref="D1815:D1817" si="522">IF(ISNUMBER(SEARCH("n/a",H1815)),"",CONCATENATE(C1815," ",H1815,","))</f>
        <v>"adult_hkd": 1005,</v>
      </c>
      <c r="E1815" s="14" t="s">
        <v>116</v>
      </c>
      <c r="F1815" s="14" t="str">
        <f>VLOOKUP(A1815,Sheet2!A:U,5,FALSE)</f>
        <v>ZZD</v>
      </c>
      <c r="G1815" s="14" t="s">
        <v>117</v>
      </c>
      <c r="H1815" s="14">
        <f>VLOOKUP(A1815,Sheet2!A:U,14,FALSE)</f>
        <v>1005</v>
      </c>
      <c r="I1815" s="14" t="e">
        <f t="shared" ref="I1815:I1817" ca="1" si="523">_xlfn.FORMULATEXT(H1815)</f>
        <v>#NAME?</v>
      </c>
      <c r="K1815" t="b">
        <f t="shared" ca="1" si="515"/>
        <v>0</v>
      </c>
    </row>
    <row r="1816" spans="1:11">
      <c r="A1816" s="14">
        <f t="shared" si="520"/>
        <v>43</v>
      </c>
      <c r="B1816" s="14">
        <f t="shared" si="516"/>
        <v>9</v>
      </c>
      <c r="C1816" s="15" t="s">
        <v>17</v>
      </c>
      <c r="D1816" s="14" t="str">
        <f t="shared" si="522"/>
        <v>"child_cny": 434,</v>
      </c>
      <c r="E1816" s="14" t="s">
        <v>116</v>
      </c>
      <c r="F1816" s="14" t="str">
        <f>VLOOKUP(A1816,Sheet2!A:U,5,FALSE)</f>
        <v>ZZD</v>
      </c>
      <c r="G1816" s="14" t="s">
        <v>117</v>
      </c>
      <c r="H1816" s="14">
        <f>VLOOKUP(A1816,Sheet2!A:U,10,FALSE)</f>
        <v>434</v>
      </c>
      <c r="I1816" s="14" t="e">
        <f t="shared" ca="1" si="523"/>
        <v>#NAME?</v>
      </c>
      <c r="K1816" t="b">
        <f t="shared" ca="1" si="515"/>
        <v>0</v>
      </c>
    </row>
    <row r="1817" spans="1:11">
      <c r="A1817" s="14">
        <f t="shared" si="520"/>
        <v>43</v>
      </c>
      <c r="B1817" s="14">
        <f t="shared" si="516"/>
        <v>10</v>
      </c>
      <c r="C1817" s="15" t="s">
        <v>18</v>
      </c>
      <c r="D1817" s="14" t="str">
        <f t="shared" si="522"/>
        <v>"child_hkd": 502,</v>
      </c>
      <c r="E1817" s="14" t="s">
        <v>116</v>
      </c>
      <c r="F1817" s="14" t="str">
        <f>VLOOKUP(A1817,Sheet2!A:U,5,FALSE)</f>
        <v>ZZD</v>
      </c>
      <c r="G1817" s="14" t="s">
        <v>117</v>
      </c>
      <c r="H1817" s="14">
        <f>VLOOKUP(A1817,Sheet2!A:U,18,FALSE)</f>
        <v>502</v>
      </c>
      <c r="I1817" s="14" t="e">
        <f t="shared" ca="1" si="523"/>
        <v>#NAME?</v>
      </c>
      <c r="K1817" t="b">
        <f t="shared" ca="1" si="515"/>
        <v>0</v>
      </c>
    </row>
    <row r="1818" spans="1:11">
      <c r="A1818">
        <f t="shared" si="520"/>
        <v>43</v>
      </c>
      <c r="B1818">
        <f t="shared" si="516"/>
        <v>11</v>
      </c>
      <c r="C1818" s="1" t="s">
        <v>7</v>
      </c>
      <c r="D1818" t="str">
        <f>IF(J1814=0,"",C1818)</f>
        <v>"class_title":"second_class",</v>
      </c>
      <c r="E1818" t="s">
        <v>116</v>
      </c>
      <c r="F1818" t="str">
        <f>VLOOKUP(A1818,Sheet2!A:U,5,FALSE)</f>
        <v>ZZD</v>
      </c>
      <c r="K1818" t="b">
        <f t="shared" ca="1" si="515"/>
        <v>0</v>
      </c>
    </row>
    <row r="1819" spans="1:11">
      <c r="A1819">
        <f t="shared" si="520"/>
        <v>43</v>
      </c>
      <c r="B1819">
        <f t="shared" si="516"/>
        <v>12</v>
      </c>
      <c r="C1819" s="1" t="s">
        <v>8</v>
      </c>
      <c r="D1819" t="str">
        <f>IF(J1814=0,"",C1819)</f>
        <v>"class_type":4</v>
      </c>
      <c r="E1819" t="s">
        <v>116</v>
      </c>
      <c r="F1819" t="str">
        <f>VLOOKUP(A1819,Sheet2!A:U,5,FALSE)</f>
        <v>ZZD</v>
      </c>
      <c r="K1819" t="b">
        <f t="shared" ca="1" si="515"/>
        <v>0</v>
      </c>
    </row>
    <row r="1820" spans="1:11">
      <c r="A1820">
        <f t="shared" si="520"/>
        <v>43</v>
      </c>
      <c r="B1820">
        <f t="shared" si="516"/>
        <v>13</v>
      </c>
      <c r="C1820" s="1" t="s">
        <v>1</v>
      </c>
      <c r="D1820" t="str">
        <f>IF(J1814=0,"",IF(SUM(J1822:J1838)&gt;0,C1820,"}"))</f>
        <v>},</v>
      </c>
      <c r="E1820" t="s">
        <v>116</v>
      </c>
      <c r="F1820" t="str">
        <f>VLOOKUP(A1820,Sheet2!A:U,5,FALSE)</f>
        <v>ZZD</v>
      </c>
      <c r="K1820" t="b">
        <f t="shared" ca="1" si="515"/>
        <v>0</v>
      </c>
    </row>
    <row r="1821" spans="1:11">
      <c r="A1821">
        <f t="shared" si="520"/>
        <v>43</v>
      </c>
      <c r="B1821">
        <f t="shared" si="516"/>
        <v>14</v>
      </c>
      <c r="C1821" s="1" t="s">
        <v>0</v>
      </c>
      <c r="D1821" t="str">
        <f>IF(J1822=0,"",C1821)</f>
        <v>{</v>
      </c>
      <c r="E1821" t="s">
        <v>116</v>
      </c>
      <c r="F1821" t="str">
        <f>VLOOKUP(A1821,Sheet2!A:U,5,FALSE)</f>
        <v>ZZD</v>
      </c>
      <c r="K1821" t="b">
        <f t="shared" ca="1" si="515"/>
        <v>0</v>
      </c>
    </row>
    <row r="1822" spans="1:11">
      <c r="A1822" s="16">
        <f t="shared" si="520"/>
        <v>43</v>
      </c>
      <c r="B1822" s="16">
        <f t="shared" si="516"/>
        <v>15</v>
      </c>
      <c r="C1822" s="17" t="s">
        <v>15</v>
      </c>
      <c r="D1822" s="16" t="str">
        <f>IF(ISNUMBER(SEARCH("n/a",H1822)),"",CONCATENATE(C1822," ",H1822,","))</f>
        <v>"adult_cny": 1390,</v>
      </c>
      <c r="E1822" s="16" t="s">
        <v>116</v>
      </c>
      <c r="F1822" s="16" t="str">
        <f>VLOOKUP(A1822,Sheet2!A:U,5,FALSE)</f>
        <v>ZZD</v>
      </c>
      <c r="G1822" s="16" t="s">
        <v>118</v>
      </c>
      <c r="H1822" s="16">
        <f>VLOOKUP(A1822,Sheet2!A:U,7,FALSE)</f>
        <v>1390</v>
      </c>
      <c r="I1822" s="16" t="e">
        <f ca="1">_xlfn.FORMULATEXT(H1822)</f>
        <v>#NAME?</v>
      </c>
      <c r="J1822">
        <f>COUNT(H1822:H1825)</f>
        <v>4</v>
      </c>
      <c r="K1822" t="b">
        <f t="shared" ca="1" si="515"/>
        <v>0</v>
      </c>
    </row>
    <row r="1823" spans="1:11">
      <c r="A1823" s="16">
        <f t="shared" si="520"/>
        <v>43</v>
      </c>
      <c r="B1823" s="16">
        <f t="shared" si="516"/>
        <v>16</v>
      </c>
      <c r="C1823" s="17" t="s">
        <v>16</v>
      </c>
      <c r="D1823" s="16" t="str">
        <f t="shared" ref="D1823:D1825" si="524">IF(ISNUMBER(SEARCH("n/a",H1823)),"",CONCATENATE(C1823," ",H1823,","))</f>
        <v>"adult_hkd": 1609,</v>
      </c>
      <c r="E1823" s="16" t="s">
        <v>116</v>
      </c>
      <c r="F1823" s="16" t="str">
        <f>VLOOKUP(A1823,Sheet2!A:U,5,FALSE)</f>
        <v>ZZD</v>
      </c>
      <c r="G1823" s="16" t="s">
        <v>118</v>
      </c>
      <c r="H1823" s="16">
        <f>VLOOKUP(A1823,Sheet2!A:U,15,FALSE)</f>
        <v>1609</v>
      </c>
      <c r="I1823" s="16" t="e">
        <f t="shared" ref="I1823:I1825" ca="1" si="525">_xlfn.FORMULATEXT(H1823)</f>
        <v>#NAME?</v>
      </c>
      <c r="K1823" t="b">
        <f t="shared" ca="1" si="515"/>
        <v>0</v>
      </c>
    </row>
    <row r="1824" spans="1:11">
      <c r="A1824" s="16">
        <f t="shared" si="520"/>
        <v>43</v>
      </c>
      <c r="B1824" s="16">
        <f t="shared" si="516"/>
        <v>17</v>
      </c>
      <c r="C1824" s="17" t="s">
        <v>17</v>
      </c>
      <c r="D1824" s="16" t="str">
        <f t="shared" si="524"/>
        <v>"child_cny": 695,</v>
      </c>
      <c r="E1824" s="16" t="s">
        <v>116</v>
      </c>
      <c r="F1824" s="16" t="str">
        <f>VLOOKUP(A1824,Sheet2!A:U,5,FALSE)</f>
        <v>ZZD</v>
      </c>
      <c r="G1824" s="16" t="s">
        <v>118</v>
      </c>
      <c r="H1824" s="16">
        <f>VLOOKUP(A1824,Sheet2!A:U,11,FALSE)</f>
        <v>695</v>
      </c>
      <c r="I1824" s="16" t="e">
        <f t="shared" ca="1" si="525"/>
        <v>#NAME?</v>
      </c>
      <c r="K1824" t="b">
        <f t="shared" ca="1" si="515"/>
        <v>0</v>
      </c>
    </row>
    <row r="1825" spans="1:11">
      <c r="A1825" s="16">
        <f t="shared" si="520"/>
        <v>43</v>
      </c>
      <c r="B1825" s="16">
        <f t="shared" si="516"/>
        <v>18</v>
      </c>
      <c r="C1825" s="17" t="s">
        <v>18</v>
      </c>
      <c r="D1825" s="16" t="str">
        <f t="shared" si="524"/>
        <v>"child_hkd": 804,</v>
      </c>
      <c r="E1825" s="16" t="s">
        <v>116</v>
      </c>
      <c r="F1825" s="16" t="str">
        <f>VLOOKUP(A1825,Sheet2!A:U,5,FALSE)</f>
        <v>ZZD</v>
      </c>
      <c r="G1825" s="16" t="s">
        <v>118</v>
      </c>
      <c r="H1825" s="16">
        <f>VLOOKUP(A1825,Sheet2!A:U,19,FALSE)</f>
        <v>804</v>
      </c>
      <c r="I1825" s="16" t="e">
        <f t="shared" ca="1" si="525"/>
        <v>#NAME?</v>
      </c>
      <c r="K1825" t="b">
        <f t="shared" ca="1" si="515"/>
        <v>0</v>
      </c>
    </row>
    <row r="1826" spans="1:11">
      <c r="A1826">
        <f t="shared" si="520"/>
        <v>43</v>
      </c>
      <c r="B1826">
        <f t="shared" si="516"/>
        <v>19</v>
      </c>
      <c r="C1826" s="1" t="s">
        <v>9</v>
      </c>
      <c r="D1826" t="str">
        <f>IF(J1822=0,"",C1826)</f>
        <v>"class_title":"first_class",</v>
      </c>
      <c r="E1826" t="s">
        <v>116</v>
      </c>
      <c r="F1826" t="str">
        <f>VLOOKUP(A1826,Sheet2!A:U,5,FALSE)</f>
        <v>ZZD</v>
      </c>
      <c r="K1826" t="b">
        <f t="shared" ca="1" si="515"/>
        <v>0</v>
      </c>
    </row>
    <row r="1827" spans="1:11">
      <c r="A1827">
        <f t="shared" si="520"/>
        <v>43</v>
      </c>
      <c r="B1827">
        <f t="shared" si="516"/>
        <v>20</v>
      </c>
      <c r="C1827" s="1" t="s">
        <v>10</v>
      </c>
      <c r="D1827" t="str">
        <f>IF(J1822=0,"",C1827)</f>
        <v>"class_type":3</v>
      </c>
      <c r="E1827" t="s">
        <v>116</v>
      </c>
      <c r="F1827" t="str">
        <f>VLOOKUP(A1827,Sheet2!A:U,5,FALSE)</f>
        <v>ZZD</v>
      </c>
      <c r="K1827" t="b">
        <f t="shared" ca="1" si="515"/>
        <v>0</v>
      </c>
    </row>
    <row r="1828" spans="1:11">
      <c r="A1828">
        <f t="shared" si="520"/>
        <v>43</v>
      </c>
      <c r="B1828">
        <f t="shared" si="516"/>
        <v>21</v>
      </c>
      <c r="C1828" s="1" t="s">
        <v>1</v>
      </c>
      <c r="D1828" t="str">
        <f>IF(J1822=0,"",IF(SUM(J1830:J1846)&gt;0,C1828,"}"))</f>
        <v>},</v>
      </c>
      <c r="E1828" t="s">
        <v>116</v>
      </c>
      <c r="F1828" t="str">
        <f>VLOOKUP(A1828,Sheet2!A:U,5,FALSE)</f>
        <v>ZZD</v>
      </c>
      <c r="K1828" t="b">
        <f t="shared" ca="1" si="515"/>
        <v>0</v>
      </c>
    </row>
    <row r="1829" spans="1:11">
      <c r="A1829">
        <f t="shared" si="520"/>
        <v>43</v>
      </c>
      <c r="B1829">
        <f t="shared" si="516"/>
        <v>22</v>
      </c>
      <c r="C1829" s="1" t="s">
        <v>0</v>
      </c>
      <c r="D1829" t="str">
        <f>IF(J1830=0,"",C1829)</f>
        <v>{</v>
      </c>
      <c r="E1829" t="s">
        <v>116</v>
      </c>
      <c r="F1829" t="str">
        <f>VLOOKUP(A1829,Sheet2!A:U,5,FALSE)</f>
        <v>ZZD</v>
      </c>
      <c r="K1829" t="b">
        <f t="shared" ca="1" si="515"/>
        <v>0</v>
      </c>
    </row>
    <row r="1830" spans="1:11">
      <c r="A1830" s="18">
        <f t="shared" si="520"/>
        <v>43</v>
      </c>
      <c r="B1830" s="18">
        <f t="shared" si="516"/>
        <v>23</v>
      </c>
      <c r="C1830" s="19" t="s">
        <v>15</v>
      </c>
      <c r="D1830" s="18" t="str">
        <f>IF(ISNUMBER(SEARCH("n/a",H1830)),"",CONCATENATE(C1830," ",H1830,","))</f>
        <v>"adult_cny": 1631,</v>
      </c>
      <c r="E1830" s="18" t="s">
        <v>116</v>
      </c>
      <c r="F1830" s="18" t="str">
        <f>VLOOKUP(A1830,Sheet2!A:U,5,FALSE)</f>
        <v>ZZD</v>
      </c>
      <c r="G1830" s="18" t="s">
        <v>119</v>
      </c>
      <c r="H1830" s="18">
        <f>VLOOKUP(A1830,Sheet2!A:U,8,FALSE)</f>
        <v>1631</v>
      </c>
      <c r="I1830" s="18" t="e">
        <f ca="1">_xlfn.FORMULATEXT(H1830)</f>
        <v>#NAME?</v>
      </c>
      <c r="J1830">
        <f>COUNT(H1830:H1833)</f>
        <v>4</v>
      </c>
      <c r="K1830" t="b">
        <f t="shared" ca="1" si="515"/>
        <v>0</v>
      </c>
    </row>
    <row r="1831" spans="1:11">
      <c r="A1831" s="18">
        <f t="shared" si="520"/>
        <v>43</v>
      </c>
      <c r="B1831" s="18">
        <f t="shared" si="516"/>
        <v>24</v>
      </c>
      <c r="C1831" s="19" t="s">
        <v>16</v>
      </c>
      <c r="D1831" s="18" t="str">
        <f t="shared" ref="D1831:D1833" si="526">IF(ISNUMBER(SEARCH("n/a",H1831)),"",CONCATENATE(C1831," ",H1831,","))</f>
        <v>"adult_hkd": 1888,</v>
      </c>
      <c r="E1831" s="18" t="s">
        <v>116</v>
      </c>
      <c r="F1831" s="18" t="str">
        <f>VLOOKUP(A1831,Sheet2!A:U,5,FALSE)</f>
        <v>ZZD</v>
      </c>
      <c r="G1831" s="18" t="s">
        <v>119</v>
      </c>
      <c r="H1831" s="18">
        <f>VLOOKUP(A1831,Sheet2!A:U,16,FALSE)</f>
        <v>1888</v>
      </c>
      <c r="I1831" s="18" t="e">
        <f t="shared" ref="I1831:I1833" ca="1" si="527">_xlfn.FORMULATEXT(H1831)</f>
        <v>#NAME?</v>
      </c>
      <c r="K1831" t="b">
        <f t="shared" ca="1" si="515"/>
        <v>0</v>
      </c>
    </row>
    <row r="1832" spans="1:11">
      <c r="A1832" s="18">
        <f t="shared" si="520"/>
        <v>43</v>
      </c>
      <c r="B1832" s="18">
        <f t="shared" si="516"/>
        <v>25</v>
      </c>
      <c r="C1832" s="19" t="s">
        <v>17</v>
      </c>
      <c r="D1832" s="18" t="str">
        <f t="shared" si="526"/>
        <v>"child_cny": 815.5,</v>
      </c>
      <c r="E1832" s="18" t="s">
        <v>116</v>
      </c>
      <c r="F1832" s="18" t="str">
        <f>VLOOKUP(A1832,Sheet2!A:U,5,FALSE)</f>
        <v>ZZD</v>
      </c>
      <c r="G1832" s="18" t="s">
        <v>119</v>
      </c>
      <c r="H1832" s="18">
        <f>VLOOKUP(A1832,Sheet2!A:U,12,FALSE)</f>
        <v>815.5</v>
      </c>
      <c r="I1832" s="18" t="e">
        <f t="shared" ca="1" si="527"/>
        <v>#NAME?</v>
      </c>
      <c r="K1832" t="b">
        <f t="shared" ca="1" si="515"/>
        <v>0</v>
      </c>
    </row>
    <row r="1833" spans="1:11">
      <c r="A1833" s="18">
        <f t="shared" si="520"/>
        <v>43</v>
      </c>
      <c r="B1833" s="18">
        <f t="shared" si="516"/>
        <v>26</v>
      </c>
      <c r="C1833" s="19" t="s">
        <v>18</v>
      </c>
      <c r="D1833" s="18" t="str">
        <f t="shared" si="526"/>
        <v>"child_hkd": 944,</v>
      </c>
      <c r="E1833" s="18" t="s">
        <v>116</v>
      </c>
      <c r="F1833" s="18" t="str">
        <f>VLOOKUP(A1833,Sheet2!A:U,5,FALSE)</f>
        <v>ZZD</v>
      </c>
      <c r="G1833" s="18" t="s">
        <v>119</v>
      </c>
      <c r="H1833" s="18">
        <f>VLOOKUP(A1833,Sheet2!A:U,20,FALSE)</f>
        <v>944</v>
      </c>
      <c r="I1833" s="18" t="e">
        <f t="shared" ca="1" si="527"/>
        <v>#NAME?</v>
      </c>
      <c r="K1833" t="b">
        <f t="shared" ca="1" si="515"/>
        <v>0</v>
      </c>
    </row>
    <row r="1834" spans="1:11">
      <c r="A1834">
        <f t="shared" si="520"/>
        <v>43</v>
      </c>
      <c r="B1834">
        <f t="shared" si="516"/>
        <v>27</v>
      </c>
      <c r="C1834" s="1" t="s">
        <v>11</v>
      </c>
      <c r="D1834" t="str">
        <f>IF(J1830=0,"",C1834)</f>
        <v>"class_title":"premium_class",</v>
      </c>
      <c r="E1834" t="s">
        <v>116</v>
      </c>
      <c r="F1834" t="str">
        <f>VLOOKUP(A1834,Sheet2!A:U,5,FALSE)</f>
        <v>ZZD</v>
      </c>
      <c r="K1834" t="b">
        <f t="shared" ca="1" si="515"/>
        <v>0</v>
      </c>
    </row>
    <row r="1835" spans="1:11">
      <c r="A1835">
        <f t="shared" si="520"/>
        <v>43</v>
      </c>
      <c r="B1835">
        <f t="shared" si="516"/>
        <v>28</v>
      </c>
      <c r="C1835" s="1" t="s">
        <v>12</v>
      </c>
      <c r="D1835" t="str">
        <f>IF(J1830=0,"",C1835)</f>
        <v>"class_type":2</v>
      </c>
      <c r="E1835" t="s">
        <v>116</v>
      </c>
      <c r="F1835" t="str">
        <f>VLOOKUP(A1835,Sheet2!A:U,5,FALSE)</f>
        <v>ZZD</v>
      </c>
      <c r="K1835" t="b">
        <f t="shared" ca="1" si="515"/>
        <v>0</v>
      </c>
    </row>
    <row r="1836" spans="1:11">
      <c r="A1836">
        <f t="shared" si="520"/>
        <v>43</v>
      </c>
      <c r="B1836">
        <f t="shared" si="516"/>
        <v>29</v>
      </c>
      <c r="C1836" s="1" t="s">
        <v>1</v>
      </c>
      <c r="D1836" t="str">
        <f>IF(J1830=0,"",IF(SUM(J1838:J1854)&gt;0,C1836,"}"))</f>
        <v>},</v>
      </c>
      <c r="E1836" t="s">
        <v>116</v>
      </c>
      <c r="F1836" t="str">
        <f>VLOOKUP(A1836,Sheet2!A:U,5,FALSE)</f>
        <v>ZZD</v>
      </c>
      <c r="K1836" t="b">
        <f t="shared" ca="1" si="515"/>
        <v>0</v>
      </c>
    </row>
    <row r="1837" spans="1:11">
      <c r="A1837">
        <f t="shared" si="520"/>
        <v>43</v>
      </c>
      <c r="B1837">
        <f t="shared" si="516"/>
        <v>30</v>
      </c>
      <c r="C1837" s="1" t="s">
        <v>0</v>
      </c>
      <c r="D1837" t="str">
        <f>IF(J1838=0,"",C1837)</f>
        <v>{</v>
      </c>
      <c r="E1837" t="s">
        <v>116</v>
      </c>
      <c r="F1837" t="str">
        <f>VLOOKUP(A1837,Sheet2!A:U,5,FALSE)</f>
        <v>ZZD</v>
      </c>
      <c r="K1837" t="b">
        <f t="shared" ca="1" si="515"/>
        <v>0</v>
      </c>
    </row>
    <row r="1838" spans="1:11">
      <c r="A1838" s="20">
        <f t="shared" si="520"/>
        <v>43</v>
      </c>
      <c r="B1838" s="20">
        <f t="shared" si="516"/>
        <v>31</v>
      </c>
      <c r="C1838" s="21" t="s">
        <v>15</v>
      </c>
      <c r="D1838" s="20" t="str">
        <f>IF(ISNUMBER(SEARCH("n/a",H1838)),"",CONCATENATE(C1838," ",H1838,","))</f>
        <v>"adult_cny": 2709,</v>
      </c>
      <c r="E1838" s="20" t="s">
        <v>116</v>
      </c>
      <c r="F1838" s="20" t="str">
        <f>VLOOKUP(A1838,Sheet2!A:U,5,FALSE)</f>
        <v>ZZD</v>
      </c>
      <c r="G1838" s="20" t="s">
        <v>120</v>
      </c>
      <c r="H1838" s="20">
        <f>VLOOKUP(A1838,Sheet2!A:U,9,FALSE)</f>
        <v>2709</v>
      </c>
      <c r="I1838" s="20" t="e">
        <f ca="1">_xlfn.FORMULATEXT(H1838)</f>
        <v>#NAME?</v>
      </c>
      <c r="J1838">
        <f>COUNT(H1838:H1841)</f>
        <v>4</v>
      </c>
      <c r="K1838" t="b">
        <f t="shared" ca="1" si="515"/>
        <v>0</v>
      </c>
    </row>
    <row r="1839" spans="1:11">
      <c r="A1839" s="20">
        <f t="shared" si="520"/>
        <v>43</v>
      </c>
      <c r="B1839" s="20">
        <f t="shared" si="516"/>
        <v>32</v>
      </c>
      <c r="C1839" s="21" t="s">
        <v>16</v>
      </c>
      <c r="D1839" s="20" t="str">
        <f t="shared" ref="D1839:D1841" si="528">IF(ISNUMBER(SEARCH("n/a",H1839)),"",CONCATENATE(C1839," ",H1839,","))</f>
        <v>"adult_hkd": 3135,</v>
      </c>
      <c r="E1839" s="20" t="s">
        <v>116</v>
      </c>
      <c r="F1839" s="20" t="str">
        <f>VLOOKUP(A1839,Sheet2!A:U,5,FALSE)</f>
        <v>ZZD</v>
      </c>
      <c r="G1839" s="20" t="s">
        <v>120</v>
      </c>
      <c r="H1839" s="20">
        <f>VLOOKUP(A1839,Sheet2!A:U,17,FALSE)</f>
        <v>3135</v>
      </c>
      <c r="I1839" s="20" t="e">
        <f t="shared" ref="I1839:I1841" ca="1" si="529">_xlfn.FORMULATEXT(H1839)</f>
        <v>#NAME?</v>
      </c>
      <c r="K1839" t="b">
        <f t="shared" ca="1" si="515"/>
        <v>0</v>
      </c>
    </row>
    <row r="1840" spans="1:11">
      <c r="A1840" s="20">
        <f t="shared" si="520"/>
        <v>43</v>
      </c>
      <c r="B1840" s="20">
        <f t="shared" si="516"/>
        <v>33</v>
      </c>
      <c r="C1840" s="21" t="s">
        <v>17</v>
      </c>
      <c r="D1840" s="20" t="str">
        <f t="shared" si="528"/>
        <v>"child_cny": 1354.5,</v>
      </c>
      <c r="E1840" s="20" t="s">
        <v>116</v>
      </c>
      <c r="F1840" s="20" t="str">
        <f>VLOOKUP(A1840,Sheet2!A:U,5,FALSE)</f>
        <v>ZZD</v>
      </c>
      <c r="G1840" s="20" t="s">
        <v>120</v>
      </c>
      <c r="H1840" s="20">
        <f>VLOOKUP(A1840,Sheet2!A:U,13,FALSE)</f>
        <v>1354.5</v>
      </c>
      <c r="I1840" s="20" t="e">
        <f t="shared" ca="1" si="529"/>
        <v>#NAME?</v>
      </c>
      <c r="K1840" t="b">
        <f t="shared" ca="1" si="515"/>
        <v>0</v>
      </c>
    </row>
    <row r="1841" spans="1:11">
      <c r="A1841" s="20">
        <f t="shared" si="520"/>
        <v>43</v>
      </c>
      <c r="B1841" s="20">
        <f t="shared" si="516"/>
        <v>34</v>
      </c>
      <c r="C1841" s="21" t="s">
        <v>18</v>
      </c>
      <c r="D1841" s="20" t="str">
        <f t="shared" si="528"/>
        <v>"child_hkd": 1568,</v>
      </c>
      <c r="E1841" s="20" t="s">
        <v>116</v>
      </c>
      <c r="F1841" s="20" t="str">
        <f>VLOOKUP(A1841,Sheet2!A:U,5,FALSE)</f>
        <v>ZZD</v>
      </c>
      <c r="G1841" s="20" t="s">
        <v>120</v>
      </c>
      <c r="H1841" s="20">
        <f>VLOOKUP(A1841,Sheet2!A:U,21,FALSE)</f>
        <v>1568</v>
      </c>
      <c r="I1841" s="20" t="e">
        <f t="shared" ca="1" si="529"/>
        <v>#NAME?</v>
      </c>
      <c r="K1841" t="b">
        <f t="shared" ca="1" si="515"/>
        <v>0</v>
      </c>
    </row>
    <row r="1842" spans="1:11">
      <c r="A1842">
        <f t="shared" si="520"/>
        <v>43</v>
      </c>
      <c r="B1842">
        <f t="shared" si="516"/>
        <v>35</v>
      </c>
      <c r="C1842" s="1" t="s">
        <v>13</v>
      </c>
      <c r="D1842" t="str">
        <f>IF(J1838=0,"",C1842)</f>
        <v>"class_title":"business_class",</v>
      </c>
      <c r="E1842" t="s">
        <v>116</v>
      </c>
      <c r="F1842" t="str">
        <f>VLOOKUP(A1842,Sheet2!A:U,5,FALSE)</f>
        <v>ZZD</v>
      </c>
      <c r="K1842" t="b">
        <f t="shared" ca="1" si="515"/>
        <v>0</v>
      </c>
    </row>
    <row r="1843" spans="1:11">
      <c r="A1843">
        <f t="shared" si="520"/>
        <v>43</v>
      </c>
      <c r="B1843">
        <f t="shared" si="516"/>
        <v>36</v>
      </c>
      <c r="C1843" s="1" t="s">
        <v>14</v>
      </c>
      <c r="D1843" t="str">
        <f>IF(J1838=0,"",C1843)</f>
        <v>"class_type":1</v>
      </c>
      <c r="E1843" t="s">
        <v>116</v>
      </c>
      <c r="F1843" t="str">
        <f>VLOOKUP(A1843,Sheet2!A:U,5,FALSE)</f>
        <v>ZZD</v>
      </c>
      <c r="K1843" t="b">
        <f t="shared" ca="1" si="515"/>
        <v>0</v>
      </c>
    </row>
    <row r="1844" spans="1:11">
      <c r="A1844">
        <f t="shared" si="520"/>
        <v>43</v>
      </c>
      <c r="B1844">
        <f t="shared" si="516"/>
        <v>37</v>
      </c>
      <c r="C1844" s="1" t="s">
        <v>2</v>
      </c>
      <c r="D1844" t="str">
        <f>IF(J1838=0,"",C1844)</f>
        <v>}</v>
      </c>
      <c r="E1844" t="s">
        <v>116</v>
      </c>
      <c r="F1844" t="str">
        <f>VLOOKUP(A1844,Sheet2!A:U,5,FALSE)</f>
        <v>ZZD</v>
      </c>
      <c r="K1844" t="b">
        <f t="shared" ca="1" si="515"/>
        <v>0</v>
      </c>
    </row>
    <row r="1845" spans="1:11">
      <c r="A1845">
        <f t="shared" si="520"/>
        <v>43</v>
      </c>
      <c r="B1845">
        <f t="shared" si="516"/>
        <v>38</v>
      </c>
      <c r="C1845" s="1" t="s">
        <v>3</v>
      </c>
      <c r="D1845" t="str">
        <f t="shared" ref="D1845:D1847" si="530">C1845</f>
        <v>]</v>
      </c>
      <c r="E1845" t="s">
        <v>116</v>
      </c>
      <c r="F1845" t="str">
        <f>VLOOKUP(A1845,Sheet2!A:U,5,FALSE)</f>
        <v>ZZD</v>
      </c>
      <c r="K1845" t="b">
        <f t="shared" ca="1" si="515"/>
        <v>0</v>
      </c>
    </row>
    <row r="1846" spans="1:11">
      <c r="A1846">
        <f t="shared" si="520"/>
        <v>43</v>
      </c>
      <c r="B1846">
        <f t="shared" si="516"/>
        <v>39</v>
      </c>
      <c r="C1846" s="1" t="s">
        <v>2</v>
      </c>
      <c r="D1846" t="str">
        <f t="shared" si="530"/>
        <v>}</v>
      </c>
      <c r="E1846" t="s">
        <v>116</v>
      </c>
      <c r="F1846" t="str">
        <f>VLOOKUP(A1846,Sheet2!A:U,5,FALSE)</f>
        <v>ZZD</v>
      </c>
      <c r="K1846" t="b">
        <f t="shared" ca="1" si="515"/>
        <v>0</v>
      </c>
    </row>
    <row r="1847" spans="1:11">
      <c r="A1847">
        <f t="shared" si="520"/>
        <v>43</v>
      </c>
      <c r="B1847">
        <f t="shared" si="516"/>
        <v>40</v>
      </c>
      <c r="C1847" s="1" t="s">
        <v>4</v>
      </c>
      <c r="D1847" t="str">
        <f t="shared" si="530"/>
        <v>],</v>
      </c>
      <c r="E1847" t="s">
        <v>116</v>
      </c>
      <c r="F1847" t="str">
        <f>VLOOKUP(A1847,Sheet2!A:U,5,FALSE)</f>
        <v>ZZD</v>
      </c>
      <c r="K1847" t="b">
        <f t="shared" ca="1" si="515"/>
        <v>0</v>
      </c>
    </row>
    <row r="1848" spans="1:11">
      <c r="A1848">
        <f t="shared" si="520"/>
        <v>43</v>
      </c>
      <c r="B1848">
        <f t="shared" si="516"/>
        <v>41</v>
      </c>
      <c r="C1848" s="1" t="s">
        <v>19</v>
      </c>
      <c r="D1848" t="str">
        <f>CONCATENATE(C1848," ",A1848,",")</f>
        <v>"fee_id": 43,</v>
      </c>
      <c r="E1848" t="s">
        <v>116</v>
      </c>
      <c r="F1848" t="str">
        <f>VLOOKUP(A1848,Sheet2!A:U,5,FALSE)</f>
        <v>ZZD</v>
      </c>
      <c r="K1848" t="b">
        <f t="shared" ca="1" si="515"/>
        <v>0</v>
      </c>
    </row>
    <row r="1849" spans="1:11">
      <c r="A1849">
        <f t="shared" si="520"/>
        <v>43</v>
      </c>
      <c r="B1849">
        <f t="shared" si="516"/>
        <v>42</v>
      </c>
      <c r="C1849" s="1" t="s">
        <v>129</v>
      </c>
      <c r="D1849" t="str">
        <f>CONCATENATE(C1849,E1849,"2",F1849,"""")</f>
        <v>"route_id": "WEK2ZZD"</v>
      </c>
      <c r="E1849" t="s">
        <v>116</v>
      </c>
      <c r="F1849" t="str">
        <f>VLOOKUP(A1849,Sheet2!A:U,5,FALSE)</f>
        <v>ZZD</v>
      </c>
      <c r="K1849" t="b">
        <f t="shared" ca="1" si="515"/>
        <v>0</v>
      </c>
    </row>
    <row r="1850" spans="1:11">
      <c r="A1850">
        <f t="shared" si="520"/>
        <v>43</v>
      </c>
      <c r="B1850">
        <f t="shared" si="516"/>
        <v>43</v>
      </c>
      <c r="C1850" s="1" t="s">
        <v>1</v>
      </c>
      <c r="D1850" t="str">
        <f>IF(D1851="","}",C1850)</f>
        <v>},</v>
      </c>
      <c r="E1850" t="s">
        <v>116</v>
      </c>
      <c r="F1850" t="str">
        <f>VLOOKUP(A1850,Sheet2!A:U,5,FALSE)</f>
        <v>ZZD</v>
      </c>
      <c r="K1850" t="b">
        <f t="shared" ca="1" si="515"/>
        <v>0</v>
      </c>
    </row>
    <row r="1851" spans="1:11">
      <c r="A1851">
        <f t="shared" si="520"/>
        <v>44</v>
      </c>
      <c r="B1851">
        <f t="shared" si="516"/>
        <v>1</v>
      </c>
      <c r="C1851" s="1" t="s">
        <v>0</v>
      </c>
      <c r="D1851" t="str">
        <f>C1851</f>
        <v>{</v>
      </c>
      <c r="E1851" t="s">
        <v>116</v>
      </c>
      <c r="F1851" t="str">
        <f>VLOOKUP(A1851,Sheet2!A:U,5,FALSE)</f>
        <v>ZZX</v>
      </c>
      <c r="K1851" t="b">
        <f t="shared" ca="1" si="515"/>
        <v>0</v>
      </c>
    </row>
    <row r="1852" spans="1:11">
      <c r="A1852">
        <f t="shared" si="520"/>
        <v>44</v>
      </c>
      <c r="B1852">
        <f t="shared" si="516"/>
        <v>2</v>
      </c>
      <c r="C1852" s="1" t="s">
        <v>5</v>
      </c>
      <c r="D1852" t="str">
        <f t="shared" ref="D1852:D1855" si="531">C1852</f>
        <v>"fee_data":[</v>
      </c>
      <c r="E1852" t="s">
        <v>116</v>
      </c>
      <c r="F1852" t="str">
        <f>VLOOKUP(A1852,Sheet2!A:U,5,FALSE)</f>
        <v>ZZX</v>
      </c>
      <c r="K1852" t="b">
        <f t="shared" ca="1" si="515"/>
        <v>0</v>
      </c>
    </row>
    <row r="1853" spans="1:11">
      <c r="A1853">
        <f t="shared" si="520"/>
        <v>44</v>
      </c>
      <c r="B1853">
        <f t="shared" si="516"/>
        <v>3</v>
      </c>
      <c r="C1853" s="1" t="s">
        <v>0</v>
      </c>
      <c r="D1853" t="str">
        <f t="shared" si="531"/>
        <v>{</v>
      </c>
      <c r="E1853" t="s">
        <v>116</v>
      </c>
      <c r="F1853" t="str">
        <f>VLOOKUP(A1853,Sheet2!A:U,5,FALSE)</f>
        <v>ZZX</v>
      </c>
      <c r="K1853" t="b">
        <f t="shared" ca="1" si="515"/>
        <v>0</v>
      </c>
    </row>
    <row r="1854" spans="1:11">
      <c r="A1854">
        <f t="shared" si="520"/>
        <v>44</v>
      </c>
      <c r="B1854">
        <f t="shared" si="516"/>
        <v>4</v>
      </c>
      <c r="C1854" s="24" t="s">
        <v>133</v>
      </c>
      <c r="D1854" t="str">
        <f>CONCATENATE(C1854,$M$1,",",$N$1,""",")</f>
        <v>"fee_date":"2019,2",</v>
      </c>
      <c r="E1854" t="s">
        <v>116</v>
      </c>
      <c r="F1854" t="str">
        <f>VLOOKUP(A1854,Sheet2!A:U,5,FALSE)</f>
        <v>ZZX</v>
      </c>
      <c r="K1854" t="b">
        <f t="shared" ca="1" si="515"/>
        <v>0</v>
      </c>
    </row>
    <row r="1855" spans="1:11">
      <c r="A1855">
        <f t="shared" si="520"/>
        <v>44</v>
      </c>
      <c r="B1855">
        <f t="shared" si="516"/>
        <v>5</v>
      </c>
      <c r="C1855" s="1" t="s">
        <v>6</v>
      </c>
      <c r="D1855" t="str">
        <f t="shared" si="531"/>
        <v>"fee_detail":[</v>
      </c>
      <c r="E1855" t="s">
        <v>116</v>
      </c>
      <c r="F1855" t="str">
        <f>VLOOKUP(A1855,Sheet2!A:U,5,FALSE)</f>
        <v>ZZX</v>
      </c>
      <c r="K1855" t="b">
        <f t="shared" ca="1" si="515"/>
        <v>0</v>
      </c>
    </row>
    <row r="1856" spans="1:11">
      <c r="A1856">
        <f t="shared" si="520"/>
        <v>44</v>
      </c>
      <c r="B1856">
        <f t="shared" si="516"/>
        <v>6</v>
      </c>
      <c r="C1856" s="1" t="s">
        <v>0</v>
      </c>
      <c r="D1856" t="str">
        <f>IF(J1857=0,"",C1856)</f>
        <v>{</v>
      </c>
      <c r="E1856" t="s">
        <v>116</v>
      </c>
      <c r="F1856" t="str">
        <f>VLOOKUP(A1856,Sheet2!A:U,5,FALSE)</f>
        <v>ZZX</v>
      </c>
      <c r="K1856" t="b">
        <f t="shared" ca="1" si="515"/>
        <v>0</v>
      </c>
    </row>
    <row r="1857" spans="1:11">
      <c r="A1857" s="14">
        <f t="shared" si="520"/>
        <v>44</v>
      </c>
      <c r="B1857" s="14">
        <f t="shared" si="516"/>
        <v>7</v>
      </c>
      <c r="C1857" s="15" t="s">
        <v>15</v>
      </c>
      <c r="D1857" s="14" t="str">
        <f>IF(ISNUMBER(SEARCH("n/a",H1857)),"",CONCATENATE(C1857," ",H1857,","))</f>
        <v>"adult_cny": 509,</v>
      </c>
      <c r="E1857" s="14" t="s">
        <v>116</v>
      </c>
      <c r="F1857" s="14" t="str">
        <f>VLOOKUP(A1857,Sheet2!A:U,5,FALSE)</f>
        <v>ZZX</v>
      </c>
      <c r="G1857" s="14" t="s">
        <v>117</v>
      </c>
      <c r="H1857" s="14">
        <f>VLOOKUP(A1857,Sheet2!A:U,6,FALSE)</f>
        <v>509</v>
      </c>
      <c r="I1857" s="14" t="e">
        <f ca="1">_xlfn.FORMULATEXT(H1857)</f>
        <v>#NAME?</v>
      </c>
      <c r="J1857">
        <f>COUNT(H1857:H1860)</f>
        <v>4</v>
      </c>
      <c r="K1857" t="b">
        <f t="shared" ca="1" si="515"/>
        <v>0</v>
      </c>
    </row>
    <row r="1858" spans="1:11">
      <c r="A1858" s="14">
        <f t="shared" si="520"/>
        <v>44</v>
      </c>
      <c r="B1858" s="14">
        <f t="shared" si="516"/>
        <v>8</v>
      </c>
      <c r="C1858" s="15" t="s">
        <v>16</v>
      </c>
      <c r="D1858" s="14" t="str">
        <f t="shared" ref="D1858:D1860" si="532">IF(ISNUMBER(SEARCH("n/a",H1858)),"",CONCATENATE(C1858," ",H1858,","))</f>
        <v>"adult_hkd": 589,</v>
      </c>
      <c r="E1858" s="14" t="s">
        <v>116</v>
      </c>
      <c r="F1858" s="14" t="str">
        <f>VLOOKUP(A1858,Sheet2!A:U,5,FALSE)</f>
        <v>ZZX</v>
      </c>
      <c r="G1858" s="14" t="s">
        <v>117</v>
      </c>
      <c r="H1858" s="14">
        <f>VLOOKUP(A1858,Sheet2!A:U,14,FALSE)</f>
        <v>589</v>
      </c>
      <c r="I1858" s="14" t="e">
        <f t="shared" ref="I1858:I1860" ca="1" si="533">_xlfn.FORMULATEXT(H1858)</f>
        <v>#NAME?</v>
      </c>
      <c r="K1858" t="b">
        <f t="shared" ref="K1858:K1921" ca="1" si="534">IF(EXACT($N$1,$N$2),"",FALSE)</f>
        <v>0</v>
      </c>
    </row>
    <row r="1859" spans="1:11">
      <c r="A1859" s="14">
        <f t="shared" si="520"/>
        <v>44</v>
      </c>
      <c r="B1859" s="14">
        <f t="shared" ref="B1859:B1922" si="535">MOD((ROW(C1859)-2),43)+1</f>
        <v>9</v>
      </c>
      <c r="C1859" s="15" t="s">
        <v>17</v>
      </c>
      <c r="D1859" s="14" t="str">
        <f t="shared" si="532"/>
        <v>"child_cny": 254.5,</v>
      </c>
      <c r="E1859" s="14" t="s">
        <v>116</v>
      </c>
      <c r="F1859" s="14" t="str">
        <f>VLOOKUP(A1859,Sheet2!A:U,5,FALSE)</f>
        <v>ZZX</v>
      </c>
      <c r="G1859" s="14" t="s">
        <v>117</v>
      </c>
      <c r="H1859" s="14">
        <f>VLOOKUP(A1859,Sheet2!A:U,10,FALSE)</f>
        <v>254.5</v>
      </c>
      <c r="I1859" s="14" t="e">
        <f t="shared" ca="1" si="533"/>
        <v>#NAME?</v>
      </c>
      <c r="K1859" t="b">
        <f t="shared" ca="1" si="534"/>
        <v>0</v>
      </c>
    </row>
    <row r="1860" spans="1:11">
      <c r="A1860" s="14">
        <f t="shared" si="520"/>
        <v>44</v>
      </c>
      <c r="B1860" s="14">
        <f t="shared" si="535"/>
        <v>10</v>
      </c>
      <c r="C1860" s="15" t="s">
        <v>18</v>
      </c>
      <c r="D1860" s="14" t="str">
        <f t="shared" si="532"/>
        <v>"child_hkd": 295,</v>
      </c>
      <c r="E1860" s="14" t="s">
        <v>116</v>
      </c>
      <c r="F1860" s="14" t="str">
        <f>VLOOKUP(A1860,Sheet2!A:U,5,FALSE)</f>
        <v>ZZX</v>
      </c>
      <c r="G1860" s="14" t="s">
        <v>117</v>
      </c>
      <c r="H1860" s="14">
        <f>VLOOKUP(A1860,Sheet2!A:U,18,FALSE)</f>
        <v>295</v>
      </c>
      <c r="I1860" s="14" t="e">
        <f t="shared" ca="1" si="533"/>
        <v>#NAME?</v>
      </c>
      <c r="K1860" t="b">
        <f t="shared" ca="1" si="534"/>
        <v>0</v>
      </c>
    </row>
    <row r="1861" spans="1:11">
      <c r="A1861">
        <f t="shared" si="520"/>
        <v>44</v>
      </c>
      <c r="B1861">
        <f t="shared" si="535"/>
        <v>11</v>
      </c>
      <c r="C1861" s="1" t="s">
        <v>7</v>
      </c>
      <c r="D1861" t="str">
        <f>IF(J1857=0,"",C1861)</f>
        <v>"class_title":"second_class",</v>
      </c>
      <c r="E1861" t="s">
        <v>116</v>
      </c>
      <c r="F1861" t="str">
        <f>VLOOKUP(A1861,Sheet2!A:U,5,FALSE)</f>
        <v>ZZX</v>
      </c>
      <c r="K1861" t="b">
        <f t="shared" ca="1" si="534"/>
        <v>0</v>
      </c>
    </row>
    <row r="1862" spans="1:11">
      <c r="A1862">
        <f t="shared" si="520"/>
        <v>44</v>
      </c>
      <c r="B1862">
        <f t="shared" si="535"/>
        <v>12</v>
      </c>
      <c r="C1862" s="1" t="s">
        <v>8</v>
      </c>
      <c r="D1862" t="str">
        <f>IF(J1857=0,"",C1862)</f>
        <v>"class_type":4</v>
      </c>
      <c r="E1862" t="s">
        <v>116</v>
      </c>
      <c r="F1862" t="str">
        <f>VLOOKUP(A1862,Sheet2!A:U,5,FALSE)</f>
        <v>ZZX</v>
      </c>
      <c r="K1862" t="b">
        <f t="shared" ca="1" si="534"/>
        <v>0</v>
      </c>
    </row>
    <row r="1863" spans="1:11">
      <c r="A1863">
        <f t="shared" si="520"/>
        <v>44</v>
      </c>
      <c r="B1863">
        <f t="shared" si="535"/>
        <v>13</v>
      </c>
      <c r="C1863" s="1" t="s">
        <v>1</v>
      </c>
      <c r="D1863" t="str">
        <f>IF(J1857=0,"",IF(SUM(J1865:J1881)&gt;0,C1863,"}"))</f>
        <v>},</v>
      </c>
      <c r="E1863" t="s">
        <v>116</v>
      </c>
      <c r="F1863" t="str">
        <f>VLOOKUP(A1863,Sheet2!A:U,5,FALSE)</f>
        <v>ZZX</v>
      </c>
      <c r="K1863" t="b">
        <f t="shared" ca="1" si="534"/>
        <v>0</v>
      </c>
    </row>
    <row r="1864" spans="1:11">
      <c r="A1864">
        <f t="shared" si="520"/>
        <v>44</v>
      </c>
      <c r="B1864">
        <f t="shared" si="535"/>
        <v>14</v>
      </c>
      <c r="C1864" s="1" t="s">
        <v>0</v>
      </c>
      <c r="D1864" t="str">
        <f>IF(J1865=0,"",C1864)</f>
        <v>{</v>
      </c>
      <c r="E1864" t="s">
        <v>116</v>
      </c>
      <c r="F1864" t="str">
        <f>VLOOKUP(A1864,Sheet2!A:U,5,FALSE)</f>
        <v>ZZX</v>
      </c>
      <c r="K1864" t="b">
        <f t="shared" ca="1" si="534"/>
        <v>0</v>
      </c>
    </row>
    <row r="1865" spans="1:11">
      <c r="A1865" s="16">
        <f t="shared" si="520"/>
        <v>44</v>
      </c>
      <c r="B1865" s="16">
        <f t="shared" si="535"/>
        <v>15</v>
      </c>
      <c r="C1865" s="17" t="s">
        <v>15</v>
      </c>
      <c r="D1865" s="16" t="str">
        <f>IF(ISNUMBER(SEARCH("n/a",H1865)),"",CONCATENATE(C1865," ",H1865,","))</f>
        <v>"adult_cny": 813,</v>
      </c>
      <c r="E1865" s="16" t="s">
        <v>116</v>
      </c>
      <c r="F1865" s="16" t="str">
        <f>VLOOKUP(A1865,Sheet2!A:U,5,FALSE)</f>
        <v>ZZX</v>
      </c>
      <c r="G1865" s="16" t="s">
        <v>118</v>
      </c>
      <c r="H1865" s="16">
        <f>VLOOKUP(A1865,Sheet2!A:U,7,FALSE)</f>
        <v>813</v>
      </c>
      <c r="I1865" s="16" t="e">
        <f ca="1">_xlfn.FORMULATEXT(H1865)</f>
        <v>#NAME?</v>
      </c>
      <c r="J1865">
        <f>COUNT(H1865:H1868)</f>
        <v>4</v>
      </c>
      <c r="K1865" t="b">
        <f t="shared" ca="1" si="534"/>
        <v>0</v>
      </c>
    </row>
    <row r="1866" spans="1:11">
      <c r="A1866" s="16">
        <f t="shared" si="520"/>
        <v>44</v>
      </c>
      <c r="B1866" s="16">
        <f t="shared" si="535"/>
        <v>16</v>
      </c>
      <c r="C1866" s="17" t="s">
        <v>16</v>
      </c>
      <c r="D1866" s="16" t="str">
        <f t="shared" ref="D1866:D1868" si="536">IF(ISNUMBER(SEARCH("n/a",H1866)),"",CONCATENATE(C1866," ",H1866,","))</f>
        <v>"adult_hkd": 941,</v>
      </c>
      <c r="E1866" s="16" t="s">
        <v>116</v>
      </c>
      <c r="F1866" s="16" t="str">
        <f>VLOOKUP(A1866,Sheet2!A:U,5,FALSE)</f>
        <v>ZZX</v>
      </c>
      <c r="G1866" s="16" t="s">
        <v>118</v>
      </c>
      <c r="H1866" s="16">
        <f>VLOOKUP(A1866,Sheet2!A:U,15,FALSE)</f>
        <v>941</v>
      </c>
      <c r="I1866" s="16" t="e">
        <f t="shared" ref="I1866:I1868" ca="1" si="537">_xlfn.FORMULATEXT(H1866)</f>
        <v>#NAME?</v>
      </c>
      <c r="K1866" t="b">
        <f t="shared" ca="1" si="534"/>
        <v>0</v>
      </c>
    </row>
    <row r="1867" spans="1:11">
      <c r="A1867" s="16">
        <f t="shared" si="520"/>
        <v>44</v>
      </c>
      <c r="B1867" s="16">
        <f t="shared" si="535"/>
        <v>17</v>
      </c>
      <c r="C1867" s="17" t="s">
        <v>17</v>
      </c>
      <c r="D1867" s="16" t="str">
        <f t="shared" si="536"/>
        <v>"child_cny": 406.5,</v>
      </c>
      <c r="E1867" s="16" t="s">
        <v>116</v>
      </c>
      <c r="F1867" s="16" t="str">
        <f>VLOOKUP(A1867,Sheet2!A:U,5,FALSE)</f>
        <v>ZZX</v>
      </c>
      <c r="G1867" s="16" t="s">
        <v>118</v>
      </c>
      <c r="H1867" s="16">
        <f>VLOOKUP(A1867,Sheet2!A:U,11,FALSE)</f>
        <v>406.5</v>
      </c>
      <c r="I1867" s="16" t="e">
        <f t="shared" ca="1" si="537"/>
        <v>#NAME?</v>
      </c>
      <c r="K1867" t="b">
        <f t="shared" ca="1" si="534"/>
        <v>0</v>
      </c>
    </row>
    <row r="1868" spans="1:11">
      <c r="A1868" s="16">
        <f t="shared" si="520"/>
        <v>44</v>
      </c>
      <c r="B1868" s="16">
        <f t="shared" si="535"/>
        <v>18</v>
      </c>
      <c r="C1868" s="17" t="s">
        <v>18</v>
      </c>
      <c r="D1868" s="16" t="str">
        <f t="shared" si="536"/>
        <v>"child_hkd": 470,</v>
      </c>
      <c r="E1868" s="16" t="s">
        <v>116</v>
      </c>
      <c r="F1868" s="16" t="str">
        <f>VLOOKUP(A1868,Sheet2!A:U,5,FALSE)</f>
        <v>ZZX</v>
      </c>
      <c r="G1868" s="16" t="s">
        <v>118</v>
      </c>
      <c r="H1868" s="16">
        <f>VLOOKUP(A1868,Sheet2!A:U,19,FALSE)</f>
        <v>470</v>
      </c>
      <c r="I1868" s="16" t="e">
        <f t="shared" ca="1" si="537"/>
        <v>#NAME?</v>
      </c>
      <c r="K1868" t="b">
        <f t="shared" ca="1" si="534"/>
        <v>0</v>
      </c>
    </row>
    <row r="1869" spans="1:11">
      <c r="A1869">
        <f t="shared" si="520"/>
        <v>44</v>
      </c>
      <c r="B1869">
        <f t="shared" si="535"/>
        <v>19</v>
      </c>
      <c r="C1869" s="1" t="s">
        <v>9</v>
      </c>
      <c r="D1869" t="str">
        <f>IF(J1865=0,"",C1869)</f>
        <v>"class_title":"first_class",</v>
      </c>
      <c r="E1869" t="s">
        <v>116</v>
      </c>
      <c r="F1869" t="str">
        <f>VLOOKUP(A1869,Sheet2!A:U,5,FALSE)</f>
        <v>ZZX</v>
      </c>
      <c r="K1869" t="b">
        <f t="shared" ca="1" si="534"/>
        <v>0</v>
      </c>
    </row>
    <row r="1870" spans="1:11">
      <c r="A1870">
        <f t="shared" si="520"/>
        <v>44</v>
      </c>
      <c r="B1870">
        <f t="shared" si="535"/>
        <v>20</v>
      </c>
      <c r="C1870" s="1" t="s">
        <v>10</v>
      </c>
      <c r="D1870" t="str">
        <f>IF(J1865=0,"",C1870)</f>
        <v>"class_type":3</v>
      </c>
      <c r="E1870" t="s">
        <v>116</v>
      </c>
      <c r="F1870" t="str">
        <f>VLOOKUP(A1870,Sheet2!A:U,5,FALSE)</f>
        <v>ZZX</v>
      </c>
      <c r="K1870" t="b">
        <f t="shared" ca="1" si="534"/>
        <v>0</v>
      </c>
    </row>
    <row r="1871" spans="1:11">
      <c r="A1871">
        <f t="shared" si="520"/>
        <v>44</v>
      </c>
      <c r="B1871">
        <f t="shared" si="535"/>
        <v>21</v>
      </c>
      <c r="C1871" s="1" t="s">
        <v>1</v>
      </c>
      <c r="D1871" t="str">
        <f>IF(J1865=0,"",IF(SUM(J1873:J1889)&gt;0,C1871,"}"))</f>
        <v>},</v>
      </c>
      <c r="E1871" t="s">
        <v>116</v>
      </c>
      <c r="F1871" t="str">
        <f>VLOOKUP(A1871,Sheet2!A:U,5,FALSE)</f>
        <v>ZZX</v>
      </c>
      <c r="K1871" t="b">
        <f t="shared" ca="1" si="534"/>
        <v>0</v>
      </c>
    </row>
    <row r="1872" spans="1:11">
      <c r="A1872">
        <f t="shared" si="520"/>
        <v>44</v>
      </c>
      <c r="B1872">
        <f t="shared" si="535"/>
        <v>22</v>
      </c>
      <c r="C1872" s="1" t="s">
        <v>0</v>
      </c>
      <c r="D1872" t="str">
        <f>IF(J1873=0,"",C1872)</f>
        <v>{</v>
      </c>
      <c r="E1872" t="s">
        <v>116</v>
      </c>
      <c r="F1872" t="str">
        <f>VLOOKUP(A1872,Sheet2!A:U,5,FALSE)</f>
        <v>ZZX</v>
      </c>
      <c r="K1872" t="b">
        <f t="shared" ca="1" si="534"/>
        <v>0</v>
      </c>
    </row>
    <row r="1873" spans="1:11">
      <c r="A1873" s="18">
        <f t="shared" ref="A1873:A1893" si="538">ROUNDUP((ROW(C1873)-1)/43,0)</f>
        <v>44</v>
      </c>
      <c r="B1873" s="18">
        <f t="shared" si="535"/>
        <v>23</v>
      </c>
      <c r="C1873" s="19" t="s">
        <v>15</v>
      </c>
      <c r="D1873" s="18" t="str">
        <f>IF(ISNUMBER(SEARCH("n/a",H1873)),"",CONCATENATE(C1873," ",H1873,","))</f>
        <v>"adult_cny": 946,</v>
      </c>
      <c r="E1873" s="18" t="s">
        <v>116</v>
      </c>
      <c r="F1873" s="18" t="str">
        <f>VLOOKUP(A1873,Sheet2!A:U,5,FALSE)</f>
        <v>ZZX</v>
      </c>
      <c r="G1873" s="18" t="s">
        <v>119</v>
      </c>
      <c r="H1873" s="18">
        <f>VLOOKUP(A1873,Sheet2!A:U,8,FALSE)</f>
        <v>946</v>
      </c>
      <c r="I1873" s="18" t="e">
        <f ca="1">_xlfn.FORMULATEXT(H1873)</f>
        <v>#NAME?</v>
      </c>
      <c r="J1873">
        <f>COUNT(H1873:H1876)</f>
        <v>4</v>
      </c>
      <c r="K1873" t="b">
        <f t="shared" ca="1" si="534"/>
        <v>0</v>
      </c>
    </row>
    <row r="1874" spans="1:11">
      <c r="A1874" s="18">
        <f t="shared" si="538"/>
        <v>44</v>
      </c>
      <c r="B1874" s="18">
        <f t="shared" si="535"/>
        <v>24</v>
      </c>
      <c r="C1874" s="19" t="s">
        <v>16</v>
      </c>
      <c r="D1874" s="18" t="str">
        <f t="shared" ref="D1874:D1876" si="539">IF(ISNUMBER(SEARCH("n/a",H1874)),"",CONCATENATE(C1874," ",H1874,","))</f>
        <v>"adult_hkd": 1095,</v>
      </c>
      <c r="E1874" s="18" t="s">
        <v>116</v>
      </c>
      <c r="F1874" s="18" t="str">
        <f>VLOOKUP(A1874,Sheet2!A:U,5,FALSE)</f>
        <v>ZZX</v>
      </c>
      <c r="G1874" s="18" t="s">
        <v>119</v>
      </c>
      <c r="H1874" s="18">
        <f>VLOOKUP(A1874,Sheet2!A:U,16,FALSE)</f>
        <v>1095</v>
      </c>
      <c r="I1874" s="18" t="e">
        <f t="shared" ref="I1874:I1876" ca="1" si="540">_xlfn.FORMULATEXT(H1874)</f>
        <v>#NAME?</v>
      </c>
      <c r="K1874" t="b">
        <f t="shared" ca="1" si="534"/>
        <v>0</v>
      </c>
    </row>
    <row r="1875" spans="1:11">
      <c r="A1875" s="18">
        <f t="shared" si="538"/>
        <v>44</v>
      </c>
      <c r="B1875" s="18">
        <f t="shared" si="535"/>
        <v>25</v>
      </c>
      <c r="C1875" s="19" t="s">
        <v>17</v>
      </c>
      <c r="D1875" s="18" t="str">
        <f t="shared" si="539"/>
        <v>"child_cny": 473,</v>
      </c>
      <c r="E1875" s="18" t="s">
        <v>116</v>
      </c>
      <c r="F1875" s="18" t="str">
        <f>VLOOKUP(A1875,Sheet2!A:U,5,FALSE)</f>
        <v>ZZX</v>
      </c>
      <c r="G1875" s="18" t="s">
        <v>119</v>
      </c>
      <c r="H1875" s="18">
        <f>VLOOKUP(A1875,Sheet2!A:U,12,FALSE)</f>
        <v>473</v>
      </c>
      <c r="I1875" s="18" t="e">
        <f t="shared" ca="1" si="540"/>
        <v>#NAME?</v>
      </c>
      <c r="K1875" t="b">
        <f t="shared" ca="1" si="534"/>
        <v>0</v>
      </c>
    </row>
    <row r="1876" spans="1:11">
      <c r="A1876" s="18">
        <f t="shared" si="538"/>
        <v>44</v>
      </c>
      <c r="B1876" s="18">
        <f t="shared" si="535"/>
        <v>26</v>
      </c>
      <c r="C1876" s="19" t="s">
        <v>18</v>
      </c>
      <c r="D1876" s="18" t="str">
        <f t="shared" si="539"/>
        <v>"child_hkd": 547,</v>
      </c>
      <c r="E1876" s="18" t="s">
        <v>116</v>
      </c>
      <c r="F1876" s="18" t="str">
        <f>VLOOKUP(A1876,Sheet2!A:U,5,FALSE)</f>
        <v>ZZX</v>
      </c>
      <c r="G1876" s="18" t="s">
        <v>119</v>
      </c>
      <c r="H1876" s="18">
        <f>VLOOKUP(A1876,Sheet2!A:U,20,FALSE)</f>
        <v>547</v>
      </c>
      <c r="I1876" s="18" t="e">
        <f t="shared" ca="1" si="540"/>
        <v>#NAME?</v>
      </c>
      <c r="K1876" t="b">
        <f t="shared" ca="1" si="534"/>
        <v>0</v>
      </c>
    </row>
    <row r="1877" spans="1:11">
      <c r="A1877">
        <f t="shared" si="538"/>
        <v>44</v>
      </c>
      <c r="B1877">
        <f t="shared" si="535"/>
        <v>27</v>
      </c>
      <c r="C1877" s="1" t="s">
        <v>11</v>
      </c>
      <c r="D1877" t="str">
        <f>IF(J1873=0,"",C1877)</f>
        <v>"class_title":"premium_class",</v>
      </c>
      <c r="E1877" t="s">
        <v>116</v>
      </c>
      <c r="F1877" t="str">
        <f>VLOOKUP(A1877,Sheet2!A:U,5,FALSE)</f>
        <v>ZZX</v>
      </c>
      <c r="K1877" t="b">
        <f t="shared" ca="1" si="534"/>
        <v>0</v>
      </c>
    </row>
    <row r="1878" spans="1:11">
      <c r="A1878">
        <f t="shared" si="538"/>
        <v>44</v>
      </c>
      <c r="B1878">
        <f t="shared" si="535"/>
        <v>28</v>
      </c>
      <c r="C1878" s="1" t="s">
        <v>12</v>
      </c>
      <c r="D1878" t="str">
        <f>IF(J1873=0,"",C1878)</f>
        <v>"class_type":2</v>
      </c>
      <c r="E1878" t="s">
        <v>116</v>
      </c>
      <c r="F1878" t="str">
        <f>VLOOKUP(A1878,Sheet2!A:U,5,FALSE)</f>
        <v>ZZX</v>
      </c>
      <c r="K1878" t="b">
        <f t="shared" ca="1" si="534"/>
        <v>0</v>
      </c>
    </row>
    <row r="1879" spans="1:11">
      <c r="A1879">
        <f t="shared" si="538"/>
        <v>44</v>
      </c>
      <c r="B1879">
        <f t="shared" si="535"/>
        <v>29</v>
      </c>
      <c r="C1879" s="1" t="s">
        <v>1</v>
      </c>
      <c r="D1879" t="str">
        <f>IF(J1873=0,"",IF(SUM(J1881:J1897)&gt;0,C1879,"}"))</f>
        <v>},</v>
      </c>
      <c r="E1879" t="s">
        <v>116</v>
      </c>
      <c r="F1879" t="str">
        <f>VLOOKUP(A1879,Sheet2!A:U,5,FALSE)</f>
        <v>ZZX</v>
      </c>
      <c r="K1879" t="b">
        <f t="shared" ca="1" si="534"/>
        <v>0</v>
      </c>
    </row>
    <row r="1880" spans="1:11">
      <c r="A1880">
        <f t="shared" si="538"/>
        <v>44</v>
      </c>
      <c r="B1880">
        <f t="shared" si="535"/>
        <v>30</v>
      </c>
      <c r="C1880" s="1" t="s">
        <v>0</v>
      </c>
      <c r="D1880" t="str">
        <f>IF(J1881=0,"",C1880)</f>
        <v>{</v>
      </c>
      <c r="E1880" t="s">
        <v>116</v>
      </c>
      <c r="F1880" t="str">
        <f>VLOOKUP(A1880,Sheet2!A:U,5,FALSE)</f>
        <v>ZZX</v>
      </c>
      <c r="K1880" t="b">
        <f t="shared" ca="1" si="534"/>
        <v>0</v>
      </c>
    </row>
    <row r="1881" spans="1:11">
      <c r="A1881" s="20">
        <f t="shared" si="538"/>
        <v>44</v>
      </c>
      <c r="B1881" s="20">
        <f t="shared" si="535"/>
        <v>31</v>
      </c>
      <c r="C1881" s="21" t="s">
        <v>15</v>
      </c>
      <c r="D1881" s="20" t="str">
        <f>IF(ISNUMBER(SEARCH("n/a",H1881)),"",CONCATENATE(C1881," ",H1881,","))</f>
        <v>"adult_cny": 1572,</v>
      </c>
      <c r="E1881" s="20" t="s">
        <v>116</v>
      </c>
      <c r="F1881" s="20" t="str">
        <f>VLOOKUP(A1881,Sheet2!A:U,5,FALSE)</f>
        <v>ZZX</v>
      </c>
      <c r="G1881" s="20" t="s">
        <v>120</v>
      </c>
      <c r="H1881" s="20">
        <f>VLOOKUP(A1881,Sheet2!A:U,9,FALSE)</f>
        <v>1572</v>
      </c>
      <c r="I1881" s="20" t="e">
        <f ca="1">_xlfn.FORMULATEXT(H1881)</f>
        <v>#NAME?</v>
      </c>
      <c r="J1881">
        <f>COUNT(H1881:H1884)</f>
        <v>4</v>
      </c>
      <c r="K1881" t="b">
        <f t="shared" ca="1" si="534"/>
        <v>0</v>
      </c>
    </row>
    <row r="1882" spans="1:11">
      <c r="A1882" s="20">
        <f t="shared" si="538"/>
        <v>44</v>
      </c>
      <c r="B1882" s="20">
        <f t="shared" si="535"/>
        <v>32</v>
      </c>
      <c r="C1882" s="21" t="s">
        <v>16</v>
      </c>
      <c r="D1882" s="20" t="str">
        <f t="shared" ref="D1882:D1884" si="541">IF(ISNUMBER(SEARCH("n/a",H1882)),"",CONCATENATE(C1882," ",H1882,","))</f>
        <v>"adult_hkd": 1819,</v>
      </c>
      <c r="E1882" s="20" t="s">
        <v>116</v>
      </c>
      <c r="F1882" s="20" t="str">
        <f>VLOOKUP(A1882,Sheet2!A:U,5,FALSE)</f>
        <v>ZZX</v>
      </c>
      <c r="G1882" s="20" t="s">
        <v>120</v>
      </c>
      <c r="H1882" s="20">
        <f>VLOOKUP(A1882,Sheet2!A:U,17,FALSE)</f>
        <v>1819</v>
      </c>
      <c r="I1882" s="20" t="e">
        <f t="shared" ref="I1882:I1884" ca="1" si="542">_xlfn.FORMULATEXT(H1882)</f>
        <v>#NAME?</v>
      </c>
      <c r="K1882" t="b">
        <f t="shared" ca="1" si="534"/>
        <v>0</v>
      </c>
    </row>
    <row r="1883" spans="1:11">
      <c r="A1883" s="20">
        <f t="shared" si="538"/>
        <v>44</v>
      </c>
      <c r="B1883" s="20">
        <f t="shared" si="535"/>
        <v>33</v>
      </c>
      <c r="C1883" s="21" t="s">
        <v>17</v>
      </c>
      <c r="D1883" s="20" t="str">
        <f t="shared" si="541"/>
        <v>"child_cny": 786,</v>
      </c>
      <c r="E1883" s="20" t="s">
        <v>116</v>
      </c>
      <c r="F1883" s="20" t="str">
        <f>VLOOKUP(A1883,Sheet2!A:U,5,FALSE)</f>
        <v>ZZX</v>
      </c>
      <c r="G1883" s="20" t="s">
        <v>120</v>
      </c>
      <c r="H1883" s="20">
        <f>VLOOKUP(A1883,Sheet2!A:U,13,FALSE)</f>
        <v>786</v>
      </c>
      <c r="I1883" s="20" t="e">
        <f t="shared" ca="1" si="542"/>
        <v>#NAME?</v>
      </c>
      <c r="K1883" t="b">
        <f t="shared" ca="1" si="534"/>
        <v>0</v>
      </c>
    </row>
    <row r="1884" spans="1:11">
      <c r="A1884" s="20">
        <f t="shared" si="538"/>
        <v>44</v>
      </c>
      <c r="B1884" s="20">
        <f t="shared" si="535"/>
        <v>34</v>
      </c>
      <c r="C1884" s="21" t="s">
        <v>18</v>
      </c>
      <c r="D1884" s="20" t="str">
        <f t="shared" si="541"/>
        <v>"child_hkd": 910,</v>
      </c>
      <c r="E1884" s="20" t="s">
        <v>116</v>
      </c>
      <c r="F1884" s="20" t="str">
        <f>VLOOKUP(A1884,Sheet2!A:U,5,FALSE)</f>
        <v>ZZX</v>
      </c>
      <c r="G1884" s="20" t="s">
        <v>120</v>
      </c>
      <c r="H1884" s="20">
        <f>VLOOKUP(A1884,Sheet2!A:U,21,FALSE)</f>
        <v>910</v>
      </c>
      <c r="I1884" s="20" t="e">
        <f t="shared" ca="1" si="542"/>
        <v>#NAME?</v>
      </c>
      <c r="K1884" t="b">
        <f t="shared" ca="1" si="534"/>
        <v>0</v>
      </c>
    </row>
    <row r="1885" spans="1:11">
      <c r="A1885">
        <f t="shared" si="538"/>
        <v>44</v>
      </c>
      <c r="B1885">
        <f t="shared" si="535"/>
        <v>35</v>
      </c>
      <c r="C1885" s="1" t="s">
        <v>13</v>
      </c>
      <c r="D1885" t="str">
        <f>IF(J1881=0,"",C1885)</f>
        <v>"class_title":"business_class",</v>
      </c>
      <c r="E1885" t="s">
        <v>116</v>
      </c>
      <c r="F1885" t="str">
        <f>VLOOKUP(A1885,Sheet2!A:U,5,FALSE)</f>
        <v>ZZX</v>
      </c>
      <c r="K1885" t="b">
        <f t="shared" ca="1" si="534"/>
        <v>0</v>
      </c>
    </row>
    <row r="1886" spans="1:11">
      <c r="A1886">
        <f t="shared" si="538"/>
        <v>44</v>
      </c>
      <c r="B1886">
        <f t="shared" si="535"/>
        <v>36</v>
      </c>
      <c r="C1886" s="1" t="s">
        <v>14</v>
      </c>
      <c r="D1886" t="str">
        <f>IF(J1881=0,"",C1886)</f>
        <v>"class_type":1</v>
      </c>
      <c r="E1886" t="s">
        <v>116</v>
      </c>
      <c r="F1886" t="str">
        <f>VLOOKUP(A1886,Sheet2!A:U,5,FALSE)</f>
        <v>ZZX</v>
      </c>
      <c r="K1886" t="b">
        <f t="shared" ca="1" si="534"/>
        <v>0</v>
      </c>
    </row>
    <row r="1887" spans="1:11">
      <c r="A1887">
        <f t="shared" si="538"/>
        <v>44</v>
      </c>
      <c r="B1887">
        <f t="shared" si="535"/>
        <v>37</v>
      </c>
      <c r="C1887" s="1" t="s">
        <v>2</v>
      </c>
      <c r="D1887" t="str">
        <f>IF(J1881=0,"",C1887)</f>
        <v>}</v>
      </c>
      <c r="E1887" t="s">
        <v>116</v>
      </c>
      <c r="F1887" t="str">
        <f>VLOOKUP(A1887,Sheet2!A:U,5,FALSE)</f>
        <v>ZZX</v>
      </c>
      <c r="K1887" t="b">
        <f t="shared" ca="1" si="534"/>
        <v>0</v>
      </c>
    </row>
    <row r="1888" spans="1:11">
      <c r="A1888">
        <f t="shared" si="538"/>
        <v>44</v>
      </c>
      <c r="B1888">
        <f t="shared" si="535"/>
        <v>38</v>
      </c>
      <c r="C1888" s="1" t="s">
        <v>3</v>
      </c>
      <c r="D1888" t="str">
        <f t="shared" ref="D1888:D1890" si="543">C1888</f>
        <v>]</v>
      </c>
      <c r="E1888" t="s">
        <v>116</v>
      </c>
      <c r="F1888" t="str">
        <f>VLOOKUP(A1888,Sheet2!A:U,5,FALSE)</f>
        <v>ZZX</v>
      </c>
      <c r="K1888" t="b">
        <f t="shared" ca="1" si="534"/>
        <v>0</v>
      </c>
    </row>
    <row r="1889" spans="1:11">
      <c r="A1889">
        <f t="shared" si="538"/>
        <v>44</v>
      </c>
      <c r="B1889">
        <f t="shared" si="535"/>
        <v>39</v>
      </c>
      <c r="C1889" s="1" t="s">
        <v>2</v>
      </c>
      <c r="D1889" t="str">
        <f t="shared" si="543"/>
        <v>}</v>
      </c>
      <c r="E1889" t="s">
        <v>116</v>
      </c>
      <c r="F1889" t="str">
        <f>VLOOKUP(A1889,Sheet2!A:U,5,FALSE)</f>
        <v>ZZX</v>
      </c>
      <c r="K1889" t="b">
        <f t="shared" ca="1" si="534"/>
        <v>0</v>
      </c>
    </row>
    <row r="1890" spans="1:11">
      <c r="A1890">
        <f t="shared" si="538"/>
        <v>44</v>
      </c>
      <c r="B1890">
        <f t="shared" si="535"/>
        <v>40</v>
      </c>
      <c r="C1890" s="1" t="s">
        <v>4</v>
      </c>
      <c r="D1890" t="str">
        <f t="shared" si="543"/>
        <v>],</v>
      </c>
      <c r="E1890" t="s">
        <v>116</v>
      </c>
      <c r="F1890" t="str">
        <f>VLOOKUP(A1890,Sheet2!A:U,5,FALSE)</f>
        <v>ZZX</v>
      </c>
      <c r="K1890" t="b">
        <f t="shared" ca="1" si="534"/>
        <v>0</v>
      </c>
    </row>
    <row r="1891" spans="1:11">
      <c r="A1891">
        <f t="shared" si="538"/>
        <v>44</v>
      </c>
      <c r="B1891">
        <f t="shared" si="535"/>
        <v>41</v>
      </c>
      <c r="C1891" s="1" t="s">
        <v>19</v>
      </c>
      <c r="D1891" t="str">
        <f>CONCATENATE(C1891," ",A1891,",")</f>
        <v>"fee_id": 44,</v>
      </c>
      <c r="E1891" t="s">
        <v>116</v>
      </c>
      <c r="F1891" t="str">
        <f>VLOOKUP(A1891,Sheet2!A:U,5,FALSE)</f>
        <v>ZZX</v>
      </c>
      <c r="K1891" t="b">
        <f t="shared" ca="1" si="534"/>
        <v>0</v>
      </c>
    </row>
    <row r="1892" spans="1:11">
      <c r="A1892">
        <f t="shared" si="538"/>
        <v>44</v>
      </c>
      <c r="B1892">
        <f t="shared" si="535"/>
        <v>42</v>
      </c>
      <c r="C1892" s="1" t="s">
        <v>129</v>
      </c>
      <c r="D1892" t="str">
        <f>CONCATENATE(C1892,E1892,"2",F1892,"""")</f>
        <v>"route_id": "WEK2ZZX"</v>
      </c>
      <c r="E1892" t="s">
        <v>116</v>
      </c>
      <c r="F1892" t="str">
        <f>VLOOKUP(A1892,Sheet2!A:U,5,FALSE)</f>
        <v>ZZX</v>
      </c>
      <c r="K1892" t="b">
        <f t="shared" ca="1" si="534"/>
        <v>0</v>
      </c>
    </row>
    <row r="1893" spans="1:11">
      <c r="A1893">
        <f t="shared" si="538"/>
        <v>44</v>
      </c>
      <c r="B1893">
        <f t="shared" si="535"/>
        <v>43</v>
      </c>
      <c r="C1893" s="1" t="s">
        <v>1</v>
      </c>
      <c r="D1893" t="str">
        <f>IF(D1894="","}",C1893)</f>
        <v>},</v>
      </c>
      <c r="E1893" t="s">
        <v>116</v>
      </c>
      <c r="F1893" t="str">
        <f>VLOOKUP(A1893,Sheet2!A:U,5,FALSE)</f>
        <v>ZZX</v>
      </c>
      <c r="K1893" t="b">
        <f t="shared" ca="1" si="534"/>
        <v>0</v>
      </c>
    </row>
    <row r="1894" spans="1:11">
      <c r="A1894">
        <f>ROUNDUP((ROW(C1894)-1)/43,0)</f>
        <v>45</v>
      </c>
      <c r="B1894">
        <f t="shared" si="535"/>
        <v>1</v>
      </c>
      <c r="C1894" s="1" t="s">
        <v>0</v>
      </c>
      <c r="D1894" t="str">
        <f>C1894</f>
        <v>{</v>
      </c>
      <c r="E1894" t="s">
        <v>21</v>
      </c>
      <c r="F1894" t="s">
        <v>116</v>
      </c>
      <c r="H1894">
        <f t="shared" ref="H1894:H1957" si="544">H2</f>
        <v>0</v>
      </c>
      <c r="I1894" t="s">
        <v>127</v>
      </c>
      <c r="K1894" t="b">
        <f t="shared" ca="1" si="534"/>
        <v>0</v>
      </c>
    </row>
    <row r="1895" spans="1:11">
      <c r="A1895">
        <f t="shared" ref="A1895:A1958" si="545">ROUNDUP((ROW(C1895)-1)/43,0)</f>
        <v>45</v>
      </c>
      <c r="B1895">
        <f t="shared" si="535"/>
        <v>2</v>
      </c>
      <c r="C1895" s="1" t="s">
        <v>5</v>
      </c>
      <c r="D1895" t="str">
        <f t="shared" ref="D1895:D1898" si="546">C1895</f>
        <v>"fee_data":[</v>
      </c>
      <c r="E1895" t="s">
        <v>21</v>
      </c>
      <c r="F1895" t="s">
        <v>116</v>
      </c>
      <c r="H1895" s="22">
        <f t="shared" si="544"/>
        <v>0</v>
      </c>
      <c r="I1895" s="22" t="s">
        <v>127</v>
      </c>
      <c r="K1895" t="b">
        <f t="shared" ca="1" si="534"/>
        <v>0</v>
      </c>
    </row>
    <row r="1896" spans="1:11">
      <c r="A1896">
        <f t="shared" si="545"/>
        <v>45</v>
      </c>
      <c r="B1896">
        <f t="shared" si="535"/>
        <v>3</v>
      </c>
      <c r="C1896" s="1" t="s">
        <v>0</v>
      </c>
      <c r="D1896" t="str">
        <f t="shared" si="546"/>
        <v>{</v>
      </c>
      <c r="E1896" t="s">
        <v>21</v>
      </c>
      <c r="F1896" t="s">
        <v>116</v>
      </c>
      <c r="H1896" s="22">
        <f t="shared" si="544"/>
        <v>0</v>
      </c>
      <c r="I1896" s="22" t="s">
        <v>127</v>
      </c>
      <c r="K1896" t="b">
        <f t="shared" ca="1" si="534"/>
        <v>0</v>
      </c>
    </row>
    <row r="1897" spans="1:11">
      <c r="A1897">
        <f t="shared" si="545"/>
        <v>45</v>
      </c>
      <c r="B1897">
        <f t="shared" si="535"/>
        <v>4</v>
      </c>
      <c r="C1897" s="24" t="s">
        <v>133</v>
      </c>
      <c r="D1897" t="str">
        <f>CONCATENATE(C1897,$M$1,",",$N$1,""",")</f>
        <v>"fee_date":"2019,2",</v>
      </c>
      <c r="E1897" t="s">
        <v>21</v>
      </c>
      <c r="F1897" t="s">
        <v>116</v>
      </c>
      <c r="H1897" s="22">
        <f t="shared" si="544"/>
        <v>0</v>
      </c>
      <c r="I1897" s="22" t="s">
        <v>127</v>
      </c>
      <c r="K1897" t="b">
        <f t="shared" ca="1" si="534"/>
        <v>0</v>
      </c>
    </row>
    <row r="1898" spans="1:11">
      <c r="A1898">
        <f t="shared" si="545"/>
        <v>45</v>
      </c>
      <c r="B1898">
        <f t="shared" si="535"/>
        <v>5</v>
      </c>
      <c r="C1898" s="1" t="s">
        <v>6</v>
      </c>
      <c r="D1898" t="str">
        <f t="shared" si="546"/>
        <v>"fee_detail":[</v>
      </c>
      <c r="E1898" t="s">
        <v>21</v>
      </c>
      <c r="F1898" t="s">
        <v>116</v>
      </c>
      <c r="H1898" s="22">
        <f t="shared" si="544"/>
        <v>0</v>
      </c>
      <c r="I1898" s="22" t="s">
        <v>127</v>
      </c>
      <c r="K1898" t="b">
        <f t="shared" ca="1" si="534"/>
        <v>0</v>
      </c>
    </row>
    <row r="1899" spans="1:11">
      <c r="A1899">
        <f t="shared" si="545"/>
        <v>45</v>
      </c>
      <c r="B1899">
        <f t="shared" si="535"/>
        <v>6</v>
      </c>
      <c r="C1899" s="1" t="s">
        <v>0</v>
      </c>
      <c r="D1899" t="str">
        <f>IF(J1900=0,"",C1899)</f>
        <v>{</v>
      </c>
      <c r="E1899" t="s">
        <v>21</v>
      </c>
      <c r="F1899" t="s">
        <v>116</v>
      </c>
      <c r="H1899" s="22">
        <f t="shared" si="544"/>
        <v>0</v>
      </c>
      <c r="I1899" s="22" t="s">
        <v>127</v>
      </c>
      <c r="K1899" t="b">
        <f t="shared" ca="1" si="534"/>
        <v>0</v>
      </c>
    </row>
    <row r="1900" spans="1:11">
      <c r="A1900" s="14">
        <f t="shared" si="545"/>
        <v>45</v>
      </c>
      <c r="B1900" s="14">
        <f t="shared" si="535"/>
        <v>7</v>
      </c>
      <c r="C1900" s="15" t="s">
        <v>15</v>
      </c>
      <c r="D1900" s="14" t="str">
        <f>IF(ISNUMBER(SEARCH("n/a",H1900)),"",CONCATENATE(C1900," ",H1900,","))</f>
        <v>"adult_cny": 68,</v>
      </c>
      <c r="E1900" s="14" t="s">
        <v>21</v>
      </c>
      <c r="F1900" s="14" t="s">
        <v>116</v>
      </c>
      <c r="G1900" s="14" t="s">
        <v>117</v>
      </c>
      <c r="H1900" s="22">
        <f t="shared" si="544"/>
        <v>68</v>
      </c>
      <c r="I1900" s="22" t="s">
        <v>127</v>
      </c>
      <c r="J1900">
        <f>COUNT(H1900:H1903)</f>
        <v>4</v>
      </c>
      <c r="K1900" t="b">
        <f t="shared" ca="1" si="534"/>
        <v>0</v>
      </c>
    </row>
    <row r="1901" spans="1:11">
      <c r="A1901" s="14">
        <f t="shared" si="545"/>
        <v>45</v>
      </c>
      <c r="B1901" s="14">
        <f t="shared" si="535"/>
        <v>8</v>
      </c>
      <c r="C1901" s="15" t="s">
        <v>16</v>
      </c>
      <c r="D1901" s="14" t="str">
        <f t="shared" ref="D1901:D1903" si="547">IF(ISNUMBER(SEARCH("n/a",H1901)),"",CONCATENATE(C1901," ",H1901,","))</f>
        <v>"adult_hkd": 79,</v>
      </c>
      <c r="E1901" s="14" t="s">
        <v>21</v>
      </c>
      <c r="F1901" s="14" t="s">
        <v>116</v>
      </c>
      <c r="G1901" s="14" t="s">
        <v>117</v>
      </c>
      <c r="H1901" s="22">
        <f t="shared" si="544"/>
        <v>79</v>
      </c>
      <c r="I1901" s="22" t="s">
        <v>127</v>
      </c>
      <c r="K1901" t="b">
        <f t="shared" ca="1" si="534"/>
        <v>0</v>
      </c>
    </row>
    <row r="1902" spans="1:11">
      <c r="A1902" s="14">
        <f t="shared" si="545"/>
        <v>45</v>
      </c>
      <c r="B1902" s="14">
        <f t="shared" si="535"/>
        <v>9</v>
      </c>
      <c r="C1902" s="15" t="s">
        <v>17</v>
      </c>
      <c r="D1902" s="14" t="str">
        <f t="shared" si="547"/>
        <v>"child_cny": 34,</v>
      </c>
      <c r="E1902" s="14" t="s">
        <v>21</v>
      </c>
      <c r="F1902" s="14" t="s">
        <v>116</v>
      </c>
      <c r="G1902" s="14" t="s">
        <v>117</v>
      </c>
      <c r="H1902" s="22">
        <f t="shared" si="544"/>
        <v>34</v>
      </c>
      <c r="I1902" s="22" t="s">
        <v>127</v>
      </c>
      <c r="K1902" t="b">
        <f t="shared" ca="1" si="534"/>
        <v>0</v>
      </c>
    </row>
    <row r="1903" spans="1:11">
      <c r="A1903" s="14">
        <f t="shared" si="545"/>
        <v>45</v>
      </c>
      <c r="B1903" s="14">
        <f t="shared" si="535"/>
        <v>10</v>
      </c>
      <c r="C1903" s="15" t="s">
        <v>18</v>
      </c>
      <c r="D1903" s="14" t="str">
        <f t="shared" si="547"/>
        <v>"child_hkd": 39,</v>
      </c>
      <c r="E1903" s="14" t="s">
        <v>21</v>
      </c>
      <c r="F1903" s="14" t="s">
        <v>116</v>
      </c>
      <c r="G1903" s="14" t="s">
        <v>117</v>
      </c>
      <c r="H1903" s="22">
        <f t="shared" si="544"/>
        <v>39</v>
      </c>
      <c r="I1903" s="22" t="s">
        <v>127</v>
      </c>
      <c r="K1903" t="b">
        <f t="shared" ca="1" si="534"/>
        <v>0</v>
      </c>
    </row>
    <row r="1904" spans="1:11">
      <c r="A1904">
        <f t="shared" si="545"/>
        <v>45</v>
      </c>
      <c r="B1904">
        <f t="shared" si="535"/>
        <v>11</v>
      </c>
      <c r="C1904" s="1" t="s">
        <v>7</v>
      </c>
      <c r="D1904" t="str">
        <f>IF(J1900=0,"",C1904)</f>
        <v>"class_title":"second_class",</v>
      </c>
      <c r="E1904" t="s">
        <v>21</v>
      </c>
      <c r="F1904" t="s">
        <v>116</v>
      </c>
      <c r="H1904" s="22">
        <f t="shared" si="544"/>
        <v>0</v>
      </c>
      <c r="I1904" s="22" t="s">
        <v>127</v>
      </c>
      <c r="K1904" t="b">
        <f t="shared" ca="1" si="534"/>
        <v>0</v>
      </c>
    </row>
    <row r="1905" spans="1:11">
      <c r="A1905">
        <f t="shared" si="545"/>
        <v>45</v>
      </c>
      <c r="B1905">
        <f t="shared" si="535"/>
        <v>12</v>
      </c>
      <c r="C1905" s="1" t="s">
        <v>8</v>
      </c>
      <c r="D1905" t="str">
        <f>IF(J1900=0,"",C1905)</f>
        <v>"class_type":4</v>
      </c>
      <c r="E1905" t="s">
        <v>21</v>
      </c>
      <c r="F1905" t="s">
        <v>116</v>
      </c>
      <c r="H1905" s="22">
        <f t="shared" si="544"/>
        <v>0</v>
      </c>
      <c r="I1905" s="22" t="s">
        <v>127</v>
      </c>
      <c r="K1905" t="b">
        <f t="shared" ca="1" si="534"/>
        <v>0</v>
      </c>
    </row>
    <row r="1906" spans="1:11">
      <c r="A1906">
        <f t="shared" si="545"/>
        <v>45</v>
      </c>
      <c r="B1906">
        <f t="shared" si="535"/>
        <v>13</v>
      </c>
      <c r="C1906" s="1" t="s">
        <v>1</v>
      </c>
      <c r="D1906" t="str">
        <f>IF(J1900=0,"",IF(SUM(J1908:J1924)&gt;0,C1906,"}"))</f>
        <v>},</v>
      </c>
      <c r="E1906" t="s">
        <v>21</v>
      </c>
      <c r="F1906" t="s">
        <v>116</v>
      </c>
      <c r="H1906" s="22">
        <f t="shared" si="544"/>
        <v>0</v>
      </c>
      <c r="I1906" s="22" t="s">
        <v>127</v>
      </c>
      <c r="K1906" t="b">
        <f t="shared" ca="1" si="534"/>
        <v>0</v>
      </c>
    </row>
    <row r="1907" spans="1:11">
      <c r="A1907">
        <f t="shared" si="545"/>
        <v>45</v>
      </c>
      <c r="B1907">
        <f t="shared" si="535"/>
        <v>14</v>
      </c>
      <c r="C1907" s="1" t="s">
        <v>0</v>
      </c>
      <c r="D1907" t="str">
        <f>IF(J1908=0,"",C1907)</f>
        <v>{</v>
      </c>
      <c r="E1907" t="s">
        <v>21</v>
      </c>
      <c r="F1907" t="s">
        <v>116</v>
      </c>
      <c r="H1907" s="22">
        <f t="shared" si="544"/>
        <v>0</v>
      </c>
      <c r="I1907" s="22" t="s">
        <v>127</v>
      </c>
      <c r="K1907" t="b">
        <f t="shared" ca="1" si="534"/>
        <v>0</v>
      </c>
    </row>
    <row r="1908" spans="1:11">
      <c r="A1908" s="16">
        <f t="shared" si="545"/>
        <v>45</v>
      </c>
      <c r="B1908" s="16">
        <f t="shared" si="535"/>
        <v>15</v>
      </c>
      <c r="C1908" s="17" t="s">
        <v>15</v>
      </c>
      <c r="D1908" s="16" t="str">
        <f>IF(ISNUMBER(SEARCH("n/a",H1908)),"",CONCATENATE(C1908," ",H1908,","))</f>
        <v>"adult_cny": 109,</v>
      </c>
      <c r="E1908" s="16" t="s">
        <v>21</v>
      </c>
      <c r="F1908" s="16" t="s">
        <v>116</v>
      </c>
      <c r="G1908" s="16" t="s">
        <v>118</v>
      </c>
      <c r="H1908" s="22">
        <f t="shared" si="544"/>
        <v>109</v>
      </c>
      <c r="I1908" s="22" t="s">
        <v>127</v>
      </c>
      <c r="J1908">
        <f>COUNT(H1908:H1911)</f>
        <v>4</v>
      </c>
      <c r="K1908" t="b">
        <f t="shared" ca="1" si="534"/>
        <v>0</v>
      </c>
    </row>
    <row r="1909" spans="1:11">
      <c r="A1909" s="16">
        <f t="shared" si="545"/>
        <v>45</v>
      </c>
      <c r="B1909" s="16">
        <f t="shared" si="535"/>
        <v>16</v>
      </c>
      <c r="C1909" s="17" t="s">
        <v>16</v>
      </c>
      <c r="D1909" s="16" t="str">
        <f t="shared" ref="D1909:D1911" si="548">IF(ISNUMBER(SEARCH("n/a",H1909)),"",CONCATENATE(C1909," ",H1909,","))</f>
        <v>"adult_hkd": 126,</v>
      </c>
      <c r="E1909" s="16" t="s">
        <v>21</v>
      </c>
      <c r="F1909" s="16" t="s">
        <v>116</v>
      </c>
      <c r="G1909" s="16" t="s">
        <v>118</v>
      </c>
      <c r="H1909" s="22">
        <f t="shared" si="544"/>
        <v>126</v>
      </c>
      <c r="I1909" s="22" t="s">
        <v>127</v>
      </c>
      <c r="K1909" t="b">
        <f t="shared" ca="1" si="534"/>
        <v>0</v>
      </c>
    </row>
    <row r="1910" spans="1:11">
      <c r="A1910" s="16">
        <f t="shared" si="545"/>
        <v>45</v>
      </c>
      <c r="B1910" s="16">
        <f t="shared" si="535"/>
        <v>17</v>
      </c>
      <c r="C1910" s="17" t="s">
        <v>17</v>
      </c>
      <c r="D1910" s="16" t="str">
        <f t="shared" si="548"/>
        <v>"child_cny": 55,</v>
      </c>
      <c r="E1910" s="16" t="s">
        <v>21</v>
      </c>
      <c r="F1910" s="16" t="s">
        <v>116</v>
      </c>
      <c r="G1910" s="16" t="s">
        <v>118</v>
      </c>
      <c r="H1910" s="22">
        <f t="shared" si="544"/>
        <v>55</v>
      </c>
      <c r="I1910" s="22" t="s">
        <v>127</v>
      </c>
      <c r="K1910" t="b">
        <f t="shared" ca="1" si="534"/>
        <v>0</v>
      </c>
    </row>
    <row r="1911" spans="1:11">
      <c r="A1911" s="16">
        <f t="shared" si="545"/>
        <v>45</v>
      </c>
      <c r="B1911" s="16">
        <f t="shared" si="535"/>
        <v>18</v>
      </c>
      <c r="C1911" s="17" t="s">
        <v>18</v>
      </c>
      <c r="D1911" s="16" t="str">
        <f t="shared" si="548"/>
        <v>"child_hkd": 64,</v>
      </c>
      <c r="E1911" s="16" t="s">
        <v>21</v>
      </c>
      <c r="F1911" s="16" t="s">
        <v>116</v>
      </c>
      <c r="G1911" s="16" t="s">
        <v>118</v>
      </c>
      <c r="H1911" s="22">
        <f t="shared" si="544"/>
        <v>64</v>
      </c>
      <c r="I1911" s="22" t="s">
        <v>127</v>
      </c>
      <c r="K1911" t="b">
        <f t="shared" ca="1" si="534"/>
        <v>0</v>
      </c>
    </row>
    <row r="1912" spans="1:11">
      <c r="A1912">
        <f t="shared" si="545"/>
        <v>45</v>
      </c>
      <c r="B1912">
        <f t="shared" si="535"/>
        <v>19</v>
      </c>
      <c r="C1912" s="1" t="s">
        <v>9</v>
      </c>
      <c r="D1912" t="str">
        <f>IF(J1908=0,"",C1912)</f>
        <v>"class_title":"first_class",</v>
      </c>
      <c r="E1912" t="s">
        <v>21</v>
      </c>
      <c r="F1912" t="s">
        <v>116</v>
      </c>
      <c r="H1912" s="22">
        <f t="shared" si="544"/>
        <v>0</v>
      </c>
      <c r="I1912" s="22" t="s">
        <v>127</v>
      </c>
      <c r="K1912" t="b">
        <f t="shared" ca="1" si="534"/>
        <v>0</v>
      </c>
    </row>
    <row r="1913" spans="1:11">
      <c r="A1913">
        <f t="shared" si="545"/>
        <v>45</v>
      </c>
      <c r="B1913">
        <f t="shared" si="535"/>
        <v>20</v>
      </c>
      <c r="C1913" s="1" t="s">
        <v>10</v>
      </c>
      <c r="D1913" t="str">
        <f>IF(J1908=0,"",C1913)</f>
        <v>"class_type":3</v>
      </c>
      <c r="E1913" t="s">
        <v>21</v>
      </c>
      <c r="F1913" t="s">
        <v>116</v>
      </c>
      <c r="H1913" s="22">
        <f t="shared" si="544"/>
        <v>0</v>
      </c>
      <c r="I1913" s="22" t="s">
        <v>127</v>
      </c>
      <c r="K1913" t="b">
        <f t="shared" ca="1" si="534"/>
        <v>0</v>
      </c>
    </row>
    <row r="1914" spans="1:11">
      <c r="A1914">
        <f t="shared" si="545"/>
        <v>45</v>
      </c>
      <c r="B1914">
        <f t="shared" si="535"/>
        <v>21</v>
      </c>
      <c r="C1914" s="1" t="s">
        <v>1</v>
      </c>
      <c r="D1914" t="str">
        <f>IF(J1908=0,"",IF(SUM(J1916:J1932)&gt;0,C1914,"}"))</f>
        <v>},</v>
      </c>
      <c r="E1914" t="s">
        <v>21</v>
      </c>
      <c r="F1914" t="s">
        <v>116</v>
      </c>
      <c r="H1914" s="22">
        <f t="shared" si="544"/>
        <v>0</v>
      </c>
      <c r="I1914" s="22" t="s">
        <v>127</v>
      </c>
      <c r="K1914" t="b">
        <f t="shared" ca="1" si="534"/>
        <v>0</v>
      </c>
    </row>
    <row r="1915" spans="1:11">
      <c r="A1915">
        <f t="shared" si="545"/>
        <v>45</v>
      </c>
      <c r="B1915">
        <f t="shared" si="535"/>
        <v>22</v>
      </c>
      <c r="C1915" s="1" t="s">
        <v>0</v>
      </c>
      <c r="D1915" t="str">
        <f>IF(J1916=0,"",C1915)</f>
        <v>{</v>
      </c>
      <c r="E1915" t="s">
        <v>21</v>
      </c>
      <c r="F1915" t="s">
        <v>116</v>
      </c>
      <c r="H1915" s="22">
        <f t="shared" si="544"/>
        <v>0</v>
      </c>
      <c r="I1915" s="22" t="s">
        <v>127</v>
      </c>
      <c r="K1915" t="b">
        <f t="shared" ca="1" si="534"/>
        <v>0</v>
      </c>
    </row>
    <row r="1916" spans="1:11">
      <c r="A1916" s="18">
        <f t="shared" si="545"/>
        <v>45</v>
      </c>
      <c r="B1916" s="18">
        <f t="shared" si="535"/>
        <v>23</v>
      </c>
      <c r="C1916" s="19" t="s">
        <v>15</v>
      </c>
      <c r="D1916" s="18" t="str">
        <f>IF(ISNUMBER(SEARCH("n/a",H1916)),"",CONCATENATE(C1916," ",H1916,","))</f>
        <v>"adult_cny": 122,</v>
      </c>
      <c r="E1916" s="18" t="s">
        <v>21</v>
      </c>
      <c r="F1916" s="18" t="s">
        <v>116</v>
      </c>
      <c r="G1916" s="18" t="s">
        <v>119</v>
      </c>
      <c r="H1916" s="22">
        <f t="shared" si="544"/>
        <v>122</v>
      </c>
      <c r="I1916" s="22" t="s">
        <v>127</v>
      </c>
      <c r="J1916">
        <f>COUNT(H1916:H1919)</f>
        <v>4</v>
      </c>
      <c r="K1916" t="b">
        <f t="shared" ca="1" si="534"/>
        <v>0</v>
      </c>
    </row>
    <row r="1917" spans="1:11">
      <c r="A1917" s="18">
        <f t="shared" si="545"/>
        <v>45</v>
      </c>
      <c r="B1917" s="18">
        <f t="shared" si="535"/>
        <v>24</v>
      </c>
      <c r="C1917" s="19" t="s">
        <v>16</v>
      </c>
      <c r="D1917" s="18" t="str">
        <f t="shared" ref="D1917:D1919" si="549">IF(ISNUMBER(SEARCH("n/a",H1917)),"",CONCATENATE(C1917," ",H1917,","))</f>
        <v>"adult_hkd": 141,</v>
      </c>
      <c r="E1917" s="18" t="s">
        <v>21</v>
      </c>
      <c r="F1917" s="18" t="s">
        <v>116</v>
      </c>
      <c r="G1917" s="18" t="s">
        <v>119</v>
      </c>
      <c r="H1917" s="22">
        <f t="shared" si="544"/>
        <v>141</v>
      </c>
      <c r="I1917" s="22" t="s">
        <v>127</v>
      </c>
      <c r="K1917" t="b">
        <f t="shared" ca="1" si="534"/>
        <v>0</v>
      </c>
    </row>
    <row r="1918" spans="1:11">
      <c r="A1918" s="18">
        <f t="shared" si="545"/>
        <v>45</v>
      </c>
      <c r="B1918" s="18">
        <f t="shared" si="535"/>
        <v>25</v>
      </c>
      <c r="C1918" s="19" t="s">
        <v>17</v>
      </c>
      <c r="D1918" s="18" t="str">
        <f t="shared" si="549"/>
        <v>"child_cny": 61,</v>
      </c>
      <c r="E1918" s="18" t="s">
        <v>21</v>
      </c>
      <c r="F1918" s="18" t="s">
        <v>116</v>
      </c>
      <c r="G1918" s="18" t="s">
        <v>119</v>
      </c>
      <c r="H1918" s="22">
        <f t="shared" si="544"/>
        <v>61</v>
      </c>
      <c r="I1918" s="22" t="s">
        <v>127</v>
      </c>
      <c r="K1918" t="b">
        <f t="shared" ca="1" si="534"/>
        <v>0</v>
      </c>
    </row>
    <row r="1919" spans="1:11">
      <c r="A1919" s="18">
        <f t="shared" si="545"/>
        <v>45</v>
      </c>
      <c r="B1919" s="18">
        <f t="shared" si="535"/>
        <v>26</v>
      </c>
      <c r="C1919" s="19" t="s">
        <v>18</v>
      </c>
      <c r="D1919" s="18" t="str">
        <f t="shared" si="549"/>
        <v>"child_hkd": 71,</v>
      </c>
      <c r="E1919" s="18" t="s">
        <v>21</v>
      </c>
      <c r="F1919" s="18" t="s">
        <v>116</v>
      </c>
      <c r="G1919" s="18" t="s">
        <v>119</v>
      </c>
      <c r="H1919" s="22">
        <f t="shared" si="544"/>
        <v>71</v>
      </c>
      <c r="I1919" s="22" t="s">
        <v>127</v>
      </c>
      <c r="K1919" t="b">
        <f t="shared" ca="1" si="534"/>
        <v>0</v>
      </c>
    </row>
    <row r="1920" spans="1:11">
      <c r="A1920">
        <f t="shared" si="545"/>
        <v>45</v>
      </c>
      <c r="B1920">
        <f t="shared" si="535"/>
        <v>27</v>
      </c>
      <c r="C1920" s="1" t="s">
        <v>11</v>
      </c>
      <c r="D1920" t="str">
        <f>IF(J1916=0,"",C1920)</f>
        <v>"class_title":"premium_class",</v>
      </c>
      <c r="E1920" t="s">
        <v>21</v>
      </c>
      <c r="F1920" t="s">
        <v>116</v>
      </c>
      <c r="H1920" s="22">
        <f t="shared" si="544"/>
        <v>0</v>
      </c>
      <c r="I1920" s="22" t="s">
        <v>127</v>
      </c>
      <c r="K1920" t="b">
        <f t="shared" ca="1" si="534"/>
        <v>0</v>
      </c>
    </row>
    <row r="1921" spans="1:11">
      <c r="A1921">
        <f t="shared" si="545"/>
        <v>45</v>
      </c>
      <c r="B1921">
        <f t="shared" si="535"/>
        <v>28</v>
      </c>
      <c r="C1921" s="1" t="s">
        <v>12</v>
      </c>
      <c r="D1921" t="str">
        <f>IF(J1916=0,"",C1921)</f>
        <v>"class_type":2</v>
      </c>
      <c r="E1921" t="s">
        <v>21</v>
      </c>
      <c r="F1921" t="s">
        <v>116</v>
      </c>
      <c r="H1921" s="22">
        <f t="shared" si="544"/>
        <v>0</v>
      </c>
      <c r="I1921" s="22" t="s">
        <v>127</v>
      </c>
      <c r="K1921" t="b">
        <f t="shared" ca="1" si="534"/>
        <v>0</v>
      </c>
    </row>
    <row r="1922" spans="1:11">
      <c r="A1922">
        <f t="shared" si="545"/>
        <v>45</v>
      </c>
      <c r="B1922">
        <f t="shared" si="535"/>
        <v>29</v>
      </c>
      <c r="C1922" s="1" t="s">
        <v>1</v>
      </c>
      <c r="D1922" t="str">
        <f>IF(J1916=0,"",IF(SUM(J1924:J1940)&gt;0,C1922,"}"))</f>
        <v>},</v>
      </c>
      <c r="E1922" t="s">
        <v>21</v>
      </c>
      <c r="F1922" t="s">
        <v>116</v>
      </c>
      <c r="H1922" s="22">
        <f t="shared" si="544"/>
        <v>0</v>
      </c>
      <c r="I1922" s="22" t="s">
        <v>127</v>
      </c>
      <c r="K1922" t="b">
        <f t="shared" ref="K1922:K1985" ca="1" si="550">IF(EXACT($N$1,$N$2),"",FALSE)</f>
        <v>0</v>
      </c>
    </row>
    <row r="1923" spans="1:11">
      <c r="A1923">
        <f t="shared" si="545"/>
        <v>45</v>
      </c>
      <c r="B1923">
        <f t="shared" ref="B1923:B1986" si="551">MOD((ROW(C1923)-2),43)+1</f>
        <v>30</v>
      </c>
      <c r="C1923" s="1" t="s">
        <v>0</v>
      </c>
      <c r="D1923" t="str">
        <f>IF(J1924=0,"",C1923)</f>
        <v>{</v>
      </c>
      <c r="E1923" t="s">
        <v>21</v>
      </c>
      <c r="F1923" t="s">
        <v>116</v>
      </c>
      <c r="H1923" s="22">
        <f t="shared" si="544"/>
        <v>0</v>
      </c>
      <c r="I1923" s="22" t="s">
        <v>127</v>
      </c>
      <c r="K1923" t="b">
        <f t="shared" ca="1" si="550"/>
        <v>0</v>
      </c>
    </row>
    <row r="1924" spans="1:11">
      <c r="A1924" s="20">
        <f t="shared" si="545"/>
        <v>45</v>
      </c>
      <c r="B1924" s="20">
        <f t="shared" si="551"/>
        <v>31</v>
      </c>
      <c r="C1924" s="21" t="s">
        <v>15</v>
      </c>
      <c r="D1924" s="20" t="str">
        <f>IF(ISNUMBER(SEARCH("n/a",H1924)),"",CONCATENATE(C1924," ",H1924,","))</f>
        <v>"adult_cny": 204,</v>
      </c>
      <c r="E1924" s="20" t="s">
        <v>21</v>
      </c>
      <c r="F1924" s="20" t="s">
        <v>116</v>
      </c>
      <c r="G1924" s="20" t="s">
        <v>120</v>
      </c>
      <c r="H1924" s="22">
        <f t="shared" si="544"/>
        <v>204</v>
      </c>
      <c r="I1924" s="22" t="s">
        <v>127</v>
      </c>
      <c r="J1924">
        <f>COUNT(H1924:H1927)</f>
        <v>4</v>
      </c>
      <c r="K1924" t="b">
        <f t="shared" ca="1" si="550"/>
        <v>0</v>
      </c>
    </row>
    <row r="1925" spans="1:11">
      <c r="A1925" s="20">
        <f t="shared" si="545"/>
        <v>45</v>
      </c>
      <c r="B1925" s="20">
        <f t="shared" si="551"/>
        <v>32</v>
      </c>
      <c r="C1925" s="21" t="s">
        <v>16</v>
      </c>
      <c r="D1925" s="20" t="str">
        <f t="shared" ref="D1925:D1927" si="552">IF(ISNUMBER(SEARCH("n/a",H1925)),"",CONCATENATE(C1925," ",H1925,","))</f>
        <v>"adult_hkd": 236,</v>
      </c>
      <c r="E1925" s="20" t="s">
        <v>21</v>
      </c>
      <c r="F1925" s="20" t="s">
        <v>116</v>
      </c>
      <c r="G1925" s="20" t="s">
        <v>120</v>
      </c>
      <c r="H1925" s="22">
        <f t="shared" si="544"/>
        <v>236</v>
      </c>
      <c r="I1925" s="22" t="s">
        <v>127</v>
      </c>
      <c r="K1925" t="b">
        <f t="shared" ca="1" si="550"/>
        <v>0</v>
      </c>
    </row>
    <row r="1926" spans="1:11">
      <c r="A1926" s="20">
        <f t="shared" si="545"/>
        <v>45</v>
      </c>
      <c r="B1926" s="20">
        <f t="shared" si="551"/>
        <v>33</v>
      </c>
      <c r="C1926" s="21" t="s">
        <v>17</v>
      </c>
      <c r="D1926" s="20" t="str">
        <f t="shared" si="552"/>
        <v>"child_cny": 102,</v>
      </c>
      <c r="E1926" s="20" t="s">
        <v>21</v>
      </c>
      <c r="F1926" s="20" t="s">
        <v>116</v>
      </c>
      <c r="G1926" s="20" t="s">
        <v>120</v>
      </c>
      <c r="H1926" s="22">
        <f t="shared" si="544"/>
        <v>102</v>
      </c>
      <c r="I1926" s="22" t="s">
        <v>127</v>
      </c>
      <c r="K1926" t="b">
        <f t="shared" ca="1" si="550"/>
        <v>0</v>
      </c>
    </row>
    <row r="1927" spans="1:11">
      <c r="A1927" s="20">
        <f t="shared" si="545"/>
        <v>45</v>
      </c>
      <c r="B1927" s="20">
        <f t="shared" si="551"/>
        <v>34</v>
      </c>
      <c r="C1927" s="21" t="s">
        <v>18</v>
      </c>
      <c r="D1927" s="20" t="str">
        <f t="shared" si="552"/>
        <v>"child_hkd": 118,</v>
      </c>
      <c r="E1927" s="20" t="s">
        <v>21</v>
      </c>
      <c r="F1927" s="20" t="s">
        <v>116</v>
      </c>
      <c r="G1927" s="20" t="s">
        <v>120</v>
      </c>
      <c r="H1927" s="22">
        <f t="shared" si="544"/>
        <v>118</v>
      </c>
      <c r="I1927" s="22" t="s">
        <v>127</v>
      </c>
      <c r="K1927" t="b">
        <f t="shared" ca="1" si="550"/>
        <v>0</v>
      </c>
    </row>
    <row r="1928" spans="1:11">
      <c r="A1928">
        <f t="shared" si="545"/>
        <v>45</v>
      </c>
      <c r="B1928">
        <f t="shared" si="551"/>
        <v>35</v>
      </c>
      <c r="C1928" s="1" t="s">
        <v>13</v>
      </c>
      <c r="D1928" t="str">
        <f>IF(J1924=0,"",C1928)</f>
        <v>"class_title":"business_class",</v>
      </c>
      <c r="E1928" t="s">
        <v>21</v>
      </c>
      <c r="F1928" t="s">
        <v>116</v>
      </c>
      <c r="H1928" s="22">
        <f t="shared" si="544"/>
        <v>0</v>
      </c>
      <c r="I1928" s="22" t="s">
        <v>127</v>
      </c>
      <c r="K1928" t="b">
        <f t="shared" ca="1" si="550"/>
        <v>0</v>
      </c>
    </row>
    <row r="1929" spans="1:11">
      <c r="A1929">
        <f t="shared" si="545"/>
        <v>45</v>
      </c>
      <c r="B1929">
        <f t="shared" si="551"/>
        <v>36</v>
      </c>
      <c r="C1929" s="1" t="s">
        <v>14</v>
      </c>
      <c r="D1929" t="str">
        <f>IF(J1924=0,"",C1929)</f>
        <v>"class_type":1</v>
      </c>
      <c r="E1929" t="s">
        <v>21</v>
      </c>
      <c r="F1929" t="s">
        <v>116</v>
      </c>
      <c r="H1929" s="22">
        <f t="shared" si="544"/>
        <v>0</v>
      </c>
      <c r="I1929" s="22" t="s">
        <v>127</v>
      </c>
      <c r="K1929" t="b">
        <f t="shared" ca="1" si="550"/>
        <v>0</v>
      </c>
    </row>
    <row r="1930" spans="1:11">
      <c r="A1930">
        <f t="shared" si="545"/>
        <v>45</v>
      </c>
      <c r="B1930">
        <f t="shared" si="551"/>
        <v>37</v>
      </c>
      <c r="C1930" s="1" t="s">
        <v>2</v>
      </c>
      <c r="D1930" t="str">
        <f>IF(J1924=0,"",C1930)</f>
        <v>}</v>
      </c>
      <c r="E1930" t="s">
        <v>21</v>
      </c>
      <c r="F1930" t="s">
        <v>116</v>
      </c>
      <c r="H1930" s="22">
        <f t="shared" si="544"/>
        <v>0</v>
      </c>
      <c r="I1930" s="22" t="s">
        <v>127</v>
      </c>
      <c r="K1930" t="b">
        <f t="shared" ca="1" si="550"/>
        <v>0</v>
      </c>
    </row>
    <row r="1931" spans="1:11">
      <c r="A1931">
        <f t="shared" si="545"/>
        <v>45</v>
      </c>
      <c r="B1931">
        <f t="shared" si="551"/>
        <v>38</v>
      </c>
      <c r="C1931" s="1" t="s">
        <v>3</v>
      </c>
      <c r="D1931" t="str">
        <f t="shared" ref="D1931:D1933" si="553">C1931</f>
        <v>]</v>
      </c>
      <c r="E1931" t="s">
        <v>21</v>
      </c>
      <c r="F1931" t="s">
        <v>116</v>
      </c>
      <c r="H1931" s="22">
        <f t="shared" si="544"/>
        <v>0</v>
      </c>
      <c r="I1931" s="22" t="s">
        <v>127</v>
      </c>
      <c r="K1931" t="b">
        <f t="shared" ca="1" si="550"/>
        <v>0</v>
      </c>
    </row>
    <row r="1932" spans="1:11">
      <c r="A1932">
        <f t="shared" si="545"/>
        <v>45</v>
      </c>
      <c r="B1932">
        <f t="shared" si="551"/>
        <v>39</v>
      </c>
      <c r="C1932" s="1" t="s">
        <v>2</v>
      </c>
      <c r="D1932" t="str">
        <f t="shared" si="553"/>
        <v>}</v>
      </c>
      <c r="E1932" t="s">
        <v>21</v>
      </c>
      <c r="F1932" t="s">
        <v>116</v>
      </c>
      <c r="H1932" s="22">
        <f t="shared" si="544"/>
        <v>0</v>
      </c>
      <c r="I1932" s="22" t="s">
        <v>127</v>
      </c>
      <c r="K1932" t="b">
        <f t="shared" ca="1" si="550"/>
        <v>0</v>
      </c>
    </row>
    <row r="1933" spans="1:11">
      <c r="A1933">
        <f t="shared" si="545"/>
        <v>45</v>
      </c>
      <c r="B1933">
        <f t="shared" si="551"/>
        <v>40</v>
      </c>
      <c r="C1933" s="1" t="s">
        <v>4</v>
      </c>
      <c r="D1933" t="str">
        <f t="shared" si="553"/>
        <v>],</v>
      </c>
      <c r="E1933" t="s">
        <v>21</v>
      </c>
      <c r="F1933" t="s">
        <v>116</v>
      </c>
      <c r="H1933" s="22">
        <f t="shared" si="544"/>
        <v>0</v>
      </c>
      <c r="I1933" s="22" t="s">
        <v>127</v>
      </c>
      <c r="K1933" t="b">
        <f t="shared" ca="1" si="550"/>
        <v>0</v>
      </c>
    </row>
    <row r="1934" spans="1:11">
      <c r="A1934">
        <f t="shared" si="545"/>
        <v>45</v>
      </c>
      <c r="B1934">
        <f t="shared" si="551"/>
        <v>41</v>
      </c>
      <c r="C1934" s="1" t="s">
        <v>19</v>
      </c>
      <c r="D1934" t="str">
        <f>CONCATENATE(C1934," ",A1934,",")</f>
        <v>"fee_id": 45,</v>
      </c>
      <c r="E1934" t="s">
        <v>21</v>
      </c>
      <c r="F1934" t="s">
        <v>116</v>
      </c>
      <c r="H1934" s="22">
        <f t="shared" si="544"/>
        <v>0</v>
      </c>
      <c r="I1934" s="22" t="s">
        <v>127</v>
      </c>
      <c r="K1934" t="b">
        <f t="shared" ca="1" si="550"/>
        <v>0</v>
      </c>
    </row>
    <row r="1935" spans="1:11">
      <c r="A1935">
        <f t="shared" si="545"/>
        <v>45</v>
      </c>
      <c r="B1935">
        <f t="shared" si="551"/>
        <v>42</v>
      </c>
      <c r="C1935" s="1" t="s">
        <v>129</v>
      </c>
      <c r="D1935" t="str">
        <f>CONCATENATE(C1935,E1935,"2",F1935,"""")</f>
        <v>"route_id": "FUT2WEK"</v>
      </c>
      <c r="E1935" t="s">
        <v>21</v>
      </c>
      <c r="F1935" t="s">
        <v>116</v>
      </c>
      <c r="H1935" s="22">
        <f t="shared" si="544"/>
        <v>0</v>
      </c>
      <c r="I1935" s="22" t="s">
        <v>127</v>
      </c>
      <c r="K1935" t="b">
        <f t="shared" ca="1" si="550"/>
        <v>0</v>
      </c>
    </row>
    <row r="1936" spans="1:11">
      <c r="A1936">
        <f t="shared" si="545"/>
        <v>45</v>
      </c>
      <c r="B1936">
        <f t="shared" si="551"/>
        <v>43</v>
      </c>
      <c r="C1936" s="1" t="s">
        <v>1</v>
      </c>
      <c r="D1936" t="str">
        <f>IF(D1937="","}",C1936)</f>
        <v>},</v>
      </c>
      <c r="E1936" t="s">
        <v>21</v>
      </c>
      <c r="F1936" t="s">
        <v>116</v>
      </c>
      <c r="H1936" s="22">
        <f t="shared" si="544"/>
        <v>0</v>
      </c>
      <c r="I1936" s="22" t="s">
        <v>127</v>
      </c>
      <c r="K1936" t="b">
        <f t="shared" ca="1" si="550"/>
        <v>0</v>
      </c>
    </row>
    <row r="1937" spans="1:11">
      <c r="A1937">
        <f t="shared" si="545"/>
        <v>46</v>
      </c>
      <c r="B1937">
        <f t="shared" si="551"/>
        <v>1</v>
      </c>
      <c r="C1937" s="1" t="s">
        <v>0</v>
      </c>
      <c r="D1937" t="str">
        <f>C1937</f>
        <v>{</v>
      </c>
      <c r="E1937" t="s">
        <v>23</v>
      </c>
      <c r="F1937" t="s">
        <v>116</v>
      </c>
      <c r="H1937" s="22">
        <f t="shared" si="544"/>
        <v>0</v>
      </c>
      <c r="I1937" s="22" t="s">
        <v>127</v>
      </c>
      <c r="K1937" t="b">
        <f t="shared" ca="1" si="550"/>
        <v>0</v>
      </c>
    </row>
    <row r="1938" spans="1:11">
      <c r="A1938">
        <f t="shared" si="545"/>
        <v>46</v>
      </c>
      <c r="B1938">
        <f t="shared" si="551"/>
        <v>2</v>
      </c>
      <c r="C1938" s="1" t="s">
        <v>5</v>
      </c>
      <c r="D1938" t="str">
        <f t="shared" ref="D1938:D1941" si="554">C1938</f>
        <v>"fee_data":[</v>
      </c>
      <c r="E1938" t="s">
        <v>23</v>
      </c>
      <c r="F1938" t="s">
        <v>116</v>
      </c>
      <c r="H1938" s="22">
        <f t="shared" si="544"/>
        <v>0</v>
      </c>
      <c r="I1938" s="22" t="s">
        <v>127</v>
      </c>
      <c r="K1938" t="b">
        <f t="shared" ca="1" si="550"/>
        <v>0</v>
      </c>
    </row>
    <row r="1939" spans="1:11">
      <c r="A1939">
        <f t="shared" si="545"/>
        <v>46</v>
      </c>
      <c r="B1939">
        <f t="shared" si="551"/>
        <v>3</v>
      </c>
      <c r="C1939" s="1" t="s">
        <v>0</v>
      </c>
      <c r="D1939" t="str">
        <f t="shared" si="554"/>
        <v>{</v>
      </c>
      <c r="E1939" t="s">
        <v>23</v>
      </c>
      <c r="F1939" t="s">
        <v>116</v>
      </c>
      <c r="H1939" s="22">
        <f t="shared" si="544"/>
        <v>0</v>
      </c>
      <c r="I1939" s="22" t="s">
        <v>127</v>
      </c>
      <c r="K1939" t="b">
        <f t="shared" ca="1" si="550"/>
        <v>0</v>
      </c>
    </row>
    <row r="1940" spans="1:11">
      <c r="A1940">
        <f t="shared" si="545"/>
        <v>46</v>
      </c>
      <c r="B1940">
        <f t="shared" si="551"/>
        <v>4</v>
      </c>
      <c r="C1940" s="24" t="s">
        <v>133</v>
      </c>
      <c r="D1940" t="str">
        <f>CONCATENATE(C1940,$M$1,",",$N$1,""",")</f>
        <v>"fee_date":"2019,2",</v>
      </c>
      <c r="E1940" t="s">
        <v>23</v>
      </c>
      <c r="F1940" t="s">
        <v>116</v>
      </c>
      <c r="H1940" s="22">
        <f t="shared" si="544"/>
        <v>0</v>
      </c>
      <c r="I1940" s="22" t="s">
        <v>127</v>
      </c>
      <c r="K1940" t="b">
        <f t="shared" ca="1" si="550"/>
        <v>0</v>
      </c>
    </row>
    <row r="1941" spans="1:11">
      <c r="A1941">
        <f t="shared" si="545"/>
        <v>46</v>
      </c>
      <c r="B1941">
        <f t="shared" si="551"/>
        <v>5</v>
      </c>
      <c r="C1941" s="1" t="s">
        <v>6</v>
      </c>
      <c r="D1941" t="str">
        <f t="shared" si="554"/>
        <v>"fee_detail":[</v>
      </c>
      <c r="E1941" t="s">
        <v>23</v>
      </c>
      <c r="F1941" t="s">
        <v>116</v>
      </c>
      <c r="H1941" s="22">
        <f t="shared" si="544"/>
        <v>0</v>
      </c>
      <c r="I1941" s="22" t="s">
        <v>127</v>
      </c>
      <c r="K1941" t="b">
        <f t="shared" ca="1" si="550"/>
        <v>0</v>
      </c>
    </row>
    <row r="1942" spans="1:11">
      <c r="A1942">
        <f t="shared" si="545"/>
        <v>46</v>
      </c>
      <c r="B1942">
        <f t="shared" si="551"/>
        <v>6</v>
      </c>
      <c r="C1942" s="1" t="s">
        <v>0</v>
      </c>
      <c r="D1942" t="str">
        <f>IF(J1943=0,"",C1942)</f>
        <v>{</v>
      </c>
      <c r="E1942" t="s">
        <v>23</v>
      </c>
      <c r="F1942" t="s">
        <v>116</v>
      </c>
      <c r="H1942" s="22">
        <f t="shared" si="544"/>
        <v>0</v>
      </c>
      <c r="I1942" s="22" t="s">
        <v>127</v>
      </c>
      <c r="K1942" t="b">
        <f t="shared" ca="1" si="550"/>
        <v>0</v>
      </c>
    </row>
    <row r="1943" spans="1:11">
      <c r="A1943" s="14">
        <f t="shared" si="545"/>
        <v>46</v>
      </c>
      <c r="B1943" s="14">
        <f t="shared" si="551"/>
        <v>7</v>
      </c>
      <c r="C1943" s="15" t="s">
        <v>15</v>
      </c>
      <c r="D1943" s="14" t="str">
        <f>IF(ISNUMBER(SEARCH("n/a",H1943)),"",CONCATENATE(C1943," ",H1943,","))</f>
        <v>"adult_cny": 75,</v>
      </c>
      <c r="E1943" s="14" t="s">
        <v>23</v>
      </c>
      <c r="F1943" s="14" t="s">
        <v>116</v>
      </c>
      <c r="G1943" s="14" t="s">
        <v>117</v>
      </c>
      <c r="H1943" s="22">
        <f t="shared" si="544"/>
        <v>75</v>
      </c>
      <c r="I1943" s="22" t="s">
        <v>127</v>
      </c>
      <c r="J1943">
        <f>COUNT(H1943:H1946)</f>
        <v>4</v>
      </c>
      <c r="K1943" t="b">
        <f t="shared" ca="1" si="550"/>
        <v>0</v>
      </c>
    </row>
    <row r="1944" spans="1:11">
      <c r="A1944" s="14">
        <f t="shared" si="545"/>
        <v>46</v>
      </c>
      <c r="B1944" s="14">
        <f t="shared" si="551"/>
        <v>8</v>
      </c>
      <c r="C1944" s="15" t="s">
        <v>16</v>
      </c>
      <c r="D1944" s="14" t="str">
        <f t="shared" ref="D1944:D1946" si="555">IF(ISNUMBER(SEARCH("n/a",H1944)),"",CONCATENATE(C1944," ",H1944,","))</f>
        <v>"adult_hkd": 87,</v>
      </c>
      <c r="E1944" s="14" t="s">
        <v>23</v>
      </c>
      <c r="F1944" s="14" t="s">
        <v>116</v>
      </c>
      <c r="G1944" s="14" t="s">
        <v>117</v>
      </c>
      <c r="H1944" s="22">
        <f t="shared" si="544"/>
        <v>87</v>
      </c>
      <c r="I1944" s="22" t="s">
        <v>127</v>
      </c>
      <c r="K1944" t="b">
        <f t="shared" ca="1" si="550"/>
        <v>0</v>
      </c>
    </row>
    <row r="1945" spans="1:11">
      <c r="A1945" s="14">
        <f t="shared" si="545"/>
        <v>46</v>
      </c>
      <c r="B1945" s="14">
        <f t="shared" si="551"/>
        <v>9</v>
      </c>
      <c r="C1945" s="15" t="s">
        <v>17</v>
      </c>
      <c r="D1945" s="14" t="str">
        <f t="shared" si="555"/>
        <v>"child_cny": 38,</v>
      </c>
      <c r="E1945" s="14" t="s">
        <v>23</v>
      </c>
      <c r="F1945" s="14" t="s">
        <v>116</v>
      </c>
      <c r="G1945" s="14" t="s">
        <v>117</v>
      </c>
      <c r="H1945" s="22">
        <f t="shared" si="544"/>
        <v>38</v>
      </c>
      <c r="I1945" s="22" t="s">
        <v>127</v>
      </c>
      <c r="K1945" t="b">
        <f t="shared" ca="1" si="550"/>
        <v>0</v>
      </c>
    </row>
    <row r="1946" spans="1:11">
      <c r="A1946" s="14">
        <f t="shared" si="545"/>
        <v>46</v>
      </c>
      <c r="B1946" s="14">
        <f t="shared" si="551"/>
        <v>10</v>
      </c>
      <c r="C1946" s="15" t="s">
        <v>18</v>
      </c>
      <c r="D1946" s="14" t="str">
        <f t="shared" si="555"/>
        <v>"child_hkd": 44,</v>
      </c>
      <c r="E1946" s="14" t="s">
        <v>23</v>
      </c>
      <c r="F1946" s="14" t="s">
        <v>116</v>
      </c>
      <c r="G1946" s="14" t="s">
        <v>117</v>
      </c>
      <c r="H1946" s="22">
        <f t="shared" si="544"/>
        <v>44</v>
      </c>
      <c r="I1946" s="22" t="s">
        <v>127</v>
      </c>
      <c r="K1946" t="b">
        <f t="shared" ca="1" si="550"/>
        <v>0</v>
      </c>
    </row>
    <row r="1947" spans="1:11">
      <c r="A1947">
        <f t="shared" si="545"/>
        <v>46</v>
      </c>
      <c r="B1947">
        <f t="shared" si="551"/>
        <v>11</v>
      </c>
      <c r="C1947" s="1" t="s">
        <v>7</v>
      </c>
      <c r="D1947" t="str">
        <f>IF(J1943=0,"",C1947)</f>
        <v>"class_title":"second_class",</v>
      </c>
      <c r="E1947" t="s">
        <v>23</v>
      </c>
      <c r="F1947" t="s">
        <v>116</v>
      </c>
      <c r="H1947" s="22">
        <f t="shared" si="544"/>
        <v>0</v>
      </c>
      <c r="I1947" s="22" t="s">
        <v>127</v>
      </c>
      <c r="K1947" t="b">
        <f t="shared" ca="1" si="550"/>
        <v>0</v>
      </c>
    </row>
    <row r="1948" spans="1:11">
      <c r="A1948">
        <f t="shared" si="545"/>
        <v>46</v>
      </c>
      <c r="B1948">
        <f t="shared" si="551"/>
        <v>12</v>
      </c>
      <c r="C1948" s="1" t="s">
        <v>8</v>
      </c>
      <c r="D1948" t="str">
        <f>IF(J1943=0,"",C1948)</f>
        <v>"class_type":4</v>
      </c>
      <c r="E1948" t="s">
        <v>23</v>
      </c>
      <c r="F1948" t="s">
        <v>116</v>
      </c>
      <c r="H1948" s="22">
        <f t="shared" si="544"/>
        <v>0</v>
      </c>
      <c r="I1948" s="22" t="s">
        <v>127</v>
      </c>
      <c r="K1948" t="b">
        <f t="shared" ca="1" si="550"/>
        <v>0</v>
      </c>
    </row>
    <row r="1949" spans="1:11">
      <c r="A1949">
        <f t="shared" si="545"/>
        <v>46</v>
      </c>
      <c r="B1949">
        <f t="shared" si="551"/>
        <v>13</v>
      </c>
      <c r="C1949" s="1" t="s">
        <v>1</v>
      </c>
      <c r="D1949" t="str">
        <f>IF(J1943=0,"",IF(SUM(J1951:J1967)&gt;0,C1949,"}"))</f>
        <v>},</v>
      </c>
      <c r="E1949" t="s">
        <v>23</v>
      </c>
      <c r="F1949" t="s">
        <v>116</v>
      </c>
      <c r="H1949" s="22">
        <f t="shared" si="544"/>
        <v>0</v>
      </c>
      <c r="I1949" s="22" t="s">
        <v>127</v>
      </c>
      <c r="K1949" t="b">
        <f t="shared" ca="1" si="550"/>
        <v>0</v>
      </c>
    </row>
    <row r="1950" spans="1:11">
      <c r="A1950">
        <f t="shared" si="545"/>
        <v>46</v>
      </c>
      <c r="B1950">
        <f t="shared" si="551"/>
        <v>14</v>
      </c>
      <c r="C1950" s="1" t="s">
        <v>0</v>
      </c>
      <c r="D1950" t="str">
        <f>IF(J1951=0,"",C1950)</f>
        <v>{</v>
      </c>
      <c r="E1950" t="s">
        <v>23</v>
      </c>
      <c r="F1950" t="s">
        <v>116</v>
      </c>
      <c r="H1950" s="22">
        <f t="shared" si="544"/>
        <v>0</v>
      </c>
      <c r="I1950" s="22" t="s">
        <v>127</v>
      </c>
      <c r="K1950" t="b">
        <f t="shared" ca="1" si="550"/>
        <v>0</v>
      </c>
    </row>
    <row r="1951" spans="1:11">
      <c r="A1951" s="16">
        <f t="shared" si="545"/>
        <v>46</v>
      </c>
      <c r="B1951" s="16">
        <f t="shared" si="551"/>
        <v>15</v>
      </c>
      <c r="C1951" s="17" t="s">
        <v>15</v>
      </c>
      <c r="D1951" s="16" t="str">
        <f>IF(ISNUMBER(SEARCH("n/a",H1951)),"",CONCATENATE(C1951," ",H1951,","))</f>
        <v>"adult_cny": 120,</v>
      </c>
      <c r="E1951" s="16" t="s">
        <v>23</v>
      </c>
      <c r="F1951" s="16" t="s">
        <v>116</v>
      </c>
      <c r="G1951" s="16" t="s">
        <v>118</v>
      </c>
      <c r="H1951" s="22">
        <f t="shared" si="544"/>
        <v>120</v>
      </c>
      <c r="I1951" s="22" t="s">
        <v>127</v>
      </c>
      <c r="J1951">
        <f>COUNT(H1951:H1954)</f>
        <v>4</v>
      </c>
      <c r="K1951" t="b">
        <f t="shared" ca="1" si="550"/>
        <v>0</v>
      </c>
    </row>
    <row r="1952" spans="1:11">
      <c r="A1952" s="16">
        <f t="shared" si="545"/>
        <v>46</v>
      </c>
      <c r="B1952" s="16">
        <f t="shared" si="551"/>
        <v>16</v>
      </c>
      <c r="C1952" s="17" t="s">
        <v>16</v>
      </c>
      <c r="D1952" s="16" t="str">
        <f t="shared" ref="D1952:D1954" si="556">IF(ISNUMBER(SEARCH("n/a",H1952)),"",CONCATENATE(C1952," ",H1952,","))</f>
        <v>"adult_hkd": 139,</v>
      </c>
      <c r="E1952" s="16" t="s">
        <v>23</v>
      </c>
      <c r="F1952" s="16" t="s">
        <v>116</v>
      </c>
      <c r="G1952" s="16" t="s">
        <v>118</v>
      </c>
      <c r="H1952" s="22">
        <f t="shared" si="544"/>
        <v>139</v>
      </c>
      <c r="I1952" s="22" t="s">
        <v>127</v>
      </c>
      <c r="K1952" t="b">
        <f t="shared" ca="1" si="550"/>
        <v>0</v>
      </c>
    </row>
    <row r="1953" spans="1:11">
      <c r="A1953" s="16">
        <f t="shared" si="545"/>
        <v>46</v>
      </c>
      <c r="B1953" s="16">
        <f t="shared" si="551"/>
        <v>17</v>
      </c>
      <c r="C1953" s="17" t="s">
        <v>17</v>
      </c>
      <c r="D1953" s="16" t="str">
        <f t="shared" si="556"/>
        <v>"child_cny": 60,</v>
      </c>
      <c r="E1953" s="16" t="s">
        <v>23</v>
      </c>
      <c r="F1953" s="16" t="s">
        <v>116</v>
      </c>
      <c r="G1953" s="16" t="s">
        <v>118</v>
      </c>
      <c r="H1953" s="22">
        <f t="shared" si="544"/>
        <v>60</v>
      </c>
      <c r="I1953" s="22" t="s">
        <v>127</v>
      </c>
      <c r="K1953" t="b">
        <f t="shared" ca="1" si="550"/>
        <v>0</v>
      </c>
    </row>
    <row r="1954" spans="1:11">
      <c r="A1954" s="16">
        <f t="shared" si="545"/>
        <v>46</v>
      </c>
      <c r="B1954" s="16">
        <f t="shared" si="551"/>
        <v>18</v>
      </c>
      <c r="C1954" s="17" t="s">
        <v>18</v>
      </c>
      <c r="D1954" s="16" t="str">
        <f t="shared" si="556"/>
        <v>"child_hkd": 69,</v>
      </c>
      <c r="E1954" s="16" t="s">
        <v>23</v>
      </c>
      <c r="F1954" s="16" t="s">
        <v>116</v>
      </c>
      <c r="G1954" s="16" t="s">
        <v>118</v>
      </c>
      <c r="H1954" s="22">
        <f t="shared" si="544"/>
        <v>69</v>
      </c>
      <c r="I1954" s="22" t="s">
        <v>127</v>
      </c>
      <c r="K1954" t="b">
        <f t="shared" ca="1" si="550"/>
        <v>0</v>
      </c>
    </row>
    <row r="1955" spans="1:11">
      <c r="A1955">
        <f t="shared" si="545"/>
        <v>46</v>
      </c>
      <c r="B1955">
        <f t="shared" si="551"/>
        <v>19</v>
      </c>
      <c r="C1955" s="1" t="s">
        <v>9</v>
      </c>
      <c r="D1955" t="str">
        <f>IF(J1951=0,"",C1955)</f>
        <v>"class_title":"first_class",</v>
      </c>
      <c r="E1955" t="s">
        <v>23</v>
      </c>
      <c r="F1955" t="s">
        <v>116</v>
      </c>
      <c r="H1955" s="22">
        <f t="shared" si="544"/>
        <v>0</v>
      </c>
      <c r="I1955" s="22" t="s">
        <v>127</v>
      </c>
      <c r="K1955" t="b">
        <f t="shared" ca="1" si="550"/>
        <v>0</v>
      </c>
    </row>
    <row r="1956" spans="1:11">
      <c r="A1956">
        <f t="shared" si="545"/>
        <v>46</v>
      </c>
      <c r="B1956">
        <f t="shared" si="551"/>
        <v>20</v>
      </c>
      <c r="C1956" s="1" t="s">
        <v>10</v>
      </c>
      <c r="D1956" t="str">
        <f>IF(J1951=0,"",C1956)</f>
        <v>"class_type":3</v>
      </c>
      <c r="E1956" t="s">
        <v>23</v>
      </c>
      <c r="F1956" t="s">
        <v>116</v>
      </c>
      <c r="H1956" s="22">
        <f t="shared" si="544"/>
        <v>0</v>
      </c>
      <c r="I1956" s="22" t="s">
        <v>127</v>
      </c>
      <c r="K1956" t="b">
        <f t="shared" ca="1" si="550"/>
        <v>0</v>
      </c>
    </row>
    <row r="1957" spans="1:11">
      <c r="A1957">
        <f t="shared" si="545"/>
        <v>46</v>
      </c>
      <c r="B1957">
        <f t="shared" si="551"/>
        <v>21</v>
      </c>
      <c r="C1957" s="1" t="s">
        <v>1</v>
      </c>
      <c r="D1957" t="str">
        <f>IF(J1951=0,"",IF(SUM(J1959:J1975)&gt;0,C1957,"}"))</f>
        <v>},</v>
      </c>
      <c r="E1957" t="s">
        <v>23</v>
      </c>
      <c r="F1957" t="s">
        <v>116</v>
      </c>
      <c r="H1957" s="22">
        <f t="shared" si="544"/>
        <v>0</v>
      </c>
      <c r="I1957" s="22" t="s">
        <v>127</v>
      </c>
      <c r="K1957" t="b">
        <f t="shared" ca="1" si="550"/>
        <v>0</v>
      </c>
    </row>
    <row r="1958" spans="1:11">
      <c r="A1958">
        <f t="shared" si="545"/>
        <v>46</v>
      </c>
      <c r="B1958">
        <f t="shared" si="551"/>
        <v>22</v>
      </c>
      <c r="C1958" s="1" t="s">
        <v>0</v>
      </c>
      <c r="D1958" t="str">
        <f>IF(J1959=0,"",C1958)</f>
        <v>{</v>
      </c>
      <c r="E1958" t="s">
        <v>23</v>
      </c>
      <c r="F1958" t="s">
        <v>116</v>
      </c>
      <c r="H1958" s="22">
        <f t="shared" ref="H1958:H2021" si="557">H66</f>
        <v>0</v>
      </c>
      <c r="I1958" s="22" t="s">
        <v>127</v>
      </c>
      <c r="K1958" t="b">
        <f t="shared" ca="1" si="550"/>
        <v>0</v>
      </c>
    </row>
    <row r="1959" spans="1:11">
      <c r="A1959" s="18">
        <f t="shared" ref="A1959:A1979" si="558">ROUNDUP((ROW(C1959)-1)/43,0)</f>
        <v>46</v>
      </c>
      <c r="B1959" s="18">
        <f t="shared" si="551"/>
        <v>23</v>
      </c>
      <c r="C1959" s="19" t="s">
        <v>15</v>
      </c>
      <c r="D1959" s="18" t="str">
        <f>IF(ISNUMBER(SEARCH("n/a",H1959)),"",CONCATENATE(C1959," ",H1959,","))</f>
        <v>"adult_cny": 136,</v>
      </c>
      <c r="E1959" s="18" t="s">
        <v>23</v>
      </c>
      <c r="F1959" s="18" t="s">
        <v>116</v>
      </c>
      <c r="G1959" s="18" t="s">
        <v>119</v>
      </c>
      <c r="H1959" s="22">
        <f t="shared" si="557"/>
        <v>136</v>
      </c>
      <c r="I1959" s="22" t="s">
        <v>127</v>
      </c>
      <c r="J1959">
        <f>COUNT(H1959:H1962)</f>
        <v>4</v>
      </c>
      <c r="K1959" t="b">
        <f t="shared" ca="1" si="550"/>
        <v>0</v>
      </c>
    </row>
    <row r="1960" spans="1:11">
      <c r="A1960" s="18">
        <f t="shared" si="558"/>
        <v>46</v>
      </c>
      <c r="B1960" s="18">
        <f t="shared" si="551"/>
        <v>24</v>
      </c>
      <c r="C1960" s="19" t="s">
        <v>16</v>
      </c>
      <c r="D1960" s="18" t="str">
        <f t="shared" ref="D1960:D1962" si="559">IF(ISNUMBER(SEARCH("n/a",H1960)),"",CONCATENATE(C1960," ",H1960,","))</f>
        <v>"adult_hkd": 157,</v>
      </c>
      <c r="E1960" s="18" t="s">
        <v>23</v>
      </c>
      <c r="F1960" s="18" t="s">
        <v>116</v>
      </c>
      <c r="G1960" s="18" t="s">
        <v>119</v>
      </c>
      <c r="H1960" s="22">
        <f t="shared" si="557"/>
        <v>157</v>
      </c>
      <c r="I1960" s="22" t="s">
        <v>127</v>
      </c>
      <c r="K1960" t="b">
        <f t="shared" ca="1" si="550"/>
        <v>0</v>
      </c>
    </row>
    <row r="1961" spans="1:11">
      <c r="A1961" s="18">
        <f t="shared" si="558"/>
        <v>46</v>
      </c>
      <c r="B1961" s="18">
        <f t="shared" si="551"/>
        <v>25</v>
      </c>
      <c r="C1961" s="19" t="s">
        <v>17</v>
      </c>
      <c r="D1961" s="18" t="str">
        <f t="shared" si="559"/>
        <v>"child_cny": 68,</v>
      </c>
      <c r="E1961" s="18" t="s">
        <v>23</v>
      </c>
      <c r="F1961" s="18" t="s">
        <v>116</v>
      </c>
      <c r="G1961" s="18" t="s">
        <v>119</v>
      </c>
      <c r="H1961" s="22">
        <f t="shared" si="557"/>
        <v>68</v>
      </c>
      <c r="I1961" s="22" t="s">
        <v>127</v>
      </c>
      <c r="K1961" t="b">
        <f t="shared" ca="1" si="550"/>
        <v>0</v>
      </c>
    </row>
    <row r="1962" spans="1:11">
      <c r="A1962" s="18">
        <f t="shared" si="558"/>
        <v>46</v>
      </c>
      <c r="B1962" s="18">
        <f t="shared" si="551"/>
        <v>26</v>
      </c>
      <c r="C1962" s="19" t="s">
        <v>18</v>
      </c>
      <c r="D1962" s="18" t="str">
        <f t="shared" si="559"/>
        <v>"child_hkd": 79,</v>
      </c>
      <c r="E1962" s="18" t="s">
        <v>23</v>
      </c>
      <c r="F1962" s="18" t="s">
        <v>116</v>
      </c>
      <c r="G1962" s="18" t="s">
        <v>119</v>
      </c>
      <c r="H1962" s="22">
        <f t="shared" si="557"/>
        <v>79</v>
      </c>
      <c r="I1962" s="22" t="s">
        <v>127</v>
      </c>
      <c r="K1962" t="b">
        <f t="shared" ca="1" si="550"/>
        <v>0</v>
      </c>
    </row>
    <row r="1963" spans="1:11">
      <c r="A1963">
        <f t="shared" si="558"/>
        <v>46</v>
      </c>
      <c r="B1963">
        <f t="shared" si="551"/>
        <v>27</v>
      </c>
      <c r="C1963" s="1" t="s">
        <v>11</v>
      </c>
      <c r="D1963" t="str">
        <f>IF(J1959=0,"",C1963)</f>
        <v>"class_title":"premium_class",</v>
      </c>
      <c r="E1963" t="s">
        <v>23</v>
      </c>
      <c r="F1963" t="s">
        <v>116</v>
      </c>
      <c r="H1963" s="22">
        <f t="shared" si="557"/>
        <v>0</v>
      </c>
      <c r="I1963" s="22" t="s">
        <v>127</v>
      </c>
      <c r="K1963" t="b">
        <f t="shared" ca="1" si="550"/>
        <v>0</v>
      </c>
    </row>
    <row r="1964" spans="1:11">
      <c r="A1964">
        <f t="shared" si="558"/>
        <v>46</v>
      </c>
      <c r="B1964">
        <f t="shared" si="551"/>
        <v>28</v>
      </c>
      <c r="C1964" s="1" t="s">
        <v>12</v>
      </c>
      <c r="D1964" t="str">
        <f>IF(J1959=0,"",C1964)</f>
        <v>"class_type":2</v>
      </c>
      <c r="E1964" t="s">
        <v>23</v>
      </c>
      <c r="F1964" t="s">
        <v>116</v>
      </c>
      <c r="H1964" s="22">
        <f t="shared" si="557"/>
        <v>0</v>
      </c>
      <c r="I1964" s="22" t="s">
        <v>127</v>
      </c>
      <c r="K1964" t="b">
        <f t="shared" ca="1" si="550"/>
        <v>0</v>
      </c>
    </row>
    <row r="1965" spans="1:11">
      <c r="A1965">
        <f t="shared" si="558"/>
        <v>46</v>
      </c>
      <c r="B1965">
        <f t="shared" si="551"/>
        <v>29</v>
      </c>
      <c r="C1965" s="1" t="s">
        <v>1</v>
      </c>
      <c r="D1965" t="str">
        <f>IF(J1959=0,"",IF(SUM(J1967:J1983)&gt;0,C1965,"}"))</f>
        <v>},</v>
      </c>
      <c r="E1965" t="s">
        <v>23</v>
      </c>
      <c r="F1965" t="s">
        <v>116</v>
      </c>
      <c r="H1965" s="22">
        <f t="shared" si="557"/>
        <v>0</v>
      </c>
      <c r="I1965" s="22" t="s">
        <v>127</v>
      </c>
      <c r="K1965" t="b">
        <f t="shared" ca="1" si="550"/>
        <v>0</v>
      </c>
    </row>
    <row r="1966" spans="1:11">
      <c r="A1966">
        <f t="shared" si="558"/>
        <v>46</v>
      </c>
      <c r="B1966">
        <f t="shared" si="551"/>
        <v>30</v>
      </c>
      <c r="C1966" s="1" t="s">
        <v>0</v>
      </c>
      <c r="D1966" t="str">
        <f>IF(J1967=0,"",C1966)</f>
        <v>{</v>
      </c>
      <c r="E1966" t="s">
        <v>23</v>
      </c>
      <c r="F1966" t="s">
        <v>116</v>
      </c>
      <c r="H1966" s="22">
        <f t="shared" si="557"/>
        <v>0</v>
      </c>
      <c r="I1966" s="22" t="s">
        <v>127</v>
      </c>
      <c r="K1966" t="b">
        <f t="shared" ca="1" si="550"/>
        <v>0</v>
      </c>
    </row>
    <row r="1967" spans="1:11">
      <c r="A1967" s="20">
        <f t="shared" si="558"/>
        <v>46</v>
      </c>
      <c r="B1967" s="20">
        <f t="shared" si="551"/>
        <v>31</v>
      </c>
      <c r="C1967" s="21" t="s">
        <v>15</v>
      </c>
      <c r="D1967" s="20" t="str">
        <f>IF(ISNUMBER(SEARCH("n/a",H1967)),"",CONCATENATE(C1967," ",H1967,","))</f>
        <v>"adult_cny": 226,</v>
      </c>
      <c r="E1967" s="20" t="s">
        <v>23</v>
      </c>
      <c r="F1967" s="20" t="s">
        <v>116</v>
      </c>
      <c r="G1967" s="20" t="s">
        <v>120</v>
      </c>
      <c r="H1967" s="22">
        <f t="shared" si="557"/>
        <v>226</v>
      </c>
      <c r="I1967" s="22" t="s">
        <v>127</v>
      </c>
      <c r="J1967">
        <f>COUNT(H1967:H1970)</f>
        <v>4</v>
      </c>
      <c r="K1967" t="b">
        <f t="shared" ca="1" si="550"/>
        <v>0</v>
      </c>
    </row>
    <row r="1968" spans="1:11">
      <c r="A1968" s="20">
        <f t="shared" si="558"/>
        <v>46</v>
      </c>
      <c r="B1968" s="20">
        <f t="shared" si="551"/>
        <v>32</v>
      </c>
      <c r="C1968" s="21" t="s">
        <v>16</v>
      </c>
      <c r="D1968" s="20" t="str">
        <f t="shared" ref="D1968:D1970" si="560">IF(ISNUMBER(SEARCH("n/a",H1968)),"",CONCATENATE(C1968," ",H1968,","))</f>
        <v>"adult_hkd": 262,</v>
      </c>
      <c r="E1968" s="20" t="s">
        <v>23</v>
      </c>
      <c r="F1968" s="20" t="s">
        <v>116</v>
      </c>
      <c r="G1968" s="20" t="s">
        <v>120</v>
      </c>
      <c r="H1968" s="22">
        <f t="shared" si="557"/>
        <v>262</v>
      </c>
      <c r="I1968" s="22" t="s">
        <v>127</v>
      </c>
      <c r="K1968" t="b">
        <f t="shared" ca="1" si="550"/>
        <v>0</v>
      </c>
    </row>
    <row r="1969" spans="1:11">
      <c r="A1969" s="20">
        <f t="shared" si="558"/>
        <v>46</v>
      </c>
      <c r="B1969" s="20">
        <f t="shared" si="551"/>
        <v>33</v>
      </c>
      <c r="C1969" s="21" t="s">
        <v>17</v>
      </c>
      <c r="D1969" s="20" t="str">
        <f t="shared" si="560"/>
        <v>"child_cny": 113,</v>
      </c>
      <c r="E1969" s="20" t="s">
        <v>23</v>
      </c>
      <c r="F1969" s="20" t="s">
        <v>116</v>
      </c>
      <c r="G1969" s="20" t="s">
        <v>120</v>
      </c>
      <c r="H1969" s="22">
        <f t="shared" si="557"/>
        <v>113</v>
      </c>
      <c r="I1969" s="22" t="s">
        <v>127</v>
      </c>
      <c r="K1969" t="b">
        <f t="shared" ca="1" si="550"/>
        <v>0</v>
      </c>
    </row>
    <row r="1970" spans="1:11">
      <c r="A1970" s="20">
        <f t="shared" si="558"/>
        <v>46</v>
      </c>
      <c r="B1970" s="20">
        <f t="shared" si="551"/>
        <v>34</v>
      </c>
      <c r="C1970" s="21" t="s">
        <v>18</v>
      </c>
      <c r="D1970" s="20" t="str">
        <f t="shared" si="560"/>
        <v>"child_hkd": 131,</v>
      </c>
      <c r="E1970" s="20" t="s">
        <v>23</v>
      </c>
      <c r="F1970" s="20" t="s">
        <v>116</v>
      </c>
      <c r="G1970" s="20" t="s">
        <v>120</v>
      </c>
      <c r="H1970" s="22">
        <f t="shared" si="557"/>
        <v>131</v>
      </c>
      <c r="I1970" s="22" t="s">
        <v>127</v>
      </c>
      <c r="K1970" t="b">
        <f t="shared" ca="1" si="550"/>
        <v>0</v>
      </c>
    </row>
    <row r="1971" spans="1:11">
      <c r="A1971">
        <f t="shared" si="558"/>
        <v>46</v>
      </c>
      <c r="B1971">
        <f t="shared" si="551"/>
        <v>35</v>
      </c>
      <c r="C1971" s="1" t="s">
        <v>13</v>
      </c>
      <c r="D1971" t="str">
        <f>IF(J1967=0,"",C1971)</f>
        <v>"class_title":"business_class",</v>
      </c>
      <c r="E1971" t="s">
        <v>23</v>
      </c>
      <c r="F1971" t="s">
        <v>116</v>
      </c>
      <c r="H1971" s="22">
        <f t="shared" si="557"/>
        <v>0</v>
      </c>
      <c r="I1971" s="22" t="s">
        <v>127</v>
      </c>
      <c r="K1971" t="b">
        <f t="shared" ca="1" si="550"/>
        <v>0</v>
      </c>
    </row>
    <row r="1972" spans="1:11">
      <c r="A1972">
        <f t="shared" si="558"/>
        <v>46</v>
      </c>
      <c r="B1972">
        <f t="shared" si="551"/>
        <v>36</v>
      </c>
      <c r="C1972" s="1" t="s">
        <v>14</v>
      </c>
      <c r="D1972" t="str">
        <f>IF(J1967=0,"",C1972)</f>
        <v>"class_type":1</v>
      </c>
      <c r="E1972" t="s">
        <v>23</v>
      </c>
      <c r="F1972" t="s">
        <v>116</v>
      </c>
      <c r="H1972" s="22">
        <f t="shared" si="557"/>
        <v>0</v>
      </c>
      <c r="I1972" s="22" t="s">
        <v>127</v>
      </c>
      <c r="K1972" t="b">
        <f t="shared" ca="1" si="550"/>
        <v>0</v>
      </c>
    </row>
    <row r="1973" spans="1:11">
      <c r="A1973">
        <f t="shared" si="558"/>
        <v>46</v>
      </c>
      <c r="B1973">
        <f t="shared" si="551"/>
        <v>37</v>
      </c>
      <c r="C1973" s="1" t="s">
        <v>2</v>
      </c>
      <c r="D1973" t="str">
        <f>IF(J1967=0,"",C1973)</f>
        <v>}</v>
      </c>
      <c r="E1973" t="s">
        <v>23</v>
      </c>
      <c r="F1973" t="s">
        <v>116</v>
      </c>
      <c r="H1973" s="22">
        <f t="shared" si="557"/>
        <v>0</v>
      </c>
      <c r="I1973" s="22" t="s">
        <v>127</v>
      </c>
      <c r="K1973" t="b">
        <f t="shared" ca="1" si="550"/>
        <v>0</v>
      </c>
    </row>
    <row r="1974" spans="1:11">
      <c r="A1974">
        <f t="shared" si="558"/>
        <v>46</v>
      </c>
      <c r="B1974">
        <f t="shared" si="551"/>
        <v>38</v>
      </c>
      <c r="C1974" s="1" t="s">
        <v>3</v>
      </c>
      <c r="D1974" t="str">
        <f t="shared" ref="D1974:D1976" si="561">C1974</f>
        <v>]</v>
      </c>
      <c r="E1974" t="s">
        <v>23</v>
      </c>
      <c r="F1974" t="s">
        <v>116</v>
      </c>
      <c r="H1974" s="22">
        <f t="shared" si="557"/>
        <v>0</v>
      </c>
      <c r="I1974" s="22" t="s">
        <v>127</v>
      </c>
      <c r="K1974" t="b">
        <f t="shared" ca="1" si="550"/>
        <v>0</v>
      </c>
    </row>
    <row r="1975" spans="1:11">
      <c r="A1975">
        <f t="shared" si="558"/>
        <v>46</v>
      </c>
      <c r="B1975">
        <f t="shared" si="551"/>
        <v>39</v>
      </c>
      <c r="C1975" s="1" t="s">
        <v>2</v>
      </c>
      <c r="D1975" t="str">
        <f t="shared" si="561"/>
        <v>}</v>
      </c>
      <c r="E1975" t="s">
        <v>23</v>
      </c>
      <c r="F1975" t="s">
        <v>116</v>
      </c>
      <c r="H1975" s="22">
        <f t="shared" si="557"/>
        <v>0</v>
      </c>
      <c r="I1975" s="22" t="s">
        <v>127</v>
      </c>
      <c r="K1975" t="b">
        <f t="shared" ca="1" si="550"/>
        <v>0</v>
      </c>
    </row>
    <row r="1976" spans="1:11">
      <c r="A1976">
        <f t="shared" si="558"/>
        <v>46</v>
      </c>
      <c r="B1976">
        <f t="shared" si="551"/>
        <v>40</v>
      </c>
      <c r="C1976" s="1" t="s">
        <v>4</v>
      </c>
      <c r="D1976" t="str">
        <f t="shared" si="561"/>
        <v>],</v>
      </c>
      <c r="E1976" t="s">
        <v>23</v>
      </c>
      <c r="F1976" t="s">
        <v>116</v>
      </c>
      <c r="H1976" s="22">
        <f t="shared" si="557"/>
        <v>0</v>
      </c>
      <c r="I1976" s="22" t="s">
        <v>127</v>
      </c>
      <c r="K1976" t="b">
        <f t="shared" ca="1" si="550"/>
        <v>0</v>
      </c>
    </row>
    <row r="1977" spans="1:11">
      <c r="A1977">
        <f t="shared" si="558"/>
        <v>46</v>
      </c>
      <c r="B1977">
        <f t="shared" si="551"/>
        <v>41</v>
      </c>
      <c r="C1977" s="1" t="s">
        <v>19</v>
      </c>
      <c r="D1977" t="str">
        <f>CONCATENATE(C1977," ",A1977,",")</f>
        <v>"fee_id": 46,</v>
      </c>
      <c r="E1977" t="s">
        <v>23</v>
      </c>
      <c r="F1977" t="s">
        <v>116</v>
      </c>
      <c r="H1977" s="22">
        <f t="shared" si="557"/>
        <v>0</v>
      </c>
      <c r="I1977" s="22" t="s">
        <v>127</v>
      </c>
      <c r="K1977" t="b">
        <f t="shared" ca="1" si="550"/>
        <v>0</v>
      </c>
    </row>
    <row r="1978" spans="1:11">
      <c r="A1978">
        <f t="shared" si="558"/>
        <v>46</v>
      </c>
      <c r="B1978">
        <f t="shared" si="551"/>
        <v>42</v>
      </c>
      <c r="C1978" s="1" t="s">
        <v>129</v>
      </c>
      <c r="D1978" t="str">
        <f>CONCATENATE(C1978,E1978,"2",F1978,"""")</f>
        <v>"route_id": "SZB2WEK"</v>
      </c>
      <c r="E1978" t="s">
        <v>23</v>
      </c>
      <c r="F1978" t="s">
        <v>116</v>
      </c>
      <c r="H1978" s="22">
        <f t="shared" si="557"/>
        <v>0</v>
      </c>
      <c r="I1978" s="22" t="s">
        <v>127</v>
      </c>
      <c r="K1978" t="b">
        <f t="shared" ca="1" si="550"/>
        <v>0</v>
      </c>
    </row>
    <row r="1979" spans="1:11">
      <c r="A1979">
        <f t="shared" si="558"/>
        <v>46</v>
      </c>
      <c r="B1979">
        <f t="shared" si="551"/>
        <v>43</v>
      </c>
      <c r="C1979" s="1" t="s">
        <v>1</v>
      </c>
      <c r="D1979" t="str">
        <f>IF(D1980="","}",C1979)</f>
        <v>},</v>
      </c>
      <c r="E1979" t="s">
        <v>23</v>
      </c>
      <c r="F1979" t="s">
        <v>116</v>
      </c>
      <c r="H1979" s="22">
        <f t="shared" si="557"/>
        <v>0</v>
      </c>
      <c r="I1979" s="22" t="s">
        <v>127</v>
      </c>
      <c r="K1979" t="b">
        <f t="shared" ca="1" si="550"/>
        <v>0</v>
      </c>
    </row>
    <row r="1980" spans="1:11">
      <c r="A1980">
        <f>ROUNDUP((ROW(C1980)-1)/43,0)</f>
        <v>47</v>
      </c>
      <c r="B1980">
        <f t="shared" si="551"/>
        <v>1</v>
      </c>
      <c r="C1980" s="1" t="s">
        <v>0</v>
      </c>
      <c r="D1980" t="str">
        <f>C1980</f>
        <v>{</v>
      </c>
      <c r="E1980" t="s">
        <v>25</v>
      </c>
      <c r="F1980" t="s">
        <v>116</v>
      </c>
      <c r="H1980" s="22">
        <f t="shared" si="557"/>
        <v>0</v>
      </c>
      <c r="I1980" s="22" t="s">
        <v>127</v>
      </c>
      <c r="K1980" t="b">
        <f t="shared" ca="1" si="550"/>
        <v>0</v>
      </c>
    </row>
    <row r="1981" spans="1:11">
      <c r="A1981">
        <f t="shared" ref="A1981:A2044" si="562">ROUNDUP((ROW(C1981)-1)/43,0)</f>
        <v>47</v>
      </c>
      <c r="B1981">
        <f t="shared" si="551"/>
        <v>2</v>
      </c>
      <c r="C1981" s="1" t="s">
        <v>5</v>
      </c>
      <c r="D1981" t="str">
        <f t="shared" ref="D1981:D1984" si="563">C1981</f>
        <v>"fee_data":[</v>
      </c>
      <c r="E1981" t="s">
        <v>25</v>
      </c>
      <c r="F1981" t="s">
        <v>116</v>
      </c>
      <c r="H1981" s="22">
        <f t="shared" si="557"/>
        <v>0</v>
      </c>
      <c r="I1981" s="22" t="s">
        <v>127</v>
      </c>
      <c r="K1981" t="b">
        <f t="shared" ca="1" si="550"/>
        <v>0</v>
      </c>
    </row>
    <row r="1982" spans="1:11">
      <c r="A1982">
        <f t="shared" si="562"/>
        <v>47</v>
      </c>
      <c r="B1982">
        <f t="shared" si="551"/>
        <v>3</v>
      </c>
      <c r="C1982" s="1" t="s">
        <v>0</v>
      </c>
      <c r="D1982" t="str">
        <f t="shared" si="563"/>
        <v>{</v>
      </c>
      <c r="E1982" t="s">
        <v>25</v>
      </c>
      <c r="F1982" t="s">
        <v>116</v>
      </c>
      <c r="H1982" s="22">
        <f t="shared" si="557"/>
        <v>0</v>
      </c>
      <c r="I1982" s="22" t="s">
        <v>127</v>
      </c>
      <c r="K1982" t="b">
        <f t="shared" ca="1" si="550"/>
        <v>0</v>
      </c>
    </row>
    <row r="1983" spans="1:11">
      <c r="A1983">
        <f t="shared" si="562"/>
        <v>47</v>
      </c>
      <c r="B1983">
        <f t="shared" si="551"/>
        <v>4</v>
      </c>
      <c r="C1983" s="24" t="s">
        <v>133</v>
      </c>
      <c r="D1983" t="str">
        <f>CONCATENATE(C1983,$M$1,",",$N$1,""",")</f>
        <v>"fee_date":"2019,2",</v>
      </c>
      <c r="E1983" t="s">
        <v>25</v>
      </c>
      <c r="F1983" t="s">
        <v>116</v>
      </c>
      <c r="H1983" s="22">
        <f t="shared" si="557"/>
        <v>0</v>
      </c>
      <c r="I1983" s="22" t="s">
        <v>127</v>
      </c>
      <c r="K1983" t="b">
        <f t="shared" ca="1" si="550"/>
        <v>0</v>
      </c>
    </row>
    <row r="1984" spans="1:11">
      <c r="A1984">
        <f t="shared" si="562"/>
        <v>47</v>
      </c>
      <c r="B1984">
        <f t="shared" si="551"/>
        <v>5</v>
      </c>
      <c r="C1984" s="1" t="s">
        <v>6</v>
      </c>
      <c r="D1984" t="str">
        <f t="shared" si="563"/>
        <v>"fee_detail":[</v>
      </c>
      <c r="E1984" t="s">
        <v>25</v>
      </c>
      <c r="F1984" t="s">
        <v>116</v>
      </c>
      <c r="H1984" s="22">
        <f t="shared" si="557"/>
        <v>0</v>
      </c>
      <c r="I1984" s="22" t="s">
        <v>127</v>
      </c>
      <c r="K1984" t="b">
        <f t="shared" ca="1" si="550"/>
        <v>0</v>
      </c>
    </row>
    <row r="1985" spans="1:11">
      <c r="A1985">
        <f t="shared" si="562"/>
        <v>47</v>
      </c>
      <c r="B1985">
        <f t="shared" si="551"/>
        <v>6</v>
      </c>
      <c r="C1985" s="1" t="s">
        <v>0</v>
      </c>
      <c r="D1985" t="str">
        <f>IF(J1986=0,"",C1985)</f>
        <v>{</v>
      </c>
      <c r="E1985" t="s">
        <v>25</v>
      </c>
      <c r="F1985" t="s">
        <v>116</v>
      </c>
      <c r="H1985" s="22">
        <f t="shared" si="557"/>
        <v>0</v>
      </c>
      <c r="I1985" s="22" t="s">
        <v>127</v>
      </c>
      <c r="K1985" t="b">
        <f t="shared" ca="1" si="550"/>
        <v>0</v>
      </c>
    </row>
    <row r="1986" spans="1:11">
      <c r="A1986" s="14">
        <f t="shared" si="562"/>
        <v>47</v>
      </c>
      <c r="B1986" s="14">
        <f t="shared" si="551"/>
        <v>7</v>
      </c>
      <c r="C1986" s="15" t="s">
        <v>15</v>
      </c>
      <c r="D1986" s="14" t="str">
        <f>IF(ISNUMBER(SEARCH("n/a",H1986)),"",CONCATENATE(C1986," ",H1986,","))</f>
        <v>"adult_cny": 95,</v>
      </c>
      <c r="E1986" s="14" t="s">
        <v>25</v>
      </c>
      <c r="F1986" s="14" t="s">
        <v>116</v>
      </c>
      <c r="G1986" s="14" t="s">
        <v>117</v>
      </c>
      <c r="H1986" s="22">
        <f t="shared" si="557"/>
        <v>95</v>
      </c>
      <c r="I1986" s="22" t="s">
        <v>127</v>
      </c>
      <c r="J1986">
        <f>COUNT(H1986:H1989)</f>
        <v>4</v>
      </c>
      <c r="K1986" t="b">
        <f t="shared" ref="K1986:K2049" ca="1" si="564">IF(EXACT($N$1,$N$2),"",FALSE)</f>
        <v>0</v>
      </c>
    </row>
    <row r="1987" spans="1:11">
      <c r="A1987" s="14">
        <f t="shared" si="562"/>
        <v>47</v>
      </c>
      <c r="B1987" s="14">
        <f t="shared" ref="B1987:B2050" si="565">MOD((ROW(C1987)-2),43)+1</f>
        <v>8</v>
      </c>
      <c r="C1987" s="15" t="s">
        <v>16</v>
      </c>
      <c r="D1987" s="14" t="str">
        <f t="shared" ref="D1987:D1989" si="566">IF(ISNUMBER(SEARCH("n/a",H1987)),"",CONCATENATE(C1987," ",H1987,","))</f>
        <v>"adult_hkd": 110,</v>
      </c>
      <c r="E1987" s="14" t="s">
        <v>25</v>
      </c>
      <c r="F1987" s="14" t="s">
        <v>116</v>
      </c>
      <c r="G1987" s="14" t="s">
        <v>117</v>
      </c>
      <c r="H1987" s="22">
        <f t="shared" si="557"/>
        <v>110</v>
      </c>
      <c r="I1987" s="22" t="s">
        <v>127</v>
      </c>
      <c r="K1987" t="b">
        <f t="shared" ca="1" si="564"/>
        <v>0</v>
      </c>
    </row>
    <row r="1988" spans="1:11">
      <c r="A1988" s="14">
        <f t="shared" si="562"/>
        <v>47</v>
      </c>
      <c r="B1988" s="14">
        <f t="shared" si="565"/>
        <v>9</v>
      </c>
      <c r="C1988" s="15" t="s">
        <v>17</v>
      </c>
      <c r="D1988" s="14" t="str">
        <f t="shared" si="566"/>
        <v>"child_cny": 48,</v>
      </c>
      <c r="E1988" s="14" t="s">
        <v>25</v>
      </c>
      <c r="F1988" s="14" t="s">
        <v>116</v>
      </c>
      <c r="G1988" s="14" t="s">
        <v>117</v>
      </c>
      <c r="H1988" s="22">
        <f t="shared" si="557"/>
        <v>48</v>
      </c>
      <c r="I1988" s="22" t="s">
        <v>127</v>
      </c>
      <c r="K1988" t="b">
        <f t="shared" ca="1" si="564"/>
        <v>0</v>
      </c>
    </row>
    <row r="1989" spans="1:11">
      <c r="A1989" s="14">
        <f t="shared" si="562"/>
        <v>47</v>
      </c>
      <c r="B1989" s="14">
        <f t="shared" si="565"/>
        <v>10</v>
      </c>
      <c r="C1989" s="15" t="s">
        <v>18</v>
      </c>
      <c r="D1989" s="14" t="str">
        <f t="shared" si="566"/>
        <v>"child_hkd": 56,</v>
      </c>
      <c r="E1989" s="14" t="s">
        <v>25</v>
      </c>
      <c r="F1989" s="14" t="s">
        <v>116</v>
      </c>
      <c r="G1989" s="14" t="s">
        <v>117</v>
      </c>
      <c r="H1989" s="22">
        <f t="shared" si="557"/>
        <v>56</v>
      </c>
      <c r="I1989" s="22" t="s">
        <v>127</v>
      </c>
      <c r="K1989" t="b">
        <f t="shared" ca="1" si="564"/>
        <v>0</v>
      </c>
    </row>
    <row r="1990" spans="1:11">
      <c r="A1990">
        <f t="shared" si="562"/>
        <v>47</v>
      </c>
      <c r="B1990">
        <f t="shared" si="565"/>
        <v>11</v>
      </c>
      <c r="C1990" s="1" t="s">
        <v>7</v>
      </c>
      <c r="D1990" t="str">
        <f>IF(J1986=0,"",C1990)</f>
        <v>"class_title":"second_class",</v>
      </c>
      <c r="E1990" t="s">
        <v>25</v>
      </c>
      <c r="F1990" t="s">
        <v>116</v>
      </c>
      <c r="H1990" s="22">
        <f t="shared" si="557"/>
        <v>0</v>
      </c>
      <c r="I1990" s="22" t="s">
        <v>127</v>
      </c>
      <c r="K1990" t="b">
        <f t="shared" ca="1" si="564"/>
        <v>0</v>
      </c>
    </row>
    <row r="1991" spans="1:11">
      <c r="A1991">
        <f t="shared" si="562"/>
        <v>47</v>
      </c>
      <c r="B1991">
        <f t="shared" si="565"/>
        <v>12</v>
      </c>
      <c r="C1991" s="1" t="s">
        <v>8</v>
      </c>
      <c r="D1991" t="str">
        <f>IF(J1986=0,"",C1991)</f>
        <v>"class_type":4</v>
      </c>
      <c r="E1991" t="s">
        <v>25</v>
      </c>
      <c r="F1991" t="s">
        <v>116</v>
      </c>
      <c r="H1991" s="22">
        <f t="shared" si="557"/>
        <v>0</v>
      </c>
      <c r="I1991" s="22" t="s">
        <v>127</v>
      </c>
      <c r="K1991" t="b">
        <f t="shared" ca="1" si="564"/>
        <v>0</v>
      </c>
    </row>
    <row r="1992" spans="1:11">
      <c r="A1992">
        <f t="shared" si="562"/>
        <v>47</v>
      </c>
      <c r="B1992">
        <f t="shared" si="565"/>
        <v>13</v>
      </c>
      <c r="C1992" s="1" t="s">
        <v>1</v>
      </c>
      <c r="D1992" t="str">
        <f>IF(J1986=0,"",IF(SUM(J1994:J2010)&gt;0,C1992,"}"))</f>
        <v>},</v>
      </c>
      <c r="E1992" t="s">
        <v>25</v>
      </c>
      <c r="F1992" t="s">
        <v>116</v>
      </c>
      <c r="H1992" s="22">
        <f t="shared" si="557"/>
        <v>0</v>
      </c>
      <c r="I1992" s="22" t="s">
        <v>127</v>
      </c>
      <c r="K1992" t="b">
        <f t="shared" ca="1" si="564"/>
        <v>0</v>
      </c>
    </row>
    <row r="1993" spans="1:11">
      <c r="A1993">
        <f t="shared" si="562"/>
        <v>47</v>
      </c>
      <c r="B1993">
        <f t="shared" si="565"/>
        <v>14</v>
      </c>
      <c r="C1993" s="1" t="s">
        <v>0</v>
      </c>
      <c r="D1993" t="str">
        <f>IF(J1994=0,"",C1993)</f>
        <v>{</v>
      </c>
      <c r="E1993" t="s">
        <v>25</v>
      </c>
      <c r="F1993" t="s">
        <v>116</v>
      </c>
      <c r="H1993" s="22">
        <f t="shared" si="557"/>
        <v>0</v>
      </c>
      <c r="I1993" s="22" t="s">
        <v>127</v>
      </c>
      <c r="K1993" t="b">
        <f t="shared" ca="1" si="564"/>
        <v>0</v>
      </c>
    </row>
    <row r="1994" spans="1:11">
      <c r="A1994" s="16">
        <f t="shared" si="562"/>
        <v>47</v>
      </c>
      <c r="B1994" s="16">
        <f t="shared" si="565"/>
        <v>15</v>
      </c>
      <c r="C1994" s="17" t="s">
        <v>15</v>
      </c>
      <c r="D1994" s="16" t="str">
        <f>IF(ISNUMBER(SEARCH("n/a",H1994)),"",CONCATENATE(C1994," ",H1994,","))</f>
        <v>"adult_cny": 152,</v>
      </c>
      <c r="E1994" s="16" t="s">
        <v>25</v>
      </c>
      <c r="F1994" s="16" t="s">
        <v>116</v>
      </c>
      <c r="G1994" s="16" t="s">
        <v>118</v>
      </c>
      <c r="H1994" s="22">
        <f t="shared" si="557"/>
        <v>152</v>
      </c>
      <c r="I1994" s="22" t="s">
        <v>127</v>
      </c>
      <c r="J1994">
        <f>COUNT(H1994:H1997)</f>
        <v>4</v>
      </c>
      <c r="K1994" t="b">
        <f t="shared" ca="1" si="564"/>
        <v>0</v>
      </c>
    </row>
    <row r="1995" spans="1:11">
      <c r="A1995" s="16">
        <f t="shared" si="562"/>
        <v>47</v>
      </c>
      <c r="B1995" s="16">
        <f t="shared" si="565"/>
        <v>16</v>
      </c>
      <c r="C1995" s="17" t="s">
        <v>16</v>
      </c>
      <c r="D1995" s="16" t="str">
        <f t="shared" ref="D1995:D1997" si="567">IF(ISNUMBER(SEARCH("n/a",H1995)),"",CONCATENATE(C1995," ",H1995,","))</f>
        <v>"adult_hkd": 176,</v>
      </c>
      <c r="E1995" s="16" t="s">
        <v>25</v>
      </c>
      <c r="F1995" s="16" t="s">
        <v>116</v>
      </c>
      <c r="G1995" s="16" t="s">
        <v>118</v>
      </c>
      <c r="H1995" s="22">
        <f t="shared" si="557"/>
        <v>176</v>
      </c>
      <c r="I1995" s="22" t="s">
        <v>127</v>
      </c>
      <c r="K1995" t="b">
        <f t="shared" ca="1" si="564"/>
        <v>0</v>
      </c>
    </row>
    <row r="1996" spans="1:11">
      <c r="A1996" s="16">
        <f t="shared" si="562"/>
        <v>47</v>
      </c>
      <c r="B1996" s="16">
        <f t="shared" si="565"/>
        <v>17</v>
      </c>
      <c r="C1996" s="17" t="s">
        <v>17</v>
      </c>
      <c r="D1996" s="16" t="str">
        <f t="shared" si="567"/>
        <v>"child_cny": 76,</v>
      </c>
      <c r="E1996" s="16" t="s">
        <v>25</v>
      </c>
      <c r="F1996" s="16" t="s">
        <v>116</v>
      </c>
      <c r="G1996" s="16" t="s">
        <v>118</v>
      </c>
      <c r="H1996" s="22">
        <f t="shared" si="557"/>
        <v>76</v>
      </c>
      <c r="I1996" s="22" t="s">
        <v>127</v>
      </c>
      <c r="K1996" t="b">
        <f t="shared" ca="1" si="564"/>
        <v>0</v>
      </c>
    </row>
    <row r="1997" spans="1:11">
      <c r="A1997" s="16">
        <f t="shared" si="562"/>
        <v>47</v>
      </c>
      <c r="B1997" s="16">
        <f t="shared" si="565"/>
        <v>18</v>
      </c>
      <c r="C1997" s="17" t="s">
        <v>18</v>
      </c>
      <c r="D1997" s="16" t="str">
        <f t="shared" si="567"/>
        <v>"child_hkd": 88,</v>
      </c>
      <c r="E1997" s="16" t="s">
        <v>25</v>
      </c>
      <c r="F1997" s="16" t="s">
        <v>116</v>
      </c>
      <c r="G1997" s="16" t="s">
        <v>118</v>
      </c>
      <c r="H1997" s="22">
        <f t="shared" si="557"/>
        <v>88</v>
      </c>
      <c r="I1997" s="22" t="s">
        <v>127</v>
      </c>
      <c r="K1997" t="b">
        <f t="shared" ca="1" si="564"/>
        <v>0</v>
      </c>
    </row>
    <row r="1998" spans="1:11">
      <c r="A1998">
        <f t="shared" si="562"/>
        <v>47</v>
      </c>
      <c r="B1998">
        <f t="shared" si="565"/>
        <v>19</v>
      </c>
      <c r="C1998" s="1" t="s">
        <v>9</v>
      </c>
      <c r="D1998" t="str">
        <f>IF(J1994=0,"",C1998)</f>
        <v>"class_title":"first_class",</v>
      </c>
      <c r="E1998" t="s">
        <v>25</v>
      </c>
      <c r="F1998" t="s">
        <v>116</v>
      </c>
      <c r="H1998" s="22">
        <f t="shared" si="557"/>
        <v>0</v>
      </c>
      <c r="I1998" s="22" t="s">
        <v>127</v>
      </c>
      <c r="K1998" t="b">
        <f t="shared" ca="1" si="564"/>
        <v>0</v>
      </c>
    </row>
    <row r="1999" spans="1:11">
      <c r="A1999">
        <f t="shared" si="562"/>
        <v>47</v>
      </c>
      <c r="B1999">
        <f t="shared" si="565"/>
        <v>20</v>
      </c>
      <c r="C1999" s="1" t="s">
        <v>10</v>
      </c>
      <c r="D1999" t="str">
        <f>IF(J1994=0,"",C1999)</f>
        <v>"class_type":3</v>
      </c>
      <c r="E1999" t="s">
        <v>25</v>
      </c>
      <c r="F1999" t="s">
        <v>116</v>
      </c>
      <c r="H1999" s="22">
        <f t="shared" si="557"/>
        <v>0</v>
      </c>
      <c r="I1999" s="22" t="s">
        <v>127</v>
      </c>
      <c r="K1999" t="b">
        <f t="shared" ca="1" si="564"/>
        <v>0</v>
      </c>
    </row>
    <row r="2000" spans="1:11">
      <c r="A2000">
        <f t="shared" si="562"/>
        <v>47</v>
      </c>
      <c r="B2000">
        <f t="shared" si="565"/>
        <v>21</v>
      </c>
      <c r="C2000" s="1" t="s">
        <v>1</v>
      </c>
      <c r="D2000" t="str">
        <f>IF(J1994=0,"",IF(SUM(J2002:J2018)&gt;0,C2000,"}"))</f>
        <v>},</v>
      </c>
      <c r="E2000" t="s">
        <v>25</v>
      </c>
      <c r="F2000" t="s">
        <v>116</v>
      </c>
      <c r="H2000" s="22">
        <f t="shared" si="557"/>
        <v>0</v>
      </c>
      <c r="I2000" s="22" t="s">
        <v>127</v>
      </c>
      <c r="K2000" t="b">
        <f t="shared" ca="1" si="564"/>
        <v>0</v>
      </c>
    </row>
    <row r="2001" spans="1:11">
      <c r="A2001">
        <f t="shared" si="562"/>
        <v>47</v>
      </c>
      <c r="B2001">
        <f t="shared" si="565"/>
        <v>22</v>
      </c>
      <c r="C2001" s="1" t="s">
        <v>0</v>
      </c>
      <c r="D2001" t="str">
        <f>IF(J2002=0,"",C2001)</f>
        <v>{</v>
      </c>
      <c r="E2001" t="s">
        <v>25</v>
      </c>
      <c r="F2001" t="s">
        <v>116</v>
      </c>
      <c r="H2001" s="22">
        <f t="shared" si="557"/>
        <v>0</v>
      </c>
      <c r="I2001" s="22" t="s">
        <v>127</v>
      </c>
      <c r="K2001" t="b">
        <f t="shared" ca="1" si="564"/>
        <v>0</v>
      </c>
    </row>
    <row r="2002" spans="1:11">
      <c r="A2002" s="18">
        <f t="shared" si="562"/>
        <v>47</v>
      </c>
      <c r="B2002" s="18">
        <f t="shared" si="565"/>
        <v>23</v>
      </c>
      <c r="C2002" s="19" t="s">
        <v>15</v>
      </c>
      <c r="D2002" s="18" t="str">
        <f>IF(ISNUMBER(SEARCH("n/a",H2002)),"",CONCATENATE(C2002," ",H2002,","))</f>
        <v>"adult_cny": 171,</v>
      </c>
      <c r="E2002" s="18" t="s">
        <v>25</v>
      </c>
      <c r="F2002" s="18" t="s">
        <v>116</v>
      </c>
      <c r="G2002" s="18" t="s">
        <v>119</v>
      </c>
      <c r="H2002" s="22">
        <f t="shared" si="557"/>
        <v>171</v>
      </c>
      <c r="I2002" s="22" t="s">
        <v>127</v>
      </c>
      <c r="J2002">
        <f>COUNT(H2002:H2005)</f>
        <v>4</v>
      </c>
      <c r="K2002" t="b">
        <f t="shared" ca="1" si="564"/>
        <v>0</v>
      </c>
    </row>
    <row r="2003" spans="1:11">
      <c r="A2003" s="18">
        <f t="shared" si="562"/>
        <v>47</v>
      </c>
      <c r="B2003" s="18">
        <f t="shared" si="565"/>
        <v>24</v>
      </c>
      <c r="C2003" s="19" t="s">
        <v>16</v>
      </c>
      <c r="D2003" s="18" t="str">
        <f t="shared" ref="D2003:D2005" si="568">IF(ISNUMBER(SEARCH("n/a",H2003)),"",CONCATENATE(C2003," ",H2003,","))</f>
        <v>"adult_hkd": 198,</v>
      </c>
      <c r="E2003" s="18" t="s">
        <v>25</v>
      </c>
      <c r="F2003" s="18" t="s">
        <v>116</v>
      </c>
      <c r="G2003" s="18" t="s">
        <v>119</v>
      </c>
      <c r="H2003" s="22">
        <f t="shared" si="557"/>
        <v>198</v>
      </c>
      <c r="I2003" s="22" t="s">
        <v>127</v>
      </c>
      <c r="K2003" t="b">
        <f t="shared" ca="1" si="564"/>
        <v>0</v>
      </c>
    </row>
    <row r="2004" spans="1:11">
      <c r="A2004" s="18">
        <f t="shared" si="562"/>
        <v>47</v>
      </c>
      <c r="B2004" s="18">
        <f t="shared" si="565"/>
        <v>25</v>
      </c>
      <c r="C2004" s="19" t="s">
        <v>17</v>
      </c>
      <c r="D2004" s="18" t="str">
        <f t="shared" si="568"/>
        <v>"child_cny": 86,</v>
      </c>
      <c r="E2004" s="18" t="s">
        <v>25</v>
      </c>
      <c r="F2004" s="18" t="s">
        <v>116</v>
      </c>
      <c r="G2004" s="18" t="s">
        <v>119</v>
      </c>
      <c r="H2004" s="22">
        <f t="shared" si="557"/>
        <v>86</v>
      </c>
      <c r="I2004" s="22" t="s">
        <v>127</v>
      </c>
      <c r="K2004" t="b">
        <f t="shared" ca="1" si="564"/>
        <v>0</v>
      </c>
    </row>
    <row r="2005" spans="1:11">
      <c r="A2005" s="18">
        <f t="shared" si="562"/>
        <v>47</v>
      </c>
      <c r="B2005" s="18">
        <f t="shared" si="565"/>
        <v>26</v>
      </c>
      <c r="C2005" s="19" t="s">
        <v>18</v>
      </c>
      <c r="D2005" s="18" t="str">
        <f t="shared" si="568"/>
        <v>"child_hkd": 100,</v>
      </c>
      <c r="E2005" s="18" t="s">
        <v>25</v>
      </c>
      <c r="F2005" s="18" t="s">
        <v>116</v>
      </c>
      <c r="G2005" s="18" t="s">
        <v>119</v>
      </c>
      <c r="H2005" s="22">
        <f t="shared" si="557"/>
        <v>100</v>
      </c>
      <c r="I2005" s="22" t="s">
        <v>127</v>
      </c>
      <c r="K2005" t="b">
        <f t="shared" ca="1" si="564"/>
        <v>0</v>
      </c>
    </row>
    <row r="2006" spans="1:11">
      <c r="A2006">
        <f t="shared" si="562"/>
        <v>47</v>
      </c>
      <c r="B2006">
        <f t="shared" si="565"/>
        <v>27</v>
      </c>
      <c r="C2006" s="1" t="s">
        <v>11</v>
      </c>
      <c r="D2006" t="str">
        <f>IF(J2002=0,"",C2006)</f>
        <v>"class_title":"premium_class",</v>
      </c>
      <c r="E2006" t="s">
        <v>25</v>
      </c>
      <c r="F2006" t="s">
        <v>116</v>
      </c>
      <c r="H2006" s="22">
        <f t="shared" si="557"/>
        <v>0</v>
      </c>
      <c r="I2006" s="22" t="s">
        <v>127</v>
      </c>
      <c r="K2006" t="b">
        <f t="shared" ca="1" si="564"/>
        <v>0</v>
      </c>
    </row>
    <row r="2007" spans="1:11">
      <c r="A2007">
        <f t="shared" si="562"/>
        <v>47</v>
      </c>
      <c r="B2007">
        <f t="shared" si="565"/>
        <v>28</v>
      </c>
      <c r="C2007" s="1" t="s">
        <v>12</v>
      </c>
      <c r="D2007" t="str">
        <f>IF(J2002=0,"",C2007)</f>
        <v>"class_type":2</v>
      </c>
      <c r="E2007" t="s">
        <v>25</v>
      </c>
      <c r="F2007" t="s">
        <v>116</v>
      </c>
      <c r="H2007" s="22">
        <f t="shared" si="557"/>
        <v>0</v>
      </c>
      <c r="I2007" s="22" t="s">
        <v>127</v>
      </c>
      <c r="K2007" t="b">
        <f t="shared" ca="1" si="564"/>
        <v>0</v>
      </c>
    </row>
    <row r="2008" spans="1:11">
      <c r="A2008">
        <f t="shared" si="562"/>
        <v>47</v>
      </c>
      <c r="B2008">
        <f t="shared" si="565"/>
        <v>29</v>
      </c>
      <c r="C2008" s="1" t="s">
        <v>1</v>
      </c>
      <c r="D2008" t="str">
        <f>IF(J2002=0,"",IF(SUM(J2010:J2026)&gt;0,C2008,"}"))</f>
        <v>},</v>
      </c>
      <c r="E2008" t="s">
        <v>25</v>
      </c>
      <c r="F2008" t="s">
        <v>116</v>
      </c>
      <c r="H2008" s="22">
        <f t="shared" si="557"/>
        <v>0</v>
      </c>
      <c r="I2008" s="22" t="s">
        <v>127</v>
      </c>
      <c r="K2008" t="b">
        <f t="shared" ca="1" si="564"/>
        <v>0</v>
      </c>
    </row>
    <row r="2009" spans="1:11">
      <c r="A2009">
        <f t="shared" si="562"/>
        <v>47</v>
      </c>
      <c r="B2009">
        <f t="shared" si="565"/>
        <v>30</v>
      </c>
      <c r="C2009" s="1" t="s">
        <v>0</v>
      </c>
      <c r="D2009" t="str">
        <f>IF(J2010=0,"",C2009)</f>
        <v>{</v>
      </c>
      <c r="E2009" t="s">
        <v>25</v>
      </c>
      <c r="F2009" t="s">
        <v>116</v>
      </c>
      <c r="H2009" s="22">
        <f t="shared" si="557"/>
        <v>0</v>
      </c>
      <c r="I2009" s="22" t="s">
        <v>127</v>
      </c>
      <c r="K2009" t="b">
        <f t="shared" ca="1" si="564"/>
        <v>0</v>
      </c>
    </row>
    <row r="2010" spans="1:11">
      <c r="A2010" s="20">
        <f t="shared" si="562"/>
        <v>47</v>
      </c>
      <c r="B2010" s="20">
        <f t="shared" si="565"/>
        <v>31</v>
      </c>
      <c r="C2010" s="21" t="s">
        <v>15</v>
      </c>
      <c r="D2010" s="20" t="str">
        <f>IF(ISNUMBER(SEARCH("n/a",H2010)),"",CONCATENATE(C2010," ",H2010,","))</f>
        <v>"adult_cny": 284,</v>
      </c>
      <c r="E2010" s="20" t="s">
        <v>25</v>
      </c>
      <c r="F2010" s="20" t="s">
        <v>116</v>
      </c>
      <c r="G2010" s="20" t="s">
        <v>120</v>
      </c>
      <c r="H2010" s="22">
        <f t="shared" si="557"/>
        <v>284</v>
      </c>
      <c r="I2010" s="22" t="s">
        <v>127</v>
      </c>
      <c r="J2010">
        <f>COUNT(H2010:H2013)</f>
        <v>4</v>
      </c>
      <c r="K2010" t="b">
        <f t="shared" ca="1" si="564"/>
        <v>0</v>
      </c>
    </row>
    <row r="2011" spans="1:11">
      <c r="A2011" s="20">
        <f t="shared" si="562"/>
        <v>47</v>
      </c>
      <c r="B2011" s="20">
        <f t="shared" si="565"/>
        <v>32</v>
      </c>
      <c r="C2011" s="21" t="s">
        <v>16</v>
      </c>
      <c r="D2011" s="20" t="str">
        <f t="shared" ref="D2011:D2013" si="569">IF(ISNUMBER(SEARCH("n/a",H2011)),"",CONCATENATE(C2011," ",H2011,","))</f>
        <v>"adult_hkd": 329,</v>
      </c>
      <c r="E2011" s="20" t="s">
        <v>25</v>
      </c>
      <c r="F2011" s="20" t="s">
        <v>116</v>
      </c>
      <c r="G2011" s="20" t="s">
        <v>120</v>
      </c>
      <c r="H2011" s="22">
        <f t="shared" si="557"/>
        <v>329</v>
      </c>
      <c r="I2011" s="22" t="s">
        <v>127</v>
      </c>
      <c r="K2011" t="b">
        <f t="shared" ca="1" si="564"/>
        <v>0</v>
      </c>
    </row>
    <row r="2012" spans="1:11">
      <c r="A2012" s="20">
        <f t="shared" si="562"/>
        <v>47</v>
      </c>
      <c r="B2012" s="20">
        <f t="shared" si="565"/>
        <v>33</v>
      </c>
      <c r="C2012" s="21" t="s">
        <v>17</v>
      </c>
      <c r="D2012" s="20" t="str">
        <f t="shared" si="569"/>
        <v>"child_cny": 142,</v>
      </c>
      <c r="E2012" s="20" t="s">
        <v>25</v>
      </c>
      <c r="F2012" s="20" t="s">
        <v>116</v>
      </c>
      <c r="G2012" s="20" t="s">
        <v>120</v>
      </c>
      <c r="H2012" s="22">
        <f t="shared" si="557"/>
        <v>142</v>
      </c>
      <c r="I2012" s="22" t="s">
        <v>127</v>
      </c>
      <c r="K2012" t="b">
        <f t="shared" ca="1" si="564"/>
        <v>0</v>
      </c>
    </row>
    <row r="2013" spans="1:11">
      <c r="A2013" s="20">
        <f t="shared" si="562"/>
        <v>47</v>
      </c>
      <c r="B2013" s="20">
        <f t="shared" si="565"/>
        <v>34</v>
      </c>
      <c r="C2013" s="21" t="s">
        <v>18</v>
      </c>
      <c r="D2013" s="20" t="str">
        <f t="shared" si="569"/>
        <v>"child_hkd": 164,</v>
      </c>
      <c r="E2013" s="20" t="s">
        <v>25</v>
      </c>
      <c r="F2013" s="20" t="s">
        <v>116</v>
      </c>
      <c r="G2013" s="20" t="s">
        <v>120</v>
      </c>
      <c r="H2013" s="22">
        <f t="shared" si="557"/>
        <v>164</v>
      </c>
      <c r="I2013" s="22" t="s">
        <v>127</v>
      </c>
      <c r="K2013" t="b">
        <f t="shared" ca="1" si="564"/>
        <v>0</v>
      </c>
    </row>
    <row r="2014" spans="1:11">
      <c r="A2014">
        <f t="shared" si="562"/>
        <v>47</v>
      </c>
      <c r="B2014">
        <f t="shared" si="565"/>
        <v>35</v>
      </c>
      <c r="C2014" s="1" t="s">
        <v>13</v>
      </c>
      <c r="D2014" t="str">
        <f>IF(J2010=0,"",C2014)</f>
        <v>"class_title":"business_class",</v>
      </c>
      <c r="E2014" t="s">
        <v>25</v>
      </c>
      <c r="F2014" t="s">
        <v>116</v>
      </c>
      <c r="H2014" s="22">
        <f t="shared" si="557"/>
        <v>0</v>
      </c>
      <c r="I2014" s="22" t="s">
        <v>127</v>
      </c>
      <c r="K2014" t="b">
        <f t="shared" ca="1" si="564"/>
        <v>0</v>
      </c>
    </row>
    <row r="2015" spans="1:11">
      <c r="A2015">
        <f t="shared" si="562"/>
        <v>47</v>
      </c>
      <c r="B2015">
        <f t="shared" si="565"/>
        <v>36</v>
      </c>
      <c r="C2015" s="1" t="s">
        <v>14</v>
      </c>
      <c r="D2015" t="str">
        <f>IF(J2010=0,"",C2015)</f>
        <v>"class_type":1</v>
      </c>
      <c r="E2015" t="s">
        <v>25</v>
      </c>
      <c r="F2015" t="s">
        <v>116</v>
      </c>
      <c r="H2015" s="22">
        <f t="shared" si="557"/>
        <v>0</v>
      </c>
      <c r="I2015" s="22" t="s">
        <v>127</v>
      </c>
      <c r="K2015" t="b">
        <f t="shared" ca="1" si="564"/>
        <v>0</v>
      </c>
    </row>
    <row r="2016" spans="1:11">
      <c r="A2016">
        <f t="shared" si="562"/>
        <v>47</v>
      </c>
      <c r="B2016">
        <f t="shared" si="565"/>
        <v>37</v>
      </c>
      <c r="C2016" s="1" t="s">
        <v>2</v>
      </c>
      <c r="D2016" t="str">
        <f>IF(J2010=0,"",C2016)</f>
        <v>}</v>
      </c>
      <c r="E2016" t="s">
        <v>25</v>
      </c>
      <c r="F2016" t="s">
        <v>116</v>
      </c>
      <c r="H2016" s="22">
        <f t="shared" si="557"/>
        <v>0</v>
      </c>
      <c r="I2016" s="22" t="s">
        <v>127</v>
      </c>
      <c r="K2016" t="b">
        <f t="shared" ca="1" si="564"/>
        <v>0</v>
      </c>
    </row>
    <row r="2017" spans="1:11">
      <c r="A2017">
        <f t="shared" si="562"/>
        <v>47</v>
      </c>
      <c r="B2017">
        <f t="shared" si="565"/>
        <v>38</v>
      </c>
      <c r="C2017" s="1" t="s">
        <v>3</v>
      </c>
      <c r="D2017" t="str">
        <f t="shared" ref="D2017:D2019" si="570">C2017</f>
        <v>]</v>
      </c>
      <c r="E2017" t="s">
        <v>25</v>
      </c>
      <c r="F2017" t="s">
        <v>116</v>
      </c>
      <c r="H2017" s="22">
        <f t="shared" si="557"/>
        <v>0</v>
      </c>
      <c r="I2017" s="22" t="s">
        <v>127</v>
      </c>
      <c r="K2017" t="b">
        <f t="shared" ca="1" si="564"/>
        <v>0</v>
      </c>
    </row>
    <row r="2018" spans="1:11">
      <c r="A2018">
        <f t="shared" si="562"/>
        <v>47</v>
      </c>
      <c r="B2018">
        <f t="shared" si="565"/>
        <v>39</v>
      </c>
      <c r="C2018" s="1" t="s">
        <v>2</v>
      </c>
      <c r="D2018" t="str">
        <f t="shared" si="570"/>
        <v>}</v>
      </c>
      <c r="E2018" t="s">
        <v>25</v>
      </c>
      <c r="F2018" t="s">
        <v>116</v>
      </c>
      <c r="H2018" s="22">
        <f t="shared" si="557"/>
        <v>0</v>
      </c>
      <c r="I2018" s="22" t="s">
        <v>127</v>
      </c>
      <c r="K2018" t="b">
        <f t="shared" ca="1" si="564"/>
        <v>0</v>
      </c>
    </row>
    <row r="2019" spans="1:11">
      <c r="A2019">
        <f t="shared" si="562"/>
        <v>47</v>
      </c>
      <c r="B2019">
        <f t="shared" si="565"/>
        <v>40</v>
      </c>
      <c r="C2019" s="1" t="s">
        <v>4</v>
      </c>
      <c r="D2019" t="str">
        <f t="shared" si="570"/>
        <v>],</v>
      </c>
      <c r="E2019" t="s">
        <v>25</v>
      </c>
      <c r="F2019" t="s">
        <v>116</v>
      </c>
      <c r="H2019" s="22">
        <f t="shared" si="557"/>
        <v>0</v>
      </c>
      <c r="I2019" s="22" t="s">
        <v>127</v>
      </c>
      <c r="K2019" t="b">
        <f t="shared" ca="1" si="564"/>
        <v>0</v>
      </c>
    </row>
    <row r="2020" spans="1:11">
      <c r="A2020">
        <f t="shared" si="562"/>
        <v>47</v>
      </c>
      <c r="B2020">
        <f t="shared" si="565"/>
        <v>41</v>
      </c>
      <c r="C2020" s="1" t="s">
        <v>19</v>
      </c>
      <c r="D2020" t="str">
        <f>CONCATENATE(C2020," ",A2020,",")</f>
        <v>"fee_id": 47,</v>
      </c>
      <c r="E2020" t="s">
        <v>25</v>
      </c>
      <c r="F2020" t="s">
        <v>116</v>
      </c>
      <c r="H2020" s="22">
        <f t="shared" si="557"/>
        <v>0</v>
      </c>
      <c r="I2020" s="22" t="s">
        <v>127</v>
      </c>
      <c r="K2020" t="b">
        <f t="shared" ca="1" si="564"/>
        <v>0</v>
      </c>
    </row>
    <row r="2021" spans="1:11">
      <c r="A2021">
        <f t="shared" si="562"/>
        <v>47</v>
      </c>
      <c r="B2021">
        <f t="shared" si="565"/>
        <v>42</v>
      </c>
      <c r="C2021" s="1" t="s">
        <v>129</v>
      </c>
      <c r="D2021" t="str">
        <f>CONCATENATE(C2021,E2021,"2",F2021,"""")</f>
        <v>"route_id": "GMC2WEK"</v>
      </c>
      <c r="E2021" t="s">
        <v>25</v>
      </c>
      <c r="F2021" t="s">
        <v>116</v>
      </c>
      <c r="H2021" s="22">
        <f t="shared" si="557"/>
        <v>0</v>
      </c>
      <c r="I2021" s="22" t="s">
        <v>127</v>
      </c>
      <c r="K2021" t="b">
        <f t="shared" ca="1" si="564"/>
        <v>0</v>
      </c>
    </row>
    <row r="2022" spans="1:11">
      <c r="A2022">
        <f t="shared" si="562"/>
        <v>47</v>
      </c>
      <c r="B2022">
        <f t="shared" si="565"/>
        <v>43</v>
      </c>
      <c r="C2022" s="1" t="s">
        <v>1</v>
      </c>
      <c r="D2022" t="str">
        <f>IF(D2023="","}",C2022)</f>
        <v>},</v>
      </c>
      <c r="E2022" t="s">
        <v>25</v>
      </c>
      <c r="F2022" t="s">
        <v>116</v>
      </c>
      <c r="H2022" s="22">
        <f t="shared" ref="H2022:H2085" si="571">H130</f>
        <v>0</v>
      </c>
      <c r="I2022" s="22" t="s">
        <v>127</v>
      </c>
      <c r="K2022" t="b">
        <f t="shared" ca="1" si="564"/>
        <v>0</v>
      </c>
    </row>
    <row r="2023" spans="1:11">
      <c r="A2023">
        <f t="shared" si="562"/>
        <v>48</v>
      </c>
      <c r="B2023">
        <f t="shared" si="565"/>
        <v>1</v>
      </c>
      <c r="C2023" s="1" t="s">
        <v>0</v>
      </c>
      <c r="D2023" t="str">
        <f>C2023</f>
        <v>{</v>
      </c>
      <c r="E2023" t="s">
        <v>27</v>
      </c>
      <c r="F2023" t="s">
        <v>116</v>
      </c>
      <c r="H2023" s="22">
        <f t="shared" si="571"/>
        <v>0</v>
      </c>
      <c r="I2023" s="22" t="s">
        <v>127</v>
      </c>
      <c r="K2023" t="b">
        <f t="shared" ca="1" si="564"/>
        <v>0</v>
      </c>
    </row>
    <row r="2024" spans="1:11">
      <c r="A2024">
        <f t="shared" si="562"/>
        <v>48</v>
      </c>
      <c r="B2024">
        <f t="shared" si="565"/>
        <v>2</v>
      </c>
      <c r="C2024" s="1" t="s">
        <v>5</v>
      </c>
      <c r="D2024" t="str">
        <f t="shared" ref="D2024:D2027" si="572">C2024</f>
        <v>"fee_data":[</v>
      </c>
      <c r="E2024" t="s">
        <v>27</v>
      </c>
      <c r="F2024" t="s">
        <v>116</v>
      </c>
      <c r="H2024" s="22">
        <f t="shared" si="571"/>
        <v>0</v>
      </c>
      <c r="I2024" s="22" t="s">
        <v>127</v>
      </c>
      <c r="K2024" t="b">
        <f t="shared" ca="1" si="564"/>
        <v>0</v>
      </c>
    </row>
    <row r="2025" spans="1:11">
      <c r="A2025">
        <f t="shared" si="562"/>
        <v>48</v>
      </c>
      <c r="B2025">
        <f t="shared" si="565"/>
        <v>3</v>
      </c>
      <c r="C2025" s="1" t="s">
        <v>0</v>
      </c>
      <c r="D2025" t="str">
        <f t="shared" si="572"/>
        <v>{</v>
      </c>
      <c r="E2025" t="s">
        <v>27</v>
      </c>
      <c r="F2025" t="s">
        <v>116</v>
      </c>
      <c r="H2025" s="22">
        <f t="shared" si="571"/>
        <v>0</v>
      </c>
      <c r="I2025" s="22" t="s">
        <v>127</v>
      </c>
      <c r="K2025" t="b">
        <f t="shared" ca="1" si="564"/>
        <v>0</v>
      </c>
    </row>
    <row r="2026" spans="1:11">
      <c r="A2026">
        <f t="shared" si="562"/>
        <v>48</v>
      </c>
      <c r="B2026">
        <f t="shared" si="565"/>
        <v>4</v>
      </c>
      <c r="C2026" s="24" t="s">
        <v>133</v>
      </c>
      <c r="D2026" t="str">
        <f>CONCATENATE(C2026,$M$1,",",$N$1,""",")</f>
        <v>"fee_date":"2019,2",</v>
      </c>
      <c r="E2026" t="s">
        <v>27</v>
      </c>
      <c r="F2026" t="s">
        <v>116</v>
      </c>
      <c r="H2026" s="22">
        <f t="shared" si="571"/>
        <v>0</v>
      </c>
      <c r="I2026" s="22" t="s">
        <v>127</v>
      </c>
      <c r="K2026" t="b">
        <f t="shared" ca="1" si="564"/>
        <v>0</v>
      </c>
    </row>
    <row r="2027" spans="1:11">
      <c r="A2027">
        <f t="shared" si="562"/>
        <v>48</v>
      </c>
      <c r="B2027">
        <f t="shared" si="565"/>
        <v>5</v>
      </c>
      <c r="C2027" s="1" t="s">
        <v>6</v>
      </c>
      <c r="D2027" t="str">
        <f t="shared" si="572"/>
        <v>"fee_detail":[</v>
      </c>
      <c r="E2027" t="s">
        <v>27</v>
      </c>
      <c r="F2027" t="s">
        <v>116</v>
      </c>
      <c r="H2027" s="22">
        <f t="shared" si="571"/>
        <v>0</v>
      </c>
      <c r="I2027" s="22" t="s">
        <v>127</v>
      </c>
      <c r="K2027" t="b">
        <f t="shared" ca="1" si="564"/>
        <v>0</v>
      </c>
    </row>
    <row r="2028" spans="1:11">
      <c r="A2028">
        <f t="shared" si="562"/>
        <v>48</v>
      </c>
      <c r="B2028">
        <f t="shared" si="565"/>
        <v>6</v>
      </c>
      <c r="C2028" s="1" t="s">
        <v>0</v>
      </c>
      <c r="D2028" t="str">
        <f>IF(J2029=0,"",C2028)</f>
        <v>{</v>
      </c>
      <c r="E2028" t="s">
        <v>27</v>
      </c>
      <c r="F2028" t="s">
        <v>116</v>
      </c>
      <c r="H2028" s="22">
        <f t="shared" si="571"/>
        <v>0</v>
      </c>
      <c r="I2028" s="22" t="s">
        <v>127</v>
      </c>
      <c r="K2028" t="b">
        <f t="shared" ca="1" si="564"/>
        <v>0</v>
      </c>
    </row>
    <row r="2029" spans="1:11">
      <c r="A2029" s="14">
        <f t="shared" si="562"/>
        <v>48</v>
      </c>
      <c r="B2029" s="14">
        <f t="shared" si="565"/>
        <v>7</v>
      </c>
      <c r="C2029" s="15" t="s">
        <v>15</v>
      </c>
      <c r="D2029" s="14" t="str">
        <f>IF(ISNUMBER(SEARCH("n/a",H2029)),"",CONCATENATE(C2029," ",H2029,","))</f>
        <v>"adult_cny": 178,</v>
      </c>
      <c r="E2029" s="14" t="s">
        <v>27</v>
      </c>
      <c r="F2029" s="14" t="s">
        <v>116</v>
      </c>
      <c r="G2029" s="14" t="s">
        <v>117</v>
      </c>
      <c r="H2029" s="22">
        <f t="shared" si="571"/>
        <v>178</v>
      </c>
      <c r="I2029" s="22" t="s">
        <v>127</v>
      </c>
      <c r="J2029">
        <f>COUNT(H2029:H2032)</f>
        <v>4</v>
      </c>
      <c r="K2029" t="b">
        <f t="shared" ca="1" si="564"/>
        <v>0</v>
      </c>
    </row>
    <row r="2030" spans="1:11">
      <c r="A2030" s="14">
        <f t="shared" si="562"/>
        <v>48</v>
      </c>
      <c r="B2030" s="14">
        <f t="shared" si="565"/>
        <v>8</v>
      </c>
      <c r="C2030" s="15" t="s">
        <v>16</v>
      </c>
      <c r="D2030" s="14" t="str">
        <f t="shared" ref="D2030:D2032" si="573">IF(ISNUMBER(SEARCH("n/a",H2030)),"",CONCATENATE(C2030," ",H2030,","))</f>
        <v>"adult_hkd": 206,</v>
      </c>
      <c r="E2030" s="14" t="s">
        <v>27</v>
      </c>
      <c r="F2030" s="14" t="s">
        <v>116</v>
      </c>
      <c r="G2030" s="14" t="s">
        <v>117</v>
      </c>
      <c r="H2030" s="22">
        <f t="shared" si="571"/>
        <v>206</v>
      </c>
      <c r="I2030" s="22" t="s">
        <v>127</v>
      </c>
      <c r="K2030" t="b">
        <f t="shared" ca="1" si="564"/>
        <v>0</v>
      </c>
    </row>
    <row r="2031" spans="1:11">
      <c r="A2031" s="14">
        <f t="shared" si="562"/>
        <v>48</v>
      </c>
      <c r="B2031" s="14">
        <f t="shared" si="565"/>
        <v>9</v>
      </c>
      <c r="C2031" s="15" t="s">
        <v>17</v>
      </c>
      <c r="D2031" s="14" t="str">
        <f t="shared" si="573"/>
        <v>"child_cny": 89,</v>
      </c>
      <c r="E2031" s="14" t="s">
        <v>27</v>
      </c>
      <c r="F2031" s="14" t="s">
        <v>116</v>
      </c>
      <c r="G2031" s="14" t="s">
        <v>117</v>
      </c>
      <c r="H2031" s="22">
        <f t="shared" si="571"/>
        <v>89</v>
      </c>
      <c r="I2031" s="22" t="s">
        <v>127</v>
      </c>
      <c r="K2031" t="b">
        <f t="shared" ca="1" si="564"/>
        <v>0</v>
      </c>
    </row>
    <row r="2032" spans="1:11">
      <c r="A2032" s="14">
        <f t="shared" si="562"/>
        <v>48</v>
      </c>
      <c r="B2032" s="14">
        <f t="shared" si="565"/>
        <v>10</v>
      </c>
      <c r="C2032" s="15" t="s">
        <v>18</v>
      </c>
      <c r="D2032" s="14" t="str">
        <f t="shared" si="573"/>
        <v>"child_hkd": 103,</v>
      </c>
      <c r="E2032" s="14" t="s">
        <v>27</v>
      </c>
      <c r="F2032" s="14" t="s">
        <v>116</v>
      </c>
      <c r="G2032" s="14" t="s">
        <v>117</v>
      </c>
      <c r="H2032" s="22">
        <f t="shared" si="571"/>
        <v>103</v>
      </c>
      <c r="I2032" s="22" t="s">
        <v>127</v>
      </c>
      <c r="K2032" t="b">
        <f t="shared" ca="1" si="564"/>
        <v>0</v>
      </c>
    </row>
    <row r="2033" spans="1:11">
      <c r="A2033">
        <f t="shared" si="562"/>
        <v>48</v>
      </c>
      <c r="B2033">
        <f t="shared" si="565"/>
        <v>11</v>
      </c>
      <c r="C2033" s="1" t="s">
        <v>7</v>
      </c>
      <c r="D2033" t="str">
        <f>IF(J2029=0,"",C2033)</f>
        <v>"class_title":"second_class",</v>
      </c>
      <c r="E2033" t="s">
        <v>27</v>
      </c>
      <c r="F2033" t="s">
        <v>116</v>
      </c>
      <c r="H2033" s="22">
        <f t="shared" si="571"/>
        <v>0</v>
      </c>
      <c r="I2033" s="22" t="s">
        <v>127</v>
      </c>
      <c r="K2033" t="b">
        <f t="shared" ca="1" si="564"/>
        <v>0</v>
      </c>
    </row>
    <row r="2034" spans="1:11">
      <c r="A2034">
        <f t="shared" si="562"/>
        <v>48</v>
      </c>
      <c r="B2034">
        <f t="shared" si="565"/>
        <v>12</v>
      </c>
      <c r="C2034" s="1" t="s">
        <v>8</v>
      </c>
      <c r="D2034" t="str">
        <f>IF(J2029=0,"",C2034)</f>
        <v>"class_type":4</v>
      </c>
      <c r="E2034" t="s">
        <v>27</v>
      </c>
      <c r="F2034" t="s">
        <v>116</v>
      </c>
      <c r="H2034" s="22">
        <f t="shared" si="571"/>
        <v>0</v>
      </c>
      <c r="I2034" s="22" t="s">
        <v>127</v>
      </c>
      <c r="K2034" t="b">
        <f t="shared" ca="1" si="564"/>
        <v>0</v>
      </c>
    </row>
    <row r="2035" spans="1:11">
      <c r="A2035">
        <f t="shared" si="562"/>
        <v>48</v>
      </c>
      <c r="B2035">
        <f t="shared" si="565"/>
        <v>13</v>
      </c>
      <c r="C2035" s="1" t="s">
        <v>1</v>
      </c>
      <c r="D2035" t="str">
        <f>IF(J2029=0,"",IF(SUM(J2037:J2053)&gt;0,C2035,"}"))</f>
        <v>},</v>
      </c>
      <c r="E2035" t="s">
        <v>27</v>
      </c>
      <c r="F2035" t="s">
        <v>116</v>
      </c>
      <c r="H2035" s="22">
        <f t="shared" si="571"/>
        <v>0</v>
      </c>
      <c r="I2035" s="22" t="s">
        <v>127</v>
      </c>
      <c r="K2035" t="b">
        <f t="shared" ca="1" si="564"/>
        <v>0</v>
      </c>
    </row>
    <row r="2036" spans="1:11">
      <c r="A2036">
        <f t="shared" si="562"/>
        <v>48</v>
      </c>
      <c r="B2036">
        <f t="shared" si="565"/>
        <v>14</v>
      </c>
      <c r="C2036" s="1" t="s">
        <v>0</v>
      </c>
      <c r="D2036" t="str">
        <f>IF(J2037=0,"",C2036)</f>
        <v>{</v>
      </c>
      <c r="E2036" t="s">
        <v>27</v>
      </c>
      <c r="F2036" t="s">
        <v>116</v>
      </c>
      <c r="H2036" s="22">
        <f t="shared" si="571"/>
        <v>0</v>
      </c>
      <c r="I2036" s="22" t="s">
        <v>127</v>
      </c>
      <c r="K2036" t="b">
        <f t="shared" ca="1" si="564"/>
        <v>0</v>
      </c>
    </row>
    <row r="2037" spans="1:11">
      <c r="A2037" s="16">
        <f t="shared" si="562"/>
        <v>48</v>
      </c>
      <c r="B2037" s="16">
        <f t="shared" si="565"/>
        <v>15</v>
      </c>
      <c r="C2037" s="17" t="s">
        <v>15</v>
      </c>
      <c r="D2037" s="16" t="str">
        <f>IF(ISNUMBER(SEARCH("n/a",H2037)),"",CONCATENATE(C2037," ",H2037,","))</f>
        <v>"adult_cny": 268,</v>
      </c>
      <c r="E2037" s="16" t="s">
        <v>27</v>
      </c>
      <c r="F2037" s="16" t="s">
        <v>116</v>
      </c>
      <c r="G2037" s="16" t="s">
        <v>118</v>
      </c>
      <c r="H2037" s="22">
        <f t="shared" si="571"/>
        <v>268</v>
      </c>
      <c r="I2037" s="22" t="s">
        <v>127</v>
      </c>
      <c r="J2037">
        <f>COUNT(H2037:H2040)</f>
        <v>4</v>
      </c>
      <c r="K2037" t="b">
        <f t="shared" ca="1" si="564"/>
        <v>0</v>
      </c>
    </row>
    <row r="2038" spans="1:11">
      <c r="A2038" s="16">
        <f t="shared" si="562"/>
        <v>48</v>
      </c>
      <c r="B2038" s="16">
        <f t="shared" si="565"/>
        <v>16</v>
      </c>
      <c r="C2038" s="17" t="s">
        <v>16</v>
      </c>
      <c r="D2038" s="16" t="str">
        <f t="shared" ref="D2038:D2040" si="574">IF(ISNUMBER(SEARCH("n/a",H2038)),"",CONCATENATE(C2038," ",H2038,","))</f>
        <v>"adult_hkd": 310,</v>
      </c>
      <c r="E2038" s="16" t="s">
        <v>27</v>
      </c>
      <c r="F2038" s="16" t="s">
        <v>116</v>
      </c>
      <c r="G2038" s="16" t="s">
        <v>118</v>
      </c>
      <c r="H2038" s="22">
        <f t="shared" si="571"/>
        <v>310</v>
      </c>
      <c r="I2038" s="22" t="s">
        <v>127</v>
      </c>
      <c r="K2038" t="b">
        <f t="shared" ca="1" si="564"/>
        <v>0</v>
      </c>
    </row>
    <row r="2039" spans="1:11">
      <c r="A2039" s="16">
        <f t="shared" si="562"/>
        <v>48</v>
      </c>
      <c r="B2039" s="16">
        <f t="shared" si="565"/>
        <v>17</v>
      </c>
      <c r="C2039" s="17" t="s">
        <v>17</v>
      </c>
      <c r="D2039" s="16" t="str">
        <f t="shared" si="574"/>
        <v>"child_cny": 143,</v>
      </c>
      <c r="E2039" s="16" t="s">
        <v>27</v>
      </c>
      <c r="F2039" s="16" t="s">
        <v>116</v>
      </c>
      <c r="G2039" s="16" t="s">
        <v>118</v>
      </c>
      <c r="H2039" s="22">
        <f t="shared" si="571"/>
        <v>143</v>
      </c>
      <c r="I2039" s="22" t="s">
        <v>127</v>
      </c>
      <c r="K2039" t="b">
        <f t="shared" ca="1" si="564"/>
        <v>0</v>
      </c>
    </row>
    <row r="2040" spans="1:11">
      <c r="A2040" s="16">
        <f t="shared" si="562"/>
        <v>48</v>
      </c>
      <c r="B2040" s="16">
        <f t="shared" si="565"/>
        <v>18</v>
      </c>
      <c r="C2040" s="17" t="s">
        <v>18</v>
      </c>
      <c r="D2040" s="16" t="str">
        <f t="shared" si="574"/>
        <v>"child_hkd": 166,</v>
      </c>
      <c r="E2040" s="16" t="s">
        <v>27</v>
      </c>
      <c r="F2040" s="16" t="s">
        <v>116</v>
      </c>
      <c r="G2040" s="16" t="s">
        <v>118</v>
      </c>
      <c r="H2040" s="22">
        <f t="shared" si="571"/>
        <v>166</v>
      </c>
      <c r="I2040" s="22" t="s">
        <v>127</v>
      </c>
      <c r="K2040" t="b">
        <f t="shared" ca="1" si="564"/>
        <v>0</v>
      </c>
    </row>
    <row r="2041" spans="1:11">
      <c r="A2041">
        <f t="shared" si="562"/>
        <v>48</v>
      </c>
      <c r="B2041">
        <f t="shared" si="565"/>
        <v>19</v>
      </c>
      <c r="C2041" s="1" t="s">
        <v>9</v>
      </c>
      <c r="D2041" t="str">
        <f>IF(J2037=0,"",C2041)</f>
        <v>"class_title":"first_class",</v>
      </c>
      <c r="E2041" t="s">
        <v>27</v>
      </c>
      <c r="F2041" t="s">
        <v>116</v>
      </c>
      <c r="H2041" s="22">
        <f t="shared" si="571"/>
        <v>0</v>
      </c>
      <c r="I2041" s="22" t="s">
        <v>127</v>
      </c>
      <c r="K2041" t="b">
        <f t="shared" ca="1" si="564"/>
        <v>0</v>
      </c>
    </row>
    <row r="2042" spans="1:11">
      <c r="A2042">
        <f t="shared" si="562"/>
        <v>48</v>
      </c>
      <c r="B2042">
        <f t="shared" si="565"/>
        <v>20</v>
      </c>
      <c r="C2042" s="1" t="s">
        <v>10</v>
      </c>
      <c r="D2042" t="str">
        <f>IF(J2037=0,"",C2042)</f>
        <v>"class_type":3</v>
      </c>
      <c r="E2042" t="s">
        <v>27</v>
      </c>
      <c r="F2042" t="s">
        <v>116</v>
      </c>
      <c r="H2042" s="22">
        <f t="shared" si="571"/>
        <v>0</v>
      </c>
      <c r="I2042" s="22" t="s">
        <v>127</v>
      </c>
      <c r="K2042" t="b">
        <f t="shared" ca="1" si="564"/>
        <v>0</v>
      </c>
    </row>
    <row r="2043" spans="1:11">
      <c r="A2043">
        <f t="shared" si="562"/>
        <v>48</v>
      </c>
      <c r="B2043">
        <f t="shared" si="565"/>
        <v>21</v>
      </c>
      <c r="C2043" s="1" t="s">
        <v>1</v>
      </c>
      <c r="D2043" t="str">
        <f>IF(J2037=0,"",IF(SUM(J2045:J2061)&gt;0,C2043,"}"))</f>
        <v>},</v>
      </c>
      <c r="E2043" t="s">
        <v>27</v>
      </c>
      <c r="F2043" t="s">
        <v>116</v>
      </c>
      <c r="H2043" s="22">
        <f t="shared" si="571"/>
        <v>0</v>
      </c>
      <c r="I2043" s="22" t="s">
        <v>127</v>
      </c>
      <c r="K2043" t="b">
        <f t="shared" ca="1" si="564"/>
        <v>0</v>
      </c>
    </row>
    <row r="2044" spans="1:11">
      <c r="A2044">
        <f t="shared" si="562"/>
        <v>48</v>
      </c>
      <c r="B2044">
        <f t="shared" si="565"/>
        <v>22</v>
      </c>
      <c r="C2044" s="1" t="s">
        <v>0</v>
      </c>
      <c r="D2044" t="str">
        <f>IF(J2045=0,"",C2044)</f>
        <v>{</v>
      </c>
      <c r="E2044" t="s">
        <v>27</v>
      </c>
      <c r="F2044" t="s">
        <v>116</v>
      </c>
      <c r="H2044" s="22">
        <f t="shared" si="571"/>
        <v>0</v>
      </c>
      <c r="I2044" s="22" t="s">
        <v>127</v>
      </c>
      <c r="K2044" t="b">
        <f t="shared" ca="1" si="564"/>
        <v>0</v>
      </c>
    </row>
    <row r="2045" spans="1:11">
      <c r="A2045" s="18">
        <f t="shared" ref="A2045:A2065" si="575">ROUNDUP((ROW(C2045)-1)/43,0)</f>
        <v>48</v>
      </c>
      <c r="B2045" s="18">
        <f t="shared" si="565"/>
        <v>23</v>
      </c>
      <c r="C2045" s="19" t="s">
        <v>15</v>
      </c>
      <c r="D2045" s="18" t="str">
        <f>IF(ISNUMBER(SEARCH("n/a",H2045)),"",CONCATENATE(C2045," ",H2045,","))</f>
        <v>"adult_cny": 304,</v>
      </c>
      <c r="E2045" s="18" t="s">
        <v>27</v>
      </c>
      <c r="F2045" s="18" t="s">
        <v>116</v>
      </c>
      <c r="G2045" s="18" t="s">
        <v>119</v>
      </c>
      <c r="H2045" s="22">
        <f t="shared" si="571"/>
        <v>304</v>
      </c>
      <c r="I2045" s="22" t="s">
        <v>127</v>
      </c>
      <c r="J2045">
        <f>COUNT(H2045:H2048)</f>
        <v>4</v>
      </c>
      <c r="K2045" t="b">
        <f t="shared" ca="1" si="564"/>
        <v>0</v>
      </c>
    </row>
    <row r="2046" spans="1:11">
      <c r="A2046" s="18">
        <f t="shared" si="575"/>
        <v>48</v>
      </c>
      <c r="B2046" s="18">
        <f t="shared" si="565"/>
        <v>24</v>
      </c>
      <c r="C2046" s="19" t="s">
        <v>16</v>
      </c>
      <c r="D2046" s="18" t="str">
        <f t="shared" ref="D2046:D2048" si="576">IF(ISNUMBER(SEARCH("n/a",H2046)),"",CONCATENATE(C2046," ",H2046,","))</f>
        <v>"adult_hkd": 352,</v>
      </c>
      <c r="E2046" s="18" t="s">
        <v>27</v>
      </c>
      <c r="F2046" s="18" t="s">
        <v>116</v>
      </c>
      <c r="G2046" s="18" t="s">
        <v>119</v>
      </c>
      <c r="H2046" s="22">
        <f t="shared" si="571"/>
        <v>352</v>
      </c>
      <c r="I2046" s="22" t="s">
        <v>127</v>
      </c>
      <c r="K2046" t="b">
        <f t="shared" ca="1" si="564"/>
        <v>0</v>
      </c>
    </row>
    <row r="2047" spans="1:11">
      <c r="A2047" s="18">
        <f t="shared" si="575"/>
        <v>48</v>
      </c>
      <c r="B2047" s="18">
        <f t="shared" si="565"/>
        <v>25</v>
      </c>
      <c r="C2047" s="19" t="s">
        <v>17</v>
      </c>
      <c r="D2047" s="18" t="str">
        <f t="shared" si="576"/>
        <v>"child_cny": 160,</v>
      </c>
      <c r="E2047" s="18" t="s">
        <v>27</v>
      </c>
      <c r="F2047" s="18" t="s">
        <v>116</v>
      </c>
      <c r="G2047" s="18" t="s">
        <v>119</v>
      </c>
      <c r="H2047" s="22">
        <f t="shared" si="571"/>
        <v>160</v>
      </c>
      <c r="I2047" s="22" t="s">
        <v>127</v>
      </c>
      <c r="K2047" t="b">
        <f t="shared" ca="1" si="564"/>
        <v>0</v>
      </c>
    </row>
    <row r="2048" spans="1:11">
      <c r="A2048" s="18">
        <f t="shared" si="575"/>
        <v>48</v>
      </c>
      <c r="B2048" s="18">
        <f t="shared" si="565"/>
        <v>26</v>
      </c>
      <c r="C2048" s="19" t="s">
        <v>18</v>
      </c>
      <c r="D2048" s="18" t="str">
        <f t="shared" si="576"/>
        <v>"child_hkd": 185,</v>
      </c>
      <c r="E2048" s="18" t="s">
        <v>27</v>
      </c>
      <c r="F2048" s="18" t="s">
        <v>116</v>
      </c>
      <c r="G2048" s="18" t="s">
        <v>119</v>
      </c>
      <c r="H2048" s="22">
        <f t="shared" si="571"/>
        <v>185</v>
      </c>
      <c r="I2048" s="22" t="s">
        <v>127</v>
      </c>
      <c r="K2048" t="b">
        <f t="shared" ca="1" si="564"/>
        <v>0</v>
      </c>
    </row>
    <row r="2049" spans="1:11">
      <c r="A2049">
        <f t="shared" si="575"/>
        <v>48</v>
      </c>
      <c r="B2049">
        <f t="shared" si="565"/>
        <v>27</v>
      </c>
      <c r="C2049" s="1" t="s">
        <v>11</v>
      </c>
      <c r="D2049" t="str">
        <f>IF(J2045=0,"",C2049)</f>
        <v>"class_title":"premium_class",</v>
      </c>
      <c r="E2049" t="s">
        <v>27</v>
      </c>
      <c r="F2049" t="s">
        <v>116</v>
      </c>
      <c r="H2049" s="22">
        <f t="shared" si="571"/>
        <v>0</v>
      </c>
      <c r="I2049" s="22" t="s">
        <v>127</v>
      </c>
      <c r="K2049" t="b">
        <f t="shared" ca="1" si="564"/>
        <v>0</v>
      </c>
    </row>
    <row r="2050" spans="1:11">
      <c r="A2050">
        <f t="shared" si="575"/>
        <v>48</v>
      </c>
      <c r="B2050">
        <f t="shared" si="565"/>
        <v>28</v>
      </c>
      <c r="C2050" s="1" t="s">
        <v>12</v>
      </c>
      <c r="D2050" t="str">
        <f>IF(J2045=0,"",C2050)</f>
        <v>"class_type":2</v>
      </c>
      <c r="E2050" t="s">
        <v>27</v>
      </c>
      <c r="F2050" t="s">
        <v>116</v>
      </c>
      <c r="H2050" s="22">
        <f t="shared" si="571"/>
        <v>0</v>
      </c>
      <c r="I2050" s="22" t="s">
        <v>127</v>
      </c>
      <c r="K2050" t="b">
        <f t="shared" ref="K2050:K2113" ca="1" si="577">IF(EXACT($N$1,$N$2),"",FALSE)</f>
        <v>0</v>
      </c>
    </row>
    <row r="2051" spans="1:11">
      <c r="A2051">
        <f t="shared" si="575"/>
        <v>48</v>
      </c>
      <c r="B2051">
        <f t="shared" ref="B2051:B2114" si="578">MOD((ROW(C2051)-2),43)+1</f>
        <v>29</v>
      </c>
      <c r="C2051" s="1" t="s">
        <v>1</v>
      </c>
      <c r="D2051" t="str">
        <f>IF(J2045=0,"",IF(SUM(J2053:J2069)&gt;0,C2051,"}"))</f>
        <v>},</v>
      </c>
      <c r="E2051" t="s">
        <v>27</v>
      </c>
      <c r="F2051" t="s">
        <v>116</v>
      </c>
      <c r="H2051" s="22">
        <f t="shared" si="571"/>
        <v>0</v>
      </c>
      <c r="I2051" s="22" t="s">
        <v>127</v>
      </c>
      <c r="K2051" t="b">
        <f t="shared" ca="1" si="577"/>
        <v>0</v>
      </c>
    </row>
    <row r="2052" spans="1:11">
      <c r="A2052">
        <f t="shared" si="575"/>
        <v>48</v>
      </c>
      <c r="B2052">
        <f t="shared" si="578"/>
        <v>30</v>
      </c>
      <c r="C2052" s="1" t="s">
        <v>0</v>
      </c>
      <c r="D2052" t="str">
        <f>IF(J2053=0,"",C2052)</f>
        <v>{</v>
      </c>
      <c r="E2052" t="s">
        <v>27</v>
      </c>
      <c r="F2052" t="s">
        <v>116</v>
      </c>
      <c r="H2052" s="22">
        <f t="shared" si="571"/>
        <v>0</v>
      </c>
      <c r="I2052" s="22" t="s">
        <v>127</v>
      </c>
      <c r="K2052" t="b">
        <f t="shared" ca="1" si="577"/>
        <v>0</v>
      </c>
    </row>
    <row r="2053" spans="1:11">
      <c r="A2053" s="20">
        <f t="shared" si="575"/>
        <v>48</v>
      </c>
      <c r="B2053" s="20">
        <f t="shared" si="578"/>
        <v>31</v>
      </c>
      <c r="C2053" s="21" t="s">
        <v>15</v>
      </c>
      <c r="D2053" s="20" t="str">
        <f>IF(ISNUMBER(SEARCH("n/a",H2053)),"",CONCATENATE(C2053," ",H2053,","))</f>
        <v>"adult_cny": 373,</v>
      </c>
      <c r="E2053" s="20" t="s">
        <v>27</v>
      </c>
      <c r="F2053" s="20" t="s">
        <v>116</v>
      </c>
      <c r="G2053" s="20" t="s">
        <v>120</v>
      </c>
      <c r="H2053" s="22">
        <f t="shared" si="571"/>
        <v>373</v>
      </c>
      <c r="I2053" s="22" t="s">
        <v>127</v>
      </c>
      <c r="J2053">
        <f>COUNT(H2053:H2056)</f>
        <v>4</v>
      </c>
      <c r="K2053" t="b">
        <f t="shared" ca="1" si="577"/>
        <v>0</v>
      </c>
    </row>
    <row r="2054" spans="1:11">
      <c r="A2054" s="20">
        <f t="shared" si="575"/>
        <v>48</v>
      </c>
      <c r="B2054" s="20">
        <f t="shared" si="578"/>
        <v>32</v>
      </c>
      <c r="C2054" s="21" t="s">
        <v>16</v>
      </c>
      <c r="D2054" s="20" t="str">
        <f t="shared" ref="D2054:D2056" si="579">IF(ISNUMBER(SEARCH("n/a",H2054)),"",CONCATENATE(C2054," ",H2054,","))</f>
        <v>"adult_hkd": 432,</v>
      </c>
      <c r="E2054" s="20" t="s">
        <v>27</v>
      </c>
      <c r="F2054" s="20" t="s">
        <v>116</v>
      </c>
      <c r="G2054" s="20" t="s">
        <v>120</v>
      </c>
      <c r="H2054" s="22">
        <f t="shared" si="571"/>
        <v>432</v>
      </c>
      <c r="I2054" s="22" t="s">
        <v>127</v>
      </c>
      <c r="K2054" t="b">
        <f t="shared" ca="1" si="577"/>
        <v>0</v>
      </c>
    </row>
    <row r="2055" spans="1:11">
      <c r="A2055" s="20">
        <f t="shared" si="575"/>
        <v>48</v>
      </c>
      <c r="B2055" s="20">
        <f t="shared" si="578"/>
        <v>33</v>
      </c>
      <c r="C2055" s="21" t="s">
        <v>17</v>
      </c>
      <c r="D2055" s="20" t="str">
        <f t="shared" si="579"/>
        <v>"child_cny": 267,</v>
      </c>
      <c r="E2055" s="20" t="s">
        <v>27</v>
      </c>
      <c r="F2055" s="20" t="s">
        <v>116</v>
      </c>
      <c r="G2055" s="20" t="s">
        <v>120</v>
      </c>
      <c r="H2055" s="22">
        <f t="shared" si="571"/>
        <v>267</v>
      </c>
      <c r="I2055" s="22" t="s">
        <v>127</v>
      </c>
      <c r="K2055" t="b">
        <f t="shared" ca="1" si="577"/>
        <v>0</v>
      </c>
    </row>
    <row r="2056" spans="1:11">
      <c r="A2056" s="20">
        <f t="shared" si="575"/>
        <v>48</v>
      </c>
      <c r="B2056" s="20">
        <f t="shared" si="578"/>
        <v>34</v>
      </c>
      <c r="C2056" s="21" t="s">
        <v>18</v>
      </c>
      <c r="D2056" s="20" t="str">
        <f t="shared" si="579"/>
        <v>"child_hkd": 309,</v>
      </c>
      <c r="E2056" s="20" t="s">
        <v>27</v>
      </c>
      <c r="F2056" s="20" t="s">
        <v>116</v>
      </c>
      <c r="G2056" s="20" t="s">
        <v>120</v>
      </c>
      <c r="H2056" s="22">
        <f t="shared" si="571"/>
        <v>309</v>
      </c>
      <c r="I2056" s="22" t="s">
        <v>127</v>
      </c>
      <c r="K2056" t="b">
        <f t="shared" ca="1" si="577"/>
        <v>0</v>
      </c>
    </row>
    <row r="2057" spans="1:11">
      <c r="A2057">
        <f t="shared" si="575"/>
        <v>48</v>
      </c>
      <c r="B2057">
        <f t="shared" si="578"/>
        <v>35</v>
      </c>
      <c r="C2057" s="1" t="s">
        <v>13</v>
      </c>
      <c r="D2057" t="str">
        <f>IF(J2053=0,"",C2057)</f>
        <v>"class_title":"business_class",</v>
      </c>
      <c r="E2057" t="s">
        <v>27</v>
      </c>
      <c r="F2057" t="s">
        <v>116</v>
      </c>
      <c r="H2057" s="22">
        <f t="shared" si="571"/>
        <v>0</v>
      </c>
      <c r="I2057" s="22" t="s">
        <v>127</v>
      </c>
      <c r="K2057" t="b">
        <f t="shared" ca="1" si="577"/>
        <v>0</v>
      </c>
    </row>
    <row r="2058" spans="1:11">
      <c r="A2058">
        <f t="shared" si="575"/>
        <v>48</v>
      </c>
      <c r="B2058">
        <f t="shared" si="578"/>
        <v>36</v>
      </c>
      <c r="C2058" s="1" t="s">
        <v>14</v>
      </c>
      <c r="D2058" t="str">
        <f>IF(J2053=0,"",C2058)</f>
        <v>"class_type":1</v>
      </c>
      <c r="E2058" t="s">
        <v>27</v>
      </c>
      <c r="F2058" t="s">
        <v>116</v>
      </c>
      <c r="H2058" s="22">
        <f t="shared" si="571"/>
        <v>0</v>
      </c>
      <c r="I2058" s="22" t="s">
        <v>127</v>
      </c>
      <c r="K2058" t="b">
        <f t="shared" ca="1" si="577"/>
        <v>0</v>
      </c>
    </row>
    <row r="2059" spans="1:11">
      <c r="A2059">
        <f t="shared" si="575"/>
        <v>48</v>
      </c>
      <c r="B2059">
        <f t="shared" si="578"/>
        <v>37</v>
      </c>
      <c r="C2059" s="1" t="s">
        <v>2</v>
      </c>
      <c r="D2059" t="str">
        <f>IF(J2053=0,"",C2059)</f>
        <v>}</v>
      </c>
      <c r="E2059" t="s">
        <v>27</v>
      </c>
      <c r="F2059" t="s">
        <v>116</v>
      </c>
      <c r="H2059" s="22">
        <f t="shared" si="571"/>
        <v>0</v>
      </c>
      <c r="I2059" s="22" t="s">
        <v>127</v>
      </c>
      <c r="K2059" t="b">
        <f t="shared" ca="1" si="577"/>
        <v>0</v>
      </c>
    </row>
    <row r="2060" spans="1:11">
      <c r="A2060">
        <f t="shared" si="575"/>
        <v>48</v>
      </c>
      <c r="B2060">
        <f t="shared" si="578"/>
        <v>38</v>
      </c>
      <c r="C2060" s="1" t="s">
        <v>3</v>
      </c>
      <c r="D2060" t="str">
        <f t="shared" ref="D2060:D2062" si="580">C2060</f>
        <v>]</v>
      </c>
      <c r="E2060" t="s">
        <v>27</v>
      </c>
      <c r="F2060" t="s">
        <v>116</v>
      </c>
      <c r="H2060" s="22">
        <f t="shared" si="571"/>
        <v>0</v>
      </c>
      <c r="I2060" s="22" t="s">
        <v>127</v>
      </c>
      <c r="K2060" t="b">
        <f t="shared" ca="1" si="577"/>
        <v>0</v>
      </c>
    </row>
    <row r="2061" spans="1:11">
      <c r="A2061">
        <f t="shared" si="575"/>
        <v>48</v>
      </c>
      <c r="B2061">
        <f t="shared" si="578"/>
        <v>39</v>
      </c>
      <c r="C2061" s="1" t="s">
        <v>2</v>
      </c>
      <c r="D2061" t="str">
        <f t="shared" si="580"/>
        <v>}</v>
      </c>
      <c r="E2061" t="s">
        <v>27</v>
      </c>
      <c r="F2061" t="s">
        <v>116</v>
      </c>
      <c r="H2061" s="22">
        <f t="shared" si="571"/>
        <v>0</v>
      </c>
      <c r="I2061" s="22" t="s">
        <v>127</v>
      </c>
      <c r="K2061" t="b">
        <f t="shared" ca="1" si="577"/>
        <v>0</v>
      </c>
    </row>
    <row r="2062" spans="1:11">
      <c r="A2062">
        <f t="shared" si="575"/>
        <v>48</v>
      </c>
      <c r="B2062">
        <f t="shared" si="578"/>
        <v>40</v>
      </c>
      <c r="C2062" s="1" t="s">
        <v>4</v>
      </c>
      <c r="D2062" t="str">
        <f t="shared" si="580"/>
        <v>],</v>
      </c>
      <c r="E2062" t="s">
        <v>27</v>
      </c>
      <c r="F2062" t="s">
        <v>116</v>
      </c>
      <c r="H2062" s="22">
        <f t="shared" si="571"/>
        <v>0</v>
      </c>
      <c r="I2062" s="22" t="s">
        <v>127</v>
      </c>
      <c r="K2062" t="b">
        <f t="shared" ca="1" si="577"/>
        <v>0</v>
      </c>
    </row>
    <row r="2063" spans="1:11">
      <c r="A2063">
        <f t="shared" si="575"/>
        <v>48</v>
      </c>
      <c r="B2063">
        <f t="shared" si="578"/>
        <v>41</v>
      </c>
      <c r="C2063" s="1" t="s">
        <v>19</v>
      </c>
      <c r="D2063" t="str">
        <f>CONCATENATE(C2063," ",A2063,",")</f>
        <v>"fee_id": 48,</v>
      </c>
      <c r="E2063" t="s">
        <v>27</v>
      </c>
      <c r="F2063" t="s">
        <v>116</v>
      </c>
      <c r="H2063" s="22">
        <f t="shared" si="571"/>
        <v>0</v>
      </c>
      <c r="I2063" s="22" t="s">
        <v>127</v>
      </c>
      <c r="K2063" t="b">
        <f t="shared" ca="1" si="577"/>
        <v>0</v>
      </c>
    </row>
    <row r="2064" spans="1:11">
      <c r="A2064">
        <f t="shared" si="575"/>
        <v>48</v>
      </c>
      <c r="B2064">
        <f t="shared" si="578"/>
        <v>42</v>
      </c>
      <c r="C2064" s="1" t="s">
        <v>129</v>
      </c>
      <c r="D2064" t="str">
        <f>CONCATENATE(C2064,E2064,"2",F2064,"""")</f>
        <v>"route_id": "HUM2WEK"</v>
      </c>
      <c r="E2064" t="s">
        <v>27</v>
      </c>
      <c r="F2064" t="s">
        <v>116</v>
      </c>
      <c r="H2064" s="22">
        <f t="shared" si="571"/>
        <v>0</v>
      </c>
      <c r="I2064" s="22" t="s">
        <v>127</v>
      </c>
      <c r="K2064" t="b">
        <f t="shared" ca="1" si="577"/>
        <v>0</v>
      </c>
    </row>
    <row r="2065" spans="1:11">
      <c r="A2065">
        <f t="shared" si="575"/>
        <v>48</v>
      </c>
      <c r="B2065">
        <f t="shared" si="578"/>
        <v>43</v>
      </c>
      <c r="C2065" s="1" t="s">
        <v>1</v>
      </c>
      <c r="D2065" t="str">
        <f>IF(D2066="","}",C2065)</f>
        <v>},</v>
      </c>
      <c r="E2065" t="s">
        <v>27</v>
      </c>
      <c r="F2065" t="s">
        <v>116</v>
      </c>
      <c r="H2065" s="22">
        <f t="shared" si="571"/>
        <v>0</v>
      </c>
      <c r="I2065" s="22" t="s">
        <v>127</v>
      </c>
      <c r="K2065" t="b">
        <f t="shared" ca="1" si="577"/>
        <v>0</v>
      </c>
    </row>
    <row r="2066" spans="1:11">
      <c r="A2066">
        <f>ROUNDUP((ROW(C2066)-1)/43,0)</f>
        <v>49</v>
      </c>
      <c r="B2066">
        <f t="shared" si="578"/>
        <v>1</v>
      </c>
      <c r="C2066" s="1" t="s">
        <v>0</v>
      </c>
      <c r="D2066" t="str">
        <f>C2066</f>
        <v>{</v>
      </c>
      <c r="E2066" t="s">
        <v>29</v>
      </c>
      <c r="F2066" t="s">
        <v>116</v>
      </c>
      <c r="H2066" s="22">
        <f t="shared" si="571"/>
        <v>0</v>
      </c>
      <c r="I2066" s="22" t="s">
        <v>127</v>
      </c>
      <c r="K2066" t="b">
        <f t="shared" ca="1" si="577"/>
        <v>0</v>
      </c>
    </row>
    <row r="2067" spans="1:11">
      <c r="A2067">
        <f t="shared" ref="A2067:A2130" si="581">ROUNDUP((ROW(C2067)-1)/43,0)</f>
        <v>49</v>
      </c>
      <c r="B2067">
        <f t="shared" si="578"/>
        <v>2</v>
      </c>
      <c r="C2067" s="1" t="s">
        <v>5</v>
      </c>
      <c r="D2067" t="str">
        <f t="shared" ref="D2067:D2070" si="582">C2067</f>
        <v>"fee_data":[</v>
      </c>
      <c r="E2067" t="s">
        <v>29</v>
      </c>
      <c r="F2067" t="s">
        <v>116</v>
      </c>
      <c r="H2067" s="22">
        <f t="shared" si="571"/>
        <v>0</v>
      </c>
      <c r="I2067" s="22" t="s">
        <v>127</v>
      </c>
      <c r="K2067" t="b">
        <f t="shared" ca="1" si="577"/>
        <v>0</v>
      </c>
    </row>
    <row r="2068" spans="1:11">
      <c r="A2068">
        <f t="shared" si="581"/>
        <v>49</v>
      </c>
      <c r="B2068">
        <f t="shared" si="578"/>
        <v>3</v>
      </c>
      <c r="C2068" s="1" t="s">
        <v>0</v>
      </c>
      <c r="D2068" t="str">
        <f t="shared" si="582"/>
        <v>{</v>
      </c>
      <c r="E2068" t="s">
        <v>29</v>
      </c>
      <c r="F2068" t="s">
        <v>116</v>
      </c>
      <c r="H2068" s="22">
        <f t="shared" si="571"/>
        <v>0</v>
      </c>
      <c r="I2068" s="22" t="s">
        <v>127</v>
      </c>
      <c r="K2068" t="b">
        <f t="shared" ca="1" si="577"/>
        <v>0</v>
      </c>
    </row>
    <row r="2069" spans="1:11">
      <c r="A2069">
        <f t="shared" si="581"/>
        <v>49</v>
      </c>
      <c r="B2069">
        <f t="shared" si="578"/>
        <v>4</v>
      </c>
      <c r="C2069" s="24" t="s">
        <v>133</v>
      </c>
      <c r="D2069" t="str">
        <f>CONCATENATE(C2069,$M$1,",",$N$1,""",")</f>
        <v>"fee_date":"2019,2",</v>
      </c>
      <c r="E2069" t="s">
        <v>29</v>
      </c>
      <c r="F2069" t="s">
        <v>116</v>
      </c>
      <c r="H2069" s="22">
        <f t="shared" si="571"/>
        <v>0</v>
      </c>
      <c r="I2069" s="22" t="s">
        <v>127</v>
      </c>
      <c r="K2069" t="b">
        <f t="shared" ca="1" si="577"/>
        <v>0</v>
      </c>
    </row>
    <row r="2070" spans="1:11">
      <c r="A2070">
        <f t="shared" si="581"/>
        <v>49</v>
      </c>
      <c r="B2070">
        <f t="shared" si="578"/>
        <v>5</v>
      </c>
      <c r="C2070" s="1" t="s">
        <v>6</v>
      </c>
      <c r="D2070" t="str">
        <f t="shared" si="582"/>
        <v>"fee_detail":[</v>
      </c>
      <c r="E2070" t="s">
        <v>29</v>
      </c>
      <c r="F2070" t="s">
        <v>116</v>
      </c>
      <c r="H2070" s="22">
        <f t="shared" si="571"/>
        <v>0</v>
      </c>
      <c r="I2070" s="22" t="s">
        <v>127</v>
      </c>
      <c r="K2070" t="b">
        <f t="shared" ca="1" si="577"/>
        <v>0</v>
      </c>
    </row>
    <row r="2071" spans="1:11">
      <c r="A2071">
        <f t="shared" si="581"/>
        <v>49</v>
      </c>
      <c r="B2071">
        <f t="shared" si="578"/>
        <v>6</v>
      </c>
      <c r="C2071" s="1" t="s">
        <v>0</v>
      </c>
      <c r="D2071" t="str">
        <f>IF(J2072=0,"",C2071)</f>
        <v>{</v>
      </c>
      <c r="E2071" t="s">
        <v>29</v>
      </c>
      <c r="F2071" t="s">
        <v>116</v>
      </c>
      <c r="H2071" s="22">
        <f t="shared" si="571"/>
        <v>0</v>
      </c>
      <c r="I2071" s="22" t="s">
        <v>127</v>
      </c>
      <c r="K2071" t="b">
        <f t="shared" ca="1" si="577"/>
        <v>0</v>
      </c>
    </row>
    <row r="2072" spans="1:11">
      <c r="A2072" s="14">
        <f t="shared" si="581"/>
        <v>49</v>
      </c>
      <c r="B2072" s="14">
        <f t="shared" si="578"/>
        <v>7</v>
      </c>
      <c r="C2072" s="15" t="s">
        <v>15</v>
      </c>
      <c r="D2072" s="14" t="str">
        <f>IF(ISNUMBER(SEARCH("n/a",H2072)),"",CONCATENATE(C2072," ",H2072,","))</f>
        <v>"adult_cny": 185,</v>
      </c>
      <c r="E2072" s="14" t="s">
        <v>29</v>
      </c>
      <c r="F2072" s="14" t="s">
        <v>116</v>
      </c>
      <c r="G2072" s="14" t="s">
        <v>117</v>
      </c>
      <c r="H2072" s="22">
        <f t="shared" si="571"/>
        <v>185</v>
      </c>
      <c r="I2072" s="22" t="s">
        <v>127</v>
      </c>
      <c r="J2072">
        <f>COUNT(H2072:H2075)</f>
        <v>4</v>
      </c>
      <c r="K2072" t="b">
        <f t="shared" ca="1" si="577"/>
        <v>0</v>
      </c>
    </row>
    <row r="2073" spans="1:11">
      <c r="A2073" s="14">
        <f t="shared" si="581"/>
        <v>49</v>
      </c>
      <c r="B2073" s="14">
        <f t="shared" si="578"/>
        <v>8</v>
      </c>
      <c r="C2073" s="15" t="s">
        <v>16</v>
      </c>
      <c r="D2073" s="14" t="str">
        <f t="shared" ref="D2073:D2075" si="583">IF(ISNUMBER(SEARCH("n/a",H2073)),"",CONCATENATE(C2073," ",H2073,","))</f>
        <v>"adult_hkd": 214,</v>
      </c>
      <c r="E2073" s="14" t="s">
        <v>29</v>
      </c>
      <c r="F2073" s="14" t="s">
        <v>116</v>
      </c>
      <c r="G2073" s="14" t="s">
        <v>117</v>
      </c>
      <c r="H2073" s="22">
        <f t="shared" si="571"/>
        <v>214</v>
      </c>
      <c r="I2073" s="22" t="s">
        <v>127</v>
      </c>
      <c r="K2073" t="b">
        <f t="shared" ca="1" si="577"/>
        <v>0</v>
      </c>
    </row>
    <row r="2074" spans="1:11">
      <c r="A2074" s="14">
        <f t="shared" si="581"/>
        <v>49</v>
      </c>
      <c r="B2074" s="14">
        <f t="shared" si="578"/>
        <v>9</v>
      </c>
      <c r="C2074" s="15" t="s">
        <v>17</v>
      </c>
      <c r="D2074" s="14" t="str">
        <f t="shared" si="583"/>
        <v>"child_cny": 93,</v>
      </c>
      <c r="E2074" s="14" t="s">
        <v>29</v>
      </c>
      <c r="F2074" s="14" t="s">
        <v>116</v>
      </c>
      <c r="G2074" s="14" t="s">
        <v>117</v>
      </c>
      <c r="H2074" s="22">
        <f t="shared" si="571"/>
        <v>93</v>
      </c>
      <c r="I2074" s="22" t="s">
        <v>127</v>
      </c>
      <c r="K2074" t="b">
        <f t="shared" ca="1" si="577"/>
        <v>0</v>
      </c>
    </row>
    <row r="2075" spans="1:11">
      <c r="A2075" s="14">
        <f t="shared" si="581"/>
        <v>49</v>
      </c>
      <c r="B2075" s="14">
        <f t="shared" si="578"/>
        <v>10</v>
      </c>
      <c r="C2075" s="15" t="s">
        <v>18</v>
      </c>
      <c r="D2075" s="14" t="str">
        <f t="shared" si="583"/>
        <v>"child_hkd": 108,</v>
      </c>
      <c r="E2075" s="14" t="s">
        <v>29</v>
      </c>
      <c r="F2075" s="14" t="s">
        <v>116</v>
      </c>
      <c r="G2075" s="14" t="s">
        <v>117</v>
      </c>
      <c r="H2075" s="22">
        <f t="shared" si="571"/>
        <v>108</v>
      </c>
      <c r="I2075" s="22" t="s">
        <v>127</v>
      </c>
      <c r="K2075" t="b">
        <f t="shared" ca="1" si="577"/>
        <v>0</v>
      </c>
    </row>
    <row r="2076" spans="1:11">
      <c r="A2076">
        <f t="shared" si="581"/>
        <v>49</v>
      </c>
      <c r="B2076">
        <f t="shared" si="578"/>
        <v>11</v>
      </c>
      <c r="C2076" s="1" t="s">
        <v>7</v>
      </c>
      <c r="D2076" t="str">
        <f>IF(J2072=0,"",C2076)</f>
        <v>"class_title":"second_class",</v>
      </c>
      <c r="E2076" t="s">
        <v>29</v>
      </c>
      <c r="F2076" t="s">
        <v>116</v>
      </c>
      <c r="H2076" s="22">
        <f t="shared" si="571"/>
        <v>0</v>
      </c>
      <c r="I2076" s="22" t="s">
        <v>127</v>
      </c>
      <c r="K2076" t="b">
        <f t="shared" ca="1" si="577"/>
        <v>0</v>
      </c>
    </row>
    <row r="2077" spans="1:11">
      <c r="A2077">
        <f t="shared" si="581"/>
        <v>49</v>
      </c>
      <c r="B2077">
        <f t="shared" si="578"/>
        <v>12</v>
      </c>
      <c r="C2077" s="1" t="s">
        <v>8</v>
      </c>
      <c r="D2077" t="str">
        <f>IF(J2072=0,"",C2077)</f>
        <v>"class_type":4</v>
      </c>
      <c r="E2077" t="s">
        <v>29</v>
      </c>
      <c r="F2077" t="s">
        <v>116</v>
      </c>
      <c r="H2077" s="22">
        <f t="shared" si="571"/>
        <v>0</v>
      </c>
      <c r="I2077" s="22" t="s">
        <v>127</v>
      </c>
      <c r="K2077" t="b">
        <f t="shared" ca="1" si="577"/>
        <v>0</v>
      </c>
    </row>
    <row r="2078" spans="1:11">
      <c r="A2078">
        <f t="shared" si="581"/>
        <v>49</v>
      </c>
      <c r="B2078">
        <f t="shared" si="578"/>
        <v>13</v>
      </c>
      <c r="C2078" s="1" t="s">
        <v>1</v>
      </c>
      <c r="D2078" t="str">
        <f>IF(J2072=0,"",IF(SUM(J2080:J2096)&gt;0,C2078,"}"))</f>
        <v>},</v>
      </c>
      <c r="E2078" t="s">
        <v>29</v>
      </c>
      <c r="F2078" t="s">
        <v>116</v>
      </c>
      <c r="H2078" s="22">
        <f t="shared" si="571"/>
        <v>0</v>
      </c>
      <c r="I2078" s="22" t="s">
        <v>127</v>
      </c>
      <c r="K2078" t="b">
        <f t="shared" ca="1" si="577"/>
        <v>0</v>
      </c>
    </row>
    <row r="2079" spans="1:11">
      <c r="A2079">
        <f t="shared" si="581"/>
        <v>49</v>
      </c>
      <c r="B2079">
        <f t="shared" si="578"/>
        <v>14</v>
      </c>
      <c r="C2079" s="1" t="s">
        <v>0</v>
      </c>
      <c r="D2079" t="str">
        <f>IF(J2080=0,"",C2079)</f>
        <v>{</v>
      </c>
      <c r="E2079" t="s">
        <v>29</v>
      </c>
      <c r="F2079" t="s">
        <v>116</v>
      </c>
      <c r="H2079" s="22">
        <f t="shared" si="571"/>
        <v>0</v>
      </c>
      <c r="I2079" s="22" t="s">
        <v>127</v>
      </c>
      <c r="K2079" t="b">
        <f t="shared" ca="1" si="577"/>
        <v>0</v>
      </c>
    </row>
    <row r="2080" spans="1:11">
      <c r="A2080" s="16">
        <f t="shared" si="581"/>
        <v>49</v>
      </c>
      <c r="B2080" s="16">
        <f t="shared" si="578"/>
        <v>15</v>
      </c>
      <c r="C2080" s="17" t="s">
        <v>15</v>
      </c>
      <c r="D2080" s="16" t="str">
        <f>IF(ISNUMBER(SEARCH("n/a",H2080)),"",CONCATENATE(C2080," ",H2080,","))</f>
        <v>"adult_cny": 278,</v>
      </c>
      <c r="E2080" s="16" t="s">
        <v>29</v>
      </c>
      <c r="F2080" s="16" t="s">
        <v>116</v>
      </c>
      <c r="G2080" s="16" t="s">
        <v>118</v>
      </c>
      <c r="H2080" s="22">
        <f t="shared" si="571"/>
        <v>278</v>
      </c>
      <c r="I2080" s="22" t="s">
        <v>127</v>
      </c>
      <c r="J2080">
        <f>COUNT(H2080:H2083)</f>
        <v>4</v>
      </c>
      <c r="K2080" t="b">
        <f t="shared" ca="1" si="577"/>
        <v>0</v>
      </c>
    </row>
    <row r="2081" spans="1:11">
      <c r="A2081" s="16">
        <f t="shared" si="581"/>
        <v>49</v>
      </c>
      <c r="B2081" s="16">
        <f t="shared" si="578"/>
        <v>16</v>
      </c>
      <c r="C2081" s="17" t="s">
        <v>16</v>
      </c>
      <c r="D2081" s="16" t="str">
        <f t="shared" ref="D2081:D2083" si="584">IF(ISNUMBER(SEARCH("n/a",H2081)),"",CONCATENATE(C2081," ",H2081,","))</f>
        <v>"adult_hkd": 322,</v>
      </c>
      <c r="E2081" s="16" t="s">
        <v>29</v>
      </c>
      <c r="F2081" s="16" t="s">
        <v>116</v>
      </c>
      <c r="G2081" s="16" t="s">
        <v>118</v>
      </c>
      <c r="H2081" s="22">
        <f t="shared" si="571"/>
        <v>322</v>
      </c>
      <c r="I2081" s="22" t="s">
        <v>127</v>
      </c>
      <c r="K2081" t="b">
        <f t="shared" ca="1" si="577"/>
        <v>0</v>
      </c>
    </row>
    <row r="2082" spans="1:11">
      <c r="A2082" s="16">
        <f t="shared" si="581"/>
        <v>49</v>
      </c>
      <c r="B2082" s="16">
        <f t="shared" si="578"/>
        <v>17</v>
      </c>
      <c r="C2082" s="17" t="s">
        <v>17</v>
      </c>
      <c r="D2082" s="16" t="str">
        <f t="shared" si="584"/>
        <v>"child_cny": 148,</v>
      </c>
      <c r="E2082" s="16" t="s">
        <v>29</v>
      </c>
      <c r="F2082" s="16" t="s">
        <v>116</v>
      </c>
      <c r="G2082" s="16" t="s">
        <v>118</v>
      </c>
      <c r="H2082" s="22">
        <f t="shared" si="571"/>
        <v>148</v>
      </c>
      <c r="I2082" s="22" t="s">
        <v>127</v>
      </c>
      <c r="K2082" t="b">
        <f t="shared" ca="1" si="577"/>
        <v>0</v>
      </c>
    </row>
    <row r="2083" spans="1:11">
      <c r="A2083" s="16">
        <f t="shared" si="581"/>
        <v>49</v>
      </c>
      <c r="B2083" s="16">
        <f t="shared" si="578"/>
        <v>18</v>
      </c>
      <c r="C2083" s="17" t="s">
        <v>18</v>
      </c>
      <c r="D2083" s="16" t="str">
        <f t="shared" si="584"/>
        <v>"child_hkd": 171,</v>
      </c>
      <c r="E2083" s="16" t="s">
        <v>29</v>
      </c>
      <c r="F2083" s="16" t="s">
        <v>116</v>
      </c>
      <c r="G2083" s="16" t="s">
        <v>118</v>
      </c>
      <c r="H2083" s="22">
        <f t="shared" si="571"/>
        <v>171</v>
      </c>
      <c r="I2083" s="22" t="s">
        <v>127</v>
      </c>
      <c r="K2083" t="b">
        <f t="shared" ca="1" si="577"/>
        <v>0</v>
      </c>
    </row>
    <row r="2084" spans="1:11">
      <c r="A2084">
        <f t="shared" si="581"/>
        <v>49</v>
      </c>
      <c r="B2084">
        <f t="shared" si="578"/>
        <v>19</v>
      </c>
      <c r="C2084" s="1" t="s">
        <v>9</v>
      </c>
      <c r="D2084" t="str">
        <f>IF(J2080=0,"",C2084)</f>
        <v>"class_title":"first_class",</v>
      </c>
      <c r="E2084" t="s">
        <v>29</v>
      </c>
      <c r="F2084" t="s">
        <v>116</v>
      </c>
      <c r="H2084" s="22">
        <f t="shared" si="571"/>
        <v>0</v>
      </c>
      <c r="I2084" s="22" t="s">
        <v>127</v>
      </c>
      <c r="K2084" t="b">
        <f t="shared" ca="1" si="577"/>
        <v>0</v>
      </c>
    </row>
    <row r="2085" spans="1:11">
      <c r="A2085">
        <f t="shared" si="581"/>
        <v>49</v>
      </c>
      <c r="B2085">
        <f t="shared" si="578"/>
        <v>20</v>
      </c>
      <c r="C2085" s="1" t="s">
        <v>10</v>
      </c>
      <c r="D2085" t="str">
        <f>IF(J2080=0,"",C2085)</f>
        <v>"class_type":3</v>
      </c>
      <c r="E2085" t="s">
        <v>29</v>
      </c>
      <c r="F2085" t="s">
        <v>116</v>
      </c>
      <c r="H2085" s="22">
        <f t="shared" si="571"/>
        <v>0</v>
      </c>
      <c r="I2085" s="22" t="s">
        <v>127</v>
      </c>
      <c r="K2085" t="b">
        <f t="shared" ca="1" si="577"/>
        <v>0</v>
      </c>
    </row>
    <row r="2086" spans="1:11">
      <c r="A2086">
        <f t="shared" si="581"/>
        <v>49</v>
      </c>
      <c r="B2086">
        <f t="shared" si="578"/>
        <v>21</v>
      </c>
      <c r="C2086" s="1" t="s">
        <v>1</v>
      </c>
      <c r="D2086" t="str">
        <f>IF(J2080=0,"",IF(SUM(J2088:J2104)&gt;0,C2086,"}"))</f>
        <v>},</v>
      </c>
      <c r="E2086" t="s">
        <v>29</v>
      </c>
      <c r="F2086" t="s">
        <v>116</v>
      </c>
      <c r="H2086" s="22">
        <f t="shared" ref="H2086:H2149" si="585">H194</f>
        <v>0</v>
      </c>
      <c r="I2086" s="22" t="s">
        <v>127</v>
      </c>
      <c r="K2086" t="b">
        <f t="shared" ca="1" si="577"/>
        <v>0</v>
      </c>
    </row>
    <row r="2087" spans="1:11">
      <c r="A2087">
        <f t="shared" si="581"/>
        <v>49</v>
      </c>
      <c r="B2087">
        <f t="shared" si="578"/>
        <v>22</v>
      </c>
      <c r="C2087" s="1" t="s">
        <v>0</v>
      </c>
      <c r="D2087" t="str">
        <f>IF(J2088=0,"",C2087)</f>
        <v>{</v>
      </c>
      <c r="E2087" t="s">
        <v>29</v>
      </c>
      <c r="F2087" t="s">
        <v>116</v>
      </c>
      <c r="H2087" s="22">
        <f t="shared" si="585"/>
        <v>0</v>
      </c>
      <c r="I2087" s="22" t="s">
        <v>127</v>
      </c>
      <c r="K2087" t="b">
        <f t="shared" ca="1" si="577"/>
        <v>0</v>
      </c>
    </row>
    <row r="2088" spans="1:11">
      <c r="A2088" s="18">
        <f t="shared" si="581"/>
        <v>49</v>
      </c>
      <c r="B2088" s="18">
        <f t="shared" si="578"/>
        <v>23</v>
      </c>
      <c r="C2088" s="19" t="s">
        <v>15</v>
      </c>
      <c r="D2088" s="18" t="str">
        <f>IF(ISNUMBER(SEARCH("n/a",H2088)),"",CONCATENATE(C2088," ",H2088,","))</f>
        <v>"adult_cny": 316,</v>
      </c>
      <c r="E2088" s="18" t="s">
        <v>29</v>
      </c>
      <c r="F2088" s="18" t="s">
        <v>116</v>
      </c>
      <c r="G2088" s="18" t="s">
        <v>119</v>
      </c>
      <c r="H2088" s="22">
        <f t="shared" si="585"/>
        <v>316</v>
      </c>
      <c r="I2088" s="22" t="s">
        <v>127</v>
      </c>
      <c r="J2088">
        <f>COUNT(H2088:H2091)</f>
        <v>4</v>
      </c>
      <c r="K2088" t="b">
        <f t="shared" ca="1" si="577"/>
        <v>0</v>
      </c>
    </row>
    <row r="2089" spans="1:11">
      <c r="A2089" s="18">
        <f t="shared" si="581"/>
        <v>49</v>
      </c>
      <c r="B2089" s="18">
        <f t="shared" si="578"/>
        <v>24</v>
      </c>
      <c r="C2089" s="19" t="s">
        <v>16</v>
      </c>
      <c r="D2089" s="18" t="str">
        <f t="shared" ref="D2089:D2091" si="586">IF(ISNUMBER(SEARCH("n/a",H2089)),"",CONCATENATE(C2089," ",H2089,","))</f>
        <v>"adult_hkd": 366,</v>
      </c>
      <c r="E2089" s="18" t="s">
        <v>29</v>
      </c>
      <c r="F2089" s="18" t="s">
        <v>116</v>
      </c>
      <c r="G2089" s="18" t="s">
        <v>119</v>
      </c>
      <c r="H2089" s="22">
        <f t="shared" si="585"/>
        <v>366</v>
      </c>
      <c r="I2089" s="22" t="s">
        <v>127</v>
      </c>
      <c r="K2089" t="b">
        <f t="shared" ca="1" si="577"/>
        <v>0</v>
      </c>
    </row>
    <row r="2090" spans="1:11">
      <c r="A2090" s="18">
        <f t="shared" si="581"/>
        <v>49</v>
      </c>
      <c r="B2090" s="18">
        <f t="shared" si="578"/>
        <v>25</v>
      </c>
      <c r="C2090" s="19" t="s">
        <v>17</v>
      </c>
      <c r="D2090" s="18" t="str">
        <f t="shared" si="586"/>
        <v>"child_cny": 167,</v>
      </c>
      <c r="E2090" s="18" t="s">
        <v>29</v>
      </c>
      <c r="F2090" s="18" t="s">
        <v>116</v>
      </c>
      <c r="G2090" s="18" t="s">
        <v>119</v>
      </c>
      <c r="H2090" s="22">
        <f t="shared" si="585"/>
        <v>167</v>
      </c>
      <c r="I2090" s="22" t="s">
        <v>127</v>
      </c>
      <c r="K2090" t="b">
        <f t="shared" ca="1" si="577"/>
        <v>0</v>
      </c>
    </row>
    <row r="2091" spans="1:11">
      <c r="A2091" s="18">
        <f t="shared" si="581"/>
        <v>49</v>
      </c>
      <c r="B2091" s="18">
        <f t="shared" si="578"/>
        <v>26</v>
      </c>
      <c r="C2091" s="19" t="s">
        <v>18</v>
      </c>
      <c r="D2091" s="18" t="str">
        <f t="shared" si="586"/>
        <v>"child_hkd": 193,</v>
      </c>
      <c r="E2091" s="18" t="s">
        <v>29</v>
      </c>
      <c r="F2091" s="18" t="s">
        <v>116</v>
      </c>
      <c r="G2091" s="18" t="s">
        <v>119</v>
      </c>
      <c r="H2091" s="22">
        <f t="shared" si="585"/>
        <v>193</v>
      </c>
      <c r="I2091" s="22" t="s">
        <v>127</v>
      </c>
      <c r="K2091" t="b">
        <f t="shared" ca="1" si="577"/>
        <v>0</v>
      </c>
    </row>
    <row r="2092" spans="1:11">
      <c r="A2092">
        <f t="shared" si="581"/>
        <v>49</v>
      </c>
      <c r="B2092">
        <f t="shared" si="578"/>
        <v>27</v>
      </c>
      <c r="C2092" s="1" t="s">
        <v>11</v>
      </c>
      <c r="D2092" t="str">
        <f>IF(J2088=0,"",C2092)</f>
        <v>"class_title":"premium_class",</v>
      </c>
      <c r="E2092" t="s">
        <v>29</v>
      </c>
      <c r="F2092" t="s">
        <v>116</v>
      </c>
      <c r="H2092" s="22">
        <f t="shared" si="585"/>
        <v>0</v>
      </c>
      <c r="I2092" s="22" t="s">
        <v>127</v>
      </c>
      <c r="K2092" t="b">
        <f t="shared" ca="1" si="577"/>
        <v>0</v>
      </c>
    </row>
    <row r="2093" spans="1:11">
      <c r="A2093">
        <f t="shared" si="581"/>
        <v>49</v>
      </c>
      <c r="B2093">
        <f t="shared" si="578"/>
        <v>28</v>
      </c>
      <c r="C2093" s="1" t="s">
        <v>12</v>
      </c>
      <c r="D2093" t="str">
        <f>IF(J2088=0,"",C2093)</f>
        <v>"class_type":2</v>
      </c>
      <c r="E2093" t="s">
        <v>29</v>
      </c>
      <c r="F2093" t="s">
        <v>116</v>
      </c>
      <c r="H2093" s="22">
        <f t="shared" si="585"/>
        <v>0</v>
      </c>
      <c r="I2093" s="22" t="s">
        <v>127</v>
      </c>
      <c r="K2093" t="b">
        <f t="shared" ca="1" si="577"/>
        <v>0</v>
      </c>
    </row>
    <row r="2094" spans="1:11">
      <c r="A2094">
        <f t="shared" si="581"/>
        <v>49</v>
      </c>
      <c r="B2094">
        <f t="shared" si="578"/>
        <v>29</v>
      </c>
      <c r="C2094" s="1" t="s">
        <v>1</v>
      </c>
      <c r="D2094" t="str">
        <f>IF(J2088=0,"",IF(SUM(J2096:J2112)&gt;0,C2094,"}"))</f>
        <v>},</v>
      </c>
      <c r="E2094" t="s">
        <v>29</v>
      </c>
      <c r="F2094" t="s">
        <v>116</v>
      </c>
      <c r="H2094" s="22">
        <f t="shared" si="585"/>
        <v>0</v>
      </c>
      <c r="I2094" s="22" t="s">
        <v>127</v>
      </c>
      <c r="K2094" t="b">
        <f t="shared" ca="1" si="577"/>
        <v>0</v>
      </c>
    </row>
    <row r="2095" spans="1:11">
      <c r="A2095">
        <f t="shared" si="581"/>
        <v>49</v>
      </c>
      <c r="B2095">
        <f t="shared" si="578"/>
        <v>30</v>
      </c>
      <c r="C2095" s="1" t="s">
        <v>0</v>
      </c>
      <c r="D2095" t="str">
        <f>IF(J2096=0,"",C2095)</f>
        <v>{</v>
      </c>
      <c r="E2095" t="s">
        <v>29</v>
      </c>
      <c r="F2095" t="s">
        <v>116</v>
      </c>
      <c r="H2095" s="22">
        <f t="shared" si="585"/>
        <v>0</v>
      </c>
      <c r="I2095" s="22" t="s">
        <v>127</v>
      </c>
      <c r="K2095" t="b">
        <f t="shared" ca="1" si="577"/>
        <v>0</v>
      </c>
    </row>
    <row r="2096" spans="1:11">
      <c r="A2096" s="20">
        <f t="shared" si="581"/>
        <v>49</v>
      </c>
      <c r="B2096" s="20">
        <f t="shared" si="578"/>
        <v>31</v>
      </c>
      <c r="C2096" s="21" t="s">
        <v>15</v>
      </c>
      <c r="D2096" s="20" t="str">
        <f>IF(ISNUMBER(SEARCH("n/a",H2096)),"",CONCATENATE(C2096," ",H2096,","))</f>
        <v>"adult_cny": 389,</v>
      </c>
      <c r="E2096" s="20" t="s">
        <v>29</v>
      </c>
      <c r="F2096" s="20" t="s">
        <v>116</v>
      </c>
      <c r="G2096" s="20" t="s">
        <v>120</v>
      </c>
      <c r="H2096" s="22">
        <f t="shared" si="585"/>
        <v>389</v>
      </c>
      <c r="I2096" s="22" t="s">
        <v>127</v>
      </c>
      <c r="J2096">
        <f>COUNT(H2096:H2099)</f>
        <v>4</v>
      </c>
      <c r="K2096" t="b">
        <f t="shared" ca="1" si="577"/>
        <v>0</v>
      </c>
    </row>
    <row r="2097" spans="1:11">
      <c r="A2097" s="20">
        <f t="shared" si="581"/>
        <v>49</v>
      </c>
      <c r="B2097" s="20">
        <f t="shared" si="578"/>
        <v>32</v>
      </c>
      <c r="C2097" s="21" t="s">
        <v>16</v>
      </c>
      <c r="D2097" s="20" t="str">
        <f t="shared" ref="D2097:D2099" si="587">IF(ISNUMBER(SEARCH("n/a",H2097)),"",CONCATENATE(C2097," ",H2097,","))</f>
        <v>"adult_hkd": 450,</v>
      </c>
      <c r="E2097" s="20" t="s">
        <v>29</v>
      </c>
      <c r="F2097" s="20" t="s">
        <v>116</v>
      </c>
      <c r="G2097" s="20" t="s">
        <v>120</v>
      </c>
      <c r="H2097" s="22">
        <f t="shared" si="585"/>
        <v>450</v>
      </c>
      <c r="I2097" s="22" t="s">
        <v>127</v>
      </c>
      <c r="K2097" t="b">
        <f t="shared" ca="1" si="577"/>
        <v>0</v>
      </c>
    </row>
    <row r="2098" spans="1:11">
      <c r="A2098" s="20">
        <f t="shared" si="581"/>
        <v>49</v>
      </c>
      <c r="B2098" s="20">
        <f t="shared" si="578"/>
        <v>33</v>
      </c>
      <c r="C2098" s="21" t="s">
        <v>17</v>
      </c>
      <c r="D2098" s="20" t="str">
        <f t="shared" si="587"/>
        <v>"child_cny": 278,</v>
      </c>
      <c r="E2098" s="20" t="s">
        <v>29</v>
      </c>
      <c r="F2098" s="20" t="s">
        <v>116</v>
      </c>
      <c r="G2098" s="20" t="s">
        <v>120</v>
      </c>
      <c r="H2098" s="22">
        <f t="shared" si="585"/>
        <v>278</v>
      </c>
      <c r="I2098" s="22" t="s">
        <v>127</v>
      </c>
      <c r="K2098" t="b">
        <f t="shared" ca="1" si="577"/>
        <v>0</v>
      </c>
    </row>
    <row r="2099" spans="1:11">
      <c r="A2099" s="20">
        <f t="shared" si="581"/>
        <v>49</v>
      </c>
      <c r="B2099" s="20">
        <f t="shared" si="578"/>
        <v>34</v>
      </c>
      <c r="C2099" s="21" t="s">
        <v>18</v>
      </c>
      <c r="D2099" s="20" t="str">
        <f t="shared" si="587"/>
        <v>"child_hkd": 322,</v>
      </c>
      <c r="E2099" s="20" t="s">
        <v>29</v>
      </c>
      <c r="F2099" s="20" t="s">
        <v>116</v>
      </c>
      <c r="G2099" s="20" t="s">
        <v>120</v>
      </c>
      <c r="H2099" s="22">
        <f t="shared" si="585"/>
        <v>322</v>
      </c>
      <c r="I2099" s="22" t="s">
        <v>127</v>
      </c>
      <c r="K2099" t="b">
        <f t="shared" ca="1" si="577"/>
        <v>0</v>
      </c>
    </row>
    <row r="2100" spans="1:11">
      <c r="A2100">
        <f t="shared" si="581"/>
        <v>49</v>
      </c>
      <c r="B2100">
        <f t="shared" si="578"/>
        <v>35</v>
      </c>
      <c r="C2100" s="1" t="s">
        <v>13</v>
      </c>
      <c r="D2100" t="str">
        <f>IF(J2096=0,"",C2100)</f>
        <v>"class_title":"business_class",</v>
      </c>
      <c r="E2100" t="s">
        <v>29</v>
      </c>
      <c r="F2100" t="s">
        <v>116</v>
      </c>
      <c r="H2100" s="22">
        <f t="shared" si="585"/>
        <v>0</v>
      </c>
      <c r="I2100" s="22" t="s">
        <v>127</v>
      </c>
      <c r="K2100" t="b">
        <f t="shared" ca="1" si="577"/>
        <v>0</v>
      </c>
    </row>
    <row r="2101" spans="1:11">
      <c r="A2101">
        <f t="shared" si="581"/>
        <v>49</v>
      </c>
      <c r="B2101">
        <f t="shared" si="578"/>
        <v>36</v>
      </c>
      <c r="C2101" s="1" t="s">
        <v>14</v>
      </c>
      <c r="D2101" t="str">
        <f>IF(J2096=0,"",C2101)</f>
        <v>"class_type":1</v>
      </c>
      <c r="E2101" t="s">
        <v>29</v>
      </c>
      <c r="F2101" t="s">
        <v>116</v>
      </c>
      <c r="H2101" s="22">
        <f t="shared" si="585"/>
        <v>0</v>
      </c>
      <c r="I2101" s="22" t="s">
        <v>127</v>
      </c>
      <c r="K2101" t="b">
        <f t="shared" ca="1" si="577"/>
        <v>0</v>
      </c>
    </row>
    <row r="2102" spans="1:11">
      <c r="A2102">
        <f t="shared" si="581"/>
        <v>49</v>
      </c>
      <c r="B2102">
        <f t="shared" si="578"/>
        <v>37</v>
      </c>
      <c r="C2102" s="1" t="s">
        <v>2</v>
      </c>
      <c r="D2102" t="str">
        <f>IF(J2096=0,"",C2102)</f>
        <v>}</v>
      </c>
      <c r="E2102" t="s">
        <v>29</v>
      </c>
      <c r="F2102" t="s">
        <v>116</v>
      </c>
      <c r="H2102" s="22">
        <f t="shared" si="585"/>
        <v>0</v>
      </c>
      <c r="I2102" s="22" t="s">
        <v>127</v>
      </c>
      <c r="K2102" t="b">
        <f t="shared" ca="1" si="577"/>
        <v>0</v>
      </c>
    </row>
    <row r="2103" spans="1:11">
      <c r="A2103">
        <f t="shared" si="581"/>
        <v>49</v>
      </c>
      <c r="B2103">
        <f t="shared" si="578"/>
        <v>38</v>
      </c>
      <c r="C2103" s="1" t="s">
        <v>3</v>
      </c>
      <c r="D2103" t="str">
        <f t="shared" ref="D2103:D2105" si="588">C2103</f>
        <v>]</v>
      </c>
      <c r="E2103" t="s">
        <v>29</v>
      </c>
      <c r="F2103" t="s">
        <v>116</v>
      </c>
      <c r="H2103" s="22">
        <f t="shared" si="585"/>
        <v>0</v>
      </c>
      <c r="I2103" s="22" t="s">
        <v>127</v>
      </c>
      <c r="K2103" t="b">
        <f t="shared" ca="1" si="577"/>
        <v>0</v>
      </c>
    </row>
    <row r="2104" spans="1:11">
      <c r="A2104">
        <f t="shared" si="581"/>
        <v>49</v>
      </c>
      <c r="B2104">
        <f t="shared" si="578"/>
        <v>39</v>
      </c>
      <c r="C2104" s="1" t="s">
        <v>2</v>
      </c>
      <c r="D2104" t="str">
        <f t="shared" si="588"/>
        <v>}</v>
      </c>
      <c r="E2104" t="s">
        <v>29</v>
      </c>
      <c r="F2104" t="s">
        <v>116</v>
      </c>
      <c r="H2104" s="22">
        <f t="shared" si="585"/>
        <v>0</v>
      </c>
      <c r="I2104" s="22" t="s">
        <v>127</v>
      </c>
      <c r="K2104" t="b">
        <f t="shared" ca="1" si="577"/>
        <v>0</v>
      </c>
    </row>
    <row r="2105" spans="1:11">
      <c r="A2105">
        <f t="shared" si="581"/>
        <v>49</v>
      </c>
      <c r="B2105">
        <f t="shared" si="578"/>
        <v>40</v>
      </c>
      <c r="C2105" s="1" t="s">
        <v>4</v>
      </c>
      <c r="D2105" t="str">
        <f t="shared" si="588"/>
        <v>],</v>
      </c>
      <c r="E2105" t="s">
        <v>29</v>
      </c>
      <c r="F2105" t="s">
        <v>116</v>
      </c>
      <c r="H2105" s="22">
        <f t="shared" si="585"/>
        <v>0</v>
      </c>
      <c r="I2105" s="22" t="s">
        <v>127</v>
      </c>
      <c r="K2105" t="b">
        <f t="shared" ca="1" si="577"/>
        <v>0</v>
      </c>
    </row>
    <row r="2106" spans="1:11">
      <c r="A2106">
        <f t="shared" si="581"/>
        <v>49</v>
      </c>
      <c r="B2106">
        <f t="shared" si="578"/>
        <v>41</v>
      </c>
      <c r="C2106" s="1" t="s">
        <v>19</v>
      </c>
      <c r="D2106" t="str">
        <f>CONCATENATE(C2106," ",A2106,",")</f>
        <v>"fee_id": 49,</v>
      </c>
      <c r="E2106" t="s">
        <v>29</v>
      </c>
      <c r="F2106" t="s">
        <v>116</v>
      </c>
      <c r="H2106" s="22">
        <f t="shared" si="585"/>
        <v>0</v>
      </c>
      <c r="I2106" s="22" t="s">
        <v>127</v>
      </c>
      <c r="K2106" t="b">
        <f t="shared" ca="1" si="577"/>
        <v>0</v>
      </c>
    </row>
    <row r="2107" spans="1:11">
      <c r="A2107">
        <f t="shared" si="581"/>
        <v>49</v>
      </c>
      <c r="B2107">
        <f t="shared" si="578"/>
        <v>42</v>
      </c>
      <c r="C2107" s="1" t="s">
        <v>129</v>
      </c>
      <c r="D2107" t="str">
        <f>CONCATENATE(C2107,E2107,"2",F2107,"""")</f>
        <v>"route_id": "QIS2WEK"</v>
      </c>
      <c r="E2107" t="s">
        <v>29</v>
      </c>
      <c r="F2107" t="s">
        <v>116</v>
      </c>
      <c r="H2107" s="22">
        <f t="shared" si="585"/>
        <v>0</v>
      </c>
      <c r="I2107" s="22" t="s">
        <v>127</v>
      </c>
      <c r="K2107" t="b">
        <f t="shared" ca="1" si="577"/>
        <v>0</v>
      </c>
    </row>
    <row r="2108" spans="1:11">
      <c r="A2108">
        <f t="shared" si="581"/>
        <v>49</v>
      </c>
      <c r="B2108">
        <f t="shared" si="578"/>
        <v>43</v>
      </c>
      <c r="C2108" s="1" t="s">
        <v>1</v>
      </c>
      <c r="D2108" t="str">
        <f>IF(D2109="","}",C2108)</f>
        <v>},</v>
      </c>
      <c r="E2108" t="s">
        <v>29</v>
      </c>
      <c r="F2108" t="s">
        <v>116</v>
      </c>
      <c r="H2108" s="22">
        <f t="shared" si="585"/>
        <v>0</v>
      </c>
      <c r="I2108" s="22" t="s">
        <v>127</v>
      </c>
      <c r="K2108" t="b">
        <f t="shared" ca="1" si="577"/>
        <v>0</v>
      </c>
    </row>
    <row r="2109" spans="1:11">
      <c r="A2109">
        <f t="shared" si="581"/>
        <v>50</v>
      </c>
      <c r="B2109">
        <f t="shared" si="578"/>
        <v>1</v>
      </c>
      <c r="C2109" s="1" t="s">
        <v>0</v>
      </c>
      <c r="D2109" t="str">
        <f>C2109</f>
        <v>{</v>
      </c>
      <c r="E2109" t="s">
        <v>31</v>
      </c>
      <c r="F2109" t="s">
        <v>116</v>
      </c>
      <c r="H2109" s="22">
        <f t="shared" si="585"/>
        <v>0</v>
      </c>
      <c r="I2109" s="22" t="s">
        <v>127</v>
      </c>
      <c r="K2109" t="b">
        <f t="shared" ca="1" si="577"/>
        <v>0</v>
      </c>
    </row>
    <row r="2110" spans="1:11">
      <c r="A2110">
        <f t="shared" si="581"/>
        <v>50</v>
      </c>
      <c r="B2110">
        <f t="shared" si="578"/>
        <v>2</v>
      </c>
      <c r="C2110" s="1" t="s">
        <v>5</v>
      </c>
      <c r="D2110" t="str">
        <f t="shared" ref="D2110:D2113" si="589">C2110</f>
        <v>"fee_data":[</v>
      </c>
      <c r="E2110" t="s">
        <v>31</v>
      </c>
      <c r="F2110" t="s">
        <v>116</v>
      </c>
      <c r="H2110" s="22">
        <f t="shared" si="585"/>
        <v>0</v>
      </c>
      <c r="I2110" s="22" t="s">
        <v>127</v>
      </c>
      <c r="K2110" t="b">
        <f t="shared" ca="1" si="577"/>
        <v>0</v>
      </c>
    </row>
    <row r="2111" spans="1:11">
      <c r="A2111">
        <f t="shared" si="581"/>
        <v>50</v>
      </c>
      <c r="B2111">
        <f t="shared" si="578"/>
        <v>3</v>
      </c>
      <c r="C2111" s="1" t="s">
        <v>0</v>
      </c>
      <c r="D2111" t="str">
        <f t="shared" si="589"/>
        <v>{</v>
      </c>
      <c r="E2111" t="s">
        <v>31</v>
      </c>
      <c r="F2111" t="s">
        <v>116</v>
      </c>
      <c r="H2111" s="22">
        <f t="shared" si="585"/>
        <v>0</v>
      </c>
      <c r="I2111" s="22" t="s">
        <v>127</v>
      </c>
      <c r="K2111" t="b">
        <f t="shared" ca="1" si="577"/>
        <v>0</v>
      </c>
    </row>
    <row r="2112" spans="1:11">
      <c r="A2112">
        <f t="shared" si="581"/>
        <v>50</v>
      </c>
      <c r="B2112">
        <f t="shared" si="578"/>
        <v>4</v>
      </c>
      <c r="C2112" s="24" t="s">
        <v>133</v>
      </c>
      <c r="D2112" t="str">
        <f>CONCATENATE(C2112,$M$1,",",$N$1,""",")</f>
        <v>"fee_date":"2019,2",</v>
      </c>
      <c r="E2112" t="s">
        <v>31</v>
      </c>
      <c r="F2112" t="s">
        <v>116</v>
      </c>
      <c r="H2112" s="22">
        <f t="shared" si="585"/>
        <v>0</v>
      </c>
      <c r="I2112" s="22" t="s">
        <v>127</v>
      </c>
      <c r="K2112" t="b">
        <f t="shared" ca="1" si="577"/>
        <v>0</v>
      </c>
    </row>
    <row r="2113" spans="1:11">
      <c r="A2113">
        <f t="shared" si="581"/>
        <v>50</v>
      </c>
      <c r="B2113">
        <f t="shared" si="578"/>
        <v>5</v>
      </c>
      <c r="C2113" s="1" t="s">
        <v>6</v>
      </c>
      <c r="D2113" t="str">
        <f t="shared" si="589"/>
        <v>"fee_detail":[</v>
      </c>
      <c r="E2113" t="s">
        <v>31</v>
      </c>
      <c r="F2113" t="s">
        <v>116</v>
      </c>
      <c r="H2113" s="22">
        <f t="shared" si="585"/>
        <v>0</v>
      </c>
      <c r="I2113" s="22" t="s">
        <v>127</v>
      </c>
      <c r="K2113" t="b">
        <f t="shared" ca="1" si="577"/>
        <v>0</v>
      </c>
    </row>
    <row r="2114" spans="1:11">
      <c r="A2114">
        <f t="shared" si="581"/>
        <v>50</v>
      </c>
      <c r="B2114">
        <f t="shared" si="578"/>
        <v>6</v>
      </c>
      <c r="C2114" s="1" t="s">
        <v>0</v>
      </c>
      <c r="D2114" t="str">
        <f>IF(J2115=0,"",C2114)</f>
        <v>{</v>
      </c>
      <c r="E2114" t="s">
        <v>31</v>
      </c>
      <c r="F2114" t="s">
        <v>116</v>
      </c>
      <c r="H2114" s="22">
        <f t="shared" si="585"/>
        <v>0</v>
      </c>
      <c r="I2114" s="22" t="s">
        <v>127</v>
      </c>
      <c r="K2114" t="b">
        <f t="shared" ref="K2114:K2177" ca="1" si="590">IF(EXACT($N$1,$N$2),"",FALSE)</f>
        <v>0</v>
      </c>
    </row>
    <row r="2115" spans="1:11">
      <c r="A2115" s="14">
        <f t="shared" si="581"/>
        <v>50</v>
      </c>
      <c r="B2115" s="14">
        <f t="shared" ref="B2115:B2178" si="591">MOD((ROW(C2115)-2),43)+1</f>
        <v>7</v>
      </c>
      <c r="C2115" s="15" t="s">
        <v>15</v>
      </c>
      <c r="D2115" s="14" t="str">
        <f>IF(ISNUMBER(SEARCH("n/a",H2115)),"",CONCATENATE(C2115," ",H2115,","))</f>
        <v>"adult_cny": 215,</v>
      </c>
      <c r="E2115" s="14" t="s">
        <v>31</v>
      </c>
      <c r="F2115" s="14" t="s">
        <v>116</v>
      </c>
      <c r="G2115" s="14" t="s">
        <v>117</v>
      </c>
      <c r="H2115" s="22">
        <f t="shared" si="585"/>
        <v>215</v>
      </c>
      <c r="I2115" s="22" t="s">
        <v>127</v>
      </c>
      <c r="J2115">
        <f>COUNT(H2115:H2118)</f>
        <v>4</v>
      </c>
      <c r="K2115" t="b">
        <f t="shared" ca="1" si="590"/>
        <v>0</v>
      </c>
    </row>
    <row r="2116" spans="1:11">
      <c r="A2116" s="14">
        <f t="shared" si="581"/>
        <v>50</v>
      </c>
      <c r="B2116" s="14">
        <f t="shared" si="591"/>
        <v>8</v>
      </c>
      <c r="C2116" s="15" t="s">
        <v>16</v>
      </c>
      <c r="D2116" s="14" t="str">
        <f t="shared" ref="D2116:D2118" si="592">IF(ISNUMBER(SEARCH("n/a",H2116)),"",CONCATENATE(C2116," ",H2116,","))</f>
        <v>"adult_hkd": 249,</v>
      </c>
      <c r="E2116" s="14" t="s">
        <v>31</v>
      </c>
      <c r="F2116" s="14" t="s">
        <v>116</v>
      </c>
      <c r="G2116" s="14" t="s">
        <v>117</v>
      </c>
      <c r="H2116" s="22">
        <f t="shared" si="585"/>
        <v>249</v>
      </c>
      <c r="I2116" s="22" t="s">
        <v>127</v>
      </c>
      <c r="K2116" t="b">
        <f t="shared" ca="1" si="590"/>
        <v>0</v>
      </c>
    </row>
    <row r="2117" spans="1:11">
      <c r="A2117" s="14">
        <f t="shared" si="581"/>
        <v>50</v>
      </c>
      <c r="B2117" s="14">
        <f t="shared" si="591"/>
        <v>9</v>
      </c>
      <c r="C2117" s="15" t="s">
        <v>17</v>
      </c>
      <c r="D2117" s="14" t="str">
        <f t="shared" si="592"/>
        <v>"child_cny": 108,</v>
      </c>
      <c r="E2117" s="14" t="s">
        <v>31</v>
      </c>
      <c r="F2117" s="14" t="s">
        <v>116</v>
      </c>
      <c r="G2117" s="14" t="s">
        <v>117</v>
      </c>
      <c r="H2117" s="22">
        <f t="shared" si="585"/>
        <v>108</v>
      </c>
      <c r="I2117" s="22" t="s">
        <v>127</v>
      </c>
      <c r="K2117" t="b">
        <f t="shared" ca="1" si="590"/>
        <v>0</v>
      </c>
    </row>
    <row r="2118" spans="1:11">
      <c r="A2118" s="14">
        <f t="shared" si="581"/>
        <v>50</v>
      </c>
      <c r="B2118" s="14">
        <f t="shared" si="591"/>
        <v>10</v>
      </c>
      <c r="C2118" s="15" t="s">
        <v>18</v>
      </c>
      <c r="D2118" s="14" t="str">
        <f t="shared" si="592"/>
        <v>"child_hkd": 125,</v>
      </c>
      <c r="E2118" s="14" t="s">
        <v>31</v>
      </c>
      <c r="F2118" s="14" t="s">
        <v>116</v>
      </c>
      <c r="G2118" s="14" t="s">
        <v>117</v>
      </c>
      <c r="H2118" s="22">
        <f t="shared" si="585"/>
        <v>125</v>
      </c>
      <c r="I2118" s="22" t="s">
        <v>127</v>
      </c>
      <c r="K2118" t="b">
        <f t="shared" ca="1" si="590"/>
        <v>0</v>
      </c>
    </row>
    <row r="2119" spans="1:11">
      <c r="A2119">
        <f t="shared" si="581"/>
        <v>50</v>
      </c>
      <c r="B2119">
        <f t="shared" si="591"/>
        <v>11</v>
      </c>
      <c r="C2119" s="1" t="s">
        <v>7</v>
      </c>
      <c r="D2119" t="str">
        <f>IF(J2115=0,"",C2119)</f>
        <v>"class_title":"second_class",</v>
      </c>
      <c r="E2119" t="s">
        <v>31</v>
      </c>
      <c r="F2119" t="s">
        <v>116</v>
      </c>
      <c r="H2119" s="22">
        <f t="shared" si="585"/>
        <v>0</v>
      </c>
      <c r="I2119" s="22" t="s">
        <v>127</v>
      </c>
      <c r="K2119" t="b">
        <f t="shared" ca="1" si="590"/>
        <v>0</v>
      </c>
    </row>
    <row r="2120" spans="1:11">
      <c r="A2120">
        <f t="shared" si="581"/>
        <v>50</v>
      </c>
      <c r="B2120">
        <f t="shared" si="591"/>
        <v>12</v>
      </c>
      <c r="C2120" s="1" t="s">
        <v>8</v>
      </c>
      <c r="D2120" t="str">
        <f>IF(J2115=0,"",C2120)</f>
        <v>"class_type":4</v>
      </c>
      <c r="E2120" t="s">
        <v>31</v>
      </c>
      <c r="F2120" t="s">
        <v>116</v>
      </c>
      <c r="H2120" s="22">
        <f t="shared" si="585"/>
        <v>0</v>
      </c>
      <c r="I2120" s="22" t="s">
        <v>127</v>
      </c>
      <c r="K2120" t="b">
        <f t="shared" ca="1" si="590"/>
        <v>0</v>
      </c>
    </row>
    <row r="2121" spans="1:11">
      <c r="A2121">
        <f t="shared" si="581"/>
        <v>50</v>
      </c>
      <c r="B2121">
        <f t="shared" si="591"/>
        <v>13</v>
      </c>
      <c r="C2121" s="1" t="s">
        <v>1</v>
      </c>
      <c r="D2121" t="str">
        <f>IF(J2115=0,"",IF(SUM(J2123:J2139)&gt;0,C2121,"}"))</f>
        <v>},</v>
      </c>
      <c r="E2121" t="s">
        <v>31</v>
      </c>
      <c r="F2121" t="s">
        <v>116</v>
      </c>
      <c r="H2121" s="22">
        <f t="shared" si="585"/>
        <v>0</v>
      </c>
      <c r="I2121" s="22" t="s">
        <v>127</v>
      </c>
      <c r="K2121" t="b">
        <f t="shared" ca="1" si="590"/>
        <v>0</v>
      </c>
    </row>
    <row r="2122" spans="1:11">
      <c r="A2122">
        <f t="shared" si="581"/>
        <v>50</v>
      </c>
      <c r="B2122">
        <f t="shared" si="591"/>
        <v>14</v>
      </c>
      <c r="C2122" s="1" t="s">
        <v>0</v>
      </c>
      <c r="D2122" t="str">
        <f>IF(J2123=0,"",C2122)</f>
        <v>{</v>
      </c>
      <c r="E2122" t="s">
        <v>31</v>
      </c>
      <c r="F2122" t="s">
        <v>116</v>
      </c>
      <c r="H2122" s="22">
        <f t="shared" si="585"/>
        <v>0</v>
      </c>
      <c r="I2122" s="22" t="s">
        <v>127</v>
      </c>
      <c r="K2122" t="b">
        <f t="shared" ca="1" si="590"/>
        <v>0</v>
      </c>
    </row>
    <row r="2123" spans="1:11">
      <c r="A2123" s="16">
        <f t="shared" si="581"/>
        <v>50</v>
      </c>
      <c r="B2123" s="16">
        <f t="shared" si="591"/>
        <v>15</v>
      </c>
      <c r="C2123" s="17" t="s">
        <v>15</v>
      </c>
      <c r="D2123" s="16" t="str">
        <f>IF(ISNUMBER(SEARCH("n/a",H2123)),"",CONCATENATE(C2123," ",H2123,","))</f>
        <v>"adult_cny": 323,</v>
      </c>
      <c r="E2123" s="16" t="s">
        <v>31</v>
      </c>
      <c r="F2123" s="16" t="s">
        <v>116</v>
      </c>
      <c r="G2123" s="16" t="s">
        <v>118</v>
      </c>
      <c r="H2123" s="22">
        <f t="shared" si="585"/>
        <v>323</v>
      </c>
      <c r="I2123" s="22" t="s">
        <v>127</v>
      </c>
      <c r="J2123">
        <f>COUNT(H2123:H2126)</f>
        <v>4</v>
      </c>
      <c r="K2123" t="b">
        <f t="shared" ca="1" si="590"/>
        <v>0</v>
      </c>
    </row>
    <row r="2124" spans="1:11">
      <c r="A2124" s="16">
        <f t="shared" si="581"/>
        <v>50</v>
      </c>
      <c r="B2124" s="16">
        <f t="shared" si="591"/>
        <v>16</v>
      </c>
      <c r="C2124" s="17" t="s">
        <v>16</v>
      </c>
      <c r="D2124" s="16" t="str">
        <f t="shared" ref="D2124:D2126" si="593">IF(ISNUMBER(SEARCH("n/a",H2124)),"",CONCATENATE(C2124," ",H2124,","))</f>
        <v>"adult_hkd": 374,</v>
      </c>
      <c r="E2124" s="16" t="s">
        <v>31</v>
      </c>
      <c r="F2124" s="16" t="s">
        <v>116</v>
      </c>
      <c r="G2124" s="16" t="s">
        <v>118</v>
      </c>
      <c r="H2124" s="22">
        <f t="shared" si="585"/>
        <v>374</v>
      </c>
      <c r="I2124" s="22" t="s">
        <v>127</v>
      </c>
      <c r="K2124" t="b">
        <f t="shared" ca="1" si="590"/>
        <v>0</v>
      </c>
    </row>
    <row r="2125" spans="1:11">
      <c r="A2125" s="16">
        <f t="shared" si="581"/>
        <v>50</v>
      </c>
      <c r="B2125" s="16">
        <f t="shared" si="591"/>
        <v>17</v>
      </c>
      <c r="C2125" s="17" t="s">
        <v>17</v>
      </c>
      <c r="D2125" s="16" t="str">
        <f t="shared" si="593"/>
        <v>"child_cny": 172,</v>
      </c>
      <c r="E2125" s="16" t="s">
        <v>31</v>
      </c>
      <c r="F2125" s="16" t="s">
        <v>116</v>
      </c>
      <c r="G2125" s="16" t="s">
        <v>118</v>
      </c>
      <c r="H2125" s="22">
        <f t="shared" si="585"/>
        <v>172</v>
      </c>
      <c r="I2125" s="22" t="s">
        <v>127</v>
      </c>
      <c r="K2125" t="b">
        <f t="shared" ca="1" si="590"/>
        <v>0</v>
      </c>
    </row>
    <row r="2126" spans="1:11">
      <c r="A2126" s="16">
        <f t="shared" si="581"/>
        <v>50</v>
      </c>
      <c r="B2126" s="16">
        <f t="shared" si="591"/>
        <v>18</v>
      </c>
      <c r="C2126" s="17" t="s">
        <v>18</v>
      </c>
      <c r="D2126" s="16" t="str">
        <f t="shared" si="593"/>
        <v>"child_hkd": 199,</v>
      </c>
      <c r="E2126" s="16" t="s">
        <v>31</v>
      </c>
      <c r="F2126" s="16" t="s">
        <v>116</v>
      </c>
      <c r="G2126" s="16" t="s">
        <v>118</v>
      </c>
      <c r="H2126" s="22">
        <f t="shared" si="585"/>
        <v>199</v>
      </c>
      <c r="I2126" s="22" t="s">
        <v>127</v>
      </c>
      <c r="K2126" t="b">
        <f t="shared" ca="1" si="590"/>
        <v>0</v>
      </c>
    </row>
    <row r="2127" spans="1:11">
      <c r="A2127">
        <f t="shared" si="581"/>
        <v>50</v>
      </c>
      <c r="B2127">
        <f t="shared" si="591"/>
        <v>19</v>
      </c>
      <c r="C2127" s="1" t="s">
        <v>9</v>
      </c>
      <c r="D2127" t="str">
        <f>IF(J2123=0,"",C2127)</f>
        <v>"class_title":"first_class",</v>
      </c>
      <c r="E2127" t="s">
        <v>31</v>
      </c>
      <c r="F2127" t="s">
        <v>116</v>
      </c>
      <c r="H2127" s="22">
        <f t="shared" si="585"/>
        <v>0</v>
      </c>
      <c r="I2127" s="22" t="s">
        <v>127</v>
      </c>
      <c r="K2127" t="b">
        <f t="shared" ca="1" si="590"/>
        <v>0</v>
      </c>
    </row>
    <row r="2128" spans="1:11">
      <c r="A2128">
        <f t="shared" si="581"/>
        <v>50</v>
      </c>
      <c r="B2128">
        <f t="shared" si="591"/>
        <v>20</v>
      </c>
      <c r="C2128" s="1" t="s">
        <v>10</v>
      </c>
      <c r="D2128" t="str">
        <f>IF(J2123=0,"",C2128)</f>
        <v>"class_type":3</v>
      </c>
      <c r="E2128" t="s">
        <v>31</v>
      </c>
      <c r="F2128" t="s">
        <v>116</v>
      </c>
      <c r="H2128" s="22">
        <f t="shared" si="585"/>
        <v>0</v>
      </c>
      <c r="I2128" s="22" t="s">
        <v>127</v>
      </c>
      <c r="K2128" t="b">
        <f t="shared" ca="1" si="590"/>
        <v>0</v>
      </c>
    </row>
    <row r="2129" spans="1:11">
      <c r="A2129">
        <f t="shared" si="581"/>
        <v>50</v>
      </c>
      <c r="B2129">
        <f t="shared" si="591"/>
        <v>21</v>
      </c>
      <c r="C2129" s="1" t="s">
        <v>1</v>
      </c>
      <c r="D2129" t="str">
        <f>IF(J2123=0,"",IF(SUM(J2131:J2147)&gt;0,C2129,"}"))</f>
        <v>},</v>
      </c>
      <c r="E2129" t="s">
        <v>31</v>
      </c>
      <c r="F2129" t="s">
        <v>116</v>
      </c>
      <c r="H2129" s="22">
        <f t="shared" si="585"/>
        <v>0</v>
      </c>
      <c r="I2129" s="22" t="s">
        <v>127</v>
      </c>
      <c r="K2129" t="b">
        <f t="shared" ca="1" si="590"/>
        <v>0</v>
      </c>
    </row>
    <row r="2130" spans="1:11">
      <c r="A2130">
        <f t="shared" si="581"/>
        <v>50</v>
      </c>
      <c r="B2130">
        <f t="shared" si="591"/>
        <v>22</v>
      </c>
      <c r="C2130" s="1" t="s">
        <v>0</v>
      </c>
      <c r="D2130" t="str">
        <f>IF(J2131=0,"",C2130)</f>
        <v>{</v>
      </c>
      <c r="E2130" t="s">
        <v>31</v>
      </c>
      <c r="F2130" t="s">
        <v>116</v>
      </c>
      <c r="H2130" s="22">
        <f t="shared" si="585"/>
        <v>0</v>
      </c>
      <c r="I2130" s="22" t="s">
        <v>127</v>
      </c>
      <c r="K2130" t="b">
        <f t="shared" ca="1" si="590"/>
        <v>0</v>
      </c>
    </row>
    <row r="2131" spans="1:11">
      <c r="A2131" s="18">
        <f t="shared" ref="A2131:A2151" si="594">ROUNDUP((ROW(C2131)-1)/43,0)</f>
        <v>50</v>
      </c>
      <c r="B2131" s="18">
        <f t="shared" si="591"/>
        <v>23</v>
      </c>
      <c r="C2131" s="19" t="s">
        <v>15</v>
      </c>
      <c r="D2131" s="18" t="str">
        <f>IF(ISNUMBER(SEARCH("n/a",H2131)),"",CONCATENATE(C2131," ",H2131,","))</f>
        <v>"adult_cny": 368,</v>
      </c>
      <c r="E2131" s="18" t="s">
        <v>31</v>
      </c>
      <c r="F2131" s="18" t="s">
        <v>116</v>
      </c>
      <c r="G2131" s="18" t="s">
        <v>119</v>
      </c>
      <c r="H2131" s="22">
        <f t="shared" si="585"/>
        <v>368</v>
      </c>
      <c r="I2131" s="22" t="s">
        <v>127</v>
      </c>
      <c r="J2131">
        <f>COUNT(H2131:H2134)</f>
        <v>4</v>
      </c>
      <c r="K2131" t="b">
        <f t="shared" ca="1" si="590"/>
        <v>0</v>
      </c>
    </row>
    <row r="2132" spans="1:11">
      <c r="A2132" s="18">
        <f t="shared" si="594"/>
        <v>50</v>
      </c>
      <c r="B2132" s="18">
        <f t="shared" si="591"/>
        <v>24</v>
      </c>
      <c r="C2132" s="19" t="s">
        <v>16</v>
      </c>
      <c r="D2132" s="18" t="str">
        <f t="shared" ref="D2132:D2134" si="595">IF(ISNUMBER(SEARCH("n/a",H2132)),"",CONCATENATE(C2132," ",H2132,","))</f>
        <v>"adult_hkd": 426,</v>
      </c>
      <c r="E2132" s="18" t="s">
        <v>31</v>
      </c>
      <c r="F2132" s="18" t="s">
        <v>116</v>
      </c>
      <c r="G2132" s="18" t="s">
        <v>119</v>
      </c>
      <c r="H2132" s="22">
        <f t="shared" si="585"/>
        <v>426</v>
      </c>
      <c r="I2132" s="22" t="s">
        <v>127</v>
      </c>
      <c r="K2132" t="b">
        <f t="shared" ca="1" si="590"/>
        <v>0</v>
      </c>
    </row>
    <row r="2133" spans="1:11">
      <c r="A2133" s="18">
        <f t="shared" si="594"/>
        <v>50</v>
      </c>
      <c r="B2133" s="18">
        <f t="shared" si="591"/>
        <v>25</v>
      </c>
      <c r="C2133" s="19" t="s">
        <v>17</v>
      </c>
      <c r="D2133" s="18" t="str">
        <f t="shared" si="595"/>
        <v>"child_cny": 194,</v>
      </c>
      <c r="E2133" s="18" t="s">
        <v>31</v>
      </c>
      <c r="F2133" s="18" t="s">
        <v>116</v>
      </c>
      <c r="G2133" s="18" t="s">
        <v>119</v>
      </c>
      <c r="H2133" s="22">
        <f t="shared" si="585"/>
        <v>194</v>
      </c>
      <c r="I2133" s="22" t="s">
        <v>127</v>
      </c>
      <c r="K2133" t="b">
        <f t="shared" ca="1" si="590"/>
        <v>0</v>
      </c>
    </row>
    <row r="2134" spans="1:11">
      <c r="A2134" s="18">
        <f t="shared" si="594"/>
        <v>50</v>
      </c>
      <c r="B2134" s="18">
        <f t="shared" si="591"/>
        <v>26</v>
      </c>
      <c r="C2134" s="19" t="s">
        <v>18</v>
      </c>
      <c r="D2134" s="18" t="str">
        <f t="shared" si="595"/>
        <v>"child_hkd": 225,</v>
      </c>
      <c r="E2134" s="18" t="s">
        <v>31</v>
      </c>
      <c r="F2134" s="18" t="s">
        <v>116</v>
      </c>
      <c r="G2134" s="18" t="s">
        <v>119</v>
      </c>
      <c r="H2134" s="22">
        <f t="shared" si="585"/>
        <v>225</v>
      </c>
      <c r="I2134" s="22" t="s">
        <v>127</v>
      </c>
      <c r="K2134" t="b">
        <f t="shared" ca="1" si="590"/>
        <v>0</v>
      </c>
    </row>
    <row r="2135" spans="1:11">
      <c r="A2135">
        <f t="shared" si="594"/>
        <v>50</v>
      </c>
      <c r="B2135">
        <f t="shared" si="591"/>
        <v>27</v>
      </c>
      <c r="C2135" s="1" t="s">
        <v>11</v>
      </c>
      <c r="D2135" t="str">
        <f>IF(J2131=0,"",C2135)</f>
        <v>"class_title":"premium_class",</v>
      </c>
      <c r="E2135" t="s">
        <v>31</v>
      </c>
      <c r="F2135" t="s">
        <v>116</v>
      </c>
      <c r="H2135" s="22">
        <f t="shared" si="585"/>
        <v>0</v>
      </c>
      <c r="I2135" s="22" t="s">
        <v>127</v>
      </c>
      <c r="K2135" t="b">
        <f t="shared" ca="1" si="590"/>
        <v>0</v>
      </c>
    </row>
    <row r="2136" spans="1:11">
      <c r="A2136">
        <f t="shared" si="594"/>
        <v>50</v>
      </c>
      <c r="B2136">
        <f t="shared" si="591"/>
        <v>28</v>
      </c>
      <c r="C2136" s="1" t="s">
        <v>12</v>
      </c>
      <c r="D2136" t="str">
        <f>IF(J2131=0,"",C2136)</f>
        <v>"class_type":2</v>
      </c>
      <c r="E2136" t="s">
        <v>31</v>
      </c>
      <c r="F2136" t="s">
        <v>116</v>
      </c>
      <c r="H2136" s="22">
        <f t="shared" si="585"/>
        <v>0</v>
      </c>
      <c r="I2136" s="22" t="s">
        <v>127</v>
      </c>
      <c r="K2136" t="b">
        <f t="shared" ca="1" si="590"/>
        <v>0</v>
      </c>
    </row>
    <row r="2137" spans="1:11">
      <c r="A2137">
        <f t="shared" si="594"/>
        <v>50</v>
      </c>
      <c r="B2137">
        <f t="shared" si="591"/>
        <v>29</v>
      </c>
      <c r="C2137" s="1" t="s">
        <v>1</v>
      </c>
      <c r="D2137" t="str">
        <f>IF(J2131=0,"",IF(SUM(J2139:J2155)&gt;0,C2137,"}"))</f>
        <v>},</v>
      </c>
      <c r="E2137" t="s">
        <v>31</v>
      </c>
      <c r="F2137" t="s">
        <v>116</v>
      </c>
      <c r="H2137" s="22">
        <f t="shared" si="585"/>
        <v>0</v>
      </c>
      <c r="I2137" s="22" t="s">
        <v>127</v>
      </c>
      <c r="K2137" t="b">
        <f t="shared" ca="1" si="590"/>
        <v>0</v>
      </c>
    </row>
    <row r="2138" spans="1:11">
      <c r="A2138">
        <f t="shared" si="594"/>
        <v>50</v>
      </c>
      <c r="B2138">
        <f t="shared" si="591"/>
        <v>30</v>
      </c>
      <c r="C2138" s="1" t="s">
        <v>0</v>
      </c>
      <c r="D2138" t="str">
        <f>IF(J2139=0,"",C2138)</f>
        <v>{</v>
      </c>
      <c r="E2138" t="s">
        <v>31</v>
      </c>
      <c r="F2138" t="s">
        <v>116</v>
      </c>
      <c r="H2138" s="22">
        <f t="shared" si="585"/>
        <v>0</v>
      </c>
      <c r="I2138" s="22" t="s">
        <v>127</v>
      </c>
      <c r="K2138" t="b">
        <f t="shared" ca="1" si="590"/>
        <v>0</v>
      </c>
    </row>
    <row r="2139" spans="1:11">
      <c r="A2139" s="20">
        <f t="shared" si="594"/>
        <v>50</v>
      </c>
      <c r="B2139" s="20">
        <f t="shared" si="591"/>
        <v>31</v>
      </c>
      <c r="C2139" s="21" t="s">
        <v>15</v>
      </c>
      <c r="D2139" s="20" t="str">
        <f>IF(ISNUMBER(SEARCH("n/a",H2139)),"",CONCATENATE(C2139," ",H2139,","))</f>
        <v>"adult_cny": 452,</v>
      </c>
      <c r="E2139" s="20" t="s">
        <v>31</v>
      </c>
      <c r="F2139" s="20" t="s">
        <v>116</v>
      </c>
      <c r="G2139" s="20" t="s">
        <v>120</v>
      </c>
      <c r="H2139" s="22">
        <f t="shared" si="585"/>
        <v>452</v>
      </c>
      <c r="I2139" s="22" t="s">
        <v>127</v>
      </c>
      <c r="J2139">
        <f>COUNT(H2139:H2142)</f>
        <v>4</v>
      </c>
      <c r="K2139" t="b">
        <f t="shared" ca="1" si="590"/>
        <v>0</v>
      </c>
    </row>
    <row r="2140" spans="1:11">
      <c r="A2140" s="20">
        <f t="shared" si="594"/>
        <v>50</v>
      </c>
      <c r="B2140" s="20">
        <f t="shared" si="591"/>
        <v>32</v>
      </c>
      <c r="C2140" s="21" t="s">
        <v>16</v>
      </c>
      <c r="D2140" s="20" t="str">
        <f t="shared" ref="D2140:D2142" si="596">IF(ISNUMBER(SEARCH("n/a",H2140)),"",CONCATENATE(C2140," ",H2140,","))</f>
        <v>"adult_hkd": 523,</v>
      </c>
      <c r="E2140" s="20" t="s">
        <v>31</v>
      </c>
      <c r="F2140" s="20" t="s">
        <v>116</v>
      </c>
      <c r="G2140" s="20" t="s">
        <v>120</v>
      </c>
      <c r="H2140" s="22">
        <f t="shared" si="585"/>
        <v>523</v>
      </c>
      <c r="I2140" s="22" t="s">
        <v>127</v>
      </c>
      <c r="K2140" t="b">
        <f t="shared" ca="1" si="590"/>
        <v>0</v>
      </c>
    </row>
    <row r="2141" spans="1:11">
      <c r="A2141" s="20">
        <f t="shared" si="594"/>
        <v>50</v>
      </c>
      <c r="B2141" s="20">
        <f t="shared" si="591"/>
        <v>33</v>
      </c>
      <c r="C2141" s="21" t="s">
        <v>17</v>
      </c>
      <c r="D2141" s="20" t="str">
        <f t="shared" si="596"/>
        <v>"child_cny": 323,</v>
      </c>
      <c r="E2141" s="20" t="s">
        <v>31</v>
      </c>
      <c r="F2141" s="20" t="s">
        <v>116</v>
      </c>
      <c r="G2141" s="20" t="s">
        <v>120</v>
      </c>
      <c r="H2141" s="22">
        <f t="shared" si="585"/>
        <v>323</v>
      </c>
      <c r="I2141" s="22" t="s">
        <v>127</v>
      </c>
      <c r="K2141" t="b">
        <f t="shared" ca="1" si="590"/>
        <v>0</v>
      </c>
    </row>
    <row r="2142" spans="1:11">
      <c r="A2142" s="20">
        <f t="shared" si="594"/>
        <v>50</v>
      </c>
      <c r="B2142" s="20">
        <f t="shared" si="591"/>
        <v>34</v>
      </c>
      <c r="C2142" s="21" t="s">
        <v>18</v>
      </c>
      <c r="D2142" s="20" t="str">
        <f t="shared" si="596"/>
        <v>"child_hkd": 374,</v>
      </c>
      <c r="E2142" s="20" t="s">
        <v>31</v>
      </c>
      <c r="F2142" s="20" t="s">
        <v>116</v>
      </c>
      <c r="G2142" s="20" t="s">
        <v>120</v>
      </c>
      <c r="H2142" s="22">
        <f t="shared" si="585"/>
        <v>374</v>
      </c>
      <c r="I2142" s="22" t="s">
        <v>127</v>
      </c>
      <c r="K2142" t="b">
        <f t="shared" ca="1" si="590"/>
        <v>0</v>
      </c>
    </row>
    <row r="2143" spans="1:11">
      <c r="A2143">
        <f t="shared" si="594"/>
        <v>50</v>
      </c>
      <c r="B2143">
        <f t="shared" si="591"/>
        <v>35</v>
      </c>
      <c r="C2143" s="1" t="s">
        <v>13</v>
      </c>
      <c r="D2143" t="str">
        <f>IF(J2139=0,"",C2143)</f>
        <v>"class_title":"business_class",</v>
      </c>
      <c r="E2143" t="s">
        <v>31</v>
      </c>
      <c r="F2143" t="s">
        <v>116</v>
      </c>
      <c r="H2143" s="22">
        <f t="shared" si="585"/>
        <v>0</v>
      </c>
      <c r="I2143" s="22" t="s">
        <v>127</v>
      </c>
      <c r="K2143" t="b">
        <f t="shared" ca="1" si="590"/>
        <v>0</v>
      </c>
    </row>
    <row r="2144" spans="1:11">
      <c r="A2144">
        <f t="shared" si="594"/>
        <v>50</v>
      </c>
      <c r="B2144">
        <f t="shared" si="591"/>
        <v>36</v>
      </c>
      <c r="C2144" s="1" t="s">
        <v>14</v>
      </c>
      <c r="D2144" t="str">
        <f>IF(J2139=0,"",C2144)</f>
        <v>"class_type":1</v>
      </c>
      <c r="E2144" t="s">
        <v>31</v>
      </c>
      <c r="F2144" t="s">
        <v>116</v>
      </c>
      <c r="H2144" s="22">
        <f t="shared" si="585"/>
        <v>0</v>
      </c>
      <c r="I2144" s="22" t="s">
        <v>127</v>
      </c>
      <c r="K2144" t="b">
        <f t="shared" ca="1" si="590"/>
        <v>0</v>
      </c>
    </row>
    <row r="2145" spans="1:11">
      <c r="A2145">
        <f t="shared" si="594"/>
        <v>50</v>
      </c>
      <c r="B2145">
        <f t="shared" si="591"/>
        <v>37</v>
      </c>
      <c r="C2145" s="1" t="s">
        <v>2</v>
      </c>
      <c r="D2145" t="str">
        <f>IF(J2139=0,"",C2145)</f>
        <v>}</v>
      </c>
      <c r="E2145" t="s">
        <v>31</v>
      </c>
      <c r="F2145" t="s">
        <v>116</v>
      </c>
      <c r="H2145" s="22">
        <f t="shared" si="585"/>
        <v>0</v>
      </c>
      <c r="I2145" s="22" t="s">
        <v>127</v>
      </c>
      <c r="K2145" t="b">
        <f t="shared" ca="1" si="590"/>
        <v>0</v>
      </c>
    </row>
    <row r="2146" spans="1:11">
      <c r="A2146">
        <f t="shared" si="594"/>
        <v>50</v>
      </c>
      <c r="B2146">
        <f t="shared" si="591"/>
        <v>38</v>
      </c>
      <c r="C2146" s="1" t="s">
        <v>3</v>
      </c>
      <c r="D2146" t="str">
        <f t="shared" ref="D2146:D2148" si="597">C2146</f>
        <v>]</v>
      </c>
      <c r="E2146" t="s">
        <v>31</v>
      </c>
      <c r="F2146" t="s">
        <v>116</v>
      </c>
      <c r="H2146" s="22">
        <f t="shared" si="585"/>
        <v>0</v>
      </c>
      <c r="I2146" s="22" t="s">
        <v>127</v>
      </c>
      <c r="K2146" t="b">
        <f t="shared" ca="1" si="590"/>
        <v>0</v>
      </c>
    </row>
    <row r="2147" spans="1:11">
      <c r="A2147">
        <f t="shared" si="594"/>
        <v>50</v>
      </c>
      <c r="B2147">
        <f t="shared" si="591"/>
        <v>39</v>
      </c>
      <c r="C2147" s="1" t="s">
        <v>2</v>
      </c>
      <c r="D2147" t="str">
        <f t="shared" si="597"/>
        <v>}</v>
      </c>
      <c r="E2147" t="s">
        <v>31</v>
      </c>
      <c r="F2147" t="s">
        <v>116</v>
      </c>
      <c r="H2147" s="22">
        <f t="shared" si="585"/>
        <v>0</v>
      </c>
      <c r="I2147" s="22" t="s">
        <v>127</v>
      </c>
      <c r="K2147" t="b">
        <f t="shared" ca="1" si="590"/>
        <v>0</v>
      </c>
    </row>
    <row r="2148" spans="1:11">
      <c r="A2148">
        <f t="shared" si="594"/>
        <v>50</v>
      </c>
      <c r="B2148">
        <f t="shared" si="591"/>
        <v>40</v>
      </c>
      <c r="C2148" s="1" t="s">
        <v>4</v>
      </c>
      <c r="D2148" t="str">
        <f t="shared" si="597"/>
        <v>],</v>
      </c>
      <c r="E2148" t="s">
        <v>31</v>
      </c>
      <c r="F2148" t="s">
        <v>116</v>
      </c>
      <c r="H2148" s="22">
        <f t="shared" si="585"/>
        <v>0</v>
      </c>
      <c r="I2148" s="22" t="s">
        <v>127</v>
      </c>
      <c r="K2148" t="b">
        <f t="shared" ca="1" si="590"/>
        <v>0</v>
      </c>
    </row>
    <row r="2149" spans="1:11">
      <c r="A2149">
        <f t="shared" si="594"/>
        <v>50</v>
      </c>
      <c r="B2149">
        <f t="shared" si="591"/>
        <v>41</v>
      </c>
      <c r="C2149" s="1" t="s">
        <v>19</v>
      </c>
      <c r="D2149" t="str">
        <f>CONCATENATE(C2149," ",A2149,",")</f>
        <v>"fee_id": 50,</v>
      </c>
      <c r="E2149" t="s">
        <v>31</v>
      </c>
      <c r="F2149" t="s">
        <v>116</v>
      </c>
      <c r="H2149" s="22">
        <f t="shared" si="585"/>
        <v>0</v>
      </c>
      <c r="I2149" s="22" t="s">
        <v>127</v>
      </c>
      <c r="K2149" t="b">
        <f t="shared" ca="1" si="590"/>
        <v>0</v>
      </c>
    </row>
    <row r="2150" spans="1:11">
      <c r="A2150">
        <f t="shared" si="594"/>
        <v>50</v>
      </c>
      <c r="B2150">
        <f t="shared" si="591"/>
        <v>42</v>
      </c>
      <c r="C2150" s="1" t="s">
        <v>129</v>
      </c>
      <c r="D2150" t="str">
        <f>CONCATENATE(C2150,E2150,"2",F2150,"""")</f>
        <v>"route_id": "GZN2WEK"</v>
      </c>
      <c r="E2150" t="s">
        <v>31</v>
      </c>
      <c r="F2150" t="s">
        <v>116</v>
      </c>
      <c r="H2150" s="22">
        <f t="shared" ref="H2150:H2213" si="598">H258</f>
        <v>0</v>
      </c>
      <c r="I2150" s="22" t="s">
        <v>127</v>
      </c>
      <c r="K2150" t="b">
        <f t="shared" ca="1" si="590"/>
        <v>0</v>
      </c>
    </row>
    <row r="2151" spans="1:11">
      <c r="A2151">
        <f t="shared" si="594"/>
        <v>50</v>
      </c>
      <c r="B2151">
        <f t="shared" si="591"/>
        <v>43</v>
      </c>
      <c r="C2151" s="1" t="s">
        <v>1</v>
      </c>
      <c r="D2151" t="str">
        <f>IF(D2152="","}",C2151)</f>
        <v>},</v>
      </c>
      <c r="E2151" t="s">
        <v>31</v>
      </c>
      <c r="F2151" t="s">
        <v>116</v>
      </c>
      <c r="H2151" s="22">
        <f t="shared" si="598"/>
        <v>0</v>
      </c>
      <c r="I2151" s="22" t="s">
        <v>127</v>
      </c>
      <c r="K2151" t="b">
        <f t="shared" ca="1" si="590"/>
        <v>0</v>
      </c>
    </row>
    <row r="2152" spans="1:11">
      <c r="A2152">
        <f>ROUNDUP((ROW(C2152)-1)/43,0)</f>
        <v>51</v>
      </c>
      <c r="B2152">
        <f t="shared" si="591"/>
        <v>1</v>
      </c>
      <c r="C2152" s="1" t="s">
        <v>0</v>
      </c>
      <c r="D2152" t="str">
        <f>C2152</f>
        <v>{</v>
      </c>
      <c r="E2152" t="s">
        <v>33</v>
      </c>
      <c r="F2152" t="s">
        <v>116</v>
      </c>
      <c r="H2152" s="22">
        <f t="shared" si="598"/>
        <v>0</v>
      </c>
      <c r="I2152" s="22" t="s">
        <v>127</v>
      </c>
      <c r="K2152" t="b">
        <f t="shared" ca="1" si="590"/>
        <v>0</v>
      </c>
    </row>
    <row r="2153" spans="1:11">
      <c r="A2153">
        <f t="shared" ref="A2153:A2216" si="599">ROUNDUP((ROW(C2153)-1)/43,0)</f>
        <v>51</v>
      </c>
      <c r="B2153">
        <f t="shared" si="591"/>
        <v>2</v>
      </c>
      <c r="C2153" s="1" t="s">
        <v>5</v>
      </c>
      <c r="D2153" t="str">
        <f t="shared" ref="D2153:D2156" si="600">C2153</f>
        <v>"fee_data":[</v>
      </c>
      <c r="E2153" t="s">
        <v>33</v>
      </c>
      <c r="F2153" t="s">
        <v>116</v>
      </c>
      <c r="H2153" s="22">
        <f t="shared" si="598"/>
        <v>0</v>
      </c>
      <c r="I2153" s="22" t="s">
        <v>127</v>
      </c>
      <c r="K2153" t="b">
        <f t="shared" ca="1" si="590"/>
        <v>0</v>
      </c>
    </row>
    <row r="2154" spans="1:11">
      <c r="A2154">
        <f t="shared" si="599"/>
        <v>51</v>
      </c>
      <c r="B2154">
        <f t="shared" si="591"/>
        <v>3</v>
      </c>
      <c r="C2154" s="1" t="s">
        <v>0</v>
      </c>
      <c r="D2154" t="str">
        <f t="shared" si="600"/>
        <v>{</v>
      </c>
      <c r="E2154" t="s">
        <v>33</v>
      </c>
      <c r="F2154" t="s">
        <v>116</v>
      </c>
      <c r="H2154" s="22">
        <f t="shared" si="598"/>
        <v>0</v>
      </c>
      <c r="I2154" s="22" t="s">
        <v>127</v>
      </c>
      <c r="K2154" t="b">
        <f t="shared" ca="1" si="590"/>
        <v>0</v>
      </c>
    </row>
    <row r="2155" spans="1:11">
      <c r="A2155">
        <f t="shared" si="599"/>
        <v>51</v>
      </c>
      <c r="B2155">
        <f t="shared" si="591"/>
        <v>4</v>
      </c>
      <c r="C2155" s="24" t="s">
        <v>133</v>
      </c>
      <c r="D2155" t="str">
        <f>CONCATENATE(C2155,$M$1,",",$N$1,""",")</f>
        <v>"fee_date":"2019,2",</v>
      </c>
      <c r="E2155" t="s">
        <v>33</v>
      </c>
      <c r="F2155" t="s">
        <v>116</v>
      </c>
      <c r="H2155" s="22">
        <f t="shared" si="598"/>
        <v>0</v>
      </c>
      <c r="I2155" s="22" t="s">
        <v>127</v>
      </c>
      <c r="K2155" t="b">
        <f t="shared" ca="1" si="590"/>
        <v>0</v>
      </c>
    </row>
    <row r="2156" spans="1:11">
      <c r="A2156">
        <f t="shared" si="599"/>
        <v>51</v>
      </c>
      <c r="B2156">
        <f t="shared" si="591"/>
        <v>5</v>
      </c>
      <c r="C2156" s="1" t="s">
        <v>6</v>
      </c>
      <c r="D2156" t="str">
        <f t="shared" si="600"/>
        <v>"fee_detail":[</v>
      </c>
      <c r="E2156" t="s">
        <v>33</v>
      </c>
      <c r="F2156" t="s">
        <v>116</v>
      </c>
      <c r="H2156" s="22">
        <f t="shared" si="598"/>
        <v>0</v>
      </c>
      <c r="I2156" s="22" t="s">
        <v>127</v>
      </c>
      <c r="K2156" t="b">
        <f t="shared" ca="1" si="590"/>
        <v>0</v>
      </c>
    </row>
    <row r="2157" spans="1:11">
      <c r="A2157">
        <f t="shared" si="599"/>
        <v>51</v>
      </c>
      <c r="B2157">
        <f t="shared" si="591"/>
        <v>6</v>
      </c>
      <c r="C2157" s="1" t="s">
        <v>0</v>
      </c>
      <c r="D2157" t="str">
        <f>IF(J2158=0,"",C2157)</f>
        <v>{</v>
      </c>
      <c r="E2157" t="s">
        <v>33</v>
      </c>
      <c r="F2157" t="s">
        <v>116</v>
      </c>
      <c r="H2157" s="22">
        <f t="shared" si="598"/>
        <v>0</v>
      </c>
      <c r="I2157" s="22" t="s">
        <v>127</v>
      </c>
      <c r="K2157" t="b">
        <f t="shared" ca="1" si="590"/>
        <v>0</v>
      </c>
    </row>
    <row r="2158" spans="1:11">
      <c r="A2158" s="14">
        <f t="shared" si="599"/>
        <v>51</v>
      </c>
      <c r="B2158" s="14">
        <f t="shared" si="591"/>
        <v>7</v>
      </c>
      <c r="C2158" s="15" t="s">
        <v>15</v>
      </c>
      <c r="D2158" s="14" t="str">
        <f>IF(ISNUMBER(SEARCH("n/a",H2158)),"",CONCATENATE(C2158," ",H2158,","))</f>
        <v>"adult_cny": 1077,</v>
      </c>
      <c r="E2158" s="14" t="s">
        <v>33</v>
      </c>
      <c r="F2158" s="14" t="s">
        <v>116</v>
      </c>
      <c r="G2158" s="14" t="s">
        <v>117</v>
      </c>
      <c r="H2158" s="22">
        <f t="shared" si="598"/>
        <v>1077</v>
      </c>
      <c r="I2158" s="22" t="s">
        <v>127</v>
      </c>
      <c r="J2158">
        <f>COUNT(H2158:H2161)</f>
        <v>4</v>
      </c>
      <c r="K2158" t="b">
        <f t="shared" ca="1" si="590"/>
        <v>0</v>
      </c>
    </row>
    <row r="2159" spans="1:11">
      <c r="A2159" s="14">
        <f t="shared" si="599"/>
        <v>51</v>
      </c>
      <c r="B2159" s="14">
        <f t="shared" si="591"/>
        <v>8</v>
      </c>
      <c r="C2159" s="15" t="s">
        <v>16</v>
      </c>
      <c r="D2159" s="14" t="str">
        <f t="shared" ref="D2159:D2161" si="601">IF(ISNUMBER(SEARCH("n/a",H2159)),"",CONCATENATE(C2159," ",H2159,","))</f>
        <v>"adult_hkd": 1247,</v>
      </c>
      <c r="E2159" s="14" t="s">
        <v>33</v>
      </c>
      <c r="F2159" s="14" t="s">
        <v>116</v>
      </c>
      <c r="G2159" s="14" t="s">
        <v>117</v>
      </c>
      <c r="H2159" s="22">
        <f t="shared" si="598"/>
        <v>1247</v>
      </c>
      <c r="I2159" s="22" t="s">
        <v>127</v>
      </c>
      <c r="K2159" t="b">
        <f t="shared" ca="1" si="590"/>
        <v>0</v>
      </c>
    </row>
    <row r="2160" spans="1:11">
      <c r="A2160" s="14">
        <f t="shared" si="599"/>
        <v>51</v>
      </c>
      <c r="B2160" s="14">
        <f t="shared" si="591"/>
        <v>9</v>
      </c>
      <c r="C2160" s="15" t="s">
        <v>17</v>
      </c>
      <c r="D2160" s="14" t="str">
        <f t="shared" si="601"/>
        <v>"child_cny": 538.5,</v>
      </c>
      <c r="E2160" s="14" t="s">
        <v>33</v>
      </c>
      <c r="F2160" s="14" t="s">
        <v>116</v>
      </c>
      <c r="G2160" s="14" t="s">
        <v>117</v>
      </c>
      <c r="H2160" s="22">
        <f t="shared" si="598"/>
        <v>538.5</v>
      </c>
      <c r="I2160" s="22" t="s">
        <v>127</v>
      </c>
      <c r="K2160" t="b">
        <f t="shared" ca="1" si="590"/>
        <v>0</v>
      </c>
    </row>
    <row r="2161" spans="1:11">
      <c r="A2161" s="14">
        <f t="shared" si="599"/>
        <v>51</v>
      </c>
      <c r="B2161" s="14">
        <f t="shared" si="591"/>
        <v>10</v>
      </c>
      <c r="C2161" s="15" t="s">
        <v>18</v>
      </c>
      <c r="D2161" s="14" t="str">
        <f t="shared" si="601"/>
        <v>"child_hkd": 623,</v>
      </c>
      <c r="E2161" s="14" t="s">
        <v>33</v>
      </c>
      <c r="F2161" s="14" t="s">
        <v>116</v>
      </c>
      <c r="G2161" s="14" t="s">
        <v>117</v>
      </c>
      <c r="H2161" s="22">
        <f t="shared" si="598"/>
        <v>623</v>
      </c>
      <c r="I2161" s="22" t="s">
        <v>127</v>
      </c>
      <c r="K2161" t="b">
        <f t="shared" ca="1" si="590"/>
        <v>0</v>
      </c>
    </row>
    <row r="2162" spans="1:11">
      <c r="A2162">
        <f t="shared" si="599"/>
        <v>51</v>
      </c>
      <c r="B2162">
        <f t="shared" si="591"/>
        <v>11</v>
      </c>
      <c r="C2162" s="1" t="s">
        <v>7</v>
      </c>
      <c r="D2162" t="str">
        <f>IF(J2158=0,"",C2162)</f>
        <v>"class_title":"second_class",</v>
      </c>
      <c r="E2162" t="s">
        <v>33</v>
      </c>
      <c r="F2162" t="s">
        <v>116</v>
      </c>
      <c r="H2162" s="22">
        <f t="shared" si="598"/>
        <v>0</v>
      </c>
      <c r="I2162" s="22" t="s">
        <v>127</v>
      </c>
      <c r="K2162" t="b">
        <f t="shared" ca="1" si="590"/>
        <v>0</v>
      </c>
    </row>
    <row r="2163" spans="1:11">
      <c r="A2163">
        <f t="shared" si="599"/>
        <v>51</v>
      </c>
      <c r="B2163">
        <f t="shared" si="591"/>
        <v>12</v>
      </c>
      <c r="C2163" s="1" t="s">
        <v>8</v>
      </c>
      <c r="D2163" t="str">
        <f>IF(J2158=0,"",C2163)</f>
        <v>"class_type":4</v>
      </c>
      <c r="E2163" t="s">
        <v>33</v>
      </c>
      <c r="F2163" t="s">
        <v>116</v>
      </c>
      <c r="H2163" s="22">
        <f t="shared" si="598"/>
        <v>0</v>
      </c>
      <c r="I2163" s="22" t="s">
        <v>127</v>
      </c>
      <c r="K2163" t="b">
        <f t="shared" ca="1" si="590"/>
        <v>0</v>
      </c>
    </row>
    <row r="2164" spans="1:11">
      <c r="A2164">
        <f t="shared" si="599"/>
        <v>51</v>
      </c>
      <c r="B2164">
        <f t="shared" si="591"/>
        <v>13</v>
      </c>
      <c r="C2164" s="1" t="s">
        <v>1</v>
      </c>
      <c r="D2164" t="str">
        <f>IF(J2158=0,"",IF(SUM(J2166:J2182)&gt;0,C2164,"}"))</f>
        <v>},</v>
      </c>
      <c r="E2164" t="s">
        <v>33</v>
      </c>
      <c r="F2164" t="s">
        <v>116</v>
      </c>
      <c r="H2164" s="22">
        <f t="shared" si="598"/>
        <v>0</v>
      </c>
      <c r="I2164" s="22" t="s">
        <v>127</v>
      </c>
      <c r="K2164" t="b">
        <f t="shared" ca="1" si="590"/>
        <v>0</v>
      </c>
    </row>
    <row r="2165" spans="1:11">
      <c r="A2165">
        <f t="shared" si="599"/>
        <v>51</v>
      </c>
      <c r="B2165">
        <f t="shared" si="591"/>
        <v>14</v>
      </c>
      <c r="C2165" s="1" t="s">
        <v>0</v>
      </c>
      <c r="D2165" t="str">
        <f>IF(J2166=0,"",C2165)</f>
        <v>{</v>
      </c>
      <c r="E2165" t="s">
        <v>33</v>
      </c>
      <c r="F2165" t="s">
        <v>116</v>
      </c>
      <c r="H2165" s="22">
        <f t="shared" si="598"/>
        <v>0</v>
      </c>
      <c r="I2165" s="22" t="s">
        <v>127</v>
      </c>
      <c r="K2165" t="b">
        <f t="shared" ca="1" si="590"/>
        <v>0</v>
      </c>
    </row>
    <row r="2166" spans="1:11">
      <c r="A2166" s="16">
        <f t="shared" si="599"/>
        <v>51</v>
      </c>
      <c r="B2166" s="16">
        <f t="shared" si="591"/>
        <v>15</v>
      </c>
      <c r="C2166" s="17" t="s">
        <v>15</v>
      </c>
      <c r="D2166" s="16" t="str">
        <f>IF(ISNUMBER(SEARCH("n/a",H2166)),"",CONCATENATE(C2166," ",H2166,","))</f>
        <v>"adult_cny": 1724,</v>
      </c>
      <c r="E2166" s="16" t="s">
        <v>33</v>
      </c>
      <c r="F2166" s="16" t="s">
        <v>116</v>
      </c>
      <c r="G2166" s="16" t="s">
        <v>118</v>
      </c>
      <c r="H2166" s="22">
        <f t="shared" si="598"/>
        <v>1724</v>
      </c>
      <c r="I2166" s="22" t="s">
        <v>127</v>
      </c>
      <c r="J2166">
        <f>COUNT(H2166:H2169)</f>
        <v>4</v>
      </c>
      <c r="K2166" t="b">
        <f t="shared" ca="1" si="590"/>
        <v>0</v>
      </c>
    </row>
    <row r="2167" spans="1:11">
      <c r="A2167" s="16">
        <f t="shared" si="599"/>
        <v>51</v>
      </c>
      <c r="B2167" s="16">
        <f t="shared" si="591"/>
        <v>16</v>
      </c>
      <c r="C2167" s="17" t="s">
        <v>16</v>
      </c>
      <c r="D2167" s="16" t="str">
        <f t="shared" ref="D2167:D2169" si="602">IF(ISNUMBER(SEARCH("n/a",H2167)),"",CONCATENATE(C2167," ",H2167,","))</f>
        <v>"adult_hkd": 1995,</v>
      </c>
      <c r="E2167" s="16" t="s">
        <v>33</v>
      </c>
      <c r="F2167" s="16" t="s">
        <v>116</v>
      </c>
      <c r="G2167" s="16" t="s">
        <v>118</v>
      </c>
      <c r="H2167" s="22">
        <f t="shared" si="598"/>
        <v>1995</v>
      </c>
      <c r="I2167" s="22" t="s">
        <v>127</v>
      </c>
      <c r="K2167" t="b">
        <f t="shared" ca="1" si="590"/>
        <v>0</v>
      </c>
    </row>
    <row r="2168" spans="1:11">
      <c r="A2168" s="16">
        <f t="shared" si="599"/>
        <v>51</v>
      </c>
      <c r="B2168" s="16">
        <f t="shared" si="591"/>
        <v>17</v>
      </c>
      <c r="C2168" s="17" t="s">
        <v>17</v>
      </c>
      <c r="D2168" s="16" t="str">
        <f t="shared" si="602"/>
        <v>"child_cny": 862,</v>
      </c>
      <c r="E2168" s="16" t="s">
        <v>33</v>
      </c>
      <c r="F2168" s="16" t="s">
        <v>116</v>
      </c>
      <c r="G2168" s="16" t="s">
        <v>118</v>
      </c>
      <c r="H2168" s="22">
        <f t="shared" si="598"/>
        <v>862</v>
      </c>
      <c r="I2168" s="22" t="s">
        <v>127</v>
      </c>
      <c r="K2168" t="b">
        <f t="shared" ca="1" si="590"/>
        <v>0</v>
      </c>
    </row>
    <row r="2169" spans="1:11">
      <c r="A2169" s="16">
        <f t="shared" si="599"/>
        <v>51</v>
      </c>
      <c r="B2169" s="16">
        <f t="shared" si="591"/>
        <v>18</v>
      </c>
      <c r="C2169" s="17" t="s">
        <v>18</v>
      </c>
      <c r="D2169" s="16" t="str">
        <f t="shared" si="602"/>
        <v>"child_hkd": 998,</v>
      </c>
      <c r="E2169" s="16" t="s">
        <v>33</v>
      </c>
      <c r="F2169" s="16" t="s">
        <v>116</v>
      </c>
      <c r="G2169" s="16" t="s">
        <v>118</v>
      </c>
      <c r="H2169" s="22">
        <f t="shared" si="598"/>
        <v>998</v>
      </c>
      <c r="I2169" s="22" t="s">
        <v>127</v>
      </c>
      <c r="K2169" t="b">
        <f t="shared" ca="1" si="590"/>
        <v>0</v>
      </c>
    </row>
    <row r="2170" spans="1:11">
      <c r="A2170">
        <f t="shared" si="599"/>
        <v>51</v>
      </c>
      <c r="B2170">
        <f t="shared" si="591"/>
        <v>19</v>
      </c>
      <c r="C2170" s="1" t="s">
        <v>9</v>
      </c>
      <c r="D2170" t="str">
        <f>IF(J2166=0,"",C2170)</f>
        <v>"class_title":"first_class",</v>
      </c>
      <c r="E2170" t="s">
        <v>33</v>
      </c>
      <c r="F2170" t="s">
        <v>116</v>
      </c>
      <c r="H2170" s="22">
        <f t="shared" si="598"/>
        <v>0</v>
      </c>
      <c r="I2170" s="22" t="s">
        <v>127</v>
      </c>
      <c r="K2170" t="b">
        <f t="shared" ca="1" si="590"/>
        <v>0</v>
      </c>
    </row>
    <row r="2171" spans="1:11">
      <c r="A2171">
        <f t="shared" si="599"/>
        <v>51</v>
      </c>
      <c r="B2171">
        <f t="shared" si="591"/>
        <v>20</v>
      </c>
      <c r="C2171" s="1" t="s">
        <v>10</v>
      </c>
      <c r="D2171" t="str">
        <f>IF(J2166=0,"",C2171)</f>
        <v>"class_type":3</v>
      </c>
      <c r="E2171" t="s">
        <v>33</v>
      </c>
      <c r="F2171" t="s">
        <v>116</v>
      </c>
      <c r="H2171" s="22">
        <f t="shared" si="598"/>
        <v>0</v>
      </c>
      <c r="I2171" s="22" t="s">
        <v>127</v>
      </c>
      <c r="K2171" t="b">
        <f t="shared" ca="1" si="590"/>
        <v>0</v>
      </c>
    </row>
    <row r="2172" spans="1:11">
      <c r="A2172">
        <f t="shared" si="599"/>
        <v>51</v>
      </c>
      <c r="B2172">
        <f t="shared" si="591"/>
        <v>21</v>
      </c>
      <c r="C2172" s="1" t="s">
        <v>1</v>
      </c>
      <c r="D2172" t="str">
        <f>IF(J2166=0,"",IF(SUM(J2174:J2190)&gt;0,C2172,"}"))</f>
        <v>},</v>
      </c>
      <c r="E2172" t="s">
        <v>33</v>
      </c>
      <c r="F2172" t="s">
        <v>116</v>
      </c>
      <c r="H2172" s="22">
        <f t="shared" si="598"/>
        <v>0</v>
      </c>
      <c r="I2172" s="22" t="s">
        <v>127</v>
      </c>
      <c r="K2172" t="b">
        <f t="shared" ca="1" si="590"/>
        <v>0</v>
      </c>
    </row>
    <row r="2173" spans="1:11">
      <c r="A2173">
        <f t="shared" si="599"/>
        <v>51</v>
      </c>
      <c r="B2173">
        <f t="shared" si="591"/>
        <v>22</v>
      </c>
      <c r="C2173" s="1" t="s">
        <v>0</v>
      </c>
      <c r="D2173" t="str">
        <f>IF(J2174=0,"",C2173)</f>
        <v>{</v>
      </c>
      <c r="E2173" t="s">
        <v>33</v>
      </c>
      <c r="F2173" t="s">
        <v>116</v>
      </c>
      <c r="H2173" s="22">
        <f t="shared" si="598"/>
        <v>0</v>
      </c>
      <c r="I2173" s="22" t="s">
        <v>127</v>
      </c>
      <c r="K2173" t="b">
        <f t="shared" ca="1" si="590"/>
        <v>0</v>
      </c>
    </row>
    <row r="2174" spans="1:11">
      <c r="A2174" s="18">
        <f t="shared" si="599"/>
        <v>51</v>
      </c>
      <c r="B2174" s="18">
        <f t="shared" si="591"/>
        <v>23</v>
      </c>
      <c r="C2174" s="19" t="s">
        <v>15</v>
      </c>
      <c r="D2174" s="18" t="str">
        <f>IF(ISNUMBER(SEARCH("n/a",H2174)),"",CONCATENATE(C2174," ",H2174,","))</f>
        <v>"adult_cny": 2029,</v>
      </c>
      <c r="E2174" s="18" t="s">
        <v>33</v>
      </c>
      <c r="F2174" s="18" t="s">
        <v>116</v>
      </c>
      <c r="G2174" s="18" t="s">
        <v>119</v>
      </c>
      <c r="H2174" s="22">
        <f t="shared" si="598"/>
        <v>2029</v>
      </c>
      <c r="I2174" s="22" t="s">
        <v>127</v>
      </c>
      <c r="J2174">
        <f>COUNT(H2174:H2177)</f>
        <v>4</v>
      </c>
      <c r="K2174" t="b">
        <f t="shared" ca="1" si="590"/>
        <v>0</v>
      </c>
    </row>
    <row r="2175" spans="1:11">
      <c r="A2175" s="18">
        <f t="shared" si="599"/>
        <v>51</v>
      </c>
      <c r="B2175" s="18">
        <f t="shared" si="591"/>
        <v>24</v>
      </c>
      <c r="C2175" s="19" t="s">
        <v>16</v>
      </c>
      <c r="D2175" s="18" t="str">
        <f t="shared" ref="D2175:D2177" si="603">IF(ISNUMBER(SEARCH("n/a",H2175)),"",CONCATENATE(C2175," ",H2175,","))</f>
        <v>"adult_hkd": 2348,</v>
      </c>
      <c r="E2175" s="18" t="s">
        <v>33</v>
      </c>
      <c r="F2175" s="18" t="s">
        <v>116</v>
      </c>
      <c r="G2175" s="18" t="s">
        <v>119</v>
      </c>
      <c r="H2175" s="22">
        <f t="shared" si="598"/>
        <v>2348</v>
      </c>
      <c r="I2175" s="22" t="s">
        <v>127</v>
      </c>
      <c r="K2175" t="b">
        <f t="shared" ca="1" si="590"/>
        <v>0</v>
      </c>
    </row>
    <row r="2176" spans="1:11">
      <c r="A2176" s="18">
        <f t="shared" si="599"/>
        <v>51</v>
      </c>
      <c r="B2176" s="18">
        <f t="shared" si="591"/>
        <v>25</v>
      </c>
      <c r="C2176" s="19" t="s">
        <v>17</v>
      </c>
      <c r="D2176" s="18" t="str">
        <f t="shared" si="603"/>
        <v>"child_cny": 1014.5,</v>
      </c>
      <c r="E2176" s="18" t="s">
        <v>33</v>
      </c>
      <c r="F2176" s="18" t="s">
        <v>116</v>
      </c>
      <c r="G2176" s="18" t="s">
        <v>119</v>
      </c>
      <c r="H2176" s="22">
        <f t="shared" si="598"/>
        <v>1014.5</v>
      </c>
      <c r="I2176" s="22" t="s">
        <v>127</v>
      </c>
      <c r="K2176" t="b">
        <f t="shared" ca="1" si="590"/>
        <v>0</v>
      </c>
    </row>
    <row r="2177" spans="1:11">
      <c r="A2177" s="18">
        <f t="shared" si="599"/>
        <v>51</v>
      </c>
      <c r="B2177" s="18">
        <f t="shared" si="591"/>
        <v>26</v>
      </c>
      <c r="C2177" s="19" t="s">
        <v>18</v>
      </c>
      <c r="D2177" s="18" t="str">
        <f t="shared" si="603"/>
        <v>"child_hkd": 1174,</v>
      </c>
      <c r="E2177" s="18" t="s">
        <v>33</v>
      </c>
      <c r="F2177" s="18" t="s">
        <v>116</v>
      </c>
      <c r="G2177" s="18" t="s">
        <v>119</v>
      </c>
      <c r="H2177" s="22">
        <f t="shared" si="598"/>
        <v>1174</v>
      </c>
      <c r="I2177" s="22" t="s">
        <v>127</v>
      </c>
      <c r="K2177" t="b">
        <f t="shared" ca="1" si="590"/>
        <v>0</v>
      </c>
    </row>
    <row r="2178" spans="1:11">
      <c r="A2178">
        <f t="shared" si="599"/>
        <v>51</v>
      </c>
      <c r="B2178">
        <f t="shared" si="591"/>
        <v>27</v>
      </c>
      <c r="C2178" s="1" t="s">
        <v>11</v>
      </c>
      <c r="D2178" t="str">
        <f>IF(J2174=0,"",C2178)</f>
        <v>"class_title":"premium_class",</v>
      </c>
      <c r="E2178" t="s">
        <v>33</v>
      </c>
      <c r="F2178" t="s">
        <v>116</v>
      </c>
      <c r="H2178" s="22">
        <f t="shared" si="598"/>
        <v>0</v>
      </c>
      <c r="I2178" s="22" t="s">
        <v>127</v>
      </c>
      <c r="K2178" t="b">
        <f t="shared" ref="K2178:K2241" ca="1" si="604">IF(EXACT($N$1,$N$2),"",FALSE)</f>
        <v>0</v>
      </c>
    </row>
    <row r="2179" spans="1:11">
      <c r="A2179">
        <f t="shared" si="599"/>
        <v>51</v>
      </c>
      <c r="B2179">
        <f t="shared" ref="B2179:B2242" si="605">MOD((ROW(C2179)-2),43)+1</f>
        <v>28</v>
      </c>
      <c r="C2179" s="1" t="s">
        <v>12</v>
      </c>
      <c r="D2179" t="str">
        <f>IF(J2174=0,"",C2179)</f>
        <v>"class_type":2</v>
      </c>
      <c r="E2179" t="s">
        <v>33</v>
      </c>
      <c r="F2179" t="s">
        <v>116</v>
      </c>
      <c r="H2179" s="22">
        <f t="shared" si="598"/>
        <v>0</v>
      </c>
      <c r="I2179" s="22" t="s">
        <v>127</v>
      </c>
      <c r="K2179" t="b">
        <f t="shared" ca="1" si="604"/>
        <v>0</v>
      </c>
    </row>
    <row r="2180" spans="1:11">
      <c r="A2180">
        <f t="shared" si="599"/>
        <v>51</v>
      </c>
      <c r="B2180">
        <f t="shared" si="605"/>
        <v>29</v>
      </c>
      <c r="C2180" s="1" t="s">
        <v>1</v>
      </c>
      <c r="D2180" t="str">
        <f>IF(J2174=0,"",IF(SUM(J2182:J2198)&gt;0,C2180,"}"))</f>
        <v>},</v>
      </c>
      <c r="E2180" t="s">
        <v>33</v>
      </c>
      <c r="F2180" t="s">
        <v>116</v>
      </c>
      <c r="H2180" s="22">
        <f t="shared" si="598"/>
        <v>0</v>
      </c>
      <c r="I2180" s="22" t="s">
        <v>127</v>
      </c>
      <c r="K2180" t="b">
        <f t="shared" ca="1" si="604"/>
        <v>0</v>
      </c>
    </row>
    <row r="2181" spans="1:11">
      <c r="A2181">
        <f t="shared" si="599"/>
        <v>51</v>
      </c>
      <c r="B2181">
        <f t="shared" si="605"/>
        <v>30</v>
      </c>
      <c r="C2181" s="1" t="s">
        <v>0</v>
      </c>
      <c r="D2181" t="str">
        <f>IF(J2182=0,"",C2181)</f>
        <v>{</v>
      </c>
      <c r="E2181" t="s">
        <v>33</v>
      </c>
      <c r="F2181" t="s">
        <v>116</v>
      </c>
      <c r="H2181" s="22">
        <f t="shared" si="598"/>
        <v>0</v>
      </c>
      <c r="I2181" s="22" t="s">
        <v>127</v>
      </c>
      <c r="K2181" t="b">
        <f t="shared" ca="1" si="604"/>
        <v>0</v>
      </c>
    </row>
    <row r="2182" spans="1:11">
      <c r="A2182" s="20">
        <f t="shared" si="599"/>
        <v>51</v>
      </c>
      <c r="B2182" s="20">
        <f t="shared" si="605"/>
        <v>31</v>
      </c>
      <c r="C2182" s="21" t="s">
        <v>15</v>
      </c>
      <c r="D2182" s="20" t="str">
        <f>IF(ISNUMBER(SEARCH("n/a",H2182)),"",CONCATENATE(C2182," ",H2182,","))</f>
        <v>"adult_cny": 3369,</v>
      </c>
      <c r="E2182" s="20" t="s">
        <v>33</v>
      </c>
      <c r="F2182" s="20" t="s">
        <v>116</v>
      </c>
      <c r="G2182" s="20" t="s">
        <v>120</v>
      </c>
      <c r="H2182" s="22">
        <f t="shared" si="598"/>
        <v>3369</v>
      </c>
      <c r="I2182" s="22" t="s">
        <v>127</v>
      </c>
      <c r="J2182">
        <f>COUNT(H2182:H2185)</f>
        <v>4</v>
      </c>
      <c r="K2182" t="b">
        <f t="shared" ca="1" si="604"/>
        <v>0</v>
      </c>
    </row>
    <row r="2183" spans="1:11">
      <c r="A2183" s="20">
        <f t="shared" si="599"/>
        <v>51</v>
      </c>
      <c r="B2183" s="20">
        <f t="shared" si="605"/>
        <v>32</v>
      </c>
      <c r="C2183" s="21" t="s">
        <v>16</v>
      </c>
      <c r="D2183" s="20" t="str">
        <f t="shared" ref="D2183:D2185" si="606">IF(ISNUMBER(SEARCH("n/a",H2183)),"",CONCATENATE(C2183," ",H2183,","))</f>
        <v>"adult_hkd": 3899,</v>
      </c>
      <c r="E2183" s="20" t="s">
        <v>33</v>
      </c>
      <c r="F2183" s="20" t="s">
        <v>116</v>
      </c>
      <c r="G2183" s="20" t="s">
        <v>120</v>
      </c>
      <c r="H2183" s="22">
        <f t="shared" si="598"/>
        <v>3899</v>
      </c>
      <c r="I2183" s="22" t="s">
        <v>127</v>
      </c>
      <c r="K2183" t="b">
        <f t="shared" ca="1" si="604"/>
        <v>0</v>
      </c>
    </row>
    <row r="2184" spans="1:11">
      <c r="A2184" s="20">
        <f t="shared" si="599"/>
        <v>51</v>
      </c>
      <c r="B2184" s="20">
        <f t="shared" si="605"/>
        <v>33</v>
      </c>
      <c r="C2184" s="21" t="s">
        <v>17</v>
      </c>
      <c r="D2184" s="20" t="str">
        <f t="shared" si="606"/>
        <v>"child_cny": 1684.5,</v>
      </c>
      <c r="E2184" s="20" t="s">
        <v>33</v>
      </c>
      <c r="F2184" s="20" t="s">
        <v>116</v>
      </c>
      <c r="G2184" s="20" t="s">
        <v>120</v>
      </c>
      <c r="H2184" s="22">
        <f t="shared" si="598"/>
        <v>1684.5</v>
      </c>
      <c r="I2184" s="22" t="s">
        <v>127</v>
      </c>
      <c r="K2184" t="b">
        <f t="shared" ca="1" si="604"/>
        <v>0</v>
      </c>
    </row>
    <row r="2185" spans="1:11">
      <c r="A2185" s="20">
        <f t="shared" si="599"/>
        <v>51</v>
      </c>
      <c r="B2185" s="20">
        <f t="shared" si="605"/>
        <v>34</v>
      </c>
      <c r="C2185" s="21" t="s">
        <v>18</v>
      </c>
      <c r="D2185" s="20" t="str">
        <f t="shared" si="606"/>
        <v>"child_hkd": 1950,</v>
      </c>
      <c r="E2185" s="20" t="s">
        <v>33</v>
      </c>
      <c r="F2185" s="20" t="s">
        <v>116</v>
      </c>
      <c r="G2185" s="20" t="s">
        <v>120</v>
      </c>
      <c r="H2185" s="22">
        <f t="shared" si="598"/>
        <v>1950</v>
      </c>
      <c r="I2185" s="22" t="s">
        <v>127</v>
      </c>
      <c r="K2185" t="b">
        <f t="shared" ca="1" si="604"/>
        <v>0</v>
      </c>
    </row>
    <row r="2186" spans="1:11">
      <c r="A2186">
        <f t="shared" si="599"/>
        <v>51</v>
      </c>
      <c r="B2186">
        <f t="shared" si="605"/>
        <v>35</v>
      </c>
      <c r="C2186" s="1" t="s">
        <v>13</v>
      </c>
      <c r="D2186" t="str">
        <f>IF(J2182=0,"",C2186)</f>
        <v>"class_title":"business_class",</v>
      </c>
      <c r="E2186" t="s">
        <v>33</v>
      </c>
      <c r="F2186" t="s">
        <v>116</v>
      </c>
      <c r="H2186" s="22">
        <f t="shared" si="598"/>
        <v>0</v>
      </c>
      <c r="I2186" s="22" t="s">
        <v>127</v>
      </c>
      <c r="K2186" t="b">
        <f t="shared" ca="1" si="604"/>
        <v>0</v>
      </c>
    </row>
    <row r="2187" spans="1:11">
      <c r="A2187">
        <f t="shared" si="599"/>
        <v>51</v>
      </c>
      <c r="B2187">
        <f t="shared" si="605"/>
        <v>36</v>
      </c>
      <c r="C2187" s="1" t="s">
        <v>14</v>
      </c>
      <c r="D2187" t="str">
        <f>IF(J2182=0,"",C2187)</f>
        <v>"class_type":1</v>
      </c>
      <c r="E2187" t="s">
        <v>33</v>
      </c>
      <c r="F2187" t="s">
        <v>116</v>
      </c>
      <c r="H2187" s="22">
        <f t="shared" si="598"/>
        <v>0</v>
      </c>
      <c r="I2187" s="22" t="s">
        <v>127</v>
      </c>
      <c r="K2187" t="b">
        <f t="shared" ca="1" si="604"/>
        <v>0</v>
      </c>
    </row>
    <row r="2188" spans="1:11">
      <c r="A2188">
        <f t="shared" si="599"/>
        <v>51</v>
      </c>
      <c r="B2188">
        <f t="shared" si="605"/>
        <v>37</v>
      </c>
      <c r="C2188" s="1" t="s">
        <v>2</v>
      </c>
      <c r="D2188" t="str">
        <f>IF(J2182=0,"",C2188)</f>
        <v>}</v>
      </c>
      <c r="E2188" t="s">
        <v>33</v>
      </c>
      <c r="F2188" t="s">
        <v>116</v>
      </c>
      <c r="H2188" s="22">
        <f t="shared" si="598"/>
        <v>0</v>
      </c>
      <c r="I2188" s="22" t="s">
        <v>127</v>
      </c>
      <c r="K2188" t="b">
        <f t="shared" ca="1" si="604"/>
        <v>0</v>
      </c>
    </row>
    <row r="2189" spans="1:11">
      <c r="A2189">
        <f t="shared" si="599"/>
        <v>51</v>
      </c>
      <c r="B2189">
        <f t="shared" si="605"/>
        <v>38</v>
      </c>
      <c r="C2189" s="1" t="s">
        <v>3</v>
      </c>
      <c r="D2189" t="str">
        <f t="shared" ref="D2189:D2191" si="607">C2189</f>
        <v>]</v>
      </c>
      <c r="E2189" t="s">
        <v>33</v>
      </c>
      <c r="F2189" t="s">
        <v>116</v>
      </c>
      <c r="H2189" s="22">
        <f t="shared" si="598"/>
        <v>0</v>
      </c>
      <c r="I2189" s="22" t="s">
        <v>127</v>
      </c>
      <c r="K2189" t="b">
        <f t="shared" ca="1" si="604"/>
        <v>0</v>
      </c>
    </row>
    <row r="2190" spans="1:11">
      <c r="A2190">
        <f t="shared" si="599"/>
        <v>51</v>
      </c>
      <c r="B2190">
        <f t="shared" si="605"/>
        <v>39</v>
      </c>
      <c r="C2190" s="1" t="s">
        <v>2</v>
      </c>
      <c r="D2190" t="str">
        <f t="shared" si="607"/>
        <v>}</v>
      </c>
      <c r="E2190" t="s">
        <v>33</v>
      </c>
      <c r="F2190" t="s">
        <v>116</v>
      </c>
      <c r="H2190" s="22">
        <f t="shared" si="598"/>
        <v>0</v>
      </c>
      <c r="I2190" s="22" t="s">
        <v>127</v>
      </c>
      <c r="K2190" t="b">
        <f t="shared" ca="1" si="604"/>
        <v>0</v>
      </c>
    </row>
    <row r="2191" spans="1:11">
      <c r="A2191">
        <f t="shared" si="599"/>
        <v>51</v>
      </c>
      <c r="B2191">
        <f t="shared" si="605"/>
        <v>40</v>
      </c>
      <c r="C2191" s="1" t="s">
        <v>4</v>
      </c>
      <c r="D2191" t="str">
        <f t="shared" si="607"/>
        <v>],</v>
      </c>
      <c r="E2191" t="s">
        <v>33</v>
      </c>
      <c r="F2191" t="s">
        <v>116</v>
      </c>
      <c r="H2191" s="22">
        <f t="shared" si="598"/>
        <v>0</v>
      </c>
      <c r="I2191" s="22" t="s">
        <v>127</v>
      </c>
      <c r="K2191" t="b">
        <f t="shared" ca="1" si="604"/>
        <v>0</v>
      </c>
    </row>
    <row r="2192" spans="1:11">
      <c r="A2192">
        <f t="shared" si="599"/>
        <v>51</v>
      </c>
      <c r="B2192">
        <f t="shared" si="605"/>
        <v>41</v>
      </c>
      <c r="C2192" s="1" t="s">
        <v>19</v>
      </c>
      <c r="D2192" t="str">
        <f>CONCATENATE(C2192," ",A2192,",")</f>
        <v>"fee_id": 51,</v>
      </c>
      <c r="E2192" t="s">
        <v>33</v>
      </c>
      <c r="F2192" t="s">
        <v>116</v>
      </c>
      <c r="H2192" s="22">
        <f t="shared" si="598"/>
        <v>0</v>
      </c>
      <c r="I2192" s="22" t="s">
        <v>127</v>
      </c>
      <c r="K2192" t="b">
        <f t="shared" ca="1" si="604"/>
        <v>0</v>
      </c>
    </row>
    <row r="2193" spans="1:11">
      <c r="A2193">
        <f t="shared" si="599"/>
        <v>51</v>
      </c>
      <c r="B2193">
        <f t="shared" si="605"/>
        <v>42</v>
      </c>
      <c r="C2193" s="1" t="s">
        <v>129</v>
      </c>
      <c r="D2193" t="str">
        <f>CONCATENATE(C2193,E2193,"2",F2193,"""")</f>
        <v>"route_id": "BEX2WEK"</v>
      </c>
      <c r="E2193" t="s">
        <v>33</v>
      </c>
      <c r="F2193" t="s">
        <v>116</v>
      </c>
      <c r="H2193" s="22">
        <f t="shared" si="598"/>
        <v>0</v>
      </c>
      <c r="I2193" s="22" t="s">
        <v>127</v>
      </c>
      <c r="K2193" t="b">
        <f t="shared" ca="1" si="604"/>
        <v>0</v>
      </c>
    </row>
    <row r="2194" spans="1:11">
      <c r="A2194">
        <f t="shared" si="599"/>
        <v>51</v>
      </c>
      <c r="B2194">
        <f t="shared" si="605"/>
        <v>43</v>
      </c>
      <c r="C2194" s="1" t="s">
        <v>1</v>
      </c>
      <c r="D2194" t="str">
        <f>IF(D2195="","}",C2194)</f>
        <v>},</v>
      </c>
      <c r="E2194" t="s">
        <v>33</v>
      </c>
      <c r="F2194" t="s">
        <v>116</v>
      </c>
      <c r="H2194" s="22">
        <f t="shared" si="598"/>
        <v>0</v>
      </c>
      <c r="I2194" s="22" t="s">
        <v>127</v>
      </c>
      <c r="K2194" t="b">
        <f t="shared" ca="1" si="604"/>
        <v>0</v>
      </c>
    </row>
    <row r="2195" spans="1:11">
      <c r="A2195">
        <f t="shared" si="599"/>
        <v>52</v>
      </c>
      <c r="B2195">
        <f t="shared" si="605"/>
        <v>1</v>
      </c>
      <c r="C2195" s="1" t="s">
        <v>0</v>
      </c>
      <c r="D2195" t="str">
        <f>C2195</f>
        <v>{</v>
      </c>
      <c r="E2195" t="s">
        <v>35</v>
      </c>
      <c r="F2195" t="s">
        <v>116</v>
      </c>
      <c r="H2195" s="22">
        <f t="shared" si="598"/>
        <v>0</v>
      </c>
      <c r="I2195" s="22" t="s">
        <v>127</v>
      </c>
      <c r="K2195" t="b">
        <f t="shared" ca="1" si="604"/>
        <v>0</v>
      </c>
    </row>
    <row r="2196" spans="1:11">
      <c r="A2196">
        <f t="shared" si="599"/>
        <v>52</v>
      </c>
      <c r="B2196">
        <f t="shared" si="605"/>
        <v>2</v>
      </c>
      <c r="C2196" s="1" t="s">
        <v>5</v>
      </c>
      <c r="D2196" t="str">
        <f t="shared" ref="D2196:D2199" si="608">C2196</f>
        <v>"fee_data":[</v>
      </c>
      <c r="E2196" t="s">
        <v>35</v>
      </c>
      <c r="F2196" t="s">
        <v>116</v>
      </c>
      <c r="H2196" s="22">
        <f t="shared" si="598"/>
        <v>0</v>
      </c>
      <c r="I2196" s="22" t="s">
        <v>127</v>
      </c>
      <c r="K2196" t="b">
        <f t="shared" ca="1" si="604"/>
        <v>0</v>
      </c>
    </row>
    <row r="2197" spans="1:11">
      <c r="A2197">
        <f t="shared" si="599"/>
        <v>52</v>
      </c>
      <c r="B2197">
        <f t="shared" si="605"/>
        <v>3</v>
      </c>
      <c r="C2197" s="1" t="s">
        <v>0</v>
      </c>
      <c r="D2197" t="str">
        <f t="shared" si="608"/>
        <v>{</v>
      </c>
      <c r="E2197" t="s">
        <v>35</v>
      </c>
      <c r="F2197" t="s">
        <v>116</v>
      </c>
      <c r="H2197" s="22">
        <f t="shared" si="598"/>
        <v>0</v>
      </c>
      <c r="I2197" s="22" t="s">
        <v>127</v>
      </c>
      <c r="K2197" t="b">
        <f t="shared" ca="1" si="604"/>
        <v>0</v>
      </c>
    </row>
    <row r="2198" spans="1:11">
      <c r="A2198">
        <f t="shared" si="599"/>
        <v>52</v>
      </c>
      <c r="B2198">
        <f t="shared" si="605"/>
        <v>4</v>
      </c>
      <c r="C2198" s="24" t="s">
        <v>133</v>
      </c>
      <c r="D2198" t="str">
        <f>CONCATENATE(C2198,$M$1,",",$N$1,""",")</f>
        <v>"fee_date":"2019,2",</v>
      </c>
      <c r="E2198" t="s">
        <v>35</v>
      </c>
      <c r="F2198" t="s">
        <v>116</v>
      </c>
      <c r="H2198" s="22">
        <f t="shared" si="598"/>
        <v>0</v>
      </c>
      <c r="I2198" s="22" t="s">
        <v>127</v>
      </c>
      <c r="K2198" t="b">
        <f t="shared" ca="1" si="604"/>
        <v>0</v>
      </c>
    </row>
    <row r="2199" spans="1:11">
      <c r="A2199">
        <f t="shared" si="599"/>
        <v>52</v>
      </c>
      <c r="B2199">
        <f t="shared" si="605"/>
        <v>5</v>
      </c>
      <c r="C2199" s="1" t="s">
        <v>6</v>
      </c>
      <c r="D2199" t="str">
        <f t="shared" si="608"/>
        <v>"fee_detail":[</v>
      </c>
      <c r="E2199" t="s">
        <v>35</v>
      </c>
      <c r="F2199" t="s">
        <v>116</v>
      </c>
      <c r="H2199" s="22">
        <f t="shared" si="598"/>
        <v>0</v>
      </c>
      <c r="I2199" s="22" t="s">
        <v>127</v>
      </c>
      <c r="K2199" t="b">
        <f t="shared" ca="1" si="604"/>
        <v>0</v>
      </c>
    </row>
    <row r="2200" spans="1:11">
      <c r="A2200">
        <f t="shared" si="599"/>
        <v>52</v>
      </c>
      <c r="B2200">
        <f t="shared" si="605"/>
        <v>6</v>
      </c>
      <c r="C2200" s="1" t="s">
        <v>0</v>
      </c>
      <c r="D2200" t="str">
        <f>IF(J2201=0,"",C2200)</f>
        <v>{</v>
      </c>
      <c r="E2200" t="s">
        <v>35</v>
      </c>
      <c r="F2200" t="s">
        <v>116</v>
      </c>
      <c r="H2200" s="22">
        <f t="shared" si="598"/>
        <v>0</v>
      </c>
      <c r="I2200" s="22" t="s">
        <v>127</v>
      </c>
      <c r="K2200" t="b">
        <f t="shared" ca="1" si="604"/>
        <v>0</v>
      </c>
    </row>
    <row r="2201" spans="1:11">
      <c r="A2201" s="14">
        <f t="shared" si="599"/>
        <v>52</v>
      </c>
      <c r="B2201" s="14">
        <f t="shared" si="605"/>
        <v>7</v>
      </c>
      <c r="C2201" s="15" t="s">
        <v>15</v>
      </c>
      <c r="D2201" s="14" t="str">
        <f>IF(ISNUMBER(SEARCH("n/a",H2201)),"",CONCATENATE(C2201," ",H2201,","))</f>
        <v>"adult_cny": 529,</v>
      </c>
      <c r="E2201" s="14" t="s">
        <v>35</v>
      </c>
      <c r="F2201" s="14" t="s">
        <v>116</v>
      </c>
      <c r="G2201" s="14" t="s">
        <v>117</v>
      </c>
      <c r="H2201" s="22">
        <f t="shared" si="598"/>
        <v>529</v>
      </c>
      <c r="I2201" s="22" t="s">
        <v>127</v>
      </c>
      <c r="J2201">
        <f>COUNT(H2201:H2204)</f>
        <v>4</v>
      </c>
      <c r="K2201" t="b">
        <f t="shared" ca="1" si="604"/>
        <v>0</v>
      </c>
    </row>
    <row r="2202" spans="1:11">
      <c r="A2202" s="14">
        <f t="shared" si="599"/>
        <v>52</v>
      </c>
      <c r="B2202" s="14">
        <f t="shared" si="605"/>
        <v>8</v>
      </c>
      <c r="C2202" s="15" t="s">
        <v>16</v>
      </c>
      <c r="D2202" s="14" t="str">
        <f t="shared" ref="D2202:D2204" si="609">IF(ISNUMBER(SEARCH("n/a",H2202)),"",CONCATENATE(C2202," ",H2202,","))</f>
        <v>"adult_hkd": 612,</v>
      </c>
      <c r="E2202" s="14" t="s">
        <v>35</v>
      </c>
      <c r="F2202" s="14" t="s">
        <v>116</v>
      </c>
      <c r="G2202" s="14" t="s">
        <v>117</v>
      </c>
      <c r="H2202" s="22">
        <f t="shared" si="598"/>
        <v>612</v>
      </c>
      <c r="I2202" s="22" t="s">
        <v>127</v>
      </c>
      <c r="K2202" t="b">
        <f t="shared" ca="1" si="604"/>
        <v>0</v>
      </c>
    </row>
    <row r="2203" spans="1:11">
      <c r="A2203" s="14">
        <f t="shared" si="599"/>
        <v>52</v>
      </c>
      <c r="B2203" s="14">
        <f t="shared" si="605"/>
        <v>9</v>
      </c>
      <c r="C2203" s="15" t="s">
        <v>17</v>
      </c>
      <c r="D2203" s="14" t="str">
        <f t="shared" si="609"/>
        <v>"child_cny": 264.5,</v>
      </c>
      <c r="E2203" s="14" t="s">
        <v>35</v>
      </c>
      <c r="F2203" s="14" t="s">
        <v>116</v>
      </c>
      <c r="G2203" s="14" t="s">
        <v>117</v>
      </c>
      <c r="H2203" s="22">
        <f t="shared" si="598"/>
        <v>264.5</v>
      </c>
      <c r="I2203" s="22" t="s">
        <v>127</v>
      </c>
      <c r="K2203" t="b">
        <f t="shared" ca="1" si="604"/>
        <v>0</v>
      </c>
    </row>
    <row r="2204" spans="1:11">
      <c r="A2204" s="14">
        <f t="shared" si="599"/>
        <v>52</v>
      </c>
      <c r="B2204" s="14">
        <f t="shared" si="605"/>
        <v>10</v>
      </c>
      <c r="C2204" s="15" t="s">
        <v>18</v>
      </c>
      <c r="D2204" s="14" t="str">
        <f t="shared" si="609"/>
        <v>"child_hkd": 306,</v>
      </c>
      <c r="E2204" s="14" t="s">
        <v>35</v>
      </c>
      <c r="F2204" s="14" t="s">
        <v>116</v>
      </c>
      <c r="G2204" s="14" t="s">
        <v>117</v>
      </c>
      <c r="H2204" s="22">
        <f t="shared" si="598"/>
        <v>306</v>
      </c>
      <c r="I2204" s="22" t="s">
        <v>127</v>
      </c>
      <c r="K2204" t="b">
        <f t="shared" ca="1" si="604"/>
        <v>0</v>
      </c>
    </row>
    <row r="2205" spans="1:11">
      <c r="A2205">
        <f t="shared" si="599"/>
        <v>52</v>
      </c>
      <c r="B2205">
        <f t="shared" si="605"/>
        <v>11</v>
      </c>
      <c r="C2205" s="1" t="s">
        <v>7</v>
      </c>
      <c r="D2205" t="str">
        <f>IF(J2201=0,"",C2205)</f>
        <v>"class_title":"second_class",</v>
      </c>
      <c r="E2205" t="s">
        <v>35</v>
      </c>
      <c r="F2205" t="s">
        <v>116</v>
      </c>
      <c r="H2205" s="22">
        <f t="shared" si="598"/>
        <v>0</v>
      </c>
      <c r="I2205" s="22" t="s">
        <v>127</v>
      </c>
      <c r="K2205" t="b">
        <f t="shared" ca="1" si="604"/>
        <v>0</v>
      </c>
    </row>
    <row r="2206" spans="1:11">
      <c r="A2206">
        <f t="shared" si="599"/>
        <v>52</v>
      </c>
      <c r="B2206">
        <f t="shared" si="605"/>
        <v>12</v>
      </c>
      <c r="C2206" s="1" t="s">
        <v>8</v>
      </c>
      <c r="D2206" t="str">
        <f>IF(J2201=0,"",C2206)</f>
        <v>"class_type":4</v>
      </c>
      <c r="E2206" t="s">
        <v>35</v>
      </c>
      <c r="F2206" t="s">
        <v>116</v>
      </c>
      <c r="H2206" s="22">
        <f t="shared" si="598"/>
        <v>0</v>
      </c>
      <c r="I2206" s="22" t="s">
        <v>127</v>
      </c>
      <c r="K2206" t="b">
        <f t="shared" ca="1" si="604"/>
        <v>0</v>
      </c>
    </row>
    <row r="2207" spans="1:11">
      <c r="A2207">
        <f t="shared" si="599"/>
        <v>52</v>
      </c>
      <c r="B2207">
        <f t="shared" si="605"/>
        <v>13</v>
      </c>
      <c r="C2207" s="1" t="s">
        <v>1</v>
      </c>
      <c r="D2207" t="str">
        <f>IF(J2201=0,"",IF(SUM(J2209:J2225)&gt;0,C2207,"}"))</f>
        <v>},</v>
      </c>
      <c r="E2207" t="s">
        <v>35</v>
      </c>
      <c r="F2207" t="s">
        <v>116</v>
      </c>
      <c r="H2207" s="22">
        <f t="shared" si="598"/>
        <v>0</v>
      </c>
      <c r="I2207" s="22" t="s">
        <v>127</v>
      </c>
      <c r="K2207" t="b">
        <f t="shared" ca="1" si="604"/>
        <v>0</v>
      </c>
    </row>
    <row r="2208" spans="1:11">
      <c r="A2208">
        <f t="shared" si="599"/>
        <v>52</v>
      </c>
      <c r="B2208">
        <f t="shared" si="605"/>
        <v>14</v>
      </c>
      <c r="C2208" s="1" t="s">
        <v>0</v>
      </c>
      <c r="D2208" t="str">
        <f>IF(J2209=0,"",C2208)</f>
        <v>{</v>
      </c>
      <c r="E2208" t="s">
        <v>35</v>
      </c>
      <c r="F2208" t="s">
        <v>116</v>
      </c>
      <c r="H2208" s="22">
        <f t="shared" si="598"/>
        <v>0</v>
      </c>
      <c r="I2208" s="22" t="s">
        <v>127</v>
      </c>
      <c r="K2208" t="b">
        <f t="shared" ca="1" si="604"/>
        <v>0</v>
      </c>
    </row>
    <row r="2209" spans="1:11">
      <c r="A2209" s="16">
        <f t="shared" si="599"/>
        <v>52</v>
      </c>
      <c r="B2209" s="16">
        <f t="shared" si="605"/>
        <v>15</v>
      </c>
      <c r="C2209" s="17" t="s">
        <v>15</v>
      </c>
      <c r="D2209" s="16" t="str">
        <f>IF(ISNUMBER(SEARCH("n/a",H2209)),"",CONCATENATE(C2209," ",H2209,","))</f>
        <v>"adult_cny": 848,</v>
      </c>
      <c r="E2209" s="16" t="s">
        <v>35</v>
      </c>
      <c r="F2209" s="16" t="s">
        <v>116</v>
      </c>
      <c r="G2209" s="16" t="s">
        <v>118</v>
      </c>
      <c r="H2209" s="22">
        <f t="shared" si="598"/>
        <v>848</v>
      </c>
      <c r="I2209" s="22" t="s">
        <v>127</v>
      </c>
      <c r="J2209">
        <f>COUNT(H2209:H2212)</f>
        <v>4</v>
      </c>
      <c r="K2209" t="b">
        <f t="shared" ca="1" si="604"/>
        <v>0</v>
      </c>
    </row>
    <row r="2210" spans="1:11">
      <c r="A2210" s="16">
        <f t="shared" si="599"/>
        <v>52</v>
      </c>
      <c r="B2210" s="16">
        <f t="shared" si="605"/>
        <v>16</v>
      </c>
      <c r="C2210" s="17" t="s">
        <v>16</v>
      </c>
      <c r="D2210" s="16" t="str">
        <f t="shared" ref="D2210:D2212" si="610">IF(ISNUMBER(SEARCH("n/a",H2210)),"",CONCATENATE(C2210," ",H2210,","))</f>
        <v>"adult_hkd": 981,</v>
      </c>
      <c r="E2210" s="16" t="s">
        <v>35</v>
      </c>
      <c r="F2210" s="16" t="s">
        <v>116</v>
      </c>
      <c r="G2210" s="16" t="s">
        <v>118</v>
      </c>
      <c r="H2210" s="22">
        <f t="shared" si="598"/>
        <v>981</v>
      </c>
      <c r="I2210" s="22" t="s">
        <v>127</v>
      </c>
      <c r="K2210" t="b">
        <f t="shared" ca="1" si="604"/>
        <v>0</v>
      </c>
    </row>
    <row r="2211" spans="1:11">
      <c r="A2211" s="16">
        <f t="shared" si="599"/>
        <v>52</v>
      </c>
      <c r="B2211" s="16">
        <f t="shared" si="605"/>
        <v>17</v>
      </c>
      <c r="C2211" s="17" t="s">
        <v>17</v>
      </c>
      <c r="D2211" s="16" t="str">
        <f t="shared" si="610"/>
        <v>"child_cny": 424,</v>
      </c>
      <c r="E2211" s="16" t="s">
        <v>35</v>
      </c>
      <c r="F2211" s="16" t="s">
        <v>116</v>
      </c>
      <c r="G2211" s="16" t="s">
        <v>118</v>
      </c>
      <c r="H2211" s="22">
        <f t="shared" si="598"/>
        <v>424</v>
      </c>
      <c r="I2211" s="22" t="s">
        <v>127</v>
      </c>
      <c r="K2211" t="b">
        <f t="shared" ca="1" si="604"/>
        <v>0</v>
      </c>
    </row>
    <row r="2212" spans="1:11">
      <c r="A2212" s="16">
        <f t="shared" si="599"/>
        <v>52</v>
      </c>
      <c r="B2212" s="16">
        <f t="shared" si="605"/>
        <v>18</v>
      </c>
      <c r="C2212" s="17" t="s">
        <v>18</v>
      </c>
      <c r="D2212" s="16" t="str">
        <f t="shared" si="610"/>
        <v>"child_hkd": 491,</v>
      </c>
      <c r="E2212" s="16" t="s">
        <v>35</v>
      </c>
      <c r="F2212" s="16" t="s">
        <v>116</v>
      </c>
      <c r="G2212" s="16" t="s">
        <v>118</v>
      </c>
      <c r="H2212" s="22">
        <f t="shared" si="598"/>
        <v>491</v>
      </c>
      <c r="I2212" s="22" t="s">
        <v>127</v>
      </c>
      <c r="K2212" t="b">
        <f t="shared" ca="1" si="604"/>
        <v>0</v>
      </c>
    </row>
    <row r="2213" spans="1:11">
      <c r="A2213">
        <f t="shared" si="599"/>
        <v>52</v>
      </c>
      <c r="B2213">
        <f t="shared" si="605"/>
        <v>19</v>
      </c>
      <c r="C2213" s="1" t="s">
        <v>9</v>
      </c>
      <c r="D2213" t="str">
        <f>IF(J2209=0,"",C2213)</f>
        <v>"class_title":"first_class",</v>
      </c>
      <c r="E2213" t="s">
        <v>35</v>
      </c>
      <c r="F2213" t="s">
        <v>116</v>
      </c>
      <c r="H2213" s="22">
        <f t="shared" si="598"/>
        <v>0</v>
      </c>
      <c r="I2213" s="22" t="s">
        <v>127</v>
      </c>
      <c r="K2213" t="b">
        <f t="shared" ca="1" si="604"/>
        <v>0</v>
      </c>
    </row>
    <row r="2214" spans="1:11">
      <c r="A2214">
        <f t="shared" si="599"/>
        <v>52</v>
      </c>
      <c r="B2214">
        <f t="shared" si="605"/>
        <v>20</v>
      </c>
      <c r="C2214" s="1" t="s">
        <v>10</v>
      </c>
      <c r="D2214" t="str">
        <f>IF(J2209=0,"",C2214)</f>
        <v>"class_type":3</v>
      </c>
      <c r="E2214" t="s">
        <v>35</v>
      </c>
      <c r="F2214" t="s">
        <v>116</v>
      </c>
      <c r="H2214" s="22">
        <f t="shared" ref="H2214:H2277" si="611">H322</f>
        <v>0</v>
      </c>
      <c r="I2214" s="22" t="s">
        <v>127</v>
      </c>
      <c r="K2214" t="b">
        <f t="shared" ca="1" si="604"/>
        <v>0</v>
      </c>
    </row>
    <row r="2215" spans="1:11">
      <c r="A2215">
        <f t="shared" si="599"/>
        <v>52</v>
      </c>
      <c r="B2215">
        <f t="shared" si="605"/>
        <v>21</v>
      </c>
      <c r="C2215" s="1" t="s">
        <v>1</v>
      </c>
      <c r="D2215" t="str">
        <f>IF(J2209=0,"",IF(SUM(J2217:J2233)&gt;0,C2215,"}"))</f>
        <v>},</v>
      </c>
      <c r="E2215" t="s">
        <v>35</v>
      </c>
      <c r="F2215" t="s">
        <v>116</v>
      </c>
      <c r="H2215" s="22">
        <f t="shared" si="611"/>
        <v>0</v>
      </c>
      <c r="I2215" s="22" t="s">
        <v>127</v>
      </c>
      <c r="K2215" t="b">
        <f t="shared" ca="1" si="604"/>
        <v>0</v>
      </c>
    </row>
    <row r="2216" spans="1:11">
      <c r="A2216">
        <f t="shared" si="599"/>
        <v>52</v>
      </c>
      <c r="B2216">
        <f t="shared" si="605"/>
        <v>22</v>
      </c>
      <c r="C2216" s="1" t="s">
        <v>0</v>
      </c>
      <c r="D2216" t="str">
        <f>IF(J2217=0,"",C2216)</f>
        <v>{</v>
      </c>
      <c r="E2216" t="s">
        <v>35</v>
      </c>
      <c r="F2216" t="s">
        <v>116</v>
      </c>
      <c r="H2216" s="22">
        <f t="shared" si="611"/>
        <v>0</v>
      </c>
      <c r="I2216" s="22" t="s">
        <v>127</v>
      </c>
      <c r="K2216" t="b">
        <f t="shared" ca="1" si="604"/>
        <v>0</v>
      </c>
    </row>
    <row r="2217" spans="1:11">
      <c r="A2217" s="18">
        <f t="shared" ref="A2217:A2237" si="612">ROUNDUP((ROW(C2217)-1)/43,0)</f>
        <v>52</v>
      </c>
      <c r="B2217" s="18">
        <f t="shared" si="605"/>
        <v>23</v>
      </c>
      <c r="C2217" s="19" t="s">
        <v>15</v>
      </c>
      <c r="D2217" s="18" t="str">
        <f>IF(ISNUMBER(SEARCH("n/a",H2217)),"",CONCATENATE(C2217," ",H2217,","))</f>
        <v>"adult_cny": 987,</v>
      </c>
      <c r="E2217" s="18" t="s">
        <v>35</v>
      </c>
      <c r="F2217" s="18" t="s">
        <v>116</v>
      </c>
      <c r="G2217" s="18" t="s">
        <v>119</v>
      </c>
      <c r="H2217" s="22">
        <f t="shared" si="611"/>
        <v>987</v>
      </c>
      <c r="I2217" s="22" t="s">
        <v>127</v>
      </c>
      <c r="J2217">
        <f>COUNT(H2217:H2220)</f>
        <v>4</v>
      </c>
      <c r="K2217" t="b">
        <f t="shared" ca="1" si="604"/>
        <v>0</v>
      </c>
    </row>
    <row r="2218" spans="1:11">
      <c r="A2218" s="18">
        <f t="shared" si="612"/>
        <v>52</v>
      </c>
      <c r="B2218" s="18">
        <f t="shared" si="605"/>
        <v>24</v>
      </c>
      <c r="C2218" s="19" t="s">
        <v>16</v>
      </c>
      <c r="D2218" s="18" t="str">
        <f t="shared" ref="D2218:D2220" si="613">IF(ISNUMBER(SEARCH("n/a",H2218)),"",CONCATENATE(C2218," ",H2218,","))</f>
        <v>"adult_hkd": 1142,</v>
      </c>
      <c r="E2218" s="18" t="s">
        <v>35</v>
      </c>
      <c r="F2218" s="18" t="s">
        <v>116</v>
      </c>
      <c r="G2218" s="18" t="s">
        <v>119</v>
      </c>
      <c r="H2218" s="22">
        <f t="shared" si="611"/>
        <v>1142</v>
      </c>
      <c r="I2218" s="22" t="s">
        <v>127</v>
      </c>
      <c r="K2218" t="b">
        <f t="shared" ca="1" si="604"/>
        <v>0</v>
      </c>
    </row>
    <row r="2219" spans="1:11">
      <c r="A2219" s="18">
        <f t="shared" si="612"/>
        <v>52</v>
      </c>
      <c r="B2219" s="18">
        <f t="shared" si="605"/>
        <v>25</v>
      </c>
      <c r="C2219" s="19" t="s">
        <v>17</v>
      </c>
      <c r="D2219" s="18" t="str">
        <f t="shared" si="613"/>
        <v>"child_cny": 493.5,</v>
      </c>
      <c r="E2219" s="18" t="s">
        <v>35</v>
      </c>
      <c r="F2219" s="18" t="s">
        <v>116</v>
      </c>
      <c r="G2219" s="18" t="s">
        <v>119</v>
      </c>
      <c r="H2219" s="22">
        <f t="shared" si="611"/>
        <v>493.5</v>
      </c>
      <c r="I2219" s="22" t="s">
        <v>127</v>
      </c>
      <c r="K2219" t="b">
        <f t="shared" ca="1" si="604"/>
        <v>0</v>
      </c>
    </row>
    <row r="2220" spans="1:11">
      <c r="A2220" s="18">
        <f t="shared" si="612"/>
        <v>52</v>
      </c>
      <c r="B2220" s="18">
        <f t="shared" si="605"/>
        <v>26</v>
      </c>
      <c r="C2220" s="19" t="s">
        <v>18</v>
      </c>
      <c r="D2220" s="18" t="str">
        <f t="shared" si="613"/>
        <v>"child_hkd": 571,</v>
      </c>
      <c r="E2220" s="18" t="s">
        <v>35</v>
      </c>
      <c r="F2220" s="18" t="s">
        <v>116</v>
      </c>
      <c r="G2220" s="18" t="s">
        <v>119</v>
      </c>
      <c r="H2220" s="22">
        <f t="shared" si="611"/>
        <v>571</v>
      </c>
      <c r="I2220" s="22" t="s">
        <v>127</v>
      </c>
      <c r="K2220" t="b">
        <f t="shared" ca="1" si="604"/>
        <v>0</v>
      </c>
    </row>
    <row r="2221" spans="1:11">
      <c r="A2221">
        <f t="shared" si="612"/>
        <v>52</v>
      </c>
      <c r="B2221">
        <f t="shared" si="605"/>
        <v>27</v>
      </c>
      <c r="C2221" s="1" t="s">
        <v>11</v>
      </c>
      <c r="D2221" t="str">
        <f>IF(J2217=0,"",C2221)</f>
        <v>"class_title":"premium_class",</v>
      </c>
      <c r="E2221" t="s">
        <v>35</v>
      </c>
      <c r="F2221" t="s">
        <v>116</v>
      </c>
      <c r="H2221" s="22">
        <f t="shared" si="611"/>
        <v>0</v>
      </c>
      <c r="I2221" s="22" t="s">
        <v>127</v>
      </c>
      <c r="K2221" t="b">
        <f t="shared" ca="1" si="604"/>
        <v>0</v>
      </c>
    </row>
    <row r="2222" spans="1:11">
      <c r="A2222">
        <f t="shared" si="612"/>
        <v>52</v>
      </c>
      <c r="B2222">
        <f t="shared" si="605"/>
        <v>28</v>
      </c>
      <c r="C2222" s="1" t="s">
        <v>12</v>
      </c>
      <c r="D2222" t="str">
        <f>IF(J2217=0,"",C2222)</f>
        <v>"class_type":2</v>
      </c>
      <c r="E2222" t="s">
        <v>35</v>
      </c>
      <c r="F2222" t="s">
        <v>116</v>
      </c>
      <c r="H2222" s="22">
        <f t="shared" si="611"/>
        <v>0</v>
      </c>
      <c r="I2222" s="22" t="s">
        <v>127</v>
      </c>
      <c r="K2222" t="b">
        <f t="shared" ca="1" si="604"/>
        <v>0</v>
      </c>
    </row>
    <row r="2223" spans="1:11">
      <c r="A2223">
        <f t="shared" si="612"/>
        <v>52</v>
      </c>
      <c r="B2223">
        <f t="shared" si="605"/>
        <v>29</v>
      </c>
      <c r="C2223" s="1" t="s">
        <v>1</v>
      </c>
      <c r="D2223" t="str">
        <f>IF(J2217=0,"",IF(SUM(J2225:J2241)&gt;0,C2223,"}"))</f>
        <v>},</v>
      </c>
      <c r="E2223" t="s">
        <v>35</v>
      </c>
      <c r="F2223" t="s">
        <v>116</v>
      </c>
      <c r="H2223" s="22">
        <f t="shared" si="611"/>
        <v>0</v>
      </c>
      <c r="I2223" s="22" t="s">
        <v>127</v>
      </c>
      <c r="K2223" t="b">
        <f t="shared" ca="1" si="604"/>
        <v>0</v>
      </c>
    </row>
    <row r="2224" spans="1:11">
      <c r="A2224">
        <f t="shared" si="612"/>
        <v>52</v>
      </c>
      <c r="B2224">
        <f t="shared" si="605"/>
        <v>30</v>
      </c>
      <c r="C2224" s="1" t="s">
        <v>0</v>
      </c>
      <c r="D2224" t="str">
        <f>IF(J2225=0,"",C2224)</f>
        <v>{</v>
      </c>
      <c r="E2224" t="s">
        <v>35</v>
      </c>
      <c r="F2224" t="s">
        <v>116</v>
      </c>
      <c r="H2224" s="22">
        <f t="shared" si="611"/>
        <v>0</v>
      </c>
      <c r="I2224" s="22" t="s">
        <v>127</v>
      </c>
      <c r="K2224" t="b">
        <f t="shared" ca="1" si="604"/>
        <v>0</v>
      </c>
    </row>
    <row r="2225" spans="1:11">
      <c r="A2225" s="20">
        <f t="shared" si="612"/>
        <v>52</v>
      </c>
      <c r="B2225" s="20">
        <f t="shared" si="605"/>
        <v>31</v>
      </c>
      <c r="C2225" s="21" t="s">
        <v>15</v>
      </c>
      <c r="D2225" s="20" t="str">
        <f>IF(ISNUMBER(SEARCH("n/a",H2225)),"",CONCATENATE(C2225," ",H2225,","))</f>
        <v>"adult_cny": 1640,</v>
      </c>
      <c r="E2225" s="20" t="s">
        <v>35</v>
      </c>
      <c r="F2225" s="20" t="s">
        <v>116</v>
      </c>
      <c r="G2225" s="20" t="s">
        <v>120</v>
      </c>
      <c r="H2225" s="22">
        <f t="shared" si="611"/>
        <v>1640</v>
      </c>
      <c r="I2225" s="22" t="s">
        <v>127</v>
      </c>
      <c r="J2225">
        <f>COUNT(H2225:H2228)</f>
        <v>4</v>
      </c>
      <c r="K2225" t="b">
        <f t="shared" ca="1" si="604"/>
        <v>0</v>
      </c>
    </row>
    <row r="2226" spans="1:11">
      <c r="A2226" s="20">
        <f t="shared" si="612"/>
        <v>52</v>
      </c>
      <c r="B2226" s="20">
        <f t="shared" si="605"/>
        <v>32</v>
      </c>
      <c r="C2226" s="21" t="s">
        <v>16</v>
      </c>
      <c r="D2226" s="20" t="str">
        <f t="shared" ref="D2226:D2228" si="614">IF(ISNUMBER(SEARCH("n/a",H2226)),"",CONCATENATE(C2226," ",H2226,","))</f>
        <v>"adult_hkd": 1898,</v>
      </c>
      <c r="E2226" s="20" t="s">
        <v>35</v>
      </c>
      <c r="F2226" s="20" t="s">
        <v>116</v>
      </c>
      <c r="G2226" s="20" t="s">
        <v>120</v>
      </c>
      <c r="H2226" s="22">
        <f t="shared" si="611"/>
        <v>1898</v>
      </c>
      <c r="I2226" s="22" t="s">
        <v>127</v>
      </c>
      <c r="K2226" t="b">
        <f t="shared" ca="1" si="604"/>
        <v>0</v>
      </c>
    </row>
    <row r="2227" spans="1:11">
      <c r="A2227" s="20">
        <f t="shared" si="612"/>
        <v>52</v>
      </c>
      <c r="B2227" s="20">
        <f t="shared" si="605"/>
        <v>33</v>
      </c>
      <c r="C2227" s="21" t="s">
        <v>17</v>
      </c>
      <c r="D2227" s="20" t="str">
        <f t="shared" si="614"/>
        <v>"child_cny": 820,</v>
      </c>
      <c r="E2227" s="20" t="s">
        <v>35</v>
      </c>
      <c r="F2227" s="20" t="s">
        <v>116</v>
      </c>
      <c r="G2227" s="20" t="s">
        <v>120</v>
      </c>
      <c r="H2227" s="22">
        <f t="shared" si="611"/>
        <v>820</v>
      </c>
      <c r="I2227" s="22" t="s">
        <v>127</v>
      </c>
      <c r="K2227" t="b">
        <f t="shared" ca="1" si="604"/>
        <v>0</v>
      </c>
    </row>
    <row r="2228" spans="1:11">
      <c r="A2228" s="20">
        <f t="shared" si="612"/>
        <v>52</v>
      </c>
      <c r="B2228" s="20">
        <f t="shared" si="605"/>
        <v>34</v>
      </c>
      <c r="C2228" s="21" t="s">
        <v>18</v>
      </c>
      <c r="D2228" s="20" t="str">
        <f t="shared" si="614"/>
        <v>"child_hkd": 949,</v>
      </c>
      <c r="E2228" s="20" t="s">
        <v>35</v>
      </c>
      <c r="F2228" s="20" t="s">
        <v>116</v>
      </c>
      <c r="G2228" s="20" t="s">
        <v>120</v>
      </c>
      <c r="H2228" s="22">
        <f t="shared" si="611"/>
        <v>949</v>
      </c>
      <c r="I2228" s="22" t="s">
        <v>127</v>
      </c>
      <c r="K2228" t="b">
        <f t="shared" ca="1" si="604"/>
        <v>0</v>
      </c>
    </row>
    <row r="2229" spans="1:11">
      <c r="A2229">
        <f t="shared" si="612"/>
        <v>52</v>
      </c>
      <c r="B2229">
        <f t="shared" si="605"/>
        <v>35</v>
      </c>
      <c r="C2229" s="1" t="s">
        <v>13</v>
      </c>
      <c r="D2229" t="str">
        <f>IF(J2225=0,"",C2229)</f>
        <v>"class_title":"business_class",</v>
      </c>
      <c r="E2229" t="s">
        <v>35</v>
      </c>
      <c r="F2229" t="s">
        <v>116</v>
      </c>
      <c r="H2229" s="22">
        <f t="shared" si="611"/>
        <v>0</v>
      </c>
      <c r="I2229" s="22" t="s">
        <v>127</v>
      </c>
      <c r="K2229" t="b">
        <f t="shared" ca="1" si="604"/>
        <v>0</v>
      </c>
    </row>
    <row r="2230" spans="1:11">
      <c r="A2230">
        <f t="shared" si="612"/>
        <v>52</v>
      </c>
      <c r="B2230">
        <f t="shared" si="605"/>
        <v>36</v>
      </c>
      <c r="C2230" s="1" t="s">
        <v>14</v>
      </c>
      <c r="D2230" t="str">
        <f>IF(J2225=0,"",C2230)</f>
        <v>"class_type":1</v>
      </c>
      <c r="E2230" t="s">
        <v>35</v>
      </c>
      <c r="F2230" t="s">
        <v>116</v>
      </c>
      <c r="H2230" s="22">
        <f t="shared" si="611"/>
        <v>0</v>
      </c>
      <c r="I2230" s="22" t="s">
        <v>127</v>
      </c>
      <c r="K2230" t="b">
        <f t="shared" ca="1" si="604"/>
        <v>0</v>
      </c>
    </row>
    <row r="2231" spans="1:11">
      <c r="A2231">
        <f t="shared" si="612"/>
        <v>52</v>
      </c>
      <c r="B2231">
        <f t="shared" si="605"/>
        <v>37</v>
      </c>
      <c r="C2231" s="1" t="s">
        <v>2</v>
      </c>
      <c r="D2231" t="str">
        <f>IF(J2225=0,"",C2231)</f>
        <v>}</v>
      </c>
      <c r="E2231" t="s">
        <v>35</v>
      </c>
      <c r="F2231" t="s">
        <v>116</v>
      </c>
      <c r="H2231" s="22">
        <f t="shared" si="611"/>
        <v>0</v>
      </c>
      <c r="I2231" s="22" t="s">
        <v>127</v>
      </c>
      <c r="K2231" t="b">
        <f t="shared" ca="1" si="604"/>
        <v>0</v>
      </c>
    </row>
    <row r="2232" spans="1:11">
      <c r="A2232">
        <f t="shared" si="612"/>
        <v>52</v>
      </c>
      <c r="B2232">
        <f t="shared" si="605"/>
        <v>38</v>
      </c>
      <c r="C2232" s="1" t="s">
        <v>3</v>
      </c>
      <c r="D2232" t="str">
        <f t="shared" ref="D2232:D2234" si="615">C2232</f>
        <v>]</v>
      </c>
      <c r="E2232" t="s">
        <v>35</v>
      </c>
      <c r="F2232" t="s">
        <v>116</v>
      </c>
      <c r="H2232" s="22">
        <f t="shared" si="611"/>
        <v>0</v>
      </c>
      <c r="I2232" s="22" t="s">
        <v>127</v>
      </c>
      <c r="K2232" t="b">
        <f t="shared" ca="1" si="604"/>
        <v>0</v>
      </c>
    </row>
    <row r="2233" spans="1:11">
      <c r="A2233">
        <f t="shared" si="612"/>
        <v>52</v>
      </c>
      <c r="B2233">
        <f t="shared" si="605"/>
        <v>39</v>
      </c>
      <c r="C2233" s="1" t="s">
        <v>2</v>
      </c>
      <c r="D2233" t="str">
        <f t="shared" si="615"/>
        <v>}</v>
      </c>
      <c r="E2233" t="s">
        <v>35</v>
      </c>
      <c r="F2233" t="s">
        <v>116</v>
      </c>
      <c r="H2233" s="22">
        <f t="shared" si="611"/>
        <v>0</v>
      </c>
      <c r="I2233" s="22" t="s">
        <v>127</v>
      </c>
      <c r="K2233" t="b">
        <f t="shared" ca="1" si="604"/>
        <v>0</v>
      </c>
    </row>
    <row r="2234" spans="1:11">
      <c r="A2234">
        <f t="shared" si="612"/>
        <v>52</v>
      </c>
      <c r="B2234">
        <f t="shared" si="605"/>
        <v>40</v>
      </c>
      <c r="C2234" s="1" t="s">
        <v>4</v>
      </c>
      <c r="D2234" t="str">
        <f t="shared" si="615"/>
        <v>],</v>
      </c>
      <c r="E2234" t="s">
        <v>35</v>
      </c>
      <c r="F2234" t="s">
        <v>116</v>
      </c>
      <c r="H2234" s="22">
        <f t="shared" si="611"/>
        <v>0</v>
      </c>
      <c r="I2234" s="22" t="s">
        <v>127</v>
      </c>
      <c r="K2234" t="b">
        <f t="shared" ca="1" si="604"/>
        <v>0</v>
      </c>
    </row>
    <row r="2235" spans="1:11">
      <c r="A2235">
        <f t="shared" si="612"/>
        <v>52</v>
      </c>
      <c r="B2235">
        <f t="shared" si="605"/>
        <v>41</v>
      </c>
      <c r="C2235" s="1" t="s">
        <v>19</v>
      </c>
      <c r="D2235" t="str">
        <f>CONCATENATE(C2235," ",A2235,",")</f>
        <v>"fee_id": 52,</v>
      </c>
      <c r="E2235" t="s">
        <v>35</v>
      </c>
      <c r="F2235" t="s">
        <v>116</v>
      </c>
      <c r="H2235" s="22">
        <f t="shared" si="611"/>
        <v>0</v>
      </c>
      <c r="I2235" s="22" t="s">
        <v>127</v>
      </c>
      <c r="K2235" t="b">
        <f t="shared" ca="1" si="604"/>
        <v>0</v>
      </c>
    </row>
    <row r="2236" spans="1:11">
      <c r="A2236">
        <f t="shared" si="612"/>
        <v>52</v>
      </c>
      <c r="B2236">
        <f t="shared" si="605"/>
        <v>42</v>
      </c>
      <c r="C2236" s="1" t="s">
        <v>129</v>
      </c>
      <c r="D2236" t="str">
        <f>CONCATENATE(C2236,E2236,"2",F2236,"""")</f>
        <v>"route_id": "CSN2WEK"</v>
      </c>
      <c r="E2236" t="s">
        <v>35</v>
      </c>
      <c r="F2236" t="s">
        <v>116</v>
      </c>
      <c r="H2236" s="22">
        <f t="shared" si="611"/>
        <v>0</v>
      </c>
      <c r="I2236" s="22" t="s">
        <v>127</v>
      </c>
      <c r="K2236" t="b">
        <f t="shared" ca="1" si="604"/>
        <v>0</v>
      </c>
    </row>
    <row r="2237" spans="1:11">
      <c r="A2237">
        <f t="shared" si="612"/>
        <v>52</v>
      </c>
      <c r="B2237">
        <f t="shared" si="605"/>
        <v>43</v>
      </c>
      <c r="C2237" s="1" t="s">
        <v>1</v>
      </c>
      <c r="D2237" t="str">
        <f>IF(D2238="","}",C2237)</f>
        <v>},</v>
      </c>
      <c r="E2237" t="s">
        <v>35</v>
      </c>
      <c r="F2237" t="s">
        <v>116</v>
      </c>
      <c r="H2237" s="22">
        <f t="shared" si="611"/>
        <v>0</v>
      </c>
      <c r="I2237" s="22" t="s">
        <v>127</v>
      </c>
      <c r="K2237" t="b">
        <f t="shared" ca="1" si="604"/>
        <v>0</v>
      </c>
    </row>
    <row r="2238" spans="1:11">
      <c r="A2238">
        <f>ROUNDUP((ROW(C2238)-1)/43,0)</f>
        <v>53</v>
      </c>
      <c r="B2238">
        <f t="shared" si="605"/>
        <v>1</v>
      </c>
      <c r="C2238" s="1" t="s">
        <v>0</v>
      </c>
      <c r="D2238" t="str">
        <f>C2238</f>
        <v>{</v>
      </c>
      <c r="E2238" t="s">
        <v>37</v>
      </c>
      <c r="F2238" t="s">
        <v>116</v>
      </c>
      <c r="H2238" s="22">
        <f t="shared" si="611"/>
        <v>0</v>
      </c>
      <c r="I2238" s="22" t="s">
        <v>127</v>
      </c>
      <c r="K2238" t="b">
        <f t="shared" ca="1" si="604"/>
        <v>0</v>
      </c>
    </row>
    <row r="2239" spans="1:11">
      <c r="A2239">
        <f t="shared" ref="A2239:A2302" si="616">ROUNDUP((ROW(C2239)-1)/43,0)</f>
        <v>53</v>
      </c>
      <c r="B2239">
        <f t="shared" si="605"/>
        <v>2</v>
      </c>
      <c r="C2239" s="1" t="s">
        <v>5</v>
      </c>
      <c r="D2239" t="str">
        <f t="shared" ref="D2239:D2242" si="617">C2239</f>
        <v>"fee_data":[</v>
      </c>
      <c r="E2239" t="s">
        <v>37</v>
      </c>
      <c r="F2239" t="s">
        <v>116</v>
      </c>
      <c r="H2239" s="22">
        <f t="shared" si="611"/>
        <v>0</v>
      </c>
      <c r="I2239" s="22" t="s">
        <v>127</v>
      </c>
      <c r="K2239" t="b">
        <f t="shared" ca="1" si="604"/>
        <v>0</v>
      </c>
    </row>
    <row r="2240" spans="1:11">
      <c r="A2240">
        <f t="shared" si="616"/>
        <v>53</v>
      </c>
      <c r="B2240">
        <f t="shared" si="605"/>
        <v>3</v>
      </c>
      <c r="C2240" s="1" t="s">
        <v>0</v>
      </c>
      <c r="D2240" t="str">
        <f t="shared" si="617"/>
        <v>{</v>
      </c>
      <c r="E2240" t="s">
        <v>37</v>
      </c>
      <c r="F2240" t="s">
        <v>116</v>
      </c>
      <c r="H2240" s="22">
        <f t="shared" si="611"/>
        <v>0</v>
      </c>
      <c r="I2240" s="22" t="s">
        <v>127</v>
      </c>
      <c r="K2240" t="b">
        <f t="shared" ca="1" si="604"/>
        <v>0</v>
      </c>
    </row>
    <row r="2241" spans="1:11">
      <c r="A2241">
        <f t="shared" si="616"/>
        <v>53</v>
      </c>
      <c r="B2241">
        <f t="shared" si="605"/>
        <v>4</v>
      </c>
      <c r="C2241" s="24" t="s">
        <v>133</v>
      </c>
      <c r="D2241" t="str">
        <f>CONCATENATE(C2241,$M$1,",",$N$1,""",")</f>
        <v>"fee_date":"2019,2",</v>
      </c>
      <c r="E2241" t="s">
        <v>37</v>
      </c>
      <c r="F2241" t="s">
        <v>116</v>
      </c>
      <c r="H2241" s="22">
        <f t="shared" si="611"/>
        <v>0</v>
      </c>
      <c r="I2241" s="22" t="s">
        <v>127</v>
      </c>
      <c r="K2241" t="b">
        <f t="shared" ca="1" si="604"/>
        <v>0</v>
      </c>
    </row>
    <row r="2242" spans="1:11">
      <c r="A2242">
        <f t="shared" si="616"/>
        <v>53</v>
      </c>
      <c r="B2242">
        <f t="shared" si="605"/>
        <v>5</v>
      </c>
      <c r="C2242" s="1" t="s">
        <v>6</v>
      </c>
      <c r="D2242" t="str">
        <f t="shared" si="617"/>
        <v>"fee_detail":[</v>
      </c>
      <c r="E2242" t="s">
        <v>37</v>
      </c>
      <c r="F2242" t="s">
        <v>116</v>
      </c>
      <c r="H2242" s="22">
        <f t="shared" si="611"/>
        <v>0</v>
      </c>
      <c r="I2242" s="22" t="s">
        <v>127</v>
      </c>
      <c r="K2242" t="b">
        <f t="shared" ref="K2242:K2305" ca="1" si="618">IF(EXACT($N$1,$N$2),"",FALSE)</f>
        <v>0</v>
      </c>
    </row>
    <row r="2243" spans="1:11">
      <c r="A2243">
        <f t="shared" si="616"/>
        <v>53</v>
      </c>
      <c r="B2243">
        <f t="shared" ref="B2243:B2306" si="619">MOD((ROW(C2243)-2),43)+1</f>
        <v>6</v>
      </c>
      <c r="C2243" s="1" t="s">
        <v>0</v>
      </c>
      <c r="D2243" t="str">
        <f>IF(J2244=0,"",C2243)</f>
        <v>{</v>
      </c>
      <c r="E2243" t="s">
        <v>37</v>
      </c>
      <c r="F2243" t="s">
        <v>116</v>
      </c>
      <c r="H2243" s="22">
        <f t="shared" si="611"/>
        <v>0</v>
      </c>
      <c r="I2243" s="22" t="s">
        <v>127</v>
      </c>
      <c r="K2243" t="b">
        <f t="shared" ca="1" si="618"/>
        <v>0</v>
      </c>
    </row>
    <row r="2244" spans="1:11">
      <c r="A2244" s="14">
        <f t="shared" si="616"/>
        <v>53</v>
      </c>
      <c r="B2244" s="14">
        <f t="shared" si="619"/>
        <v>7</v>
      </c>
      <c r="C2244" s="15" t="s">
        <v>15</v>
      </c>
      <c r="D2244" s="14" t="str">
        <f>IF(ISNUMBER(SEARCH("n/a",H2244)),"",CONCATENATE(C2244," ",H2244,","))</f>
        <v>"adult_cny": 182,</v>
      </c>
      <c r="E2244" s="14" t="s">
        <v>37</v>
      </c>
      <c r="F2244" s="14" t="s">
        <v>116</v>
      </c>
      <c r="G2244" s="14" t="s">
        <v>117</v>
      </c>
      <c r="H2244" s="22">
        <f t="shared" si="611"/>
        <v>182</v>
      </c>
      <c r="I2244" s="22" t="s">
        <v>127</v>
      </c>
      <c r="J2244">
        <f>COUNT(H2244:H2247)</f>
        <v>4</v>
      </c>
      <c r="K2244" t="b">
        <f t="shared" ca="1" si="618"/>
        <v>0</v>
      </c>
    </row>
    <row r="2245" spans="1:11">
      <c r="A2245" s="14">
        <f t="shared" si="616"/>
        <v>53</v>
      </c>
      <c r="B2245" s="14">
        <f t="shared" si="619"/>
        <v>8</v>
      </c>
      <c r="C2245" s="15" t="s">
        <v>16</v>
      </c>
      <c r="D2245" s="14" t="str">
        <f t="shared" ref="D2245:D2247" si="620">IF(ISNUMBER(SEARCH("n/a",H2245)),"",CONCATENATE(C2245," ",H2245,","))</f>
        <v>"adult_hkd": 211,</v>
      </c>
      <c r="E2245" s="14" t="s">
        <v>37</v>
      </c>
      <c r="F2245" s="14" t="s">
        <v>116</v>
      </c>
      <c r="G2245" s="14" t="s">
        <v>117</v>
      </c>
      <c r="H2245" s="22">
        <f t="shared" si="611"/>
        <v>211</v>
      </c>
      <c r="I2245" s="22" t="s">
        <v>127</v>
      </c>
      <c r="K2245" t="b">
        <f t="shared" ca="1" si="618"/>
        <v>0</v>
      </c>
    </row>
    <row r="2246" spans="1:11">
      <c r="A2246" s="14">
        <f t="shared" si="616"/>
        <v>53</v>
      </c>
      <c r="B2246" s="14">
        <f t="shared" si="619"/>
        <v>9</v>
      </c>
      <c r="C2246" s="15" t="s">
        <v>17</v>
      </c>
      <c r="D2246" s="14" t="str">
        <f t="shared" si="620"/>
        <v>"child_cny": 94,</v>
      </c>
      <c r="E2246" s="14" t="s">
        <v>37</v>
      </c>
      <c r="F2246" s="14" t="s">
        <v>116</v>
      </c>
      <c r="G2246" s="14" t="s">
        <v>117</v>
      </c>
      <c r="H2246" s="22">
        <f t="shared" si="611"/>
        <v>94</v>
      </c>
      <c r="I2246" s="22" t="s">
        <v>127</v>
      </c>
      <c r="K2246" t="b">
        <f t="shared" ca="1" si="618"/>
        <v>0</v>
      </c>
    </row>
    <row r="2247" spans="1:11">
      <c r="A2247" s="14">
        <f t="shared" si="616"/>
        <v>53</v>
      </c>
      <c r="B2247" s="14">
        <f t="shared" si="619"/>
        <v>10</v>
      </c>
      <c r="C2247" s="15" t="s">
        <v>18</v>
      </c>
      <c r="D2247" s="14" t="str">
        <f t="shared" si="620"/>
        <v>"child_hkd": 109,</v>
      </c>
      <c r="E2247" s="14" t="s">
        <v>37</v>
      </c>
      <c r="F2247" s="14" t="s">
        <v>116</v>
      </c>
      <c r="G2247" s="14" t="s">
        <v>117</v>
      </c>
      <c r="H2247" s="22">
        <f t="shared" si="611"/>
        <v>109</v>
      </c>
      <c r="I2247" s="22" t="s">
        <v>127</v>
      </c>
      <c r="K2247" t="b">
        <f t="shared" ca="1" si="618"/>
        <v>0</v>
      </c>
    </row>
    <row r="2248" spans="1:11">
      <c r="A2248">
        <f t="shared" si="616"/>
        <v>53</v>
      </c>
      <c r="B2248">
        <f t="shared" si="619"/>
        <v>11</v>
      </c>
      <c r="C2248" s="1" t="s">
        <v>7</v>
      </c>
      <c r="D2248" t="str">
        <f>IF(J2244=0,"",C2248)</f>
        <v>"class_title":"second_class",</v>
      </c>
      <c r="E2248" t="s">
        <v>37</v>
      </c>
      <c r="F2248" t="s">
        <v>116</v>
      </c>
      <c r="H2248" s="22">
        <f t="shared" si="611"/>
        <v>0</v>
      </c>
      <c r="I2248" s="22" t="s">
        <v>127</v>
      </c>
      <c r="K2248" t="b">
        <f t="shared" ca="1" si="618"/>
        <v>0</v>
      </c>
    </row>
    <row r="2249" spans="1:11">
      <c r="A2249">
        <f t="shared" si="616"/>
        <v>53</v>
      </c>
      <c r="B2249">
        <f t="shared" si="619"/>
        <v>12</v>
      </c>
      <c r="C2249" s="1" t="s">
        <v>8</v>
      </c>
      <c r="D2249" t="str">
        <f>IF(J2244=0,"",C2249)</f>
        <v>"class_type":4</v>
      </c>
      <c r="E2249" t="s">
        <v>37</v>
      </c>
      <c r="F2249" t="s">
        <v>116</v>
      </c>
      <c r="H2249" s="22">
        <f t="shared" si="611"/>
        <v>0</v>
      </c>
      <c r="I2249" s="22" t="s">
        <v>127</v>
      </c>
      <c r="K2249" t="b">
        <f t="shared" ca="1" si="618"/>
        <v>0</v>
      </c>
    </row>
    <row r="2250" spans="1:11">
      <c r="A2250">
        <f t="shared" si="616"/>
        <v>53</v>
      </c>
      <c r="B2250">
        <f t="shared" si="619"/>
        <v>13</v>
      </c>
      <c r="C2250" s="1" t="s">
        <v>1</v>
      </c>
      <c r="D2250" t="str">
        <f>IF(J2244=0,"",IF(SUM(J2252:J2268)&gt;0,C2250,"}"))</f>
        <v>},</v>
      </c>
      <c r="E2250" t="s">
        <v>37</v>
      </c>
      <c r="F2250" t="s">
        <v>116</v>
      </c>
      <c r="H2250" s="22">
        <f t="shared" si="611"/>
        <v>0</v>
      </c>
      <c r="I2250" s="22" t="s">
        <v>127</v>
      </c>
      <c r="K2250" t="b">
        <f t="shared" ca="1" si="618"/>
        <v>0</v>
      </c>
    </row>
    <row r="2251" spans="1:11">
      <c r="A2251">
        <f t="shared" si="616"/>
        <v>53</v>
      </c>
      <c r="B2251">
        <f t="shared" si="619"/>
        <v>14</v>
      </c>
      <c r="C2251" s="1" t="s">
        <v>0</v>
      </c>
      <c r="D2251" t="str">
        <f>IF(J2252=0,"",C2251)</f>
        <v>{</v>
      </c>
      <c r="E2251" t="s">
        <v>37</v>
      </c>
      <c r="F2251" t="s">
        <v>116</v>
      </c>
      <c r="H2251" s="22">
        <f t="shared" si="611"/>
        <v>0</v>
      </c>
      <c r="I2251" s="22" t="s">
        <v>127</v>
      </c>
      <c r="K2251" t="b">
        <f t="shared" ca="1" si="618"/>
        <v>0</v>
      </c>
    </row>
    <row r="2252" spans="1:11">
      <c r="A2252" s="16">
        <f t="shared" si="616"/>
        <v>53</v>
      </c>
      <c r="B2252" s="16">
        <f t="shared" si="619"/>
        <v>15</v>
      </c>
      <c r="C2252" s="17" t="s">
        <v>15</v>
      </c>
      <c r="D2252" s="16" t="str">
        <f>IF(ISNUMBER(SEARCH("n/a",H2252)),"",CONCATENATE(C2252," ",H2252,","))</f>
        <v>"adult_cny": 291,</v>
      </c>
      <c r="E2252" s="16" t="s">
        <v>37</v>
      </c>
      <c r="F2252" s="16" t="s">
        <v>116</v>
      </c>
      <c r="G2252" s="16" t="s">
        <v>118</v>
      </c>
      <c r="H2252" s="22">
        <f t="shared" si="611"/>
        <v>291</v>
      </c>
      <c r="I2252" s="22" t="s">
        <v>127</v>
      </c>
      <c r="J2252">
        <f>COUNT(H2252:H2255)</f>
        <v>4</v>
      </c>
      <c r="K2252" t="b">
        <f t="shared" ca="1" si="618"/>
        <v>0</v>
      </c>
    </row>
    <row r="2253" spans="1:11">
      <c r="A2253" s="16">
        <f t="shared" si="616"/>
        <v>53</v>
      </c>
      <c r="B2253" s="16">
        <f t="shared" si="619"/>
        <v>16</v>
      </c>
      <c r="C2253" s="17" t="s">
        <v>16</v>
      </c>
      <c r="D2253" s="16" t="str">
        <f t="shared" ref="D2253:D2255" si="621">IF(ISNUMBER(SEARCH("n/a",H2253)),"",CONCATENATE(C2253," ",H2253,","))</f>
        <v>"adult_hkd": 337,</v>
      </c>
      <c r="E2253" s="16" t="s">
        <v>37</v>
      </c>
      <c r="F2253" s="16" t="s">
        <v>116</v>
      </c>
      <c r="G2253" s="16" t="s">
        <v>118</v>
      </c>
      <c r="H2253" s="22">
        <f t="shared" si="611"/>
        <v>337</v>
      </c>
      <c r="I2253" s="22" t="s">
        <v>127</v>
      </c>
      <c r="K2253" t="b">
        <f t="shared" ca="1" si="618"/>
        <v>0</v>
      </c>
    </row>
    <row r="2254" spans="1:11">
      <c r="A2254" s="16">
        <f t="shared" si="616"/>
        <v>53</v>
      </c>
      <c r="B2254" s="16">
        <f t="shared" si="619"/>
        <v>17</v>
      </c>
      <c r="C2254" s="17" t="s">
        <v>17</v>
      </c>
      <c r="D2254" s="16" t="str">
        <f t="shared" si="621"/>
        <v>"child_cny": 151,</v>
      </c>
      <c r="E2254" s="16" t="s">
        <v>37</v>
      </c>
      <c r="F2254" s="16" t="s">
        <v>116</v>
      </c>
      <c r="G2254" s="16" t="s">
        <v>118</v>
      </c>
      <c r="H2254" s="22">
        <f t="shared" si="611"/>
        <v>151</v>
      </c>
      <c r="I2254" s="22" t="s">
        <v>127</v>
      </c>
      <c r="K2254" t="b">
        <f t="shared" ca="1" si="618"/>
        <v>0</v>
      </c>
    </row>
    <row r="2255" spans="1:11">
      <c r="A2255" s="16">
        <f t="shared" si="616"/>
        <v>53</v>
      </c>
      <c r="B2255" s="16">
        <f t="shared" si="619"/>
        <v>18</v>
      </c>
      <c r="C2255" s="17" t="s">
        <v>18</v>
      </c>
      <c r="D2255" s="16" t="str">
        <f t="shared" si="621"/>
        <v>"child_hkd": 175,</v>
      </c>
      <c r="E2255" s="16" t="s">
        <v>37</v>
      </c>
      <c r="F2255" s="16" t="s">
        <v>116</v>
      </c>
      <c r="G2255" s="16" t="s">
        <v>118</v>
      </c>
      <c r="H2255" s="22">
        <f t="shared" si="611"/>
        <v>175</v>
      </c>
      <c r="I2255" s="22" t="s">
        <v>127</v>
      </c>
      <c r="K2255" t="b">
        <f t="shared" ca="1" si="618"/>
        <v>0</v>
      </c>
    </row>
    <row r="2256" spans="1:11">
      <c r="A2256">
        <f t="shared" si="616"/>
        <v>53</v>
      </c>
      <c r="B2256">
        <f t="shared" si="619"/>
        <v>19</v>
      </c>
      <c r="C2256" s="1" t="s">
        <v>9</v>
      </c>
      <c r="D2256" t="str">
        <f>IF(J2252=0,"",C2256)</f>
        <v>"class_title":"first_class",</v>
      </c>
      <c r="E2256" t="s">
        <v>37</v>
      </c>
      <c r="F2256" t="s">
        <v>116</v>
      </c>
      <c r="H2256" s="22">
        <f t="shared" si="611"/>
        <v>0</v>
      </c>
      <c r="I2256" s="22" t="s">
        <v>127</v>
      </c>
      <c r="K2256" t="b">
        <f t="shared" ca="1" si="618"/>
        <v>0</v>
      </c>
    </row>
    <row r="2257" spans="1:11">
      <c r="A2257">
        <f t="shared" si="616"/>
        <v>53</v>
      </c>
      <c r="B2257">
        <f t="shared" si="619"/>
        <v>20</v>
      </c>
      <c r="C2257" s="1" t="s">
        <v>10</v>
      </c>
      <c r="D2257" t="str">
        <f>IF(J2252=0,"",C2257)</f>
        <v>"class_type":3</v>
      </c>
      <c r="E2257" t="s">
        <v>37</v>
      </c>
      <c r="F2257" t="s">
        <v>116</v>
      </c>
      <c r="H2257" s="22">
        <f t="shared" si="611"/>
        <v>0</v>
      </c>
      <c r="I2257" s="22" t="s">
        <v>127</v>
      </c>
      <c r="K2257" t="b">
        <f t="shared" ca="1" si="618"/>
        <v>0</v>
      </c>
    </row>
    <row r="2258" spans="1:11">
      <c r="A2258">
        <f t="shared" si="616"/>
        <v>53</v>
      </c>
      <c r="B2258">
        <f t="shared" si="619"/>
        <v>21</v>
      </c>
      <c r="C2258" s="1" t="s">
        <v>1</v>
      </c>
      <c r="D2258" t="str">
        <f>IF(J2252=0,"",IF(SUM(J2260:J2276)&gt;0,C2258,"}"))</f>
        <v>},</v>
      </c>
      <c r="E2258" t="s">
        <v>37</v>
      </c>
      <c r="F2258" t="s">
        <v>116</v>
      </c>
      <c r="H2258" s="22">
        <f t="shared" si="611"/>
        <v>0</v>
      </c>
      <c r="I2258" s="22" t="s">
        <v>127</v>
      </c>
      <c r="K2258" t="b">
        <f t="shared" ca="1" si="618"/>
        <v>0</v>
      </c>
    </row>
    <row r="2259" spans="1:11">
      <c r="A2259">
        <f t="shared" si="616"/>
        <v>53</v>
      </c>
      <c r="B2259">
        <f t="shared" si="619"/>
        <v>22</v>
      </c>
      <c r="C2259" s="1" t="s">
        <v>0</v>
      </c>
      <c r="D2259" t="str">
        <f>IF(J2260=0,"",C2259)</f>
        <v>{</v>
      </c>
      <c r="E2259" t="s">
        <v>37</v>
      </c>
      <c r="F2259" t="s">
        <v>116</v>
      </c>
      <c r="H2259" s="22">
        <f t="shared" si="611"/>
        <v>0</v>
      </c>
      <c r="I2259" s="22" t="s">
        <v>127</v>
      </c>
      <c r="K2259" t="b">
        <f t="shared" ca="1" si="618"/>
        <v>0</v>
      </c>
    </row>
    <row r="2260" spans="1:11">
      <c r="A2260" s="18">
        <f t="shared" si="616"/>
        <v>53</v>
      </c>
      <c r="B2260" s="18">
        <f t="shared" si="619"/>
        <v>23</v>
      </c>
      <c r="C2260" s="19" t="s">
        <v>15</v>
      </c>
      <c r="D2260" s="18" t="str">
        <f>IF(ISNUMBER(SEARCH("n/a",H2260)),"",CONCATENATE(C2260," ",H2260,","))</f>
        <v>"adult_cny": 328,</v>
      </c>
      <c r="E2260" s="18" t="s">
        <v>37</v>
      </c>
      <c r="F2260" s="18" t="s">
        <v>116</v>
      </c>
      <c r="G2260" s="18" t="s">
        <v>119</v>
      </c>
      <c r="H2260" s="22">
        <f t="shared" si="611"/>
        <v>328</v>
      </c>
      <c r="I2260" s="22" t="s">
        <v>127</v>
      </c>
      <c r="J2260">
        <f>COUNT(H2260:H2263)</f>
        <v>4</v>
      </c>
      <c r="K2260" t="b">
        <f t="shared" ca="1" si="618"/>
        <v>0</v>
      </c>
    </row>
    <row r="2261" spans="1:11">
      <c r="A2261" s="18">
        <f t="shared" si="616"/>
        <v>53</v>
      </c>
      <c r="B2261" s="18">
        <f t="shared" si="619"/>
        <v>24</v>
      </c>
      <c r="C2261" s="19" t="s">
        <v>16</v>
      </c>
      <c r="D2261" s="18" t="str">
        <f t="shared" ref="D2261:D2263" si="622">IF(ISNUMBER(SEARCH("n/a",H2261)),"",CONCATENATE(C2261," ",H2261,","))</f>
        <v>"adult_hkd": 380,</v>
      </c>
      <c r="E2261" s="18" t="s">
        <v>37</v>
      </c>
      <c r="F2261" s="18" t="s">
        <v>116</v>
      </c>
      <c r="G2261" s="18" t="s">
        <v>119</v>
      </c>
      <c r="H2261" s="22">
        <f t="shared" si="611"/>
        <v>380</v>
      </c>
      <c r="I2261" s="22" t="s">
        <v>127</v>
      </c>
      <c r="K2261" t="b">
        <f t="shared" ca="1" si="618"/>
        <v>0</v>
      </c>
    </row>
    <row r="2262" spans="1:11">
      <c r="A2262" s="18">
        <f t="shared" si="616"/>
        <v>53</v>
      </c>
      <c r="B2262" s="18">
        <f t="shared" si="619"/>
        <v>25</v>
      </c>
      <c r="C2262" s="19" t="s">
        <v>17</v>
      </c>
      <c r="D2262" s="18" t="str">
        <f t="shared" si="622"/>
        <v>"child_cny": 170,</v>
      </c>
      <c r="E2262" s="18" t="s">
        <v>37</v>
      </c>
      <c r="F2262" s="18" t="s">
        <v>116</v>
      </c>
      <c r="G2262" s="18" t="s">
        <v>119</v>
      </c>
      <c r="H2262" s="22">
        <f t="shared" si="611"/>
        <v>170</v>
      </c>
      <c r="I2262" s="22" t="s">
        <v>127</v>
      </c>
      <c r="K2262" t="b">
        <f t="shared" ca="1" si="618"/>
        <v>0</v>
      </c>
    </row>
    <row r="2263" spans="1:11">
      <c r="A2263" s="18">
        <f t="shared" si="616"/>
        <v>53</v>
      </c>
      <c r="B2263" s="18">
        <f t="shared" si="619"/>
        <v>26</v>
      </c>
      <c r="C2263" s="19" t="s">
        <v>18</v>
      </c>
      <c r="D2263" s="18" t="str">
        <f t="shared" si="622"/>
        <v>"child_hkd": 197,</v>
      </c>
      <c r="E2263" s="18" t="s">
        <v>37</v>
      </c>
      <c r="F2263" s="18" t="s">
        <v>116</v>
      </c>
      <c r="G2263" s="18" t="s">
        <v>119</v>
      </c>
      <c r="H2263" s="22">
        <f t="shared" si="611"/>
        <v>197</v>
      </c>
      <c r="I2263" s="22" t="s">
        <v>127</v>
      </c>
      <c r="K2263" t="b">
        <f t="shared" ca="1" si="618"/>
        <v>0</v>
      </c>
    </row>
    <row r="2264" spans="1:11">
      <c r="A2264">
        <f t="shared" si="616"/>
        <v>53</v>
      </c>
      <c r="B2264">
        <f t="shared" si="619"/>
        <v>27</v>
      </c>
      <c r="C2264" s="1" t="s">
        <v>11</v>
      </c>
      <c r="D2264" t="str">
        <f>IF(J2260=0,"",C2264)</f>
        <v>"class_title":"premium_class",</v>
      </c>
      <c r="E2264" t="s">
        <v>37</v>
      </c>
      <c r="F2264" t="s">
        <v>116</v>
      </c>
      <c r="H2264" s="22">
        <f t="shared" si="611"/>
        <v>0</v>
      </c>
      <c r="I2264" s="22" t="s">
        <v>127</v>
      </c>
      <c r="K2264" t="b">
        <f t="shared" ca="1" si="618"/>
        <v>0</v>
      </c>
    </row>
    <row r="2265" spans="1:11">
      <c r="A2265">
        <f t="shared" si="616"/>
        <v>53</v>
      </c>
      <c r="B2265">
        <f t="shared" si="619"/>
        <v>28</v>
      </c>
      <c r="C2265" s="1" t="s">
        <v>12</v>
      </c>
      <c r="D2265" t="str">
        <f>IF(J2260=0,"",C2265)</f>
        <v>"class_type":2</v>
      </c>
      <c r="E2265" t="s">
        <v>37</v>
      </c>
      <c r="F2265" t="s">
        <v>116</v>
      </c>
      <c r="H2265" s="22">
        <f t="shared" si="611"/>
        <v>0</v>
      </c>
      <c r="I2265" s="22" t="s">
        <v>127</v>
      </c>
      <c r="K2265" t="b">
        <f t="shared" ca="1" si="618"/>
        <v>0</v>
      </c>
    </row>
    <row r="2266" spans="1:11">
      <c r="A2266">
        <f t="shared" si="616"/>
        <v>53</v>
      </c>
      <c r="B2266">
        <f t="shared" si="619"/>
        <v>29</v>
      </c>
      <c r="C2266" s="1" t="s">
        <v>1</v>
      </c>
      <c r="D2266" t="str">
        <f>IF(J2260=0,"",IF(SUM(J2268:J2284)&gt;0,C2266,"}"))</f>
        <v>},</v>
      </c>
      <c r="E2266" t="s">
        <v>37</v>
      </c>
      <c r="F2266" t="s">
        <v>116</v>
      </c>
      <c r="H2266" s="22">
        <f t="shared" si="611"/>
        <v>0</v>
      </c>
      <c r="I2266" s="22" t="s">
        <v>127</v>
      </c>
      <c r="K2266" t="b">
        <f t="shared" ca="1" si="618"/>
        <v>0</v>
      </c>
    </row>
    <row r="2267" spans="1:11">
      <c r="A2267">
        <f t="shared" si="616"/>
        <v>53</v>
      </c>
      <c r="B2267">
        <f t="shared" si="619"/>
        <v>30</v>
      </c>
      <c r="C2267" s="1" t="s">
        <v>0</v>
      </c>
      <c r="D2267" t="str">
        <f>IF(J2268=0,"",C2267)</f>
        <v>{</v>
      </c>
      <c r="E2267" t="s">
        <v>37</v>
      </c>
      <c r="F2267" t="s">
        <v>116</v>
      </c>
      <c r="H2267" s="22">
        <f t="shared" si="611"/>
        <v>0</v>
      </c>
      <c r="I2267" s="22" t="s">
        <v>127</v>
      </c>
      <c r="K2267" t="b">
        <f t="shared" ca="1" si="618"/>
        <v>0</v>
      </c>
    </row>
    <row r="2268" spans="1:11">
      <c r="A2268" s="20">
        <f t="shared" si="616"/>
        <v>53</v>
      </c>
      <c r="B2268" s="20">
        <f t="shared" si="619"/>
        <v>31</v>
      </c>
      <c r="C2268" s="21" t="s">
        <v>15</v>
      </c>
      <c r="D2268" s="20" t="str">
        <f>IF(ISNUMBER(SEARCH("n/a",H2268)),"",CONCATENATE(C2268," ",H2268,","))</f>
        <v>"adult_cny": 546,</v>
      </c>
      <c r="E2268" s="20" t="s">
        <v>37</v>
      </c>
      <c r="F2268" s="20" t="s">
        <v>116</v>
      </c>
      <c r="G2268" s="20" t="s">
        <v>120</v>
      </c>
      <c r="H2268" s="22">
        <f t="shared" si="611"/>
        <v>546</v>
      </c>
      <c r="I2268" s="22" t="s">
        <v>127</v>
      </c>
      <c r="J2268">
        <f>COUNT(H2268:H2271)</f>
        <v>4</v>
      </c>
      <c r="K2268" t="b">
        <f t="shared" ca="1" si="618"/>
        <v>0</v>
      </c>
    </row>
    <row r="2269" spans="1:11">
      <c r="A2269" s="20">
        <f t="shared" si="616"/>
        <v>53</v>
      </c>
      <c r="B2269" s="20">
        <f t="shared" si="619"/>
        <v>32</v>
      </c>
      <c r="C2269" s="21" t="s">
        <v>16</v>
      </c>
      <c r="D2269" s="20" t="str">
        <f t="shared" ref="D2269:D2271" si="623">IF(ISNUMBER(SEARCH("n/a",H2269)),"",CONCATENATE(C2269," ",H2269,","))</f>
        <v>"adult_hkd": 632,</v>
      </c>
      <c r="E2269" s="20" t="s">
        <v>37</v>
      </c>
      <c r="F2269" s="20" t="s">
        <v>116</v>
      </c>
      <c r="G2269" s="20" t="s">
        <v>120</v>
      </c>
      <c r="H2269" s="22">
        <f t="shared" si="611"/>
        <v>632</v>
      </c>
      <c r="I2269" s="22" t="s">
        <v>127</v>
      </c>
      <c r="K2269" t="b">
        <f t="shared" ca="1" si="618"/>
        <v>0</v>
      </c>
    </row>
    <row r="2270" spans="1:11">
      <c r="A2270" s="20">
        <f t="shared" si="616"/>
        <v>53</v>
      </c>
      <c r="B2270" s="20">
        <f t="shared" si="619"/>
        <v>33</v>
      </c>
      <c r="C2270" s="21" t="s">
        <v>17</v>
      </c>
      <c r="D2270" s="20" t="str">
        <f t="shared" si="623"/>
        <v>"child_cny": 283,</v>
      </c>
      <c r="E2270" s="20" t="s">
        <v>37</v>
      </c>
      <c r="F2270" s="20" t="s">
        <v>116</v>
      </c>
      <c r="G2270" s="20" t="s">
        <v>120</v>
      </c>
      <c r="H2270" s="22">
        <f t="shared" si="611"/>
        <v>283</v>
      </c>
      <c r="I2270" s="22" t="s">
        <v>127</v>
      </c>
      <c r="K2270" t="b">
        <f t="shared" ca="1" si="618"/>
        <v>0</v>
      </c>
    </row>
    <row r="2271" spans="1:11">
      <c r="A2271" s="20">
        <f t="shared" si="616"/>
        <v>53</v>
      </c>
      <c r="B2271" s="20">
        <f t="shared" si="619"/>
        <v>34</v>
      </c>
      <c r="C2271" s="21" t="s">
        <v>18</v>
      </c>
      <c r="D2271" s="20" t="str">
        <f t="shared" si="623"/>
        <v>"child_hkd": 328,</v>
      </c>
      <c r="E2271" s="20" t="s">
        <v>37</v>
      </c>
      <c r="F2271" s="20" t="s">
        <v>116</v>
      </c>
      <c r="G2271" s="20" t="s">
        <v>120</v>
      </c>
      <c r="H2271" s="22">
        <f t="shared" si="611"/>
        <v>328</v>
      </c>
      <c r="I2271" s="22" t="s">
        <v>127</v>
      </c>
      <c r="K2271" t="b">
        <f t="shared" ca="1" si="618"/>
        <v>0</v>
      </c>
    </row>
    <row r="2272" spans="1:11">
      <c r="A2272">
        <f t="shared" si="616"/>
        <v>53</v>
      </c>
      <c r="B2272">
        <f t="shared" si="619"/>
        <v>35</v>
      </c>
      <c r="C2272" s="1" t="s">
        <v>13</v>
      </c>
      <c r="D2272" t="str">
        <f>IF(J2268=0,"",C2272)</f>
        <v>"class_title":"business_class",</v>
      </c>
      <c r="E2272" t="s">
        <v>37</v>
      </c>
      <c r="F2272" t="s">
        <v>116</v>
      </c>
      <c r="H2272" s="22">
        <f t="shared" si="611"/>
        <v>0</v>
      </c>
      <c r="I2272" s="22" t="s">
        <v>127</v>
      </c>
      <c r="K2272" t="b">
        <f t="shared" ca="1" si="618"/>
        <v>0</v>
      </c>
    </row>
    <row r="2273" spans="1:11">
      <c r="A2273">
        <f t="shared" si="616"/>
        <v>53</v>
      </c>
      <c r="B2273">
        <f t="shared" si="619"/>
        <v>36</v>
      </c>
      <c r="C2273" s="1" t="s">
        <v>14</v>
      </c>
      <c r="D2273" t="str">
        <f>IF(J2268=0,"",C2273)</f>
        <v>"class_type":1</v>
      </c>
      <c r="E2273" t="s">
        <v>37</v>
      </c>
      <c r="F2273" t="s">
        <v>116</v>
      </c>
      <c r="H2273" s="22">
        <f t="shared" si="611"/>
        <v>0</v>
      </c>
      <c r="I2273" s="22" t="s">
        <v>127</v>
      </c>
      <c r="K2273" t="b">
        <f t="shared" ca="1" si="618"/>
        <v>0</v>
      </c>
    </row>
    <row r="2274" spans="1:11">
      <c r="A2274">
        <f t="shared" si="616"/>
        <v>53</v>
      </c>
      <c r="B2274">
        <f t="shared" si="619"/>
        <v>37</v>
      </c>
      <c r="C2274" s="1" t="s">
        <v>2</v>
      </c>
      <c r="D2274" t="str">
        <f>IF(J2268=0,"",C2274)</f>
        <v>}</v>
      </c>
      <c r="E2274" t="s">
        <v>37</v>
      </c>
      <c r="F2274" t="s">
        <v>116</v>
      </c>
      <c r="H2274" s="22">
        <f t="shared" si="611"/>
        <v>0</v>
      </c>
      <c r="I2274" s="22" t="s">
        <v>127</v>
      </c>
      <c r="K2274" t="b">
        <f t="shared" ca="1" si="618"/>
        <v>0</v>
      </c>
    </row>
    <row r="2275" spans="1:11">
      <c r="A2275">
        <f t="shared" si="616"/>
        <v>53</v>
      </c>
      <c r="B2275">
        <f t="shared" si="619"/>
        <v>38</v>
      </c>
      <c r="C2275" s="1" t="s">
        <v>3</v>
      </c>
      <c r="D2275" t="str">
        <f t="shared" ref="D2275:D2277" si="624">C2275</f>
        <v>]</v>
      </c>
      <c r="E2275" t="s">
        <v>37</v>
      </c>
      <c r="F2275" t="s">
        <v>116</v>
      </c>
      <c r="H2275" s="22">
        <f t="shared" si="611"/>
        <v>0</v>
      </c>
      <c r="I2275" s="22" t="s">
        <v>127</v>
      </c>
      <c r="K2275" t="b">
        <f t="shared" ca="1" si="618"/>
        <v>0</v>
      </c>
    </row>
    <row r="2276" spans="1:11">
      <c r="A2276">
        <f t="shared" si="616"/>
        <v>53</v>
      </c>
      <c r="B2276">
        <f t="shared" si="619"/>
        <v>39</v>
      </c>
      <c r="C2276" s="1" t="s">
        <v>2</v>
      </c>
      <c r="D2276" t="str">
        <f t="shared" si="624"/>
        <v>}</v>
      </c>
      <c r="E2276" t="s">
        <v>37</v>
      </c>
      <c r="F2276" t="s">
        <v>116</v>
      </c>
      <c r="H2276" s="22">
        <f t="shared" si="611"/>
        <v>0</v>
      </c>
      <c r="I2276" s="22" t="s">
        <v>127</v>
      </c>
      <c r="K2276" t="b">
        <f t="shared" ca="1" si="618"/>
        <v>0</v>
      </c>
    </row>
    <row r="2277" spans="1:11">
      <c r="A2277">
        <f t="shared" si="616"/>
        <v>53</v>
      </c>
      <c r="B2277">
        <f t="shared" si="619"/>
        <v>40</v>
      </c>
      <c r="C2277" s="1" t="s">
        <v>4</v>
      </c>
      <c r="D2277" t="str">
        <f t="shared" si="624"/>
        <v>],</v>
      </c>
      <c r="E2277" t="s">
        <v>37</v>
      </c>
      <c r="F2277" t="s">
        <v>116</v>
      </c>
      <c r="H2277" s="22">
        <f t="shared" si="611"/>
        <v>0</v>
      </c>
      <c r="I2277" s="22" t="s">
        <v>127</v>
      </c>
      <c r="K2277" t="b">
        <f t="shared" ca="1" si="618"/>
        <v>0</v>
      </c>
    </row>
    <row r="2278" spans="1:11">
      <c r="A2278">
        <f t="shared" si="616"/>
        <v>53</v>
      </c>
      <c r="B2278">
        <f t="shared" si="619"/>
        <v>41</v>
      </c>
      <c r="C2278" s="1" t="s">
        <v>19</v>
      </c>
      <c r="D2278" t="str">
        <f>CONCATENATE(C2278," ",A2278,",")</f>
        <v>"fee_id": 53,</v>
      </c>
      <c r="E2278" t="s">
        <v>37</v>
      </c>
      <c r="F2278" t="s">
        <v>116</v>
      </c>
      <c r="H2278" s="22">
        <f t="shared" ref="H2278:H2341" si="625">H386</f>
        <v>0</v>
      </c>
      <c r="I2278" s="22" t="s">
        <v>127</v>
      </c>
      <c r="K2278" t="b">
        <f t="shared" ca="1" si="618"/>
        <v>0</v>
      </c>
    </row>
    <row r="2279" spans="1:11">
      <c r="A2279">
        <f t="shared" si="616"/>
        <v>53</v>
      </c>
      <c r="B2279">
        <f t="shared" si="619"/>
        <v>42</v>
      </c>
      <c r="C2279" s="1" t="s">
        <v>129</v>
      </c>
      <c r="D2279" t="str">
        <f>CONCATENATE(C2279,E2279,"2",F2279,"""")</f>
        <v>"route_id": "CHS2WEK"</v>
      </c>
      <c r="E2279" t="s">
        <v>37</v>
      </c>
      <c r="F2279" t="s">
        <v>116</v>
      </c>
      <c r="H2279" s="22">
        <f t="shared" si="625"/>
        <v>0</v>
      </c>
      <c r="I2279" s="22" t="s">
        <v>127</v>
      </c>
      <c r="K2279" t="b">
        <f t="shared" ca="1" si="618"/>
        <v>0</v>
      </c>
    </row>
    <row r="2280" spans="1:11">
      <c r="A2280">
        <f t="shared" si="616"/>
        <v>53</v>
      </c>
      <c r="B2280">
        <f t="shared" si="619"/>
        <v>43</v>
      </c>
      <c r="C2280" s="1" t="s">
        <v>1</v>
      </c>
      <c r="D2280" t="str">
        <f>IF(D2281="","}",C2280)</f>
        <v>},</v>
      </c>
      <c r="E2280" t="s">
        <v>37</v>
      </c>
      <c r="F2280" t="s">
        <v>116</v>
      </c>
      <c r="H2280" s="22">
        <f t="shared" si="625"/>
        <v>0</v>
      </c>
      <c r="I2280" s="22" t="s">
        <v>127</v>
      </c>
      <c r="K2280" t="b">
        <f t="shared" ca="1" si="618"/>
        <v>0</v>
      </c>
    </row>
    <row r="2281" spans="1:11">
      <c r="A2281">
        <f t="shared" si="616"/>
        <v>54</v>
      </c>
      <c r="B2281">
        <f t="shared" si="619"/>
        <v>1</v>
      </c>
      <c r="C2281" s="1" t="s">
        <v>0</v>
      </c>
      <c r="D2281" t="str">
        <f>C2281</f>
        <v>{</v>
      </c>
      <c r="E2281" t="s">
        <v>39</v>
      </c>
      <c r="F2281" t="s">
        <v>116</v>
      </c>
      <c r="H2281" s="22">
        <f t="shared" si="625"/>
        <v>0</v>
      </c>
      <c r="I2281" s="22" t="s">
        <v>127</v>
      </c>
      <c r="K2281" t="b">
        <f t="shared" ca="1" si="618"/>
        <v>0</v>
      </c>
    </row>
    <row r="2282" spans="1:11">
      <c r="A2282">
        <f t="shared" si="616"/>
        <v>54</v>
      </c>
      <c r="B2282">
        <f t="shared" si="619"/>
        <v>2</v>
      </c>
      <c r="C2282" s="1" t="s">
        <v>5</v>
      </c>
      <c r="D2282" t="str">
        <f t="shared" ref="D2282:D2285" si="626">C2282</f>
        <v>"fee_data":[</v>
      </c>
      <c r="E2282" t="s">
        <v>39</v>
      </c>
      <c r="F2282" t="s">
        <v>116</v>
      </c>
      <c r="H2282" s="22">
        <f t="shared" si="625"/>
        <v>0</v>
      </c>
      <c r="I2282" s="22" t="s">
        <v>127</v>
      </c>
      <c r="K2282" t="b">
        <f t="shared" ca="1" si="618"/>
        <v>0</v>
      </c>
    </row>
    <row r="2283" spans="1:11">
      <c r="A2283">
        <f t="shared" si="616"/>
        <v>54</v>
      </c>
      <c r="B2283">
        <f t="shared" si="619"/>
        <v>3</v>
      </c>
      <c r="C2283" s="1" t="s">
        <v>0</v>
      </c>
      <c r="D2283" t="str">
        <f t="shared" si="626"/>
        <v>{</v>
      </c>
      <c r="E2283" t="s">
        <v>39</v>
      </c>
      <c r="F2283" t="s">
        <v>116</v>
      </c>
      <c r="H2283" s="22">
        <f t="shared" si="625"/>
        <v>0</v>
      </c>
      <c r="I2283" s="22" t="s">
        <v>127</v>
      </c>
      <c r="K2283" t="b">
        <f t="shared" ca="1" si="618"/>
        <v>0</v>
      </c>
    </row>
    <row r="2284" spans="1:11">
      <c r="A2284">
        <f t="shared" si="616"/>
        <v>54</v>
      </c>
      <c r="B2284">
        <f t="shared" si="619"/>
        <v>4</v>
      </c>
      <c r="C2284" s="24" t="s">
        <v>133</v>
      </c>
      <c r="D2284" t="str">
        <f>CONCATENATE(C2284,$M$1,",",$N$1,""",")</f>
        <v>"fee_date":"2019,2",</v>
      </c>
      <c r="E2284" t="s">
        <v>39</v>
      </c>
      <c r="F2284" t="s">
        <v>116</v>
      </c>
      <c r="H2284" s="22">
        <f t="shared" si="625"/>
        <v>0</v>
      </c>
      <c r="I2284" s="22" t="s">
        <v>127</v>
      </c>
      <c r="K2284" t="b">
        <f t="shared" ca="1" si="618"/>
        <v>0</v>
      </c>
    </row>
    <row r="2285" spans="1:11">
      <c r="A2285">
        <f t="shared" si="616"/>
        <v>54</v>
      </c>
      <c r="B2285">
        <f t="shared" si="619"/>
        <v>5</v>
      </c>
      <c r="C2285" s="1" t="s">
        <v>6</v>
      </c>
      <c r="D2285" t="str">
        <f t="shared" si="626"/>
        <v>"fee_detail":[</v>
      </c>
      <c r="E2285" t="s">
        <v>39</v>
      </c>
      <c r="F2285" t="s">
        <v>116</v>
      </c>
      <c r="H2285" s="22">
        <f t="shared" si="625"/>
        <v>0</v>
      </c>
      <c r="I2285" s="22" t="s">
        <v>127</v>
      </c>
      <c r="K2285" t="b">
        <f t="shared" ca="1" si="618"/>
        <v>0</v>
      </c>
    </row>
    <row r="2286" spans="1:11">
      <c r="A2286">
        <f t="shared" si="616"/>
        <v>54</v>
      </c>
      <c r="B2286">
        <f t="shared" si="619"/>
        <v>6</v>
      </c>
      <c r="C2286" s="1" t="s">
        <v>0</v>
      </c>
      <c r="D2286" t="str">
        <f>IF(J2287=0,"",C2286)</f>
        <v>{</v>
      </c>
      <c r="E2286" t="s">
        <v>39</v>
      </c>
      <c r="F2286" t="s">
        <v>116</v>
      </c>
      <c r="H2286" s="22">
        <f t="shared" si="625"/>
        <v>0</v>
      </c>
      <c r="I2286" s="22" t="s">
        <v>127</v>
      </c>
      <c r="K2286" t="b">
        <f t="shared" ca="1" si="618"/>
        <v>0</v>
      </c>
    </row>
    <row r="2287" spans="1:11">
      <c r="A2287" s="14">
        <f t="shared" si="616"/>
        <v>54</v>
      </c>
      <c r="B2287" s="14">
        <f t="shared" si="619"/>
        <v>7</v>
      </c>
      <c r="C2287" s="15" t="s">
        <v>15</v>
      </c>
      <c r="D2287" s="14" t="str">
        <f>IF(ISNUMBER(SEARCH("n/a",H2287)),"",CONCATENATE(C2287," ",H2287,","))</f>
        <v>"adult_cny": 172,</v>
      </c>
      <c r="E2287" s="14" t="s">
        <v>39</v>
      </c>
      <c r="F2287" s="14" t="s">
        <v>116</v>
      </c>
      <c r="G2287" s="14" t="s">
        <v>117</v>
      </c>
      <c r="H2287" s="22">
        <f t="shared" si="625"/>
        <v>172</v>
      </c>
      <c r="I2287" s="22" t="s">
        <v>127</v>
      </c>
      <c r="J2287">
        <f>COUNT(H2287:H2290)</f>
        <v>4</v>
      </c>
      <c r="K2287" t="b">
        <f t="shared" ca="1" si="618"/>
        <v>0</v>
      </c>
    </row>
    <row r="2288" spans="1:11">
      <c r="A2288" s="14">
        <f t="shared" si="616"/>
        <v>54</v>
      </c>
      <c r="B2288" s="14">
        <f t="shared" si="619"/>
        <v>8</v>
      </c>
      <c r="C2288" s="15" t="s">
        <v>16</v>
      </c>
      <c r="D2288" s="14" t="str">
        <f t="shared" ref="D2288:D2290" si="627">IF(ISNUMBER(SEARCH("n/a",H2288)),"",CONCATENATE(C2288," ",H2288,","))</f>
        <v>"adult_hkd": 199,</v>
      </c>
      <c r="E2288" s="14" t="s">
        <v>39</v>
      </c>
      <c r="F2288" s="14" t="s">
        <v>116</v>
      </c>
      <c r="G2288" s="14" t="s">
        <v>117</v>
      </c>
      <c r="H2288" s="22">
        <f t="shared" si="625"/>
        <v>199</v>
      </c>
      <c r="I2288" s="22" t="s">
        <v>127</v>
      </c>
      <c r="K2288" t="b">
        <f t="shared" ca="1" si="618"/>
        <v>0</v>
      </c>
    </row>
    <row r="2289" spans="1:11">
      <c r="A2289" s="14">
        <f t="shared" si="616"/>
        <v>54</v>
      </c>
      <c r="B2289" s="14">
        <f t="shared" si="619"/>
        <v>9</v>
      </c>
      <c r="C2289" s="15" t="s">
        <v>17</v>
      </c>
      <c r="D2289" s="14" t="str">
        <f t="shared" si="627"/>
        <v>"child_cny": 89,</v>
      </c>
      <c r="E2289" s="14" t="s">
        <v>39</v>
      </c>
      <c r="F2289" s="14" t="s">
        <v>116</v>
      </c>
      <c r="G2289" s="14" t="s">
        <v>117</v>
      </c>
      <c r="H2289" s="22">
        <f t="shared" si="625"/>
        <v>89</v>
      </c>
      <c r="I2289" s="22" t="s">
        <v>127</v>
      </c>
      <c r="K2289" t="b">
        <f t="shared" ca="1" si="618"/>
        <v>0</v>
      </c>
    </row>
    <row r="2290" spans="1:11">
      <c r="A2290" s="14">
        <f t="shared" si="616"/>
        <v>54</v>
      </c>
      <c r="B2290" s="14">
        <f t="shared" si="619"/>
        <v>10</v>
      </c>
      <c r="C2290" s="15" t="s">
        <v>18</v>
      </c>
      <c r="D2290" s="14" t="str">
        <f t="shared" si="627"/>
        <v>"child_hkd": 103,</v>
      </c>
      <c r="E2290" s="14" t="s">
        <v>39</v>
      </c>
      <c r="F2290" s="14" t="s">
        <v>116</v>
      </c>
      <c r="G2290" s="14" t="s">
        <v>117</v>
      </c>
      <c r="H2290" s="22">
        <f t="shared" si="625"/>
        <v>103</v>
      </c>
      <c r="I2290" s="22" t="s">
        <v>127</v>
      </c>
      <c r="K2290" t="b">
        <f t="shared" ca="1" si="618"/>
        <v>0</v>
      </c>
    </row>
    <row r="2291" spans="1:11">
      <c r="A2291">
        <f t="shared" si="616"/>
        <v>54</v>
      </c>
      <c r="B2291">
        <f t="shared" si="619"/>
        <v>11</v>
      </c>
      <c r="C2291" s="1" t="s">
        <v>7</v>
      </c>
      <c r="D2291" t="str">
        <f>IF(J2287=0,"",C2291)</f>
        <v>"class_title":"second_class",</v>
      </c>
      <c r="E2291" t="s">
        <v>39</v>
      </c>
      <c r="F2291" t="s">
        <v>116</v>
      </c>
      <c r="H2291" s="22">
        <f t="shared" si="625"/>
        <v>0</v>
      </c>
      <c r="I2291" s="22" t="s">
        <v>127</v>
      </c>
      <c r="K2291" t="b">
        <f t="shared" ca="1" si="618"/>
        <v>0</v>
      </c>
    </row>
    <row r="2292" spans="1:11">
      <c r="A2292">
        <f t="shared" si="616"/>
        <v>54</v>
      </c>
      <c r="B2292">
        <f t="shared" si="619"/>
        <v>12</v>
      </c>
      <c r="C2292" s="1" t="s">
        <v>8</v>
      </c>
      <c r="D2292" t="str">
        <f>IF(J2287=0,"",C2292)</f>
        <v>"class_type":4</v>
      </c>
      <c r="E2292" t="s">
        <v>39</v>
      </c>
      <c r="F2292" t="s">
        <v>116</v>
      </c>
      <c r="H2292" s="22">
        <f t="shared" si="625"/>
        <v>0</v>
      </c>
      <c r="I2292" s="22" t="s">
        <v>127</v>
      </c>
      <c r="K2292" t="b">
        <f t="shared" ca="1" si="618"/>
        <v>0</v>
      </c>
    </row>
    <row r="2293" spans="1:11">
      <c r="A2293">
        <f t="shared" si="616"/>
        <v>54</v>
      </c>
      <c r="B2293">
        <f t="shared" si="619"/>
        <v>13</v>
      </c>
      <c r="C2293" s="1" t="s">
        <v>1</v>
      </c>
      <c r="D2293" t="str">
        <f>IF(J2287=0,"",IF(SUM(J2295:J2311)&gt;0,C2293,"}"))</f>
        <v>},</v>
      </c>
      <c r="E2293" t="s">
        <v>39</v>
      </c>
      <c r="F2293" t="s">
        <v>116</v>
      </c>
      <c r="H2293" s="22">
        <f t="shared" si="625"/>
        <v>0</v>
      </c>
      <c r="I2293" s="22" t="s">
        <v>127</v>
      </c>
      <c r="K2293" t="b">
        <f t="shared" ca="1" si="618"/>
        <v>0</v>
      </c>
    </row>
    <row r="2294" spans="1:11">
      <c r="A2294">
        <f t="shared" si="616"/>
        <v>54</v>
      </c>
      <c r="B2294">
        <f t="shared" si="619"/>
        <v>14</v>
      </c>
      <c r="C2294" s="1" t="s">
        <v>0</v>
      </c>
      <c r="D2294" t="str">
        <f>IF(J2295=0,"",C2294)</f>
        <v>{</v>
      </c>
      <c r="E2294" t="s">
        <v>39</v>
      </c>
      <c r="F2294" t="s">
        <v>116</v>
      </c>
      <c r="H2294" s="22">
        <f t="shared" si="625"/>
        <v>0</v>
      </c>
      <c r="I2294" s="22" t="s">
        <v>127</v>
      </c>
      <c r="K2294" t="b">
        <f t="shared" ca="1" si="618"/>
        <v>0</v>
      </c>
    </row>
    <row r="2295" spans="1:11">
      <c r="A2295" s="16">
        <f t="shared" si="616"/>
        <v>54</v>
      </c>
      <c r="B2295" s="16">
        <f t="shared" si="619"/>
        <v>15</v>
      </c>
      <c r="C2295" s="17" t="s">
        <v>15</v>
      </c>
      <c r="D2295" s="16" t="str">
        <f>IF(ISNUMBER(SEARCH("n/a",H2295)),"",CONCATENATE(C2295," ",H2295,","))</f>
        <v>"adult_cny": 276,</v>
      </c>
      <c r="E2295" s="16" t="s">
        <v>39</v>
      </c>
      <c r="F2295" s="16" t="s">
        <v>116</v>
      </c>
      <c r="G2295" s="16" t="s">
        <v>118</v>
      </c>
      <c r="H2295" s="22">
        <f t="shared" si="625"/>
        <v>276</v>
      </c>
      <c r="I2295" s="22" t="s">
        <v>127</v>
      </c>
      <c r="J2295">
        <f>COUNT(H2295:H2298)</f>
        <v>4</v>
      </c>
      <c r="K2295" t="b">
        <f t="shared" ca="1" si="618"/>
        <v>0</v>
      </c>
    </row>
    <row r="2296" spans="1:11">
      <c r="A2296" s="16">
        <f t="shared" si="616"/>
        <v>54</v>
      </c>
      <c r="B2296" s="16">
        <f t="shared" si="619"/>
        <v>16</v>
      </c>
      <c r="C2296" s="17" t="s">
        <v>16</v>
      </c>
      <c r="D2296" s="16" t="str">
        <f t="shared" ref="D2296:D2298" si="628">IF(ISNUMBER(SEARCH("n/a",H2296)),"",CONCATENATE(C2296," ",H2296,","))</f>
        <v>"adult_hkd": 319,</v>
      </c>
      <c r="E2296" s="16" t="s">
        <v>39</v>
      </c>
      <c r="F2296" s="16" t="s">
        <v>116</v>
      </c>
      <c r="G2296" s="16" t="s">
        <v>118</v>
      </c>
      <c r="H2296" s="22">
        <f t="shared" si="625"/>
        <v>319</v>
      </c>
      <c r="I2296" s="22" t="s">
        <v>127</v>
      </c>
      <c r="K2296" t="b">
        <f t="shared" ca="1" si="618"/>
        <v>0</v>
      </c>
    </row>
    <row r="2297" spans="1:11">
      <c r="A2297" s="16">
        <f t="shared" si="616"/>
        <v>54</v>
      </c>
      <c r="B2297" s="16">
        <f t="shared" si="619"/>
        <v>17</v>
      </c>
      <c r="C2297" s="17" t="s">
        <v>17</v>
      </c>
      <c r="D2297" s="16" t="str">
        <f t="shared" si="628"/>
        <v>"child_cny": 143,</v>
      </c>
      <c r="E2297" s="16" t="s">
        <v>39</v>
      </c>
      <c r="F2297" s="16" t="s">
        <v>116</v>
      </c>
      <c r="G2297" s="16" t="s">
        <v>118</v>
      </c>
      <c r="H2297" s="22">
        <f t="shared" si="625"/>
        <v>143</v>
      </c>
      <c r="I2297" s="22" t="s">
        <v>127</v>
      </c>
      <c r="K2297" t="b">
        <f t="shared" ca="1" si="618"/>
        <v>0</v>
      </c>
    </row>
    <row r="2298" spans="1:11">
      <c r="A2298" s="16">
        <f t="shared" si="616"/>
        <v>54</v>
      </c>
      <c r="B2298" s="16">
        <f t="shared" si="619"/>
        <v>18</v>
      </c>
      <c r="C2298" s="17" t="s">
        <v>18</v>
      </c>
      <c r="D2298" s="16" t="str">
        <f t="shared" si="628"/>
        <v>"child_hkd": 166,</v>
      </c>
      <c r="E2298" s="16" t="s">
        <v>39</v>
      </c>
      <c r="F2298" s="16" t="s">
        <v>116</v>
      </c>
      <c r="G2298" s="16" t="s">
        <v>118</v>
      </c>
      <c r="H2298" s="22">
        <f t="shared" si="625"/>
        <v>166</v>
      </c>
      <c r="I2298" s="22" t="s">
        <v>127</v>
      </c>
      <c r="K2298" t="b">
        <f t="shared" ca="1" si="618"/>
        <v>0</v>
      </c>
    </row>
    <row r="2299" spans="1:11">
      <c r="A2299">
        <f t="shared" si="616"/>
        <v>54</v>
      </c>
      <c r="B2299">
        <f t="shared" si="619"/>
        <v>19</v>
      </c>
      <c r="C2299" s="1" t="s">
        <v>9</v>
      </c>
      <c r="D2299" t="str">
        <f>IF(J2295=0,"",C2299)</f>
        <v>"class_title":"first_class",</v>
      </c>
      <c r="E2299" t="s">
        <v>39</v>
      </c>
      <c r="F2299" t="s">
        <v>116</v>
      </c>
      <c r="H2299" s="22">
        <f t="shared" si="625"/>
        <v>0</v>
      </c>
      <c r="I2299" s="22" t="s">
        <v>127</v>
      </c>
      <c r="K2299" t="b">
        <f t="shared" ca="1" si="618"/>
        <v>0</v>
      </c>
    </row>
    <row r="2300" spans="1:11">
      <c r="A2300">
        <f t="shared" si="616"/>
        <v>54</v>
      </c>
      <c r="B2300">
        <f t="shared" si="619"/>
        <v>20</v>
      </c>
      <c r="C2300" s="1" t="s">
        <v>10</v>
      </c>
      <c r="D2300" t="str">
        <f>IF(J2295=0,"",C2300)</f>
        <v>"class_type":3</v>
      </c>
      <c r="E2300" t="s">
        <v>39</v>
      </c>
      <c r="F2300" t="s">
        <v>116</v>
      </c>
      <c r="H2300" s="22">
        <f t="shared" si="625"/>
        <v>0</v>
      </c>
      <c r="I2300" s="22" t="s">
        <v>127</v>
      </c>
      <c r="K2300" t="b">
        <f t="shared" ca="1" si="618"/>
        <v>0</v>
      </c>
    </row>
    <row r="2301" spans="1:11">
      <c r="A2301">
        <f t="shared" si="616"/>
        <v>54</v>
      </c>
      <c r="B2301">
        <f t="shared" si="619"/>
        <v>21</v>
      </c>
      <c r="C2301" s="1" t="s">
        <v>1</v>
      </c>
      <c r="D2301" t="str">
        <f>IF(J2295=0,"",IF(SUM(J2303:J2319)&gt;0,C2301,"}"))</f>
        <v>},</v>
      </c>
      <c r="E2301" t="s">
        <v>39</v>
      </c>
      <c r="F2301" t="s">
        <v>116</v>
      </c>
      <c r="H2301" s="22">
        <f t="shared" si="625"/>
        <v>0</v>
      </c>
      <c r="I2301" s="22" t="s">
        <v>127</v>
      </c>
      <c r="K2301" t="b">
        <f t="shared" ca="1" si="618"/>
        <v>0</v>
      </c>
    </row>
    <row r="2302" spans="1:11">
      <c r="A2302">
        <f t="shared" si="616"/>
        <v>54</v>
      </c>
      <c r="B2302">
        <f t="shared" si="619"/>
        <v>22</v>
      </c>
      <c r="C2302" s="1" t="s">
        <v>0</v>
      </c>
      <c r="D2302" t="str">
        <f>IF(J2303=0,"",C2302)</f>
        <v>{</v>
      </c>
      <c r="E2302" t="s">
        <v>39</v>
      </c>
      <c r="F2302" t="s">
        <v>116</v>
      </c>
      <c r="H2302" s="22">
        <f t="shared" si="625"/>
        <v>0</v>
      </c>
      <c r="I2302" s="22" t="s">
        <v>127</v>
      </c>
      <c r="K2302" t="b">
        <f t="shared" ca="1" si="618"/>
        <v>0</v>
      </c>
    </row>
    <row r="2303" spans="1:11">
      <c r="A2303" s="18">
        <f t="shared" ref="A2303:A2323" si="629">ROUNDUP((ROW(C2303)-1)/43,0)</f>
        <v>54</v>
      </c>
      <c r="B2303" s="18">
        <f t="shared" si="619"/>
        <v>23</v>
      </c>
      <c r="C2303" s="19" t="s">
        <v>15</v>
      </c>
      <c r="D2303" s="18" t="str">
        <f>IF(ISNUMBER(SEARCH("n/a",H2303)),"",CONCATENATE(C2303," ",H2303,","))</f>
        <v>"adult_cny": 312,</v>
      </c>
      <c r="E2303" s="18" t="s">
        <v>39</v>
      </c>
      <c r="F2303" s="18" t="s">
        <v>116</v>
      </c>
      <c r="G2303" s="18" t="s">
        <v>119</v>
      </c>
      <c r="H2303" s="22">
        <f t="shared" si="625"/>
        <v>312</v>
      </c>
      <c r="I2303" s="22" t="s">
        <v>127</v>
      </c>
      <c r="J2303">
        <f>COUNT(H2303:H2306)</f>
        <v>4</v>
      </c>
      <c r="K2303" t="b">
        <f t="shared" ca="1" si="618"/>
        <v>0</v>
      </c>
    </row>
    <row r="2304" spans="1:11">
      <c r="A2304" s="18">
        <f t="shared" si="629"/>
        <v>54</v>
      </c>
      <c r="B2304" s="18">
        <f t="shared" si="619"/>
        <v>24</v>
      </c>
      <c r="C2304" s="19" t="s">
        <v>16</v>
      </c>
      <c r="D2304" s="18" t="str">
        <f t="shared" ref="D2304:D2306" si="630">IF(ISNUMBER(SEARCH("n/a",H2304)),"",CONCATENATE(C2304," ",H2304,","))</f>
        <v>"adult_hkd": 361,</v>
      </c>
      <c r="E2304" s="18" t="s">
        <v>39</v>
      </c>
      <c r="F2304" s="18" t="s">
        <v>116</v>
      </c>
      <c r="G2304" s="18" t="s">
        <v>119</v>
      </c>
      <c r="H2304" s="22">
        <f t="shared" si="625"/>
        <v>361</v>
      </c>
      <c r="I2304" s="22" t="s">
        <v>127</v>
      </c>
      <c r="K2304" t="b">
        <f t="shared" ca="1" si="618"/>
        <v>0</v>
      </c>
    </row>
    <row r="2305" spans="1:11">
      <c r="A2305" s="18">
        <f t="shared" si="629"/>
        <v>54</v>
      </c>
      <c r="B2305" s="18">
        <f t="shared" si="619"/>
        <v>25</v>
      </c>
      <c r="C2305" s="19" t="s">
        <v>17</v>
      </c>
      <c r="D2305" s="18" t="str">
        <f t="shared" si="630"/>
        <v>"child_cny": 161,</v>
      </c>
      <c r="E2305" s="18" t="s">
        <v>39</v>
      </c>
      <c r="F2305" s="18" t="s">
        <v>116</v>
      </c>
      <c r="G2305" s="18" t="s">
        <v>119</v>
      </c>
      <c r="H2305" s="22">
        <f t="shared" si="625"/>
        <v>161</v>
      </c>
      <c r="I2305" s="22" t="s">
        <v>127</v>
      </c>
      <c r="K2305" t="b">
        <f t="shared" ca="1" si="618"/>
        <v>0</v>
      </c>
    </row>
    <row r="2306" spans="1:11">
      <c r="A2306" s="18">
        <f t="shared" si="629"/>
        <v>54</v>
      </c>
      <c r="B2306" s="18">
        <f t="shared" si="619"/>
        <v>26</v>
      </c>
      <c r="C2306" s="19" t="s">
        <v>18</v>
      </c>
      <c r="D2306" s="18" t="str">
        <f t="shared" si="630"/>
        <v>"child_hkd": 186,</v>
      </c>
      <c r="E2306" s="18" t="s">
        <v>39</v>
      </c>
      <c r="F2306" s="18" t="s">
        <v>116</v>
      </c>
      <c r="G2306" s="18" t="s">
        <v>119</v>
      </c>
      <c r="H2306" s="22">
        <f t="shared" si="625"/>
        <v>186</v>
      </c>
      <c r="I2306" s="22" t="s">
        <v>127</v>
      </c>
      <c r="K2306" t="b">
        <f t="shared" ref="K2306:K2369" ca="1" si="631">IF(EXACT($N$1,$N$2),"",FALSE)</f>
        <v>0</v>
      </c>
    </row>
    <row r="2307" spans="1:11">
      <c r="A2307">
        <f t="shared" si="629"/>
        <v>54</v>
      </c>
      <c r="B2307">
        <f t="shared" ref="B2307:B2370" si="632">MOD((ROW(C2307)-2),43)+1</f>
        <v>27</v>
      </c>
      <c r="C2307" s="1" t="s">
        <v>11</v>
      </c>
      <c r="D2307" t="str">
        <f>IF(J2303=0,"",C2307)</f>
        <v>"class_title":"premium_class",</v>
      </c>
      <c r="E2307" t="s">
        <v>39</v>
      </c>
      <c r="F2307" t="s">
        <v>116</v>
      </c>
      <c r="H2307" s="22">
        <f t="shared" si="625"/>
        <v>0</v>
      </c>
      <c r="I2307" s="22" t="s">
        <v>127</v>
      </c>
      <c r="K2307" t="b">
        <f t="shared" ca="1" si="631"/>
        <v>0</v>
      </c>
    </row>
    <row r="2308" spans="1:11">
      <c r="A2308">
        <f t="shared" si="629"/>
        <v>54</v>
      </c>
      <c r="B2308">
        <f t="shared" si="632"/>
        <v>28</v>
      </c>
      <c r="C2308" s="1" t="s">
        <v>12</v>
      </c>
      <c r="D2308" t="str">
        <f>IF(J2303=0,"",C2308)</f>
        <v>"class_type":2</v>
      </c>
      <c r="E2308" t="s">
        <v>39</v>
      </c>
      <c r="F2308" t="s">
        <v>116</v>
      </c>
      <c r="H2308" s="22">
        <f t="shared" si="625"/>
        <v>0</v>
      </c>
      <c r="I2308" s="22" t="s">
        <v>127</v>
      </c>
      <c r="K2308" t="b">
        <f t="shared" ca="1" si="631"/>
        <v>0</v>
      </c>
    </row>
    <row r="2309" spans="1:11">
      <c r="A2309">
        <f t="shared" si="629"/>
        <v>54</v>
      </c>
      <c r="B2309">
        <f t="shared" si="632"/>
        <v>29</v>
      </c>
      <c r="C2309" s="1" t="s">
        <v>1</v>
      </c>
      <c r="D2309" t="str">
        <f>IF(J2303=0,"",IF(SUM(J2311:J2327)&gt;0,C2309,"}"))</f>
        <v>},</v>
      </c>
      <c r="E2309" t="s">
        <v>39</v>
      </c>
      <c r="F2309" t="s">
        <v>116</v>
      </c>
      <c r="H2309" s="22">
        <f t="shared" si="625"/>
        <v>0</v>
      </c>
      <c r="I2309" s="22" t="s">
        <v>127</v>
      </c>
      <c r="K2309" t="b">
        <f t="shared" ca="1" si="631"/>
        <v>0</v>
      </c>
    </row>
    <row r="2310" spans="1:11">
      <c r="A2310">
        <f t="shared" si="629"/>
        <v>54</v>
      </c>
      <c r="B2310">
        <f t="shared" si="632"/>
        <v>30</v>
      </c>
      <c r="C2310" s="1" t="s">
        <v>0</v>
      </c>
      <c r="D2310" t="str">
        <f>IF(J2311=0,"",C2310)</f>
        <v>{</v>
      </c>
      <c r="E2310" t="s">
        <v>39</v>
      </c>
      <c r="F2310" t="s">
        <v>116</v>
      </c>
      <c r="H2310" s="22">
        <f t="shared" si="625"/>
        <v>0</v>
      </c>
      <c r="I2310" s="22" t="s">
        <v>127</v>
      </c>
      <c r="K2310" t="b">
        <f t="shared" ca="1" si="631"/>
        <v>0</v>
      </c>
    </row>
    <row r="2311" spans="1:11">
      <c r="A2311" s="20">
        <f t="shared" si="629"/>
        <v>54</v>
      </c>
      <c r="B2311" s="20">
        <f t="shared" si="632"/>
        <v>31</v>
      </c>
      <c r="C2311" s="21" t="s">
        <v>15</v>
      </c>
      <c r="D2311" s="20" t="str">
        <f>IF(ISNUMBER(SEARCH("n/a",H2311)),"",CONCATENATE(C2311," ",H2311,","))</f>
        <v>"adult_cny": 519,</v>
      </c>
      <c r="E2311" s="20" t="s">
        <v>39</v>
      </c>
      <c r="F2311" s="20" t="s">
        <v>116</v>
      </c>
      <c r="G2311" s="20" t="s">
        <v>120</v>
      </c>
      <c r="H2311" s="22">
        <f t="shared" si="625"/>
        <v>519</v>
      </c>
      <c r="I2311" s="22" t="s">
        <v>127</v>
      </c>
      <c r="J2311">
        <f>COUNT(H2311:H2314)</f>
        <v>4</v>
      </c>
      <c r="K2311" t="b">
        <f t="shared" ca="1" si="631"/>
        <v>0</v>
      </c>
    </row>
    <row r="2312" spans="1:11">
      <c r="A2312" s="20">
        <f t="shared" si="629"/>
        <v>54</v>
      </c>
      <c r="B2312" s="20">
        <f t="shared" si="632"/>
        <v>32</v>
      </c>
      <c r="C2312" s="21" t="s">
        <v>16</v>
      </c>
      <c r="D2312" s="20" t="str">
        <f t="shared" ref="D2312:D2314" si="633">IF(ISNUMBER(SEARCH("n/a",H2312)),"",CONCATENATE(C2312," ",H2312,","))</f>
        <v>"adult_hkd": 601,</v>
      </c>
      <c r="E2312" s="20" t="s">
        <v>39</v>
      </c>
      <c r="F2312" s="20" t="s">
        <v>116</v>
      </c>
      <c r="G2312" s="20" t="s">
        <v>120</v>
      </c>
      <c r="H2312" s="22">
        <f t="shared" si="625"/>
        <v>601</v>
      </c>
      <c r="I2312" s="22" t="s">
        <v>127</v>
      </c>
      <c r="K2312" t="b">
        <f t="shared" ca="1" si="631"/>
        <v>0</v>
      </c>
    </row>
    <row r="2313" spans="1:11">
      <c r="A2313" s="20">
        <f t="shared" si="629"/>
        <v>54</v>
      </c>
      <c r="B2313" s="20">
        <f t="shared" si="632"/>
        <v>33</v>
      </c>
      <c r="C2313" s="21" t="s">
        <v>17</v>
      </c>
      <c r="D2313" s="20" t="str">
        <f t="shared" si="633"/>
        <v>"child_cny": 268,</v>
      </c>
      <c r="E2313" s="20" t="s">
        <v>39</v>
      </c>
      <c r="F2313" s="20" t="s">
        <v>116</v>
      </c>
      <c r="G2313" s="20" t="s">
        <v>120</v>
      </c>
      <c r="H2313" s="22">
        <f t="shared" si="625"/>
        <v>268</v>
      </c>
      <c r="I2313" s="22" t="s">
        <v>127</v>
      </c>
      <c r="K2313" t="b">
        <f t="shared" ca="1" si="631"/>
        <v>0</v>
      </c>
    </row>
    <row r="2314" spans="1:11">
      <c r="A2314" s="20">
        <f t="shared" si="629"/>
        <v>54</v>
      </c>
      <c r="B2314" s="20">
        <f t="shared" si="632"/>
        <v>34</v>
      </c>
      <c r="C2314" s="21" t="s">
        <v>18</v>
      </c>
      <c r="D2314" s="20" t="str">
        <f t="shared" si="633"/>
        <v>"child_hkd": 310,</v>
      </c>
      <c r="E2314" s="20" t="s">
        <v>39</v>
      </c>
      <c r="F2314" s="20" t="s">
        <v>116</v>
      </c>
      <c r="G2314" s="20" t="s">
        <v>120</v>
      </c>
      <c r="H2314" s="22">
        <f t="shared" si="625"/>
        <v>310</v>
      </c>
      <c r="I2314" s="22" t="s">
        <v>127</v>
      </c>
      <c r="K2314" t="b">
        <f t="shared" ca="1" si="631"/>
        <v>0</v>
      </c>
    </row>
    <row r="2315" spans="1:11">
      <c r="A2315">
        <f t="shared" si="629"/>
        <v>54</v>
      </c>
      <c r="B2315">
        <f t="shared" si="632"/>
        <v>35</v>
      </c>
      <c r="C2315" s="1" t="s">
        <v>13</v>
      </c>
      <c r="D2315" t="str">
        <f>IF(J2311=0,"",C2315)</f>
        <v>"class_title":"business_class",</v>
      </c>
      <c r="E2315" t="s">
        <v>39</v>
      </c>
      <c r="F2315" t="s">
        <v>116</v>
      </c>
      <c r="H2315" s="22">
        <f t="shared" si="625"/>
        <v>0</v>
      </c>
      <c r="I2315" s="22" t="s">
        <v>127</v>
      </c>
      <c r="K2315" t="b">
        <f t="shared" ca="1" si="631"/>
        <v>0</v>
      </c>
    </row>
    <row r="2316" spans="1:11">
      <c r="A2316">
        <f t="shared" si="629"/>
        <v>54</v>
      </c>
      <c r="B2316">
        <f t="shared" si="632"/>
        <v>36</v>
      </c>
      <c r="C2316" s="1" t="s">
        <v>14</v>
      </c>
      <c r="D2316" t="str">
        <f>IF(J2311=0,"",C2316)</f>
        <v>"class_type":1</v>
      </c>
      <c r="E2316" t="s">
        <v>39</v>
      </c>
      <c r="F2316" t="s">
        <v>116</v>
      </c>
      <c r="H2316" s="22">
        <f t="shared" si="625"/>
        <v>0</v>
      </c>
      <c r="I2316" s="22" t="s">
        <v>127</v>
      </c>
      <c r="K2316" t="b">
        <f t="shared" ca="1" si="631"/>
        <v>0</v>
      </c>
    </row>
    <row r="2317" spans="1:11">
      <c r="A2317">
        <f t="shared" si="629"/>
        <v>54</v>
      </c>
      <c r="B2317">
        <f t="shared" si="632"/>
        <v>37</v>
      </c>
      <c r="C2317" s="1" t="s">
        <v>2</v>
      </c>
      <c r="D2317" t="str">
        <f>IF(J2311=0,"",C2317)</f>
        <v>}</v>
      </c>
      <c r="E2317" t="s">
        <v>39</v>
      </c>
      <c r="F2317" t="s">
        <v>116</v>
      </c>
      <c r="H2317" s="22">
        <f t="shared" si="625"/>
        <v>0</v>
      </c>
      <c r="I2317" s="22" t="s">
        <v>127</v>
      </c>
      <c r="K2317" t="b">
        <f t="shared" ca="1" si="631"/>
        <v>0</v>
      </c>
    </row>
    <row r="2318" spans="1:11">
      <c r="A2318">
        <f t="shared" si="629"/>
        <v>54</v>
      </c>
      <c r="B2318">
        <f t="shared" si="632"/>
        <v>38</v>
      </c>
      <c r="C2318" s="1" t="s">
        <v>3</v>
      </c>
      <c r="D2318" t="str">
        <f t="shared" ref="D2318:D2320" si="634">C2318</f>
        <v>]</v>
      </c>
      <c r="E2318" t="s">
        <v>39</v>
      </c>
      <c r="F2318" t="s">
        <v>116</v>
      </c>
      <c r="H2318" s="22">
        <f t="shared" si="625"/>
        <v>0</v>
      </c>
      <c r="I2318" s="22" t="s">
        <v>127</v>
      </c>
      <c r="K2318" t="b">
        <f t="shared" ca="1" si="631"/>
        <v>0</v>
      </c>
    </row>
    <row r="2319" spans="1:11">
      <c r="A2319">
        <f t="shared" si="629"/>
        <v>54</v>
      </c>
      <c r="B2319">
        <f t="shared" si="632"/>
        <v>39</v>
      </c>
      <c r="C2319" s="1" t="s">
        <v>2</v>
      </c>
      <c r="D2319" t="str">
        <f t="shared" si="634"/>
        <v>}</v>
      </c>
      <c r="E2319" t="s">
        <v>39</v>
      </c>
      <c r="F2319" t="s">
        <v>116</v>
      </c>
      <c r="H2319" s="22">
        <f t="shared" si="625"/>
        <v>0</v>
      </c>
      <c r="I2319" s="22" t="s">
        <v>127</v>
      </c>
      <c r="K2319" t="b">
        <f t="shared" ca="1" si="631"/>
        <v>0</v>
      </c>
    </row>
    <row r="2320" spans="1:11">
      <c r="A2320">
        <f t="shared" si="629"/>
        <v>54</v>
      </c>
      <c r="B2320">
        <f t="shared" si="632"/>
        <v>40</v>
      </c>
      <c r="C2320" s="1" t="s">
        <v>4</v>
      </c>
      <c r="D2320" t="str">
        <f t="shared" si="634"/>
        <v>],</v>
      </c>
      <c r="E2320" t="s">
        <v>39</v>
      </c>
      <c r="F2320" t="s">
        <v>116</v>
      </c>
      <c r="H2320" s="22">
        <f t="shared" si="625"/>
        <v>0</v>
      </c>
      <c r="I2320" s="22" t="s">
        <v>127</v>
      </c>
      <c r="K2320" t="b">
        <f t="shared" ca="1" si="631"/>
        <v>0</v>
      </c>
    </row>
    <row r="2321" spans="1:11">
      <c r="A2321">
        <f t="shared" si="629"/>
        <v>54</v>
      </c>
      <c r="B2321">
        <f t="shared" si="632"/>
        <v>41</v>
      </c>
      <c r="C2321" s="1" t="s">
        <v>19</v>
      </c>
      <c r="D2321" t="str">
        <f>CONCATENATE(C2321," ",A2321,",")</f>
        <v>"fee_id": 54,</v>
      </c>
      <c r="E2321" t="s">
        <v>39</v>
      </c>
      <c r="F2321" t="s">
        <v>116</v>
      </c>
      <c r="H2321" s="22">
        <f t="shared" si="625"/>
        <v>0</v>
      </c>
      <c r="I2321" s="22" t="s">
        <v>127</v>
      </c>
      <c r="K2321" t="b">
        <f t="shared" ca="1" si="631"/>
        <v>0</v>
      </c>
    </row>
    <row r="2322" spans="1:11">
      <c r="A2322">
        <f t="shared" si="629"/>
        <v>54</v>
      </c>
      <c r="B2322">
        <f t="shared" si="632"/>
        <v>42</v>
      </c>
      <c r="C2322" s="1" t="s">
        <v>129</v>
      </c>
      <c r="D2322" t="str">
        <f>CONCATENATE(C2322,E2322,"2",F2322,"""")</f>
        <v>"route_id": "CHY2WEK"</v>
      </c>
      <c r="E2322" t="s">
        <v>39</v>
      </c>
      <c r="F2322" t="s">
        <v>116</v>
      </c>
      <c r="H2322" s="22">
        <f t="shared" si="625"/>
        <v>0</v>
      </c>
      <c r="I2322" s="22" t="s">
        <v>127</v>
      </c>
      <c r="K2322" t="b">
        <f t="shared" ca="1" si="631"/>
        <v>0</v>
      </c>
    </row>
    <row r="2323" spans="1:11">
      <c r="A2323">
        <f t="shared" si="629"/>
        <v>54</v>
      </c>
      <c r="B2323">
        <f t="shared" si="632"/>
        <v>43</v>
      </c>
      <c r="C2323" s="1" t="s">
        <v>1</v>
      </c>
      <c r="D2323" t="str">
        <f>IF(D2324="","}",C2323)</f>
        <v>},</v>
      </c>
      <c r="E2323" t="s">
        <v>39</v>
      </c>
      <c r="F2323" t="s">
        <v>116</v>
      </c>
      <c r="H2323" s="22">
        <f t="shared" si="625"/>
        <v>0</v>
      </c>
      <c r="I2323" s="22" t="s">
        <v>127</v>
      </c>
      <c r="K2323" t="b">
        <f t="shared" ca="1" si="631"/>
        <v>0</v>
      </c>
    </row>
    <row r="2324" spans="1:11">
      <c r="A2324">
        <f>ROUNDUP((ROW(C2324)-1)/43,0)</f>
        <v>55</v>
      </c>
      <c r="B2324">
        <f t="shared" si="632"/>
        <v>1</v>
      </c>
      <c r="C2324" s="1" t="s">
        <v>0</v>
      </c>
      <c r="D2324" t="str">
        <f>C2324</f>
        <v>{</v>
      </c>
      <c r="E2324" t="s">
        <v>41</v>
      </c>
      <c r="F2324" t="s">
        <v>116</v>
      </c>
      <c r="H2324" s="22">
        <f t="shared" si="625"/>
        <v>0</v>
      </c>
      <c r="I2324" s="22" t="s">
        <v>127</v>
      </c>
      <c r="K2324" t="b">
        <f t="shared" ca="1" si="631"/>
        <v>0</v>
      </c>
    </row>
    <row r="2325" spans="1:11">
      <c r="A2325">
        <f t="shared" ref="A2325:A2388" si="635">ROUNDUP((ROW(C2325)-1)/43,0)</f>
        <v>55</v>
      </c>
      <c r="B2325">
        <f t="shared" si="632"/>
        <v>2</v>
      </c>
      <c r="C2325" s="1" t="s">
        <v>5</v>
      </c>
      <c r="D2325" t="str">
        <f t="shared" ref="D2325:D2328" si="636">C2325</f>
        <v>"fee_data":[</v>
      </c>
      <c r="E2325" t="s">
        <v>41</v>
      </c>
      <c r="F2325" t="s">
        <v>116</v>
      </c>
      <c r="H2325" s="22">
        <f t="shared" si="625"/>
        <v>0</v>
      </c>
      <c r="I2325" s="22" t="s">
        <v>127</v>
      </c>
      <c r="K2325" t="b">
        <f t="shared" ca="1" si="631"/>
        <v>0</v>
      </c>
    </row>
    <row r="2326" spans="1:11">
      <c r="A2326">
        <f t="shared" si="635"/>
        <v>55</v>
      </c>
      <c r="B2326">
        <f t="shared" si="632"/>
        <v>3</v>
      </c>
      <c r="C2326" s="1" t="s">
        <v>0</v>
      </c>
      <c r="D2326" t="str">
        <f t="shared" si="636"/>
        <v>{</v>
      </c>
      <c r="E2326" t="s">
        <v>41</v>
      </c>
      <c r="F2326" t="s">
        <v>116</v>
      </c>
      <c r="H2326" s="22">
        <f t="shared" si="625"/>
        <v>0</v>
      </c>
      <c r="I2326" s="22" t="s">
        <v>127</v>
      </c>
      <c r="K2326" t="b">
        <f t="shared" ca="1" si="631"/>
        <v>0</v>
      </c>
    </row>
    <row r="2327" spans="1:11">
      <c r="A2327">
        <f t="shared" si="635"/>
        <v>55</v>
      </c>
      <c r="B2327">
        <f t="shared" si="632"/>
        <v>4</v>
      </c>
      <c r="C2327" s="24" t="s">
        <v>133</v>
      </c>
      <c r="D2327" t="str">
        <f>CONCATENATE(C2327,$M$1,",",$N$1,""",")</f>
        <v>"fee_date":"2019,2",</v>
      </c>
      <c r="E2327" t="s">
        <v>41</v>
      </c>
      <c r="F2327" t="s">
        <v>116</v>
      </c>
      <c r="H2327" s="22">
        <f t="shared" si="625"/>
        <v>0</v>
      </c>
      <c r="I2327" s="22" t="s">
        <v>127</v>
      </c>
      <c r="K2327" t="b">
        <f t="shared" ca="1" si="631"/>
        <v>0</v>
      </c>
    </row>
    <row r="2328" spans="1:11">
      <c r="A2328">
        <f t="shared" si="635"/>
        <v>55</v>
      </c>
      <c r="B2328">
        <f t="shared" si="632"/>
        <v>5</v>
      </c>
      <c r="C2328" s="1" t="s">
        <v>6</v>
      </c>
      <c r="D2328" t="str">
        <f t="shared" si="636"/>
        <v>"fee_detail":[</v>
      </c>
      <c r="E2328" t="s">
        <v>41</v>
      </c>
      <c r="F2328" t="s">
        <v>116</v>
      </c>
      <c r="H2328" s="22">
        <f t="shared" si="625"/>
        <v>0</v>
      </c>
      <c r="I2328" s="22" t="s">
        <v>127</v>
      </c>
      <c r="K2328" t="b">
        <f t="shared" ca="1" si="631"/>
        <v>0</v>
      </c>
    </row>
    <row r="2329" spans="1:11">
      <c r="A2329">
        <f t="shared" si="635"/>
        <v>55</v>
      </c>
      <c r="B2329">
        <f t="shared" si="632"/>
        <v>6</v>
      </c>
      <c r="C2329" s="1" t="s">
        <v>0</v>
      </c>
      <c r="D2329" t="str">
        <f>IF(J2330=0,"",C2329)</f>
        <v>{</v>
      </c>
      <c r="E2329" t="s">
        <v>41</v>
      </c>
      <c r="F2329" t="s">
        <v>116</v>
      </c>
      <c r="H2329" s="22">
        <f t="shared" si="625"/>
        <v>0</v>
      </c>
      <c r="I2329" s="22" t="s">
        <v>127</v>
      </c>
      <c r="K2329" t="b">
        <f t="shared" ca="1" si="631"/>
        <v>0</v>
      </c>
    </row>
    <row r="2330" spans="1:11">
      <c r="A2330" s="14">
        <f t="shared" si="635"/>
        <v>55</v>
      </c>
      <c r="B2330" s="14">
        <f t="shared" si="632"/>
        <v>7</v>
      </c>
      <c r="C2330" s="15" t="s">
        <v>15</v>
      </c>
      <c r="D2330" s="14" t="str">
        <f>IF(ISNUMBER(SEARCH("n/a",H2330)),"",CONCATENATE(C2330," ",H2330,","))</f>
        <v>"adult_cny": 389.5,</v>
      </c>
      <c r="E2330" s="14" t="s">
        <v>41</v>
      </c>
      <c r="F2330" s="14" t="s">
        <v>116</v>
      </c>
      <c r="G2330" s="14" t="s">
        <v>117</v>
      </c>
      <c r="H2330" s="22">
        <f t="shared" si="625"/>
        <v>389.5</v>
      </c>
      <c r="I2330" s="22" t="s">
        <v>127</v>
      </c>
      <c r="J2330">
        <f>COUNT(H2330:H2333)</f>
        <v>4</v>
      </c>
      <c r="K2330" t="b">
        <f t="shared" ca="1" si="631"/>
        <v>0</v>
      </c>
    </row>
    <row r="2331" spans="1:11">
      <c r="A2331" s="14">
        <f t="shared" si="635"/>
        <v>55</v>
      </c>
      <c r="B2331" s="14">
        <f t="shared" si="632"/>
        <v>8</v>
      </c>
      <c r="C2331" s="15" t="s">
        <v>16</v>
      </c>
      <c r="D2331" s="14" t="str">
        <f t="shared" ref="D2331:D2333" si="637">IF(ISNUMBER(SEARCH("n/a",H2331)),"",CONCATENATE(C2331," ",H2331,","))</f>
        <v>"adult_hkd": 451,</v>
      </c>
      <c r="E2331" s="14" t="s">
        <v>41</v>
      </c>
      <c r="F2331" s="14" t="s">
        <v>116</v>
      </c>
      <c r="G2331" s="14" t="s">
        <v>117</v>
      </c>
      <c r="H2331" s="22">
        <f t="shared" si="625"/>
        <v>451</v>
      </c>
      <c r="I2331" s="22" t="s">
        <v>127</v>
      </c>
      <c r="K2331" t="b">
        <f t="shared" ca="1" si="631"/>
        <v>0</v>
      </c>
    </row>
    <row r="2332" spans="1:11">
      <c r="A2332" s="14">
        <f t="shared" si="635"/>
        <v>55</v>
      </c>
      <c r="B2332" s="14">
        <f t="shared" si="632"/>
        <v>9</v>
      </c>
      <c r="C2332" s="15" t="s">
        <v>17</v>
      </c>
      <c r="D2332" s="14" t="str">
        <f t="shared" si="637"/>
        <v>"child_cny": 195,</v>
      </c>
      <c r="E2332" s="14" t="s">
        <v>41</v>
      </c>
      <c r="F2332" s="14" t="s">
        <v>116</v>
      </c>
      <c r="G2332" s="14" t="s">
        <v>117</v>
      </c>
      <c r="H2332" s="22">
        <f t="shared" si="625"/>
        <v>195</v>
      </c>
      <c r="I2332" s="22" t="s">
        <v>127</v>
      </c>
      <c r="K2332" t="b">
        <f t="shared" ca="1" si="631"/>
        <v>0</v>
      </c>
    </row>
    <row r="2333" spans="1:11">
      <c r="A2333" s="14">
        <f t="shared" si="635"/>
        <v>55</v>
      </c>
      <c r="B2333" s="14">
        <f t="shared" si="632"/>
        <v>10</v>
      </c>
      <c r="C2333" s="15" t="s">
        <v>18</v>
      </c>
      <c r="D2333" s="14" t="str">
        <f t="shared" si="637"/>
        <v>"child_hkd": 226,</v>
      </c>
      <c r="E2333" s="14" t="s">
        <v>41</v>
      </c>
      <c r="F2333" s="14" t="s">
        <v>116</v>
      </c>
      <c r="G2333" s="14" t="s">
        <v>117</v>
      </c>
      <c r="H2333" s="22">
        <f t="shared" si="625"/>
        <v>226</v>
      </c>
      <c r="I2333" s="22" t="s">
        <v>127</v>
      </c>
      <c r="K2333" t="b">
        <f t="shared" ca="1" si="631"/>
        <v>0</v>
      </c>
    </row>
    <row r="2334" spans="1:11">
      <c r="A2334">
        <f t="shared" si="635"/>
        <v>55</v>
      </c>
      <c r="B2334">
        <f t="shared" si="632"/>
        <v>11</v>
      </c>
      <c r="C2334" s="1" t="s">
        <v>7</v>
      </c>
      <c r="D2334" t="str">
        <f>IF(J2330=0,"",C2334)</f>
        <v>"class_title":"second_class",</v>
      </c>
      <c r="E2334" t="s">
        <v>41</v>
      </c>
      <c r="F2334" t="s">
        <v>116</v>
      </c>
      <c r="H2334" s="22">
        <f t="shared" si="625"/>
        <v>0</v>
      </c>
      <c r="I2334" s="22" t="s">
        <v>127</v>
      </c>
      <c r="K2334" t="b">
        <f t="shared" ca="1" si="631"/>
        <v>0</v>
      </c>
    </row>
    <row r="2335" spans="1:11">
      <c r="A2335">
        <f t="shared" si="635"/>
        <v>55</v>
      </c>
      <c r="B2335">
        <f t="shared" si="632"/>
        <v>12</v>
      </c>
      <c r="C2335" s="1" t="s">
        <v>8</v>
      </c>
      <c r="D2335" t="str">
        <f>IF(J2330=0,"",C2335)</f>
        <v>"class_type":4</v>
      </c>
      <c r="E2335" t="s">
        <v>41</v>
      </c>
      <c r="F2335" t="s">
        <v>116</v>
      </c>
      <c r="H2335" s="22">
        <f t="shared" si="625"/>
        <v>0</v>
      </c>
      <c r="I2335" s="22" t="s">
        <v>127</v>
      </c>
      <c r="K2335" t="b">
        <f t="shared" ca="1" si="631"/>
        <v>0</v>
      </c>
    </row>
    <row r="2336" spans="1:11">
      <c r="A2336">
        <f t="shared" si="635"/>
        <v>55</v>
      </c>
      <c r="B2336">
        <f t="shared" si="632"/>
        <v>13</v>
      </c>
      <c r="C2336" s="1" t="s">
        <v>1</v>
      </c>
      <c r="D2336" t="str">
        <f>IF(J2330=0,"",IF(SUM(J2338:J2354)&gt;0,C2336,"}"))</f>
        <v>},</v>
      </c>
      <c r="E2336" t="s">
        <v>41</v>
      </c>
      <c r="F2336" t="s">
        <v>116</v>
      </c>
      <c r="H2336" s="22">
        <f t="shared" si="625"/>
        <v>0</v>
      </c>
      <c r="I2336" s="22" t="s">
        <v>127</v>
      </c>
      <c r="K2336" t="b">
        <f t="shared" ca="1" si="631"/>
        <v>0</v>
      </c>
    </row>
    <row r="2337" spans="1:11">
      <c r="A2337">
        <f t="shared" si="635"/>
        <v>55</v>
      </c>
      <c r="B2337">
        <f t="shared" si="632"/>
        <v>14</v>
      </c>
      <c r="C2337" s="1" t="s">
        <v>0</v>
      </c>
      <c r="D2337" t="str">
        <f>IF(J2338=0,"",C2337)</f>
        <v>{</v>
      </c>
      <c r="E2337" t="s">
        <v>41</v>
      </c>
      <c r="F2337" t="s">
        <v>116</v>
      </c>
      <c r="H2337" s="22">
        <f t="shared" si="625"/>
        <v>0</v>
      </c>
      <c r="I2337" s="22" t="s">
        <v>127</v>
      </c>
      <c r="K2337" t="b">
        <f t="shared" ca="1" si="631"/>
        <v>0</v>
      </c>
    </row>
    <row r="2338" spans="1:11">
      <c r="A2338" s="16">
        <f t="shared" si="635"/>
        <v>55</v>
      </c>
      <c r="B2338" s="16">
        <f t="shared" si="632"/>
        <v>15</v>
      </c>
      <c r="C2338" s="17" t="s">
        <v>15</v>
      </c>
      <c r="D2338" s="16" t="str">
        <f>IF(ISNUMBER(SEARCH("n/a",H2338)),"",CONCATENATE(C2338," ",H2338,","))</f>
        <v>"adult_cny": 618.5,</v>
      </c>
      <c r="E2338" s="16" t="s">
        <v>41</v>
      </c>
      <c r="F2338" s="16" t="s">
        <v>116</v>
      </c>
      <c r="G2338" s="16" t="s">
        <v>118</v>
      </c>
      <c r="H2338" s="22">
        <f t="shared" si="625"/>
        <v>618.5</v>
      </c>
      <c r="I2338" s="22" t="s">
        <v>127</v>
      </c>
      <c r="J2338">
        <f>COUNT(H2338:H2341)</f>
        <v>4</v>
      </c>
      <c r="K2338" t="b">
        <f t="shared" ca="1" si="631"/>
        <v>0</v>
      </c>
    </row>
    <row r="2339" spans="1:11">
      <c r="A2339" s="16">
        <f t="shared" si="635"/>
        <v>55</v>
      </c>
      <c r="B2339" s="16">
        <f t="shared" si="632"/>
        <v>16</v>
      </c>
      <c r="C2339" s="17" t="s">
        <v>16</v>
      </c>
      <c r="D2339" s="16" t="str">
        <f t="shared" ref="D2339:D2341" si="638">IF(ISNUMBER(SEARCH("n/a",H2339)),"",CONCATENATE(C2339," ",H2339,","))</f>
        <v>"adult_hkd": 716,</v>
      </c>
      <c r="E2339" s="16" t="s">
        <v>41</v>
      </c>
      <c r="F2339" s="16" t="s">
        <v>116</v>
      </c>
      <c r="G2339" s="16" t="s">
        <v>118</v>
      </c>
      <c r="H2339" s="22">
        <f t="shared" si="625"/>
        <v>716</v>
      </c>
      <c r="I2339" s="22" t="s">
        <v>127</v>
      </c>
      <c r="K2339" t="b">
        <f t="shared" ca="1" si="631"/>
        <v>0</v>
      </c>
    </row>
    <row r="2340" spans="1:11">
      <c r="A2340" s="16">
        <f t="shared" si="635"/>
        <v>55</v>
      </c>
      <c r="B2340" s="16">
        <f t="shared" si="632"/>
        <v>17</v>
      </c>
      <c r="C2340" s="17" t="s">
        <v>17</v>
      </c>
      <c r="D2340" s="16" t="str">
        <f t="shared" si="638"/>
        <v>"child_cny": 309.5,</v>
      </c>
      <c r="E2340" s="16" t="s">
        <v>41</v>
      </c>
      <c r="F2340" s="16" t="s">
        <v>116</v>
      </c>
      <c r="G2340" s="16" t="s">
        <v>118</v>
      </c>
      <c r="H2340" s="22">
        <f t="shared" si="625"/>
        <v>309.5</v>
      </c>
      <c r="I2340" s="22" t="s">
        <v>127</v>
      </c>
      <c r="K2340" t="b">
        <f t="shared" ca="1" si="631"/>
        <v>0</v>
      </c>
    </row>
    <row r="2341" spans="1:11">
      <c r="A2341" s="16">
        <f t="shared" si="635"/>
        <v>55</v>
      </c>
      <c r="B2341" s="16">
        <f t="shared" si="632"/>
        <v>18</v>
      </c>
      <c r="C2341" s="17" t="s">
        <v>18</v>
      </c>
      <c r="D2341" s="16" t="str">
        <f t="shared" si="638"/>
        <v>"child_hkd": 358,</v>
      </c>
      <c r="E2341" s="16" t="s">
        <v>41</v>
      </c>
      <c r="F2341" s="16" t="s">
        <v>116</v>
      </c>
      <c r="G2341" s="16" t="s">
        <v>118</v>
      </c>
      <c r="H2341" s="22">
        <f t="shared" si="625"/>
        <v>358</v>
      </c>
      <c r="I2341" s="22" t="s">
        <v>127</v>
      </c>
      <c r="K2341" t="b">
        <f t="shared" ca="1" si="631"/>
        <v>0</v>
      </c>
    </row>
    <row r="2342" spans="1:11">
      <c r="A2342">
        <f t="shared" si="635"/>
        <v>55</v>
      </c>
      <c r="B2342">
        <f t="shared" si="632"/>
        <v>19</v>
      </c>
      <c r="C2342" s="1" t="s">
        <v>9</v>
      </c>
      <c r="D2342" t="str">
        <f>IF(J2338=0,"",C2342)</f>
        <v>"class_title":"first_class",</v>
      </c>
      <c r="E2342" t="s">
        <v>41</v>
      </c>
      <c r="F2342" t="s">
        <v>116</v>
      </c>
      <c r="H2342" s="22">
        <f t="shared" ref="H2342:H2405" si="639">H450</f>
        <v>0</v>
      </c>
      <c r="I2342" s="22" t="s">
        <v>127</v>
      </c>
      <c r="K2342" t="b">
        <f t="shared" ca="1" si="631"/>
        <v>0</v>
      </c>
    </row>
    <row r="2343" spans="1:11">
      <c r="A2343">
        <f t="shared" si="635"/>
        <v>55</v>
      </c>
      <c r="B2343">
        <f t="shared" si="632"/>
        <v>20</v>
      </c>
      <c r="C2343" s="1" t="s">
        <v>10</v>
      </c>
      <c r="D2343" t="str">
        <f>IF(J2338=0,"",C2343)</f>
        <v>"class_type":3</v>
      </c>
      <c r="E2343" t="s">
        <v>41</v>
      </c>
      <c r="F2343" t="s">
        <v>116</v>
      </c>
      <c r="H2343" s="22">
        <f t="shared" si="639"/>
        <v>0</v>
      </c>
      <c r="I2343" s="22" t="s">
        <v>127</v>
      </c>
      <c r="K2343" t="b">
        <f t="shared" ca="1" si="631"/>
        <v>0</v>
      </c>
    </row>
    <row r="2344" spans="1:11">
      <c r="A2344">
        <f t="shared" si="635"/>
        <v>55</v>
      </c>
      <c r="B2344">
        <f t="shared" si="632"/>
        <v>21</v>
      </c>
      <c r="C2344" s="1" t="s">
        <v>1</v>
      </c>
      <c r="D2344" t="str">
        <f>IF(J2338=0,"",IF(SUM(J2346:J2362)&gt;0,C2344,"}"))</f>
        <v>},</v>
      </c>
      <c r="E2344" t="s">
        <v>41</v>
      </c>
      <c r="F2344" t="s">
        <v>116</v>
      </c>
      <c r="H2344" s="22">
        <f t="shared" si="639"/>
        <v>0</v>
      </c>
      <c r="I2344" s="22" t="s">
        <v>127</v>
      </c>
      <c r="K2344" t="b">
        <f t="shared" ca="1" si="631"/>
        <v>0</v>
      </c>
    </row>
    <row r="2345" spans="1:11">
      <c r="A2345">
        <f t="shared" si="635"/>
        <v>55</v>
      </c>
      <c r="B2345">
        <f t="shared" si="632"/>
        <v>22</v>
      </c>
      <c r="C2345" s="1" t="s">
        <v>0</v>
      </c>
      <c r="D2345" t="str">
        <f>IF(J2346=0,"",C2345)</f>
        <v>{</v>
      </c>
      <c r="E2345" t="s">
        <v>41</v>
      </c>
      <c r="F2345" t="s">
        <v>116</v>
      </c>
      <c r="H2345" s="22">
        <f t="shared" si="639"/>
        <v>0</v>
      </c>
      <c r="I2345" s="22" t="s">
        <v>127</v>
      </c>
      <c r="K2345" t="b">
        <f t="shared" ca="1" si="631"/>
        <v>0</v>
      </c>
    </row>
    <row r="2346" spans="1:11">
      <c r="A2346" s="18">
        <f t="shared" si="635"/>
        <v>55</v>
      </c>
      <c r="B2346" s="18">
        <f t="shared" si="632"/>
        <v>23</v>
      </c>
      <c r="C2346" s="19" t="s">
        <v>15</v>
      </c>
      <c r="D2346" s="18" t="str">
        <f>IF(ISNUMBER(SEARCH("n/a",H2346)),"",CONCATENATE(C2346," ",H2346,","))</f>
        <v>"adult_cny": 716.5,</v>
      </c>
      <c r="E2346" s="18" t="s">
        <v>41</v>
      </c>
      <c r="F2346" s="18" t="s">
        <v>116</v>
      </c>
      <c r="G2346" s="18" t="s">
        <v>119</v>
      </c>
      <c r="H2346" s="22">
        <f t="shared" si="639"/>
        <v>716.5</v>
      </c>
      <c r="I2346" s="22" t="s">
        <v>127</v>
      </c>
      <c r="J2346">
        <f>COUNT(H2346:H2349)</f>
        <v>4</v>
      </c>
      <c r="K2346" t="b">
        <f t="shared" ca="1" si="631"/>
        <v>0</v>
      </c>
    </row>
    <row r="2347" spans="1:11">
      <c r="A2347" s="18">
        <f t="shared" si="635"/>
        <v>55</v>
      </c>
      <c r="B2347" s="18">
        <f t="shared" si="632"/>
        <v>24</v>
      </c>
      <c r="C2347" s="19" t="s">
        <v>16</v>
      </c>
      <c r="D2347" s="18" t="str">
        <f t="shared" ref="D2347:D2349" si="640">IF(ISNUMBER(SEARCH("n/a",H2347)),"",CONCATENATE(C2347," ",H2347,","))</f>
        <v>"adult_hkd": 829,</v>
      </c>
      <c r="E2347" s="18" t="s">
        <v>41</v>
      </c>
      <c r="F2347" s="18" t="s">
        <v>116</v>
      </c>
      <c r="G2347" s="18" t="s">
        <v>119</v>
      </c>
      <c r="H2347" s="22">
        <f t="shared" si="639"/>
        <v>829</v>
      </c>
      <c r="I2347" s="22" t="s">
        <v>127</v>
      </c>
      <c r="K2347" t="b">
        <f t="shared" ca="1" si="631"/>
        <v>0</v>
      </c>
    </row>
    <row r="2348" spans="1:11">
      <c r="A2348" s="18">
        <f t="shared" si="635"/>
        <v>55</v>
      </c>
      <c r="B2348" s="18">
        <f t="shared" si="632"/>
        <v>25</v>
      </c>
      <c r="C2348" s="19" t="s">
        <v>17</v>
      </c>
      <c r="D2348" s="18" t="str">
        <f t="shared" si="640"/>
        <v>"child_cny": 358.5,</v>
      </c>
      <c r="E2348" s="18" t="s">
        <v>41</v>
      </c>
      <c r="F2348" s="18" t="s">
        <v>116</v>
      </c>
      <c r="G2348" s="18" t="s">
        <v>119</v>
      </c>
      <c r="H2348" s="22">
        <f t="shared" si="639"/>
        <v>358.5</v>
      </c>
      <c r="I2348" s="22" t="s">
        <v>127</v>
      </c>
      <c r="K2348" t="b">
        <f t="shared" ca="1" si="631"/>
        <v>0</v>
      </c>
    </row>
    <row r="2349" spans="1:11">
      <c r="A2349" s="18">
        <f t="shared" si="635"/>
        <v>55</v>
      </c>
      <c r="B2349" s="18">
        <f t="shared" si="632"/>
        <v>26</v>
      </c>
      <c r="C2349" s="19" t="s">
        <v>18</v>
      </c>
      <c r="D2349" s="18" t="str">
        <f t="shared" si="640"/>
        <v>"child_hkd": 415,</v>
      </c>
      <c r="E2349" s="18" t="s">
        <v>41</v>
      </c>
      <c r="F2349" s="18" t="s">
        <v>116</v>
      </c>
      <c r="G2349" s="18" t="s">
        <v>119</v>
      </c>
      <c r="H2349" s="22">
        <f t="shared" si="639"/>
        <v>415</v>
      </c>
      <c r="I2349" s="22" t="s">
        <v>127</v>
      </c>
      <c r="K2349" t="b">
        <f t="shared" ca="1" si="631"/>
        <v>0</v>
      </c>
    </row>
    <row r="2350" spans="1:11">
      <c r="A2350">
        <f t="shared" si="635"/>
        <v>55</v>
      </c>
      <c r="B2350">
        <f t="shared" si="632"/>
        <v>27</v>
      </c>
      <c r="C2350" s="1" t="s">
        <v>11</v>
      </c>
      <c r="D2350" t="str">
        <f>IF(J2346=0,"",C2350)</f>
        <v>"class_title":"premium_class",</v>
      </c>
      <c r="E2350" t="s">
        <v>41</v>
      </c>
      <c r="F2350" t="s">
        <v>116</v>
      </c>
      <c r="H2350" s="22">
        <f t="shared" si="639"/>
        <v>0</v>
      </c>
      <c r="I2350" s="22" t="s">
        <v>127</v>
      </c>
      <c r="K2350" t="b">
        <f t="shared" ca="1" si="631"/>
        <v>0</v>
      </c>
    </row>
    <row r="2351" spans="1:11">
      <c r="A2351">
        <f t="shared" si="635"/>
        <v>55</v>
      </c>
      <c r="B2351">
        <f t="shared" si="632"/>
        <v>28</v>
      </c>
      <c r="C2351" s="1" t="s">
        <v>12</v>
      </c>
      <c r="D2351" t="str">
        <f>IF(J2346=0,"",C2351)</f>
        <v>"class_type":2</v>
      </c>
      <c r="E2351" t="s">
        <v>41</v>
      </c>
      <c r="F2351" t="s">
        <v>116</v>
      </c>
      <c r="H2351" s="22">
        <f t="shared" si="639"/>
        <v>0</v>
      </c>
      <c r="I2351" s="22" t="s">
        <v>127</v>
      </c>
      <c r="K2351" t="b">
        <f t="shared" ca="1" si="631"/>
        <v>0</v>
      </c>
    </row>
    <row r="2352" spans="1:11">
      <c r="A2352">
        <f t="shared" si="635"/>
        <v>55</v>
      </c>
      <c r="B2352">
        <f t="shared" si="632"/>
        <v>29</v>
      </c>
      <c r="C2352" s="1" t="s">
        <v>1</v>
      </c>
      <c r="D2352" t="str">
        <f>IF(J2346=0,"",IF(SUM(J2354:J2370)&gt;0,C2352,"}"))</f>
        <v>},</v>
      </c>
      <c r="E2352" t="s">
        <v>41</v>
      </c>
      <c r="F2352" t="s">
        <v>116</v>
      </c>
      <c r="H2352" s="22">
        <f t="shared" si="639"/>
        <v>0</v>
      </c>
      <c r="I2352" s="22" t="s">
        <v>127</v>
      </c>
      <c r="K2352" t="b">
        <f t="shared" ca="1" si="631"/>
        <v>0</v>
      </c>
    </row>
    <row r="2353" spans="1:11">
      <c r="A2353">
        <f t="shared" si="635"/>
        <v>55</v>
      </c>
      <c r="B2353">
        <f t="shared" si="632"/>
        <v>30</v>
      </c>
      <c r="C2353" s="1" t="s">
        <v>0</v>
      </c>
      <c r="D2353" t="str">
        <f>IF(J2354=0,"",C2353)</f>
        <v>{</v>
      </c>
      <c r="E2353" t="s">
        <v>41</v>
      </c>
      <c r="F2353" t="s">
        <v>116</v>
      </c>
      <c r="H2353" s="22">
        <f t="shared" si="639"/>
        <v>0</v>
      </c>
      <c r="I2353" s="22" t="s">
        <v>127</v>
      </c>
      <c r="K2353" t="b">
        <f t="shared" ca="1" si="631"/>
        <v>0</v>
      </c>
    </row>
    <row r="2354" spans="1:11">
      <c r="A2354" s="20">
        <f t="shared" si="635"/>
        <v>55</v>
      </c>
      <c r="B2354" s="20">
        <f t="shared" si="632"/>
        <v>31</v>
      </c>
      <c r="C2354" s="21" t="s">
        <v>15</v>
      </c>
      <c r="D2354" s="20" t="str">
        <f>IF(ISNUMBER(SEARCH("n/a",H2354)),"",CONCATENATE(C2354," ",H2354,","))</f>
        <v>"adult_cny": 1191.5,</v>
      </c>
      <c r="E2354" s="20" t="s">
        <v>41</v>
      </c>
      <c r="F2354" s="20" t="s">
        <v>116</v>
      </c>
      <c r="G2354" s="20" t="s">
        <v>120</v>
      </c>
      <c r="H2354" s="22">
        <f t="shared" si="639"/>
        <v>1191.5</v>
      </c>
      <c r="I2354" s="22" t="s">
        <v>127</v>
      </c>
      <c r="J2354">
        <f>COUNT(H2354:H2357)</f>
        <v>4</v>
      </c>
      <c r="K2354" t="b">
        <f t="shared" ca="1" si="631"/>
        <v>0</v>
      </c>
    </row>
    <row r="2355" spans="1:11">
      <c r="A2355" s="20">
        <f t="shared" si="635"/>
        <v>55</v>
      </c>
      <c r="B2355" s="20">
        <f t="shared" si="632"/>
        <v>32</v>
      </c>
      <c r="C2355" s="21" t="s">
        <v>16</v>
      </c>
      <c r="D2355" s="20" t="str">
        <f t="shared" ref="D2355:D2357" si="641">IF(ISNUMBER(SEARCH("n/a",H2355)),"",CONCATENATE(C2355," ",H2355,","))</f>
        <v>"adult_hkd": 1379,</v>
      </c>
      <c r="E2355" s="20" t="s">
        <v>41</v>
      </c>
      <c r="F2355" s="20" t="s">
        <v>116</v>
      </c>
      <c r="G2355" s="20" t="s">
        <v>120</v>
      </c>
      <c r="H2355" s="22">
        <f t="shared" si="639"/>
        <v>1379</v>
      </c>
      <c r="I2355" s="22" t="s">
        <v>127</v>
      </c>
      <c r="K2355" t="b">
        <f t="shared" ca="1" si="631"/>
        <v>0</v>
      </c>
    </row>
    <row r="2356" spans="1:11">
      <c r="A2356" s="20">
        <f t="shared" si="635"/>
        <v>55</v>
      </c>
      <c r="B2356" s="20">
        <f t="shared" si="632"/>
        <v>33</v>
      </c>
      <c r="C2356" s="21" t="s">
        <v>17</v>
      </c>
      <c r="D2356" s="20" t="str">
        <f t="shared" si="641"/>
        <v>"child_cny": 596,</v>
      </c>
      <c r="E2356" s="20" t="s">
        <v>41</v>
      </c>
      <c r="F2356" s="20" t="s">
        <v>116</v>
      </c>
      <c r="G2356" s="20" t="s">
        <v>120</v>
      </c>
      <c r="H2356" s="22">
        <f t="shared" si="639"/>
        <v>596</v>
      </c>
      <c r="I2356" s="22" t="s">
        <v>127</v>
      </c>
      <c r="K2356" t="b">
        <f t="shared" ca="1" si="631"/>
        <v>0</v>
      </c>
    </row>
    <row r="2357" spans="1:11">
      <c r="A2357" s="20">
        <f t="shared" si="635"/>
        <v>55</v>
      </c>
      <c r="B2357" s="20">
        <f t="shared" si="632"/>
        <v>34</v>
      </c>
      <c r="C2357" s="21" t="s">
        <v>18</v>
      </c>
      <c r="D2357" s="20" t="str">
        <f t="shared" si="641"/>
        <v>"child_hkd": 690,</v>
      </c>
      <c r="E2357" s="20" t="s">
        <v>41</v>
      </c>
      <c r="F2357" s="20" t="s">
        <v>116</v>
      </c>
      <c r="G2357" s="20" t="s">
        <v>120</v>
      </c>
      <c r="H2357" s="22">
        <f t="shared" si="639"/>
        <v>690</v>
      </c>
      <c r="I2357" s="22" t="s">
        <v>127</v>
      </c>
      <c r="K2357" t="b">
        <f t="shared" ca="1" si="631"/>
        <v>0</v>
      </c>
    </row>
    <row r="2358" spans="1:11">
      <c r="A2358">
        <f t="shared" si="635"/>
        <v>55</v>
      </c>
      <c r="B2358">
        <f t="shared" si="632"/>
        <v>35</v>
      </c>
      <c r="C2358" s="1" t="s">
        <v>13</v>
      </c>
      <c r="D2358" t="str">
        <f>IF(J2354=0,"",C2358)</f>
        <v>"class_title":"business_class",</v>
      </c>
      <c r="E2358" t="s">
        <v>41</v>
      </c>
      <c r="F2358" t="s">
        <v>116</v>
      </c>
      <c r="H2358" s="22">
        <f t="shared" si="639"/>
        <v>0</v>
      </c>
      <c r="I2358" s="22" t="s">
        <v>127</v>
      </c>
      <c r="K2358" t="b">
        <f t="shared" ca="1" si="631"/>
        <v>0</v>
      </c>
    </row>
    <row r="2359" spans="1:11">
      <c r="A2359">
        <f t="shared" si="635"/>
        <v>55</v>
      </c>
      <c r="B2359">
        <f t="shared" si="632"/>
        <v>36</v>
      </c>
      <c r="C2359" s="1" t="s">
        <v>14</v>
      </c>
      <c r="D2359" t="str">
        <f>IF(J2354=0,"",C2359)</f>
        <v>"class_type":1</v>
      </c>
      <c r="E2359" t="s">
        <v>41</v>
      </c>
      <c r="F2359" t="s">
        <v>116</v>
      </c>
      <c r="H2359" s="22">
        <f t="shared" si="639"/>
        <v>0</v>
      </c>
      <c r="I2359" s="22" t="s">
        <v>127</v>
      </c>
      <c r="K2359" t="b">
        <f t="shared" ca="1" si="631"/>
        <v>0</v>
      </c>
    </row>
    <row r="2360" spans="1:11">
      <c r="A2360">
        <f t="shared" si="635"/>
        <v>55</v>
      </c>
      <c r="B2360">
        <f t="shared" si="632"/>
        <v>37</v>
      </c>
      <c r="C2360" s="1" t="s">
        <v>2</v>
      </c>
      <c r="D2360" t="str">
        <f>IF(J2354=0,"",C2360)</f>
        <v>}</v>
      </c>
      <c r="E2360" t="s">
        <v>41</v>
      </c>
      <c r="F2360" t="s">
        <v>116</v>
      </c>
      <c r="H2360" s="22">
        <f t="shared" si="639"/>
        <v>0</v>
      </c>
      <c r="I2360" s="22" t="s">
        <v>127</v>
      </c>
      <c r="K2360" t="b">
        <f t="shared" ca="1" si="631"/>
        <v>0</v>
      </c>
    </row>
    <row r="2361" spans="1:11">
      <c r="A2361">
        <f t="shared" si="635"/>
        <v>55</v>
      </c>
      <c r="B2361">
        <f t="shared" si="632"/>
        <v>38</v>
      </c>
      <c r="C2361" s="1" t="s">
        <v>3</v>
      </c>
      <c r="D2361" t="str">
        <f t="shared" ref="D2361:D2363" si="642">C2361</f>
        <v>]</v>
      </c>
      <c r="E2361" t="s">
        <v>41</v>
      </c>
      <c r="F2361" t="s">
        <v>116</v>
      </c>
      <c r="H2361" s="22">
        <f t="shared" si="639"/>
        <v>0</v>
      </c>
      <c r="I2361" s="22" t="s">
        <v>127</v>
      </c>
      <c r="K2361" t="b">
        <f t="shared" ca="1" si="631"/>
        <v>0</v>
      </c>
    </row>
    <row r="2362" spans="1:11">
      <c r="A2362">
        <f t="shared" si="635"/>
        <v>55</v>
      </c>
      <c r="B2362">
        <f t="shared" si="632"/>
        <v>39</v>
      </c>
      <c r="C2362" s="1" t="s">
        <v>2</v>
      </c>
      <c r="D2362" t="str">
        <f t="shared" si="642"/>
        <v>}</v>
      </c>
      <c r="E2362" t="s">
        <v>41</v>
      </c>
      <c r="F2362" t="s">
        <v>116</v>
      </c>
      <c r="H2362" s="22">
        <f t="shared" si="639"/>
        <v>0</v>
      </c>
      <c r="I2362" s="22" t="s">
        <v>127</v>
      </c>
      <c r="K2362" t="b">
        <f t="shared" ca="1" si="631"/>
        <v>0</v>
      </c>
    </row>
    <row r="2363" spans="1:11">
      <c r="A2363">
        <f t="shared" si="635"/>
        <v>55</v>
      </c>
      <c r="B2363">
        <f t="shared" si="632"/>
        <v>40</v>
      </c>
      <c r="C2363" s="1" t="s">
        <v>4</v>
      </c>
      <c r="D2363" t="str">
        <f t="shared" si="642"/>
        <v>],</v>
      </c>
      <c r="E2363" t="s">
        <v>41</v>
      </c>
      <c r="F2363" t="s">
        <v>116</v>
      </c>
      <c r="H2363" s="22">
        <f t="shared" si="639"/>
        <v>0</v>
      </c>
      <c r="I2363" s="22" t="s">
        <v>127</v>
      </c>
      <c r="K2363" t="b">
        <f t="shared" ca="1" si="631"/>
        <v>0</v>
      </c>
    </row>
    <row r="2364" spans="1:11">
      <c r="A2364">
        <f t="shared" si="635"/>
        <v>55</v>
      </c>
      <c r="B2364">
        <f t="shared" si="632"/>
        <v>41</v>
      </c>
      <c r="C2364" s="1" t="s">
        <v>19</v>
      </c>
      <c r="D2364" t="str">
        <f>CONCATENATE(C2364," ",A2364,",")</f>
        <v>"fee_id": 55,</v>
      </c>
      <c r="E2364" t="s">
        <v>41</v>
      </c>
      <c r="F2364" t="s">
        <v>116</v>
      </c>
      <c r="H2364" s="22">
        <f t="shared" si="639"/>
        <v>0</v>
      </c>
      <c r="I2364" s="22" t="s">
        <v>127</v>
      </c>
      <c r="K2364" t="b">
        <f t="shared" ca="1" si="631"/>
        <v>0</v>
      </c>
    </row>
    <row r="2365" spans="1:11">
      <c r="A2365">
        <f t="shared" si="635"/>
        <v>55</v>
      </c>
      <c r="B2365">
        <f t="shared" si="632"/>
        <v>42</v>
      </c>
      <c r="C2365" s="1" t="s">
        <v>129</v>
      </c>
      <c r="D2365" t="str">
        <f>CONCATENATE(C2365,E2365,"2",F2365,"""")</f>
        <v>"route_id": "CZX2WEK"</v>
      </c>
      <c r="E2365" t="s">
        <v>41</v>
      </c>
      <c r="F2365" t="s">
        <v>116</v>
      </c>
      <c r="H2365" s="22">
        <f t="shared" si="639"/>
        <v>0</v>
      </c>
      <c r="I2365" s="22" t="s">
        <v>127</v>
      </c>
      <c r="K2365" t="b">
        <f t="shared" ca="1" si="631"/>
        <v>0</v>
      </c>
    </row>
    <row r="2366" spans="1:11">
      <c r="A2366">
        <f t="shared" si="635"/>
        <v>55</v>
      </c>
      <c r="B2366">
        <f t="shared" si="632"/>
        <v>43</v>
      </c>
      <c r="C2366" s="1" t="s">
        <v>1</v>
      </c>
      <c r="D2366" t="str">
        <f>IF(D2367="","}",C2366)</f>
        <v>},</v>
      </c>
      <c r="E2366" t="s">
        <v>41</v>
      </c>
      <c r="F2366" t="s">
        <v>116</v>
      </c>
      <c r="H2366" s="22">
        <f t="shared" si="639"/>
        <v>0</v>
      </c>
      <c r="I2366" s="22" t="s">
        <v>127</v>
      </c>
      <c r="K2366" t="b">
        <f t="shared" ca="1" si="631"/>
        <v>0</v>
      </c>
    </row>
    <row r="2367" spans="1:11">
      <c r="A2367">
        <f t="shared" si="635"/>
        <v>56</v>
      </c>
      <c r="B2367">
        <f t="shared" si="632"/>
        <v>1</v>
      </c>
      <c r="C2367" s="1" t="s">
        <v>0</v>
      </c>
      <c r="D2367" t="str">
        <f>C2367</f>
        <v>{</v>
      </c>
      <c r="E2367" t="s">
        <v>43</v>
      </c>
      <c r="F2367" t="s">
        <v>116</v>
      </c>
      <c r="H2367" s="22">
        <f t="shared" si="639"/>
        <v>0</v>
      </c>
      <c r="I2367" s="22" t="s">
        <v>127</v>
      </c>
      <c r="K2367" t="b">
        <f t="shared" ca="1" si="631"/>
        <v>0</v>
      </c>
    </row>
    <row r="2368" spans="1:11">
      <c r="A2368">
        <f t="shared" si="635"/>
        <v>56</v>
      </c>
      <c r="B2368">
        <f t="shared" si="632"/>
        <v>2</v>
      </c>
      <c r="C2368" s="1" t="s">
        <v>5</v>
      </c>
      <c r="D2368" t="str">
        <f t="shared" ref="D2368:D2371" si="643">C2368</f>
        <v>"fee_data":[</v>
      </c>
      <c r="E2368" t="s">
        <v>43</v>
      </c>
      <c r="F2368" t="s">
        <v>116</v>
      </c>
      <c r="H2368" s="22">
        <f t="shared" si="639"/>
        <v>0</v>
      </c>
      <c r="I2368" s="22" t="s">
        <v>127</v>
      </c>
      <c r="K2368" t="b">
        <f t="shared" ca="1" si="631"/>
        <v>0</v>
      </c>
    </row>
    <row r="2369" spans="1:11">
      <c r="A2369">
        <f t="shared" si="635"/>
        <v>56</v>
      </c>
      <c r="B2369">
        <f t="shared" si="632"/>
        <v>3</v>
      </c>
      <c r="C2369" s="1" t="s">
        <v>0</v>
      </c>
      <c r="D2369" t="str">
        <f t="shared" si="643"/>
        <v>{</v>
      </c>
      <c r="E2369" t="s">
        <v>43</v>
      </c>
      <c r="F2369" t="s">
        <v>116</v>
      </c>
      <c r="H2369" s="22">
        <f t="shared" si="639"/>
        <v>0</v>
      </c>
      <c r="I2369" s="22" t="s">
        <v>127</v>
      </c>
      <c r="K2369" t="b">
        <f t="shared" ca="1" si="631"/>
        <v>0</v>
      </c>
    </row>
    <row r="2370" spans="1:11">
      <c r="A2370">
        <f t="shared" si="635"/>
        <v>56</v>
      </c>
      <c r="B2370">
        <f t="shared" si="632"/>
        <v>4</v>
      </c>
      <c r="C2370" s="24" t="s">
        <v>133</v>
      </c>
      <c r="D2370" t="str">
        <f>CONCATENATE(C2370,$M$1,",",$N$1,""",")</f>
        <v>"fee_date":"2019,2",</v>
      </c>
      <c r="E2370" t="s">
        <v>43</v>
      </c>
      <c r="F2370" t="s">
        <v>116</v>
      </c>
      <c r="H2370" s="22">
        <f t="shared" si="639"/>
        <v>0</v>
      </c>
      <c r="I2370" s="22" t="s">
        <v>127</v>
      </c>
      <c r="K2370" t="b">
        <f t="shared" ref="K2370:K2433" ca="1" si="644">IF(EXACT($N$1,$N$2),"",FALSE)</f>
        <v>0</v>
      </c>
    </row>
    <row r="2371" spans="1:11">
      <c r="A2371">
        <f t="shared" si="635"/>
        <v>56</v>
      </c>
      <c r="B2371">
        <f t="shared" ref="B2371:B2434" si="645">MOD((ROW(C2371)-2),43)+1</f>
        <v>5</v>
      </c>
      <c r="C2371" s="1" t="s">
        <v>6</v>
      </c>
      <c r="D2371" t="str">
        <f t="shared" si="643"/>
        <v>"fee_detail":[</v>
      </c>
      <c r="E2371" t="s">
        <v>43</v>
      </c>
      <c r="F2371" t="s">
        <v>116</v>
      </c>
      <c r="H2371" s="22">
        <f t="shared" si="639"/>
        <v>0</v>
      </c>
      <c r="I2371" s="22" t="s">
        <v>127</v>
      </c>
      <c r="K2371" t="b">
        <f t="shared" ca="1" si="644"/>
        <v>0</v>
      </c>
    </row>
    <row r="2372" spans="1:11">
      <c r="A2372">
        <f t="shared" si="635"/>
        <v>56</v>
      </c>
      <c r="B2372">
        <f t="shared" si="645"/>
        <v>6</v>
      </c>
      <c r="C2372" s="1" t="s">
        <v>0</v>
      </c>
      <c r="D2372" t="str">
        <f>IF(J2373=0,"",C2372)</f>
        <v>{</v>
      </c>
      <c r="E2372" t="s">
        <v>43</v>
      </c>
      <c r="F2372" t="s">
        <v>116</v>
      </c>
      <c r="H2372" s="22">
        <f t="shared" si="639"/>
        <v>0</v>
      </c>
      <c r="I2372" s="22" t="s">
        <v>127</v>
      </c>
      <c r="K2372" t="b">
        <f t="shared" ca="1" si="644"/>
        <v>0</v>
      </c>
    </row>
    <row r="2373" spans="1:11">
      <c r="A2373" s="14">
        <f t="shared" si="635"/>
        <v>56</v>
      </c>
      <c r="B2373" s="14">
        <f t="shared" si="645"/>
        <v>7</v>
      </c>
      <c r="C2373" s="15" t="s">
        <v>15</v>
      </c>
      <c r="D2373" s="14" t="str">
        <f>IF(ISNUMBER(SEARCH("n/a",H2373)),"",CONCATENATE(C2373," ",H2373,","))</f>
        <v>"adult_cny": 339.5,</v>
      </c>
      <c r="E2373" s="14" t="s">
        <v>43</v>
      </c>
      <c r="F2373" s="14" t="s">
        <v>116</v>
      </c>
      <c r="G2373" s="14" t="s">
        <v>117</v>
      </c>
      <c r="H2373" s="22">
        <f t="shared" si="639"/>
        <v>339.5</v>
      </c>
      <c r="I2373" s="22" t="s">
        <v>127</v>
      </c>
      <c r="J2373">
        <f>COUNT(H2373:H2376)</f>
        <v>4</v>
      </c>
      <c r="K2373" t="b">
        <f t="shared" ca="1" si="644"/>
        <v>0</v>
      </c>
    </row>
    <row r="2374" spans="1:11">
      <c r="A2374" s="14">
        <f t="shared" si="635"/>
        <v>56</v>
      </c>
      <c r="B2374" s="14">
        <f t="shared" si="645"/>
        <v>8</v>
      </c>
      <c r="C2374" s="15" t="s">
        <v>16</v>
      </c>
      <c r="D2374" s="14" t="str">
        <f t="shared" ref="D2374:D2376" si="646">IF(ISNUMBER(SEARCH("n/a",H2374)),"",CONCATENATE(C2374," ",H2374,","))</f>
        <v>"adult_hkd": 393,</v>
      </c>
      <c r="E2374" s="14" t="s">
        <v>43</v>
      </c>
      <c r="F2374" s="14" t="s">
        <v>116</v>
      </c>
      <c r="G2374" s="14" t="s">
        <v>117</v>
      </c>
      <c r="H2374" s="22">
        <f t="shared" si="639"/>
        <v>393</v>
      </c>
      <c r="I2374" s="22" t="s">
        <v>127</v>
      </c>
      <c r="K2374" t="b">
        <f t="shared" ca="1" si="644"/>
        <v>0</v>
      </c>
    </row>
    <row r="2375" spans="1:11">
      <c r="A2375" s="14">
        <f t="shared" si="635"/>
        <v>56</v>
      </c>
      <c r="B2375" s="14">
        <f t="shared" si="645"/>
        <v>9</v>
      </c>
      <c r="C2375" s="15" t="s">
        <v>17</v>
      </c>
      <c r="D2375" s="14" t="str">
        <f t="shared" si="646"/>
        <v>"child_cny": 177.5,</v>
      </c>
      <c r="E2375" s="14" t="s">
        <v>43</v>
      </c>
      <c r="F2375" s="14" t="s">
        <v>116</v>
      </c>
      <c r="G2375" s="14" t="s">
        <v>117</v>
      </c>
      <c r="H2375" s="22">
        <f t="shared" si="639"/>
        <v>177.5</v>
      </c>
      <c r="I2375" s="22" t="s">
        <v>127</v>
      </c>
      <c r="K2375" t="b">
        <f t="shared" ca="1" si="644"/>
        <v>0</v>
      </c>
    </row>
    <row r="2376" spans="1:11">
      <c r="A2376" s="14">
        <f t="shared" si="635"/>
        <v>56</v>
      </c>
      <c r="B2376" s="14">
        <f t="shared" si="645"/>
        <v>10</v>
      </c>
      <c r="C2376" s="15" t="s">
        <v>18</v>
      </c>
      <c r="D2376" s="14" t="str">
        <f t="shared" si="646"/>
        <v>"child_hkd": 205,</v>
      </c>
      <c r="E2376" s="14" t="s">
        <v>43</v>
      </c>
      <c r="F2376" s="14" t="s">
        <v>116</v>
      </c>
      <c r="G2376" s="14" t="s">
        <v>117</v>
      </c>
      <c r="H2376" s="22">
        <f t="shared" si="639"/>
        <v>205</v>
      </c>
      <c r="I2376" s="22" t="s">
        <v>127</v>
      </c>
      <c r="K2376" t="b">
        <f t="shared" ca="1" si="644"/>
        <v>0</v>
      </c>
    </row>
    <row r="2377" spans="1:11">
      <c r="A2377">
        <f t="shared" si="635"/>
        <v>56</v>
      </c>
      <c r="B2377">
        <f t="shared" si="645"/>
        <v>11</v>
      </c>
      <c r="C2377" s="1" t="s">
        <v>7</v>
      </c>
      <c r="D2377" t="str">
        <f>IF(J2373=0,"",C2377)</f>
        <v>"class_title":"second_class",</v>
      </c>
      <c r="E2377" t="s">
        <v>43</v>
      </c>
      <c r="F2377" t="s">
        <v>116</v>
      </c>
      <c r="H2377" s="22">
        <f t="shared" si="639"/>
        <v>0</v>
      </c>
      <c r="I2377" s="22" t="s">
        <v>127</v>
      </c>
      <c r="K2377" t="b">
        <f t="shared" ca="1" si="644"/>
        <v>0</v>
      </c>
    </row>
    <row r="2378" spans="1:11">
      <c r="A2378">
        <f t="shared" si="635"/>
        <v>56</v>
      </c>
      <c r="B2378">
        <f t="shared" si="645"/>
        <v>12</v>
      </c>
      <c r="C2378" s="1" t="s">
        <v>8</v>
      </c>
      <c r="D2378" t="str">
        <f>IF(J2373=0,"",C2378)</f>
        <v>"class_type":4</v>
      </c>
      <c r="E2378" t="s">
        <v>43</v>
      </c>
      <c r="F2378" t="s">
        <v>116</v>
      </c>
      <c r="H2378" s="22">
        <f t="shared" si="639"/>
        <v>0</v>
      </c>
      <c r="I2378" s="22" t="s">
        <v>127</v>
      </c>
      <c r="K2378" t="b">
        <f t="shared" ca="1" si="644"/>
        <v>0</v>
      </c>
    </row>
    <row r="2379" spans="1:11">
      <c r="A2379">
        <f t="shared" si="635"/>
        <v>56</v>
      </c>
      <c r="B2379">
        <f t="shared" si="645"/>
        <v>13</v>
      </c>
      <c r="C2379" s="1" t="s">
        <v>1</v>
      </c>
      <c r="D2379" t="str">
        <f>IF(J2373=0,"",IF(SUM(J2381:J2397)&gt;0,C2379,"}"))</f>
        <v>},</v>
      </c>
      <c r="E2379" t="s">
        <v>43</v>
      </c>
      <c r="F2379" t="s">
        <v>116</v>
      </c>
      <c r="H2379" s="22">
        <f t="shared" si="639"/>
        <v>0</v>
      </c>
      <c r="I2379" s="22" t="s">
        <v>127</v>
      </c>
      <c r="K2379" t="b">
        <f t="shared" ca="1" si="644"/>
        <v>0</v>
      </c>
    </row>
    <row r="2380" spans="1:11">
      <c r="A2380">
        <f t="shared" si="635"/>
        <v>56</v>
      </c>
      <c r="B2380">
        <f t="shared" si="645"/>
        <v>14</v>
      </c>
      <c r="C2380" s="1" t="s">
        <v>0</v>
      </c>
      <c r="D2380" t="str">
        <f>IF(J2381=0,"",C2380)</f>
        <v>{</v>
      </c>
      <c r="E2380" t="s">
        <v>43</v>
      </c>
      <c r="F2380" t="s">
        <v>116</v>
      </c>
      <c r="H2380" s="22">
        <f t="shared" si="639"/>
        <v>0</v>
      </c>
      <c r="I2380" s="22" t="s">
        <v>127</v>
      </c>
      <c r="K2380" t="b">
        <f t="shared" ca="1" si="644"/>
        <v>0</v>
      </c>
    </row>
    <row r="2381" spans="1:11">
      <c r="A2381" s="16">
        <f t="shared" si="635"/>
        <v>56</v>
      </c>
      <c r="B2381" s="16">
        <f t="shared" si="645"/>
        <v>15</v>
      </c>
      <c r="C2381" s="17" t="s">
        <v>15</v>
      </c>
      <c r="D2381" s="16" t="str">
        <f>IF(ISNUMBER(SEARCH("n/a",H2381)),"",CONCATENATE(C2381," ",H2381,","))</f>
        <v>"adult_cny": 544,</v>
      </c>
      <c r="E2381" s="16" t="s">
        <v>43</v>
      </c>
      <c r="F2381" s="16" t="s">
        <v>116</v>
      </c>
      <c r="G2381" s="16" t="s">
        <v>118</v>
      </c>
      <c r="H2381" s="22">
        <f t="shared" si="639"/>
        <v>544</v>
      </c>
      <c r="I2381" s="22" t="s">
        <v>127</v>
      </c>
      <c r="J2381">
        <f>COUNT(H2381:H2384)</f>
        <v>4</v>
      </c>
      <c r="K2381" t="b">
        <f t="shared" ca="1" si="644"/>
        <v>0</v>
      </c>
    </row>
    <row r="2382" spans="1:11">
      <c r="A2382" s="16">
        <f t="shared" si="635"/>
        <v>56</v>
      </c>
      <c r="B2382" s="16">
        <f t="shared" si="645"/>
        <v>16</v>
      </c>
      <c r="C2382" s="17" t="s">
        <v>16</v>
      </c>
      <c r="D2382" s="16" t="str">
        <f t="shared" ref="D2382:D2384" si="647">IF(ISNUMBER(SEARCH("n/a",H2382)),"",CONCATENATE(C2382," ",H2382,","))</f>
        <v>"adult_hkd": 630,</v>
      </c>
      <c r="E2382" s="16" t="s">
        <v>43</v>
      </c>
      <c r="F2382" s="16" t="s">
        <v>116</v>
      </c>
      <c r="G2382" s="16" t="s">
        <v>118</v>
      </c>
      <c r="H2382" s="22">
        <f t="shared" si="639"/>
        <v>630</v>
      </c>
      <c r="I2382" s="22" t="s">
        <v>127</v>
      </c>
      <c r="K2382" t="b">
        <f t="shared" ca="1" si="644"/>
        <v>0</v>
      </c>
    </row>
    <row r="2383" spans="1:11">
      <c r="A2383" s="16">
        <f t="shared" si="635"/>
        <v>56</v>
      </c>
      <c r="B2383" s="16">
        <f t="shared" si="645"/>
        <v>17</v>
      </c>
      <c r="C2383" s="17" t="s">
        <v>17</v>
      </c>
      <c r="D2383" s="16" t="str">
        <f t="shared" si="647"/>
        <v>"child_cny": 284,</v>
      </c>
      <c r="E2383" s="16" t="s">
        <v>43</v>
      </c>
      <c r="F2383" s="16" t="s">
        <v>116</v>
      </c>
      <c r="G2383" s="16" t="s">
        <v>118</v>
      </c>
      <c r="H2383" s="22">
        <f t="shared" si="639"/>
        <v>284</v>
      </c>
      <c r="I2383" s="22" t="s">
        <v>127</v>
      </c>
      <c r="K2383" t="b">
        <f t="shared" ca="1" si="644"/>
        <v>0</v>
      </c>
    </row>
    <row r="2384" spans="1:11">
      <c r="A2384" s="16">
        <f t="shared" si="635"/>
        <v>56</v>
      </c>
      <c r="B2384" s="16">
        <f t="shared" si="645"/>
        <v>18</v>
      </c>
      <c r="C2384" s="17" t="s">
        <v>18</v>
      </c>
      <c r="D2384" s="16" t="str">
        <f t="shared" si="647"/>
        <v>"child_hkd": 329,</v>
      </c>
      <c r="E2384" s="16" t="s">
        <v>43</v>
      </c>
      <c r="F2384" s="16" t="s">
        <v>116</v>
      </c>
      <c r="G2384" s="16" t="s">
        <v>118</v>
      </c>
      <c r="H2384" s="22">
        <f t="shared" si="639"/>
        <v>329</v>
      </c>
      <c r="I2384" s="22" t="s">
        <v>127</v>
      </c>
      <c r="K2384" t="b">
        <f t="shared" ca="1" si="644"/>
        <v>0</v>
      </c>
    </row>
    <row r="2385" spans="1:11">
      <c r="A2385">
        <f t="shared" si="635"/>
        <v>56</v>
      </c>
      <c r="B2385">
        <f t="shared" si="645"/>
        <v>19</v>
      </c>
      <c r="C2385" s="1" t="s">
        <v>9</v>
      </c>
      <c r="D2385" t="str">
        <f>IF(J2381=0,"",C2385)</f>
        <v>"class_title":"first_class",</v>
      </c>
      <c r="E2385" t="s">
        <v>43</v>
      </c>
      <c r="F2385" t="s">
        <v>116</v>
      </c>
      <c r="H2385" s="22">
        <f t="shared" si="639"/>
        <v>0</v>
      </c>
      <c r="I2385" s="22" t="s">
        <v>127</v>
      </c>
      <c r="K2385" t="b">
        <f t="shared" ca="1" si="644"/>
        <v>0</v>
      </c>
    </row>
    <row r="2386" spans="1:11">
      <c r="A2386">
        <f t="shared" si="635"/>
        <v>56</v>
      </c>
      <c r="B2386">
        <f t="shared" si="645"/>
        <v>20</v>
      </c>
      <c r="C2386" s="1" t="s">
        <v>10</v>
      </c>
      <c r="D2386" t="str">
        <f>IF(J2381=0,"",C2386)</f>
        <v>"class_type":3</v>
      </c>
      <c r="E2386" t="s">
        <v>43</v>
      </c>
      <c r="F2386" t="s">
        <v>116</v>
      </c>
      <c r="H2386" s="22">
        <f t="shared" si="639"/>
        <v>0</v>
      </c>
      <c r="I2386" s="22" t="s">
        <v>127</v>
      </c>
      <c r="K2386" t="b">
        <f t="shared" ca="1" si="644"/>
        <v>0</v>
      </c>
    </row>
    <row r="2387" spans="1:11">
      <c r="A2387">
        <f t="shared" si="635"/>
        <v>56</v>
      </c>
      <c r="B2387">
        <f t="shared" si="645"/>
        <v>21</v>
      </c>
      <c r="C2387" s="1" t="s">
        <v>1</v>
      </c>
      <c r="D2387" t="str">
        <f>IF(J2381=0,"",IF(SUM(J2389:J2405)&gt;0,C2387,"}"))</f>
        <v>},</v>
      </c>
      <c r="E2387" t="s">
        <v>43</v>
      </c>
      <c r="F2387" t="s">
        <v>116</v>
      </c>
      <c r="H2387" s="22">
        <f t="shared" si="639"/>
        <v>0</v>
      </c>
      <c r="I2387" s="22" t="s">
        <v>127</v>
      </c>
      <c r="K2387" t="b">
        <f t="shared" ca="1" si="644"/>
        <v>0</v>
      </c>
    </row>
    <row r="2388" spans="1:11">
      <c r="A2388">
        <f t="shared" si="635"/>
        <v>56</v>
      </c>
      <c r="B2388">
        <f t="shared" si="645"/>
        <v>22</v>
      </c>
      <c r="C2388" s="1" t="s">
        <v>0</v>
      </c>
      <c r="D2388" t="str">
        <f>IF(J2389=0,"",C2388)</f>
        <v>{</v>
      </c>
      <c r="E2388" t="s">
        <v>43</v>
      </c>
      <c r="F2388" t="s">
        <v>116</v>
      </c>
      <c r="H2388" s="22">
        <f t="shared" si="639"/>
        <v>0</v>
      </c>
      <c r="I2388" s="22" t="s">
        <v>127</v>
      </c>
      <c r="K2388" t="b">
        <f t="shared" ca="1" si="644"/>
        <v>0</v>
      </c>
    </row>
    <row r="2389" spans="1:11">
      <c r="A2389" s="18">
        <f t="shared" ref="A2389:A2409" si="648">ROUNDUP((ROW(C2389)-1)/43,0)</f>
        <v>56</v>
      </c>
      <c r="B2389" s="18">
        <f t="shared" si="645"/>
        <v>23</v>
      </c>
      <c r="C2389" s="19" t="s">
        <v>15</v>
      </c>
      <c r="D2389" s="18" t="str">
        <f>IF(ISNUMBER(SEARCH("n/a",H2389)),"",CONCATENATE(C2389," ",H2389,","))</f>
        <v>"adult_cny": 612.5,</v>
      </c>
      <c r="E2389" s="18" t="s">
        <v>43</v>
      </c>
      <c r="F2389" s="18" t="s">
        <v>116</v>
      </c>
      <c r="G2389" s="18" t="s">
        <v>119</v>
      </c>
      <c r="H2389" s="22">
        <f t="shared" si="639"/>
        <v>612.5</v>
      </c>
      <c r="I2389" s="22" t="s">
        <v>127</v>
      </c>
      <c r="J2389">
        <f>COUNT(H2389:H2392)</f>
        <v>4</v>
      </c>
      <c r="K2389" t="b">
        <f t="shared" ca="1" si="644"/>
        <v>0</v>
      </c>
    </row>
    <row r="2390" spans="1:11">
      <c r="A2390" s="18">
        <f t="shared" si="648"/>
        <v>56</v>
      </c>
      <c r="B2390" s="18">
        <f t="shared" si="645"/>
        <v>24</v>
      </c>
      <c r="C2390" s="19" t="s">
        <v>16</v>
      </c>
      <c r="D2390" s="18" t="str">
        <f t="shared" ref="D2390:D2392" si="649">IF(ISNUMBER(SEARCH("n/a",H2390)),"",CONCATENATE(C2390," ",H2390,","))</f>
        <v>"adult_hkd": 709,</v>
      </c>
      <c r="E2390" s="18" t="s">
        <v>43</v>
      </c>
      <c r="F2390" s="18" t="s">
        <v>116</v>
      </c>
      <c r="G2390" s="18" t="s">
        <v>119</v>
      </c>
      <c r="H2390" s="22">
        <f t="shared" si="639"/>
        <v>709</v>
      </c>
      <c r="I2390" s="22" t="s">
        <v>127</v>
      </c>
      <c r="K2390" t="b">
        <f t="shared" ca="1" si="644"/>
        <v>0</v>
      </c>
    </row>
    <row r="2391" spans="1:11">
      <c r="A2391" s="18">
        <f t="shared" si="648"/>
        <v>56</v>
      </c>
      <c r="B2391" s="18">
        <f t="shared" si="645"/>
        <v>25</v>
      </c>
      <c r="C2391" s="19" t="s">
        <v>17</v>
      </c>
      <c r="D2391" s="18" t="str">
        <f t="shared" si="649"/>
        <v>"child_cny": 320,</v>
      </c>
      <c r="E2391" s="18" t="s">
        <v>43</v>
      </c>
      <c r="F2391" s="18" t="s">
        <v>116</v>
      </c>
      <c r="G2391" s="18" t="s">
        <v>119</v>
      </c>
      <c r="H2391" s="22">
        <f t="shared" si="639"/>
        <v>320</v>
      </c>
      <c r="I2391" s="22" t="s">
        <v>127</v>
      </c>
      <c r="K2391" t="b">
        <f t="shared" ca="1" si="644"/>
        <v>0</v>
      </c>
    </row>
    <row r="2392" spans="1:11">
      <c r="A2392" s="18">
        <f t="shared" si="648"/>
        <v>56</v>
      </c>
      <c r="B2392" s="18">
        <f t="shared" si="645"/>
        <v>26</v>
      </c>
      <c r="C2392" s="19" t="s">
        <v>18</v>
      </c>
      <c r="D2392" s="18" t="str">
        <f t="shared" si="649"/>
        <v>"child_hkd": 370,</v>
      </c>
      <c r="E2392" s="18" t="s">
        <v>43</v>
      </c>
      <c r="F2392" s="18" t="s">
        <v>116</v>
      </c>
      <c r="G2392" s="18" t="s">
        <v>119</v>
      </c>
      <c r="H2392" s="22">
        <f t="shared" si="639"/>
        <v>370</v>
      </c>
      <c r="I2392" s="22" t="s">
        <v>127</v>
      </c>
      <c r="K2392" t="b">
        <f t="shared" ca="1" si="644"/>
        <v>0</v>
      </c>
    </row>
    <row r="2393" spans="1:11">
      <c r="A2393">
        <f t="shared" si="648"/>
        <v>56</v>
      </c>
      <c r="B2393">
        <f t="shared" si="645"/>
        <v>27</v>
      </c>
      <c r="C2393" s="1" t="s">
        <v>11</v>
      </c>
      <c r="D2393" t="str">
        <f>IF(J2389=0,"",C2393)</f>
        <v>"class_title":"premium_class",</v>
      </c>
      <c r="E2393" t="s">
        <v>43</v>
      </c>
      <c r="F2393" t="s">
        <v>116</v>
      </c>
      <c r="H2393" s="22">
        <f t="shared" si="639"/>
        <v>0</v>
      </c>
      <c r="I2393" s="22" t="s">
        <v>127</v>
      </c>
      <c r="K2393" t="b">
        <f t="shared" ca="1" si="644"/>
        <v>0</v>
      </c>
    </row>
    <row r="2394" spans="1:11">
      <c r="A2394">
        <f t="shared" si="648"/>
        <v>56</v>
      </c>
      <c r="B2394">
        <f t="shared" si="645"/>
        <v>28</v>
      </c>
      <c r="C2394" s="1" t="s">
        <v>12</v>
      </c>
      <c r="D2394" t="str">
        <f>IF(J2389=0,"",C2394)</f>
        <v>"class_type":2</v>
      </c>
      <c r="E2394" t="s">
        <v>43</v>
      </c>
      <c r="F2394" t="s">
        <v>116</v>
      </c>
      <c r="H2394" s="22">
        <f t="shared" si="639"/>
        <v>0</v>
      </c>
      <c r="I2394" s="22" t="s">
        <v>127</v>
      </c>
      <c r="K2394" t="b">
        <f t="shared" ca="1" si="644"/>
        <v>0</v>
      </c>
    </row>
    <row r="2395" spans="1:11">
      <c r="A2395">
        <f t="shared" si="648"/>
        <v>56</v>
      </c>
      <c r="B2395">
        <f t="shared" si="645"/>
        <v>29</v>
      </c>
      <c r="C2395" s="1" t="s">
        <v>1</v>
      </c>
      <c r="D2395" t="str">
        <f>IF(J2389=0,"",IF(SUM(J2397:J2413)&gt;0,C2395,"}"))</f>
        <v>},</v>
      </c>
      <c r="E2395" t="s">
        <v>43</v>
      </c>
      <c r="F2395" t="s">
        <v>116</v>
      </c>
      <c r="H2395" s="22">
        <f t="shared" si="639"/>
        <v>0</v>
      </c>
      <c r="I2395" s="22" t="s">
        <v>127</v>
      </c>
      <c r="K2395" t="b">
        <f t="shared" ca="1" si="644"/>
        <v>0</v>
      </c>
    </row>
    <row r="2396" spans="1:11">
      <c r="A2396">
        <f t="shared" si="648"/>
        <v>56</v>
      </c>
      <c r="B2396">
        <f t="shared" si="645"/>
        <v>30</v>
      </c>
      <c r="C2396" s="1" t="s">
        <v>0</v>
      </c>
      <c r="D2396" t="str">
        <f>IF(J2397=0,"",C2396)</f>
        <v>{</v>
      </c>
      <c r="E2396" t="s">
        <v>43</v>
      </c>
      <c r="F2396" t="s">
        <v>116</v>
      </c>
      <c r="H2396" s="22">
        <f t="shared" si="639"/>
        <v>0</v>
      </c>
      <c r="I2396" s="22" t="s">
        <v>127</v>
      </c>
      <c r="K2396" t="b">
        <f t="shared" ca="1" si="644"/>
        <v>0</v>
      </c>
    </row>
    <row r="2397" spans="1:11">
      <c r="A2397" s="20">
        <f t="shared" si="648"/>
        <v>56</v>
      </c>
      <c r="B2397" s="20">
        <f t="shared" si="645"/>
        <v>31</v>
      </c>
      <c r="C2397" s="21" t="s">
        <v>15</v>
      </c>
      <c r="D2397" s="20" t="str">
        <f>IF(ISNUMBER(SEARCH("n/a",H2397)),"",CONCATENATE(C2397," ",H2397,","))</f>
        <v>"adult_cny": 1020.5,</v>
      </c>
      <c r="E2397" s="20" t="s">
        <v>43</v>
      </c>
      <c r="F2397" s="20" t="s">
        <v>116</v>
      </c>
      <c r="G2397" s="20" t="s">
        <v>120</v>
      </c>
      <c r="H2397" s="22">
        <f t="shared" si="639"/>
        <v>1020.5</v>
      </c>
      <c r="I2397" s="22" t="s">
        <v>127</v>
      </c>
      <c r="J2397">
        <f>COUNT(H2397:H2400)</f>
        <v>4</v>
      </c>
      <c r="K2397" t="b">
        <f t="shared" ca="1" si="644"/>
        <v>0</v>
      </c>
    </row>
    <row r="2398" spans="1:11">
      <c r="A2398" s="20">
        <f t="shared" si="648"/>
        <v>56</v>
      </c>
      <c r="B2398" s="20">
        <f t="shared" si="645"/>
        <v>32</v>
      </c>
      <c r="C2398" s="21" t="s">
        <v>16</v>
      </c>
      <c r="D2398" s="20" t="str">
        <f t="shared" ref="D2398:D2400" si="650">IF(ISNUMBER(SEARCH("n/a",H2398)),"",CONCATENATE(C2398," ",H2398,","))</f>
        <v>"adult_hkd": 1181,</v>
      </c>
      <c r="E2398" s="20" t="s">
        <v>43</v>
      </c>
      <c r="F2398" s="20" t="s">
        <v>116</v>
      </c>
      <c r="G2398" s="20" t="s">
        <v>120</v>
      </c>
      <c r="H2398" s="22">
        <f t="shared" si="639"/>
        <v>1181</v>
      </c>
      <c r="I2398" s="22" t="s">
        <v>127</v>
      </c>
      <c r="K2398" t="b">
        <f t="shared" ca="1" si="644"/>
        <v>0</v>
      </c>
    </row>
    <row r="2399" spans="1:11">
      <c r="A2399" s="20">
        <f t="shared" si="648"/>
        <v>56</v>
      </c>
      <c r="B2399" s="20">
        <f t="shared" si="645"/>
        <v>33</v>
      </c>
      <c r="C2399" s="21" t="s">
        <v>17</v>
      </c>
      <c r="D2399" s="20" t="str">
        <f t="shared" si="650"/>
        <v>"child_cny": 533.5,</v>
      </c>
      <c r="E2399" s="20" t="s">
        <v>43</v>
      </c>
      <c r="F2399" s="20" t="s">
        <v>116</v>
      </c>
      <c r="G2399" s="20" t="s">
        <v>120</v>
      </c>
      <c r="H2399" s="22">
        <f t="shared" si="639"/>
        <v>533.5</v>
      </c>
      <c r="I2399" s="22" t="s">
        <v>127</v>
      </c>
      <c r="K2399" t="b">
        <f t="shared" ca="1" si="644"/>
        <v>0</v>
      </c>
    </row>
    <row r="2400" spans="1:11">
      <c r="A2400" s="20">
        <f t="shared" si="648"/>
        <v>56</v>
      </c>
      <c r="B2400" s="20">
        <f t="shared" si="645"/>
        <v>34</v>
      </c>
      <c r="C2400" s="21" t="s">
        <v>18</v>
      </c>
      <c r="D2400" s="20" t="str">
        <f t="shared" si="650"/>
        <v>"child_hkd": 617,</v>
      </c>
      <c r="E2400" s="20" t="s">
        <v>43</v>
      </c>
      <c r="F2400" s="20" t="s">
        <v>116</v>
      </c>
      <c r="G2400" s="20" t="s">
        <v>120</v>
      </c>
      <c r="H2400" s="22">
        <f t="shared" si="639"/>
        <v>617</v>
      </c>
      <c r="I2400" s="22" t="s">
        <v>127</v>
      </c>
      <c r="K2400" t="b">
        <f t="shared" ca="1" si="644"/>
        <v>0</v>
      </c>
    </row>
    <row r="2401" spans="1:11">
      <c r="A2401">
        <f t="shared" si="648"/>
        <v>56</v>
      </c>
      <c r="B2401">
        <f t="shared" si="645"/>
        <v>35</v>
      </c>
      <c r="C2401" s="1" t="s">
        <v>13</v>
      </c>
      <c r="D2401" t="str">
        <f>IF(J2397=0,"",C2401)</f>
        <v>"class_title":"business_class",</v>
      </c>
      <c r="E2401" t="s">
        <v>43</v>
      </c>
      <c r="F2401" t="s">
        <v>116</v>
      </c>
      <c r="H2401" s="22">
        <f t="shared" si="639"/>
        <v>0</v>
      </c>
      <c r="I2401" s="22" t="s">
        <v>127</v>
      </c>
      <c r="K2401" t="b">
        <f t="shared" ca="1" si="644"/>
        <v>0</v>
      </c>
    </row>
    <row r="2402" spans="1:11">
      <c r="A2402">
        <f t="shared" si="648"/>
        <v>56</v>
      </c>
      <c r="B2402">
        <f t="shared" si="645"/>
        <v>36</v>
      </c>
      <c r="C2402" s="1" t="s">
        <v>14</v>
      </c>
      <c r="D2402" t="str">
        <f>IF(J2397=0,"",C2402)</f>
        <v>"class_type":1</v>
      </c>
      <c r="E2402" t="s">
        <v>43</v>
      </c>
      <c r="F2402" t="s">
        <v>116</v>
      </c>
      <c r="H2402" s="22">
        <f t="shared" si="639"/>
        <v>0</v>
      </c>
      <c r="I2402" s="22" t="s">
        <v>127</v>
      </c>
      <c r="K2402" t="b">
        <f t="shared" ca="1" si="644"/>
        <v>0</v>
      </c>
    </row>
    <row r="2403" spans="1:11">
      <c r="A2403">
        <f t="shared" si="648"/>
        <v>56</v>
      </c>
      <c r="B2403">
        <f t="shared" si="645"/>
        <v>37</v>
      </c>
      <c r="C2403" s="1" t="s">
        <v>2</v>
      </c>
      <c r="D2403" t="str">
        <f>IF(J2397=0,"",C2403)</f>
        <v>}</v>
      </c>
      <c r="E2403" t="s">
        <v>43</v>
      </c>
      <c r="F2403" t="s">
        <v>116</v>
      </c>
      <c r="H2403" s="22">
        <f t="shared" si="639"/>
        <v>0</v>
      </c>
      <c r="I2403" s="22" t="s">
        <v>127</v>
      </c>
      <c r="K2403" t="b">
        <f t="shared" ca="1" si="644"/>
        <v>0</v>
      </c>
    </row>
    <row r="2404" spans="1:11">
      <c r="A2404">
        <f t="shared" si="648"/>
        <v>56</v>
      </c>
      <c r="B2404">
        <f t="shared" si="645"/>
        <v>38</v>
      </c>
      <c r="C2404" s="1" t="s">
        <v>3</v>
      </c>
      <c r="D2404" t="str">
        <f t="shared" ref="D2404:D2406" si="651">C2404</f>
        <v>]</v>
      </c>
      <c r="E2404" t="s">
        <v>43</v>
      </c>
      <c r="F2404" t="s">
        <v>116</v>
      </c>
      <c r="H2404" s="22">
        <f t="shared" si="639"/>
        <v>0</v>
      </c>
      <c r="I2404" s="22" t="s">
        <v>127</v>
      </c>
      <c r="K2404" t="b">
        <f t="shared" ca="1" si="644"/>
        <v>0</v>
      </c>
    </row>
    <row r="2405" spans="1:11">
      <c r="A2405">
        <f t="shared" si="648"/>
        <v>56</v>
      </c>
      <c r="B2405">
        <f t="shared" si="645"/>
        <v>39</v>
      </c>
      <c r="C2405" s="1" t="s">
        <v>2</v>
      </c>
      <c r="D2405" t="str">
        <f t="shared" si="651"/>
        <v>}</v>
      </c>
      <c r="E2405" t="s">
        <v>43</v>
      </c>
      <c r="F2405" t="s">
        <v>116</v>
      </c>
      <c r="H2405" s="22">
        <f t="shared" si="639"/>
        <v>0</v>
      </c>
      <c r="I2405" s="22" t="s">
        <v>127</v>
      </c>
      <c r="K2405" t="b">
        <f t="shared" ca="1" si="644"/>
        <v>0</v>
      </c>
    </row>
    <row r="2406" spans="1:11">
      <c r="A2406">
        <f t="shared" si="648"/>
        <v>56</v>
      </c>
      <c r="B2406">
        <f t="shared" si="645"/>
        <v>40</v>
      </c>
      <c r="C2406" s="1" t="s">
        <v>4</v>
      </c>
      <c r="D2406" t="str">
        <f t="shared" si="651"/>
        <v>],</v>
      </c>
      <c r="E2406" t="s">
        <v>43</v>
      </c>
      <c r="F2406" t="s">
        <v>116</v>
      </c>
      <c r="H2406" s="22">
        <f t="shared" ref="H2406:H2469" si="652">H514</f>
        <v>0</v>
      </c>
      <c r="I2406" s="22" t="s">
        <v>127</v>
      </c>
      <c r="K2406" t="b">
        <f t="shared" ca="1" si="644"/>
        <v>0</v>
      </c>
    </row>
    <row r="2407" spans="1:11">
      <c r="A2407">
        <f t="shared" si="648"/>
        <v>56</v>
      </c>
      <c r="B2407">
        <f t="shared" si="645"/>
        <v>41</v>
      </c>
      <c r="C2407" s="1" t="s">
        <v>19</v>
      </c>
      <c r="D2407" t="str">
        <f>CONCATENATE(C2407," ",A2407,",")</f>
        <v>"fee_id": 56,</v>
      </c>
      <c r="E2407" t="s">
        <v>43</v>
      </c>
      <c r="F2407" t="s">
        <v>116</v>
      </c>
      <c r="H2407" s="22">
        <f t="shared" si="652"/>
        <v>0</v>
      </c>
      <c r="I2407" s="22" t="s">
        <v>127</v>
      </c>
      <c r="K2407" t="b">
        <f t="shared" ca="1" si="644"/>
        <v>0</v>
      </c>
    </row>
    <row r="2408" spans="1:11">
      <c r="A2408">
        <f t="shared" si="648"/>
        <v>56</v>
      </c>
      <c r="B2408">
        <f t="shared" si="645"/>
        <v>42</v>
      </c>
      <c r="C2408" s="1" t="s">
        <v>129</v>
      </c>
      <c r="D2408" t="str">
        <f>CONCATENATE(C2408,E2408,"2",F2408,"""")</f>
        <v>"route_id": "FUZ2WEK"</v>
      </c>
      <c r="E2408" t="s">
        <v>43</v>
      </c>
      <c r="F2408" t="s">
        <v>116</v>
      </c>
      <c r="H2408" s="22">
        <f t="shared" si="652"/>
        <v>0</v>
      </c>
      <c r="I2408" s="22" t="s">
        <v>127</v>
      </c>
      <c r="K2408" t="b">
        <f t="shared" ca="1" si="644"/>
        <v>0</v>
      </c>
    </row>
    <row r="2409" spans="1:11">
      <c r="A2409">
        <f t="shared" si="648"/>
        <v>56</v>
      </c>
      <c r="B2409">
        <f t="shared" si="645"/>
        <v>43</v>
      </c>
      <c r="C2409" s="1" t="s">
        <v>1</v>
      </c>
      <c r="D2409" t="str">
        <f>IF(D2410="","}",C2409)</f>
        <v>},</v>
      </c>
      <c r="E2409" t="s">
        <v>43</v>
      </c>
      <c r="F2409" t="s">
        <v>116</v>
      </c>
      <c r="H2409" s="22">
        <f t="shared" si="652"/>
        <v>0</v>
      </c>
      <c r="I2409" s="22" t="s">
        <v>127</v>
      </c>
      <c r="K2409" t="b">
        <f t="shared" ca="1" si="644"/>
        <v>0</v>
      </c>
    </row>
    <row r="2410" spans="1:11">
      <c r="A2410">
        <f>ROUNDUP((ROW(C2410)-1)/43,0)</f>
        <v>57</v>
      </c>
      <c r="B2410">
        <f t="shared" si="645"/>
        <v>1</v>
      </c>
      <c r="C2410" s="1" t="s">
        <v>0</v>
      </c>
      <c r="D2410" t="str">
        <f>C2410</f>
        <v>{</v>
      </c>
      <c r="E2410" t="s">
        <v>45</v>
      </c>
      <c r="F2410" t="s">
        <v>116</v>
      </c>
      <c r="H2410" s="22">
        <f t="shared" si="652"/>
        <v>0</v>
      </c>
      <c r="I2410" s="22" t="s">
        <v>127</v>
      </c>
      <c r="K2410" t="b">
        <f t="shared" ca="1" si="644"/>
        <v>0</v>
      </c>
    </row>
    <row r="2411" spans="1:11">
      <c r="A2411">
        <f t="shared" ref="A2411:A2474" si="653">ROUNDUP((ROW(C2411)-1)/43,0)</f>
        <v>57</v>
      </c>
      <c r="B2411">
        <f t="shared" si="645"/>
        <v>2</v>
      </c>
      <c r="C2411" s="1" t="s">
        <v>5</v>
      </c>
      <c r="D2411" t="str">
        <f t="shared" ref="D2411:D2414" si="654">C2411</f>
        <v>"fee_data":[</v>
      </c>
      <c r="E2411" t="s">
        <v>45</v>
      </c>
      <c r="F2411" t="s">
        <v>116</v>
      </c>
      <c r="H2411" s="22">
        <f t="shared" si="652"/>
        <v>0</v>
      </c>
      <c r="I2411" s="22" t="s">
        <v>127</v>
      </c>
      <c r="K2411" t="b">
        <f t="shared" ca="1" si="644"/>
        <v>0</v>
      </c>
    </row>
    <row r="2412" spans="1:11">
      <c r="A2412">
        <f t="shared" si="653"/>
        <v>57</v>
      </c>
      <c r="B2412">
        <f t="shared" si="645"/>
        <v>3</v>
      </c>
      <c r="C2412" s="1" t="s">
        <v>0</v>
      </c>
      <c r="D2412" t="str">
        <f t="shared" si="654"/>
        <v>{</v>
      </c>
      <c r="E2412" t="s">
        <v>45</v>
      </c>
      <c r="F2412" t="s">
        <v>116</v>
      </c>
      <c r="H2412" s="22">
        <f t="shared" si="652"/>
        <v>0</v>
      </c>
      <c r="I2412" s="22" t="s">
        <v>127</v>
      </c>
      <c r="K2412" t="b">
        <f t="shared" ca="1" si="644"/>
        <v>0</v>
      </c>
    </row>
    <row r="2413" spans="1:11">
      <c r="A2413">
        <f t="shared" si="653"/>
        <v>57</v>
      </c>
      <c r="B2413">
        <f t="shared" si="645"/>
        <v>4</v>
      </c>
      <c r="C2413" s="24" t="s">
        <v>133</v>
      </c>
      <c r="D2413" t="str">
        <f>CONCATENATE(C2413,$M$1,",",$N$1,""",")</f>
        <v>"fee_date":"2019,2",</v>
      </c>
      <c r="E2413" t="s">
        <v>45</v>
      </c>
      <c r="F2413" t="s">
        <v>116</v>
      </c>
      <c r="H2413" s="22">
        <f t="shared" si="652"/>
        <v>0</v>
      </c>
      <c r="I2413" s="22" t="s">
        <v>127</v>
      </c>
      <c r="K2413" t="b">
        <f t="shared" ca="1" si="644"/>
        <v>0</v>
      </c>
    </row>
    <row r="2414" spans="1:11">
      <c r="A2414">
        <f t="shared" si="653"/>
        <v>57</v>
      </c>
      <c r="B2414">
        <f t="shared" si="645"/>
        <v>5</v>
      </c>
      <c r="C2414" s="1" t="s">
        <v>6</v>
      </c>
      <c r="D2414" t="str">
        <f t="shared" si="654"/>
        <v>"fee_detail":[</v>
      </c>
      <c r="E2414" t="s">
        <v>45</v>
      </c>
      <c r="F2414" t="s">
        <v>116</v>
      </c>
      <c r="H2414" s="22">
        <f t="shared" si="652"/>
        <v>0</v>
      </c>
      <c r="I2414" s="22" t="s">
        <v>127</v>
      </c>
      <c r="K2414" t="b">
        <f t="shared" ca="1" si="644"/>
        <v>0</v>
      </c>
    </row>
    <row r="2415" spans="1:11">
      <c r="A2415">
        <f t="shared" si="653"/>
        <v>57</v>
      </c>
      <c r="B2415">
        <f t="shared" si="645"/>
        <v>6</v>
      </c>
      <c r="C2415" s="1" t="s">
        <v>0</v>
      </c>
      <c r="D2415" t="str">
        <f>IF(J2416=0,"",C2415)</f>
        <v>{</v>
      </c>
      <c r="E2415" t="s">
        <v>45</v>
      </c>
      <c r="F2415" t="s">
        <v>116</v>
      </c>
      <c r="H2415" s="22">
        <f t="shared" si="652"/>
        <v>0</v>
      </c>
      <c r="I2415" s="22" t="s">
        <v>127</v>
      </c>
      <c r="K2415" t="b">
        <f t="shared" ca="1" si="644"/>
        <v>0</v>
      </c>
    </row>
    <row r="2416" spans="1:11">
      <c r="A2416" s="14">
        <f t="shared" si="653"/>
        <v>57</v>
      </c>
      <c r="B2416" s="14">
        <f t="shared" si="645"/>
        <v>7</v>
      </c>
      <c r="C2416" s="15" t="s">
        <v>15</v>
      </c>
      <c r="D2416" s="14" t="str">
        <f>IF(ISNUMBER(SEARCH("n/a",H2416)),"",CONCATENATE(C2416," ",H2416,","))</f>
        <v>"adult_cny": 379,</v>
      </c>
      <c r="E2416" s="14" t="s">
        <v>45</v>
      </c>
      <c r="F2416" s="14" t="s">
        <v>116</v>
      </c>
      <c r="G2416" s="14" t="s">
        <v>117</v>
      </c>
      <c r="H2416" s="22">
        <f t="shared" si="652"/>
        <v>379</v>
      </c>
      <c r="I2416" s="22" t="s">
        <v>127</v>
      </c>
      <c r="J2416">
        <f>COUNT(H2416:H2419)</f>
        <v>4</v>
      </c>
      <c r="K2416" t="b">
        <f t="shared" ca="1" si="644"/>
        <v>0</v>
      </c>
    </row>
    <row r="2417" spans="1:11">
      <c r="A2417" s="14">
        <f t="shared" si="653"/>
        <v>57</v>
      </c>
      <c r="B2417" s="14">
        <f t="shared" si="645"/>
        <v>8</v>
      </c>
      <c r="C2417" s="15" t="s">
        <v>16</v>
      </c>
      <c r="D2417" s="14" t="str">
        <f t="shared" ref="D2417:D2419" si="655">IF(ISNUMBER(SEARCH("n/a",H2417)),"",CONCATENATE(C2417," ",H2417,","))</f>
        <v>"adult_hkd": 439,</v>
      </c>
      <c r="E2417" s="14" t="s">
        <v>45</v>
      </c>
      <c r="F2417" s="14" t="s">
        <v>116</v>
      </c>
      <c r="G2417" s="14" t="s">
        <v>117</v>
      </c>
      <c r="H2417" s="22">
        <f t="shared" si="652"/>
        <v>439</v>
      </c>
      <c r="I2417" s="22" t="s">
        <v>127</v>
      </c>
      <c r="K2417" t="b">
        <f t="shared" ca="1" si="644"/>
        <v>0</v>
      </c>
    </row>
    <row r="2418" spans="1:11">
      <c r="A2418" s="14">
        <f t="shared" si="653"/>
        <v>57</v>
      </c>
      <c r="B2418" s="14">
        <f t="shared" si="645"/>
        <v>9</v>
      </c>
      <c r="C2418" s="15" t="s">
        <v>17</v>
      </c>
      <c r="D2418" s="14" t="str">
        <f t="shared" si="655"/>
        <v>"child_cny": 190,</v>
      </c>
      <c r="E2418" s="14" t="s">
        <v>45</v>
      </c>
      <c r="F2418" s="14" t="s">
        <v>116</v>
      </c>
      <c r="G2418" s="14" t="s">
        <v>117</v>
      </c>
      <c r="H2418" s="22">
        <f t="shared" si="652"/>
        <v>190</v>
      </c>
      <c r="I2418" s="22" t="s">
        <v>127</v>
      </c>
      <c r="K2418" t="b">
        <f t="shared" ca="1" si="644"/>
        <v>0</v>
      </c>
    </row>
    <row r="2419" spans="1:11">
      <c r="A2419" s="14">
        <f t="shared" si="653"/>
        <v>57</v>
      </c>
      <c r="B2419" s="14">
        <f t="shared" si="645"/>
        <v>10</v>
      </c>
      <c r="C2419" s="15" t="s">
        <v>18</v>
      </c>
      <c r="D2419" s="14" t="str">
        <f t="shared" si="655"/>
        <v>"child_hkd": 220,</v>
      </c>
      <c r="E2419" s="14" t="s">
        <v>45</v>
      </c>
      <c r="F2419" s="14" t="s">
        <v>116</v>
      </c>
      <c r="G2419" s="14" t="s">
        <v>117</v>
      </c>
      <c r="H2419" s="22">
        <f t="shared" si="652"/>
        <v>220</v>
      </c>
      <c r="I2419" s="22" t="s">
        <v>127</v>
      </c>
      <c r="K2419" t="b">
        <f t="shared" ca="1" si="644"/>
        <v>0</v>
      </c>
    </row>
    <row r="2420" spans="1:11">
      <c r="A2420">
        <f t="shared" si="653"/>
        <v>57</v>
      </c>
      <c r="B2420">
        <f t="shared" si="645"/>
        <v>11</v>
      </c>
      <c r="C2420" s="1" t="s">
        <v>7</v>
      </c>
      <c r="D2420" t="str">
        <f>IF(J2416=0,"",C2420)</f>
        <v>"class_title":"second_class",</v>
      </c>
      <c r="E2420" t="s">
        <v>45</v>
      </c>
      <c r="F2420" t="s">
        <v>116</v>
      </c>
      <c r="H2420" s="22">
        <f t="shared" si="652"/>
        <v>0</v>
      </c>
      <c r="I2420" s="22" t="s">
        <v>127</v>
      </c>
      <c r="K2420" t="b">
        <f t="shared" ca="1" si="644"/>
        <v>0</v>
      </c>
    </row>
    <row r="2421" spans="1:11">
      <c r="A2421">
        <f t="shared" si="653"/>
        <v>57</v>
      </c>
      <c r="B2421">
        <f t="shared" si="645"/>
        <v>12</v>
      </c>
      <c r="C2421" s="1" t="s">
        <v>8</v>
      </c>
      <c r="D2421" t="str">
        <f>IF(J2416=0,"",C2421)</f>
        <v>"class_type":4</v>
      </c>
      <c r="E2421" t="s">
        <v>45</v>
      </c>
      <c r="F2421" t="s">
        <v>116</v>
      </c>
      <c r="H2421" s="22">
        <f t="shared" si="652"/>
        <v>0</v>
      </c>
      <c r="I2421" s="22" t="s">
        <v>127</v>
      </c>
      <c r="K2421" t="b">
        <f t="shared" ca="1" si="644"/>
        <v>0</v>
      </c>
    </row>
    <row r="2422" spans="1:11">
      <c r="A2422">
        <f t="shared" si="653"/>
        <v>57</v>
      </c>
      <c r="B2422">
        <f t="shared" si="645"/>
        <v>13</v>
      </c>
      <c r="C2422" s="1" t="s">
        <v>1</v>
      </c>
      <c r="D2422" t="str">
        <f>IF(J2416=0,"",IF(SUM(J2424:J2440)&gt;0,C2422,"}"))</f>
        <v>},</v>
      </c>
      <c r="E2422" t="s">
        <v>45</v>
      </c>
      <c r="F2422" t="s">
        <v>116</v>
      </c>
      <c r="H2422" s="22">
        <f t="shared" si="652"/>
        <v>0</v>
      </c>
      <c r="I2422" s="22" t="s">
        <v>127</v>
      </c>
      <c r="K2422" t="b">
        <f t="shared" ca="1" si="644"/>
        <v>0</v>
      </c>
    </row>
    <row r="2423" spans="1:11">
      <c r="A2423">
        <f t="shared" si="653"/>
        <v>57</v>
      </c>
      <c r="B2423">
        <f t="shared" si="645"/>
        <v>14</v>
      </c>
      <c r="C2423" s="1" t="s">
        <v>0</v>
      </c>
      <c r="D2423" t="str">
        <f>IF(J2424=0,"",C2423)</f>
        <v>{</v>
      </c>
      <c r="E2423" t="s">
        <v>45</v>
      </c>
      <c r="F2423" t="s">
        <v>116</v>
      </c>
      <c r="H2423" s="22">
        <f t="shared" si="652"/>
        <v>0</v>
      </c>
      <c r="I2423" s="22" t="s">
        <v>127</v>
      </c>
      <c r="K2423" t="b">
        <f t="shared" ca="1" si="644"/>
        <v>0</v>
      </c>
    </row>
    <row r="2424" spans="1:11">
      <c r="A2424" s="16">
        <f t="shared" si="653"/>
        <v>57</v>
      </c>
      <c r="B2424" s="16">
        <f t="shared" si="645"/>
        <v>15</v>
      </c>
      <c r="C2424" s="17" t="s">
        <v>15</v>
      </c>
      <c r="D2424" s="16" t="str">
        <f>IF(ISNUMBER(SEARCH("n/a",H2424)),"",CONCATENATE(C2424," ",H2424,","))</f>
        <v>"adult_cny": 607,</v>
      </c>
      <c r="E2424" s="16" t="s">
        <v>45</v>
      </c>
      <c r="F2424" s="16" t="s">
        <v>116</v>
      </c>
      <c r="G2424" s="16" t="s">
        <v>118</v>
      </c>
      <c r="H2424" s="22">
        <f t="shared" si="652"/>
        <v>607</v>
      </c>
      <c r="I2424" s="22" t="s">
        <v>127</v>
      </c>
      <c r="J2424">
        <f>COUNT(H2424:H2427)</f>
        <v>4</v>
      </c>
      <c r="K2424" t="b">
        <f t="shared" ca="1" si="644"/>
        <v>0</v>
      </c>
    </row>
    <row r="2425" spans="1:11">
      <c r="A2425" s="16">
        <f t="shared" si="653"/>
        <v>57</v>
      </c>
      <c r="B2425" s="16">
        <f t="shared" si="645"/>
        <v>16</v>
      </c>
      <c r="C2425" s="17" t="s">
        <v>16</v>
      </c>
      <c r="D2425" s="16" t="str">
        <f t="shared" ref="D2425:D2427" si="656">IF(ISNUMBER(SEARCH("n/a",H2425)),"",CONCATENATE(C2425," ",H2425,","))</f>
        <v>"adult_hkd": 703,</v>
      </c>
      <c r="E2425" s="16" t="s">
        <v>45</v>
      </c>
      <c r="F2425" s="16" t="s">
        <v>116</v>
      </c>
      <c r="G2425" s="16" t="s">
        <v>118</v>
      </c>
      <c r="H2425" s="22">
        <f t="shared" si="652"/>
        <v>703</v>
      </c>
      <c r="I2425" s="22" t="s">
        <v>127</v>
      </c>
      <c r="K2425" t="b">
        <f t="shared" ca="1" si="644"/>
        <v>0</v>
      </c>
    </row>
    <row r="2426" spans="1:11">
      <c r="A2426" s="16">
        <f t="shared" si="653"/>
        <v>57</v>
      </c>
      <c r="B2426" s="16">
        <f t="shared" si="645"/>
        <v>17</v>
      </c>
      <c r="C2426" s="17" t="s">
        <v>17</v>
      </c>
      <c r="D2426" s="16" t="str">
        <f t="shared" si="656"/>
        <v>"child_cny": 304,</v>
      </c>
      <c r="E2426" s="16" t="s">
        <v>45</v>
      </c>
      <c r="F2426" s="16" t="s">
        <v>116</v>
      </c>
      <c r="G2426" s="16" t="s">
        <v>118</v>
      </c>
      <c r="H2426" s="22">
        <f t="shared" si="652"/>
        <v>304</v>
      </c>
      <c r="I2426" s="22" t="s">
        <v>127</v>
      </c>
      <c r="K2426" t="b">
        <f t="shared" ca="1" si="644"/>
        <v>0</v>
      </c>
    </row>
    <row r="2427" spans="1:11">
      <c r="A2427" s="16">
        <f t="shared" si="653"/>
        <v>57</v>
      </c>
      <c r="B2427" s="16">
        <f t="shared" si="645"/>
        <v>18</v>
      </c>
      <c r="C2427" s="17" t="s">
        <v>18</v>
      </c>
      <c r="D2427" s="16" t="str">
        <f t="shared" si="656"/>
        <v>"child_hkd": 352,</v>
      </c>
      <c r="E2427" s="16" t="s">
        <v>45</v>
      </c>
      <c r="F2427" s="16" t="s">
        <v>116</v>
      </c>
      <c r="G2427" s="16" t="s">
        <v>118</v>
      </c>
      <c r="H2427" s="22">
        <f t="shared" si="652"/>
        <v>352</v>
      </c>
      <c r="I2427" s="22" t="s">
        <v>127</v>
      </c>
      <c r="K2427" t="b">
        <f t="shared" ca="1" si="644"/>
        <v>0</v>
      </c>
    </row>
    <row r="2428" spans="1:11">
      <c r="A2428">
        <f t="shared" si="653"/>
        <v>57</v>
      </c>
      <c r="B2428">
        <f t="shared" si="645"/>
        <v>19</v>
      </c>
      <c r="C2428" s="1" t="s">
        <v>9</v>
      </c>
      <c r="D2428" t="str">
        <f>IF(J2424=0,"",C2428)</f>
        <v>"class_title":"first_class",</v>
      </c>
      <c r="E2428" t="s">
        <v>45</v>
      </c>
      <c r="F2428" t="s">
        <v>116</v>
      </c>
      <c r="H2428" s="22">
        <f t="shared" si="652"/>
        <v>0</v>
      </c>
      <c r="I2428" s="22" t="s">
        <v>127</v>
      </c>
      <c r="K2428" t="b">
        <f t="shared" ca="1" si="644"/>
        <v>0</v>
      </c>
    </row>
    <row r="2429" spans="1:11">
      <c r="A2429">
        <f t="shared" si="653"/>
        <v>57</v>
      </c>
      <c r="B2429">
        <f t="shared" si="645"/>
        <v>20</v>
      </c>
      <c r="C2429" s="1" t="s">
        <v>10</v>
      </c>
      <c r="D2429" t="str">
        <f>IF(J2424=0,"",C2429)</f>
        <v>"class_type":3</v>
      </c>
      <c r="E2429" t="s">
        <v>45</v>
      </c>
      <c r="F2429" t="s">
        <v>116</v>
      </c>
      <c r="H2429" s="22">
        <f t="shared" si="652"/>
        <v>0</v>
      </c>
      <c r="I2429" s="22" t="s">
        <v>127</v>
      </c>
      <c r="K2429" t="b">
        <f t="shared" ca="1" si="644"/>
        <v>0</v>
      </c>
    </row>
    <row r="2430" spans="1:11">
      <c r="A2430">
        <f t="shared" si="653"/>
        <v>57</v>
      </c>
      <c r="B2430">
        <f t="shared" si="645"/>
        <v>21</v>
      </c>
      <c r="C2430" s="1" t="s">
        <v>1</v>
      </c>
      <c r="D2430" t="str">
        <f>IF(J2424=0,"",IF(SUM(J2432:J2448)&gt;0,C2430,"}"))</f>
        <v>},</v>
      </c>
      <c r="E2430" t="s">
        <v>45</v>
      </c>
      <c r="F2430" t="s">
        <v>116</v>
      </c>
      <c r="H2430" s="22">
        <f t="shared" si="652"/>
        <v>0</v>
      </c>
      <c r="I2430" s="22" t="s">
        <v>127</v>
      </c>
      <c r="K2430" t="b">
        <f t="shared" ca="1" si="644"/>
        <v>0</v>
      </c>
    </row>
    <row r="2431" spans="1:11">
      <c r="A2431">
        <f t="shared" si="653"/>
        <v>57</v>
      </c>
      <c r="B2431">
        <f t="shared" si="645"/>
        <v>22</v>
      </c>
      <c r="C2431" s="1" t="s">
        <v>0</v>
      </c>
      <c r="D2431" t="str">
        <f>IF(J2432=0,"",C2431)</f>
        <v>{</v>
      </c>
      <c r="E2431" t="s">
        <v>45</v>
      </c>
      <c r="F2431" t="s">
        <v>116</v>
      </c>
      <c r="H2431" s="22">
        <f t="shared" si="652"/>
        <v>0</v>
      </c>
      <c r="I2431" s="22" t="s">
        <v>127</v>
      </c>
      <c r="K2431" t="b">
        <f t="shared" ca="1" si="644"/>
        <v>0</v>
      </c>
    </row>
    <row r="2432" spans="1:11">
      <c r="A2432" s="18">
        <f t="shared" si="653"/>
        <v>57</v>
      </c>
      <c r="B2432" s="18">
        <f t="shared" si="645"/>
        <v>23</v>
      </c>
      <c r="C2432" s="19" t="s">
        <v>15</v>
      </c>
      <c r="D2432" s="18" t="str">
        <f>IF(ISNUMBER(SEARCH("n/a",H2432)),"",CONCATENATE(C2432," ",H2432,","))</f>
        <v>"adult_cny": 683,</v>
      </c>
      <c r="E2432" s="18" t="s">
        <v>45</v>
      </c>
      <c r="F2432" s="18" t="s">
        <v>116</v>
      </c>
      <c r="G2432" s="18" t="s">
        <v>119</v>
      </c>
      <c r="H2432" s="22">
        <f t="shared" si="652"/>
        <v>683</v>
      </c>
      <c r="I2432" s="22" t="s">
        <v>127</v>
      </c>
      <c r="J2432">
        <f>COUNT(H2432:H2435)</f>
        <v>4</v>
      </c>
      <c r="K2432" t="b">
        <f t="shared" ca="1" si="644"/>
        <v>0</v>
      </c>
    </row>
    <row r="2433" spans="1:11">
      <c r="A2433" s="18">
        <f t="shared" si="653"/>
        <v>57</v>
      </c>
      <c r="B2433" s="18">
        <f t="shared" si="645"/>
        <v>24</v>
      </c>
      <c r="C2433" s="19" t="s">
        <v>16</v>
      </c>
      <c r="D2433" s="18" t="str">
        <f t="shared" ref="D2433:D2435" si="657">IF(ISNUMBER(SEARCH("n/a",H2433)),"",CONCATENATE(C2433," ",H2433,","))</f>
        <v>"adult_hkd": 791,</v>
      </c>
      <c r="E2433" s="18" t="s">
        <v>45</v>
      </c>
      <c r="F2433" s="18" t="s">
        <v>116</v>
      </c>
      <c r="G2433" s="18" t="s">
        <v>119</v>
      </c>
      <c r="H2433" s="22">
        <f t="shared" si="652"/>
        <v>791</v>
      </c>
      <c r="I2433" s="22" t="s">
        <v>127</v>
      </c>
      <c r="K2433" t="b">
        <f t="shared" ca="1" si="644"/>
        <v>0</v>
      </c>
    </row>
    <row r="2434" spans="1:11">
      <c r="A2434" s="18">
        <f t="shared" si="653"/>
        <v>57</v>
      </c>
      <c r="B2434" s="18">
        <f t="shared" si="645"/>
        <v>25</v>
      </c>
      <c r="C2434" s="19" t="s">
        <v>17</v>
      </c>
      <c r="D2434" s="18" t="str">
        <f t="shared" si="657"/>
        <v>"child_cny": 342,</v>
      </c>
      <c r="E2434" s="18" t="s">
        <v>45</v>
      </c>
      <c r="F2434" s="18" t="s">
        <v>116</v>
      </c>
      <c r="G2434" s="18" t="s">
        <v>119</v>
      </c>
      <c r="H2434" s="22">
        <f t="shared" si="652"/>
        <v>342</v>
      </c>
      <c r="I2434" s="22" t="s">
        <v>127</v>
      </c>
      <c r="K2434" t="b">
        <f t="shared" ref="K2434:K2497" ca="1" si="658">IF(EXACT($N$1,$N$2),"",FALSE)</f>
        <v>0</v>
      </c>
    </row>
    <row r="2435" spans="1:11">
      <c r="A2435" s="18">
        <f t="shared" si="653"/>
        <v>57</v>
      </c>
      <c r="B2435" s="18">
        <f t="shared" ref="B2435:B2498" si="659">MOD((ROW(C2435)-2),43)+1</f>
        <v>26</v>
      </c>
      <c r="C2435" s="19" t="s">
        <v>18</v>
      </c>
      <c r="D2435" s="18" t="str">
        <f t="shared" si="657"/>
        <v>"child_hkd": 396,</v>
      </c>
      <c r="E2435" s="18" t="s">
        <v>45</v>
      </c>
      <c r="F2435" s="18" t="s">
        <v>116</v>
      </c>
      <c r="G2435" s="18" t="s">
        <v>119</v>
      </c>
      <c r="H2435" s="22">
        <f t="shared" si="652"/>
        <v>396</v>
      </c>
      <c r="I2435" s="22" t="s">
        <v>127</v>
      </c>
      <c r="K2435" t="b">
        <f t="shared" ca="1" si="658"/>
        <v>0</v>
      </c>
    </row>
    <row r="2436" spans="1:11">
      <c r="A2436">
        <f t="shared" si="653"/>
        <v>57</v>
      </c>
      <c r="B2436">
        <f t="shared" si="659"/>
        <v>27</v>
      </c>
      <c r="C2436" s="1" t="s">
        <v>11</v>
      </c>
      <c r="D2436" t="str">
        <f>IF(J2432=0,"",C2436)</f>
        <v>"class_title":"premium_class",</v>
      </c>
      <c r="E2436" t="s">
        <v>45</v>
      </c>
      <c r="F2436" t="s">
        <v>116</v>
      </c>
      <c r="H2436" s="22">
        <f t="shared" si="652"/>
        <v>0</v>
      </c>
      <c r="I2436" s="22" t="s">
        <v>127</v>
      </c>
      <c r="K2436" t="b">
        <f t="shared" ca="1" si="658"/>
        <v>0</v>
      </c>
    </row>
    <row r="2437" spans="1:11">
      <c r="A2437">
        <f t="shared" si="653"/>
        <v>57</v>
      </c>
      <c r="B2437">
        <f t="shared" si="659"/>
        <v>28</v>
      </c>
      <c r="C2437" s="1" t="s">
        <v>12</v>
      </c>
      <c r="D2437" t="str">
        <f>IF(J2432=0,"",C2437)</f>
        <v>"class_type":2</v>
      </c>
      <c r="E2437" t="s">
        <v>45</v>
      </c>
      <c r="F2437" t="s">
        <v>116</v>
      </c>
      <c r="H2437" s="22">
        <f t="shared" si="652"/>
        <v>0</v>
      </c>
      <c r="I2437" s="22" t="s">
        <v>127</v>
      </c>
      <c r="K2437" t="b">
        <f t="shared" ca="1" si="658"/>
        <v>0</v>
      </c>
    </row>
    <row r="2438" spans="1:11">
      <c r="A2438">
        <f t="shared" si="653"/>
        <v>57</v>
      </c>
      <c r="B2438">
        <f t="shared" si="659"/>
        <v>29</v>
      </c>
      <c r="C2438" s="1" t="s">
        <v>1</v>
      </c>
      <c r="D2438" t="str">
        <f>IF(J2432=0,"",IF(SUM(J2440:J2456)&gt;0,C2438,"}"))</f>
        <v>},</v>
      </c>
      <c r="E2438" t="s">
        <v>45</v>
      </c>
      <c r="F2438" t="s">
        <v>116</v>
      </c>
      <c r="H2438" s="22">
        <f t="shared" si="652"/>
        <v>0</v>
      </c>
      <c r="I2438" s="22" t="s">
        <v>127</v>
      </c>
      <c r="K2438" t="b">
        <f t="shared" ca="1" si="658"/>
        <v>0</v>
      </c>
    </row>
    <row r="2439" spans="1:11">
      <c r="A2439">
        <f t="shared" si="653"/>
        <v>57</v>
      </c>
      <c r="B2439">
        <f t="shared" si="659"/>
        <v>30</v>
      </c>
      <c r="C2439" s="1" t="s">
        <v>0</v>
      </c>
      <c r="D2439" t="str">
        <f>IF(J2440=0,"",C2439)</f>
        <v>{</v>
      </c>
      <c r="E2439" t="s">
        <v>45</v>
      </c>
      <c r="F2439" t="s">
        <v>116</v>
      </c>
      <c r="H2439" s="22">
        <f t="shared" si="652"/>
        <v>0</v>
      </c>
      <c r="I2439" s="22" t="s">
        <v>127</v>
      </c>
      <c r="K2439" t="b">
        <f t="shared" ca="1" si="658"/>
        <v>0</v>
      </c>
    </row>
    <row r="2440" spans="1:11">
      <c r="A2440" s="20">
        <f t="shared" si="653"/>
        <v>57</v>
      </c>
      <c r="B2440" s="20">
        <f t="shared" si="659"/>
        <v>31</v>
      </c>
      <c r="C2440" s="21" t="s">
        <v>15</v>
      </c>
      <c r="D2440" s="20" t="str">
        <f>IF(ISNUMBER(SEARCH("n/a",H2440)),"",CONCATENATE(C2440," ",H2440,","))</f>
        <v>"adult_cny": 1138,</v>
      </c>
      <c r="E2440" s="20" t="s">
        <v>45</v>
      </c>
      <c r="F2440" s="20" t="s">
        <v>116</v>
      </c>
      <c r="G2440" s="20" t="s">
        <v>120</v>
      </c>
      <c r="H2440" s="22">
        <f t="shared" si="652"/>
        <v>1138</v>
      </c>
      <c r="I2440" s="22" t="s">
        <v>127</v>
      </c>
      <c r="J2440">
        <f>COUNT(H2440:H2443)</f>
        <v>4</v>
      </c>
      <c r="K2440" t="b">
        <f t="shared" ca="1" si="658"/>
        <v>0</v>
      </c>
    </row>
    <row r="2441" spans="1:11">
      <c r="A2441" s="20">
        <f t="shared" si="653"/>
        <v>57</v>
      </c>
      <c r="B2441" s="20">
        <f t="shared" si="659"/>
        <v>32</v>
      </c>
      <c r="C2441" s="21" t="s">
        <v>16</v>
      </c>
      <c r="D2441" s="20" t="str">
        <f t="shared" ref="D2441:D2443" si="660">IF(ISNUMBER(SEARCH("n/a",H2441)),"",CONCATENATE(C2441," ",H2441,","))</f>
        <v>"adult_hkd": 1317,</v>
      </c>
      <c r="E2441" s="20" t="s">
        <v>45</v>
      </c>
      <c r="F2441" s="20" t="s">
        <v>116</v>
      </c>
      <c r="G2441" s="20" t="s">
        <v>120</v>
      </c>
      <c r="H2441" s="22">
        <f t="shared" si="652"/>
        <v>1317</v>
      </c>
      <c r="I2441" s="22" t="s">
        <v>127</v>
      </c>
      <c r="K2441" t="b">
        <f t="shared" ca="1" si="658"/>
        <v>0</v>
      </c>
    </row>
    <row r="2442" spans="1:11">
      <c r="A2442" s="20">
        <f t="shared" si="653"/>
        <v>57</v>
      </c>
      <c r="B2442" s="20">
        <f t="shared" si="659"/>
        <v>33</v>
      </c>
      <c r="C2442" s="21" t="s">
        <v>17</v>
      </c>
      <c r="D2442" s="20" t="str">
        <f t="shared" si="660"/>
        <v>"child_cny": 569,</v>
      </c>
      <c r="E2442" s="20" t="s">
        <v>45</v>
      </c>
      <c r="F2442" s="20" t="s">
        <v>116</v>
      </c>
      <c r="G2442" s="20" t="s">
        <v>120</v>
      </c>
      <c r="H2442" s="22">
        <f t="shared" si="652"/>
        <v>569</v>
      </c>
      <c r="I2442" s="22" t="s">
        <v>127</v>
      </c>
      <c r="K2442" t="b">
        <f t="shared" ca="1" si="658"/>
        <v>0</v>
      </c>
    </row>
    <row r="2443" spans="1:11">
      <c r="A2443" s="20">
        <f t="shared" si="653"/>
        <v>57</v>
      </c>
      <c r="B2443" s="20">
        <f t="shared" si="659"/>
        <v>34</v>
      </c>
      <c r="C2443" s="21" t="s">
        <v>18</v>
      </c>
      <c r="D2443" s="20" t="str">
        <f t="shared" si="660"/>
        <v>"child_hkd": 659,</v>
      </c>
      <c r="E2443" s="20" t="s">
        <v>45</v>
      </c>
      <c r="F2443" s="20" t="s">
        <v>116</v>
      </c>
      <c r="G2443" s="20" t="s">
        <v>120</v>
      </c>
      <c r="H2443" s="22">
        <f t="shared" si="652"/>
        <v>659</v>
      </c>
      <c r="I2443" s="22" t="s">
        <v>127</v>
      </c>
      <c r="K2443" t="b">
        <f t="shared" ca="1" si="658"/>
        <v>0</v>
      </c>
    </row>
    <row r="2444" spans="1:11">
      <c r="A2444">
        <f t="shared" si="653"/>
        <v>57</v>
      </c>
      <c r="B2444">
        <f t="shared" si="659"/>
        <v>35</v>
      </c>
      <c r="C2444" s="1" t="s">
        <v>13</v>
      </c>
      <c r="D2444" t="str">
        <f>IF(J2440=0,"",C2444)</f>
        <v>"class_title":"business_class",</v>
      </c>
      <c r="E2444" t="s">
        <v>45</v>
      </c>
      <c r="F2444" t="s">
        <v>116</v>
      </c>
      <c r="H2444" s="22">
        <f t="shared" si="652"/>
        <v>0</v>
      </c>
      <c r="I2444" s="22" t="s">
        <v>127</v>
      </c>
      <c r="K2444" t="b">
        <f t="shared" ca="1" si="658"/>
        <v>0</v>
      </c>
    </row>
    <row r="2445" spans="1:11">
      <c r="A2445">
        <f t="shared" si="653"/>
        <v>57</v>
      </c>
      <c r="B2445">
        <f t="shared" si="659"/>
        <v>36</v>
      </c>
      <c r="C2445" s="1" t="s">
        <v>14</v>
      </c>
      <c r="D2445" t="str">
        <f>IF(J2440=0,"",C2445)</f>
        <v>"class_type":1</v>
      </c>
      <c r="E2445" t="s">
        <v>45</v>
      </c>
      <c r="F2445" t="s">
        <v>116</v>
      </c>
      <c r="H2445" s="22">
        <f t="shared" si="652"/>
        <v>0</v>
      </c>
      <c r="I2445" s="22" t="s">
        <v>127</v>
      </c>
      <c r="K2445" t="b">
        <f t="shared" ca="1" si="658"/>
        <v>0</v>
      </c>
    </row>
    <row r="2446" spans="1:11">
      <c r="A2446">
        <f t="shared" si="653"/>
        <v>57</v>
      </c>
      <c r="B2446">
        <f t="shared" si="659"/>
        <v>37</v>
      </c>
      <c r="C2446" s="1" t="s">
        <v>2</v>
      </c>
      <c r="D2446" t="str">
        <f>IF(J2440=0,"",C2446)</f>
        <v>}</v>
      </c>
      <c r="E2446" t="s">
        <v>45</v>
      </c>
      <c r="F2446" t="s">
        <v>116</v>
      </c>
      <c r="H2446" s="22">
        <f t="shared" si="652"/>
        <v>0</v>
      </c>
      <c r="I2446" s="22" t="s">
        <v>127</v>
      </c>
      <c r="K2446" t="b">
        <f t="shared" ca="1" si="658"/>
        <v>0</v>
      </c>
    </row>
    <row r="2447" spans="1:11">
      <c r="A2447">
        <f t="shared" si="653"/>
        <v>57</v>
      </c>
      <c r="B2447">
        <f t="shared" si="659"/>
        <v>38</v>
      </c>
      <c r="C2447" s="1" t="s">
        <v>3</v>
      </c>
      <c r="D2447" t="str">
        <f t="shared" ref="D2447:D2449" si="661">C2447</f>
        <v>]</v>
      </c>
      <c r="E2447" t="s">
        <v>45</v>
      </c>
      <c r="F2447" t="s">
        <v>116</v>
      </c>
      <c r="H2447" s="22">
        <f t="shared" si="652"/>
        <v>0</v>
      </c>
      <c r="I2447" s="22" t="s">
        <v>127</v>
      </c>
      <c r="K2447" t="b">
        <f t="shared" ca="1" si="658"/>
        <v>0</v>
      </c>
    </row>
    <row r="2448" spans="1:11">
      <c r="A2448">
        <f t="shared" si="653"/>
        <v>57</v>
      </c>
      <c r="B2448">
        <f t="shared" si="659"/>
        <v>39</v>
      </c>
      <c r="C2448" s="1" t="s">
        <v>2</v>
      </c>
      <c r="D2448" t="str">
        <f t="shared" si="661"/>
        <v>}</v>
      </c>
      <c r="E2448" t="s">
        <v>45</v>
      </c>
      <c r="F2448" t="s">
        <v>116</v>
      </c>
      <c r="H2448" s="22">
        <f t="shared" si="652"/>
        <v>0</v>
      </c>
      <c r="I2448" s="22" t="s">
        <v>127</v>
      </c>
      <c r="K2448" t="b">
        <f t="shared" ca="1" si="658"/>
        <v>0</v>
      </c>
    </row>
    <row r="2449" spans="1:11">
      <c r="A2449">
        <f t="shared" si="653"/>
        <v>57</v>
      </c>
      <c r="B2449">
        <f t="shared" si="659"/>
        <v>40</v>
      </c>
      <c r="C2449" s="1" t="s">
        <v>4</v>
      </c>
      <c r="D2449" t="str">
        <f t="shared" si="661"/>
        <v>],</v>
      </c>
      <c r="E2449" t="s">
        <v>45</v>
      </c>
      <c r="F2449" t="s">
        <v>116</v>
      </c>
      <c r="H2449" s="22">
        <f t="shared" si="652"/>
        <v>0</v>
      </c>
      <c r="I2449" s="22" t="s">
        <v>127</v>
      </c>
      <c r="K2449" t="b">
        <f t="shared" ca="1" si="658"/>
        <v>0</v>
      </c>
    </row>
    <row r="2450" spans="1:11">
      <c r="A2450">
        <f t="shared" si="653"/>
        <v>57</v>
      </c>
      <c r="B2450">
        <f t="shared" si="659"/>
        <v>41</v>
      </c>
      <c r="C2450" s="1" t="s">
        <v>19</v>
      </c>
      <c r="D2450" t="str">
        <f>CONCATENATE(C2450," ",A2450,",")</f>
        <v>"fee_id": 57,</v>
      </c>
      <c r="E2450" t="s">
        <v>45</v>
      </c>
      <c r="F2450" t="s">
        <v>116</v>
      </c>
      <c r="H2450" s="22">
        <f t="shared" si="652"/>
        <v>0</v>
      </c>
      <c r="I2450" s="22" t="s">
        <v>127</v>
      </c>
      <c r="K2450" t="b">
        <f t="shared" ca="1" si="658"/>
        <v>0</v>
      </c>
    </row>
    <row r="2451" spans="1:11">
      <c r="A2451">
        <f t="shared" si="653"/>
        <v>57</v>
      </c>
      <c r="B2451">
        <f t="shared" si="659"/>
        <v>42</v>
      </c>
      <c r="C2451" s="1" t="s">
        <v>129</v>
      </c>
      <c r="D2451" t="str">
        <f>CONCATENATE(C2451,E2451,"2",F2451,"""")</f>
        <v>"route_id": "GLX2WEK"</v>
      </c>
      <c r="E2451" t="s">
        <v>45</v>
      </c>
      <c r="F2451" t="s">
        <v>116</v>
      </c>
      <c r="H2451" s="22">
        <f t="shared" si="652"/>
        <v>0</v>
      </c>
      <c r="I2451" s="22" t="s">
        <v>127</v>
      </c>
      <c r="K2451" t="b">
        <f t="shared" ca="1" si="658"/>
        <v>0</v>
      </c>
    </row>
    <row r="2452" spans="1:11">
      <c r="A2452">
        <f t="shared" si="653"/>
        <v>57</v>
      </c>
      <c r="B2452">
        <f t="shared" si="659"/>
        <v>43</v>
      </c>
      <c r="C2452" s="1" t="s">
        <v>1</v>
      </c>
      <c r="D2452" t="str">
        <f>IF(D2453="","}",C2452)</f>
        <v>},</v>
      </c>
      <c r="E2452" t="s">
        <v>45</v>
      </c>
      <c r="F2452" t="s">
        <v>116</v>
      </c>
      <c r="H2452" s="22">
        <f t="shared" si="652"/>
        <v>0</v>
      </c>
      <c r="I2452" s="22" t="s">
        <v>127</v>
      </c>
      <c r="K2452" t="b">
        <f t="shared" ca="1" si="658"/>
        <v>0</v>
      </c>
    </row>
    <row r="2453" spans="1:11">
      <c r="A2453">
        <f t="shared" si="653"/>
        <v>58</v>
      </c>
      <c r="B2453">
        <f t="shared" si="659"/>
        <v>1</v>
      </c>
      <c r="C2453" s="1" t="s">
        <v>0</v>
      </c>
      <c r="D2453" t="str">
        <f>C2453</f>
        <v>{</v>
      </c>
      <c r="E2453" t="s">
        <v>47</v>
      </c>
      <c r="F2453" t="s">
        <v>116</v>
      </c>
      <c r="H2453" s="22">
        <f t="shared" si="652"/>
        <v>0</v>
      </c>
      <c r="I2453" s="22" t="s">
        <v>127</v>
      </c>
      <c r="K2453" t="b">
        <f t="shared" ca="1" si="658"/>
        <v>0</v>
      </c>
    </row>
    <row r="2454" spans="1:11">
      <c r="A2454">
        <f t="shared" si="653"/>
        <v>58</v>
      </c>
      <c r="B2454">
        <f t="shared" si="659"/>
        <v>2</v>
      </c>
      <c r="C2454" s="1" t="s">
        <v>5</v>
      </c>
      <c r="D2454" t="str">
        <f t="shared" ref="D2454:D2457" si="662">C2454</f>
        <v>"fee_data":[</v>
      </c>
      <c r="E2454" t="s">
        <v>47</v>
      </c>
      <c r="F2454" t="s">
        <v>116</v>
      </c>
      <c r="H2454" s="22">
        <f t="shared" si="652"/>
        <v>0</v>
      </c>
      <c r="I2454" s="22" t="s">
        <v>127</v>
      </c>
      <c r="K2454" t="b">
        <f t="shared" ca="1" si="658"/>
        <v>0</v>
      </c>
    </row>
    <row r="2455" spans="1:11">
      <c r="A2455">
        <f t="shared" si="653"/>
        <v>58</v>
      </c>
      <c r="B2455">
        <f t="shared" si="659"/>
        <v>3</v>
      </c>
      <c r="C2455" s="1" t="s">
        <v>0</v>
      </c>
      <c r="D2455" t="str">
        <f t="shared" si="662"/>
        <v>{</v>
      </c>
      <c r="E2455" t="s">
        <v>47</v>
      </c>
      <c r="F2455" t="s">
        <v>116</v>
      </c>
      <c r="H2455" s="22">
        <f t="shared" si="652"/>
        <v>0</v>
      </c>
      <c r="I2455" s="22" t="s">
        <v>127</v>
      </c>
      <c r="K2455" t="b">
        <f t="shared" ca="1" si="658"/>
        <v>0</v>
      </c>
    </row>
    <row r="2456" spans="1:11">
      <c r="A2456">
        <f t="shared" si="653"/>
        <v>58</v>
      </c>
      <c r="B2456">
        <f t="shared" si="659"/>
        <v>4</v>
      </c>
      <c r="C2456" s="24" t="s">
        <v>133</v>
      </c>
      <c r="D2456" t="str">
        <f>CONCATENATE(C2456,$M$1,",",$N$1,""",")</f>
        <v>"fee_date":"2019,2",</v>
      </c>
      <c r="E2456" t="s">
        <v>47</v>
      </c>
      <c r="F2456" t="s">
        <v>116</v>
      </c>
      <c r="H2456" s="22">
        <f t="shared" si="652"/>
        <v>0</v>
      </c>
      <c r="I2456" s="22" t="s">
        <v>127</v>
      </c>
      <c r="K2456" t="b">
        <f t="shared" ca="1" si="658"/>
        <v>0</v>
      </c>
    </row>
    <row r="2457" spans="1:11">
      <c r="A2457">
        <f t="shared" si="653"/>
        <v>58</v>
      </c>
      <c r="B2457">
        <f t="shared" si="659"/>
        <v>5</v>
      </c>
      <c r="C2457" s="1" t="s">
        <v>6</v>
      </c>
      <c r="D2457" t="str">
        <f t="shared" si="662"/>
        <v>"fee_detail":[</v>
      </c>
      <c r="E2457" t="s">
        <v>47</v>
      </c>
      <c r="F2457" t="s">
        <v>116</v>
      </c>
      <c r="H2457" s="22">
        <f t="shared" si="652"/>
        <v>0</v>
      </c>
      <c r="I2457" s="22" t="s">
        <v>127</v>
      </c>
      <c r="K2457" t="b">
        <f t="shared" ca="1" si="658"/>
        <v>0</v>
      </c>
    </row>
    <row r="2458" spans="1:11">
      <c r="A2458">
        <f t="shared" si="653"/>
        <v>58</v>
      </c>
      <c r="B2458">
        <f t="shared" si="659"/>
        <v>6</v>
      </c>
      <c r="C2458" s="1" t="s">
        <v>0</v>
      </c>
      <c r="D2458" t="str">
        <f>IF(J2459=0,"",C2458)</f>
        <v>{</v>
      </c>
      <c r="E2458" t="s">
        <v>47</v>
      </c>
      <c r="F2458" t="s">
        <v>116</v>
      </c>
      <c r="H2458" s="22">
        <f t="shared" si="652"/>
        <v>0</v>
      </c>
      <c r="I2458" s="22" t="s">
        <v>127</v>
      </c>
      <c r="K2458" t="b">
        <f t="shared" ca="1" si="658"/>
        <v>0</v>
      </c>
    </row>
    <row r="2459" spans="1:11">
      <c r="A2459" s="14">
        <f t="shared" si="653"/>
        <v>58</v>
      </c>
      <c r="B2459" s="14">
        <f t="shared" si="659"/>
        <v>7</v>
      </c>
      <c r="C2459" s="15" t="s">
        <v>15</v>
      </c>
      <c r="D2459" s="14" t="str">
        <f>IF(ISNUMBER(SEARCH("n/a",H2459)),"",CONCATENATE(C2459," ",H2459,","))</f>
        <v>"adult_cny": 538,</v>
      </c>
      <c r="E2459" s="14" t="s">
        <v>47</v>
      </c>
      <c r="F2459" s="14" t="s">
        <v>116</v>
      </c>
      <c r="G2459" s="14" t="s">
        <v>117</v>
      </c>
      <c r="H2459" s="22">
        <f t="shared" si="652"/>
        <v>538</v>
      </c>
      <c r="I2459" s="22" t="s">
        <v>127</v>
      </c>
      <c r="J2459">
        <f>COUNT(H2459:H2462)</f>
        <v>4</v>
      </c>
      <c r="K2459" t="b">
        <f t="shared" ca="1" si="658"/>
        <v>0</v>
      </c>
    </row>
    <row r="2460" spans="1:11">
      <c r="A2460" s="14">
        <f t="shared" si="653"/>
        <v>58</v>
      </c>
      <c r="B2460" s="14">
        <f t="shared" si="659"/>
        <v>8</v>
      </c>
      <c r="C2460" s="15" t="s">
        <v>16</v>
      </c>
      <c r="D2460" s="14" t="str">
        <f t="shared" ref="D2460:D2462" si="663">IF(ISNUMBER(SEARCH("n/a",H2460)),"",CONCATENATE(C2460," ",H2460,","))</f>
        <v>"adult_hkd": 623,</v>
      </c>
      <c r="E2460" s="14" t="s">
        <v>47</v>
      </c>
      <c r="F2460" s="14" t="s">
        <v>116</v>
      </c>
      <c r="G2460" s="14" t="s">
        <v>117</v>
      </c>
      <c r="H2460" s="22">
        <f t="shared" si="652"/>
        <v>623</v>
      </c>
      <c r="I2460" s="22" t="s">
        <v>127</v>
      </c>
      <c r="K2460" t="b">
        <f t="shared" ca="1" si="658"/>
        <v>0</v>
      </c>
    </row>
    <row r="2461" spans="1:11">
      <c r="A2461" s="14">
        <f t="shared" si="653"/>
        <v>58</v>
      </c>
      <c r="B2461" s="14">
        <f t="shared" si="659"/>
        <v>9</v>
      </c>
      <c r="C2461" s="15" t="s">
        <v>17</v>
      </c>
      <c r="D2461" s="14" t="str">
        <f t="shared" si="663"/>
        <v>"child_cny": 269,</v>
      </c>
      <c r="E2461" s="14" t="s">
        <v>47</v>
      </c>
      <c r="F2461" s="14" t="s">
        <v>116</v>
      </c>
      <c r="G2461" s="14" t="s">
        <v>117</v>
      </c>
      <c r="H2461" s="22">
        <f t="shared" si="652"/>
        <v>269</v>
      </c>
      <c r="I2461" s="22" t="s">
        <v>127</v>
      </c>
      <c r="K2461" t="b">
        <f t="shared" ca="1" si="658"/>
        <v>0</v>
      </c>
    </row>
    <row r="2462" spans="1:11">
      <c r="A2462" s="14">
        <f t="shared" si="653"/>
        <v>58</v>
      </c>
      <c r="B2462" s="14">
        <f t="shared" si="659"/>
        <v>10</v>
      </c>
      <c r="C2462" s="15" t="s">
        <v>18</v>
      </c>
      <c r="D2462" s="14" t="str">
        <f t="shared" si="663"/>
        <v>"child_hkd": 311,</v>
      </c>
      <c r="E2462" s="14" t="s">
        <v>47</v>
      </c>
      <c r="F2462" s="14" t="s">
        <v>116</v>
      </c>
      <c r="G2462" s="14" t="s">
        <v>117</v>
      </c>
      <c r="H2462" s="22">
        <f t="shared" si="652"/>
        <v>311</v>
      </c>
      <c r="I2462" s="22" t="s">
        <v>127</v>
      </c>
      <c r="K2462" t="b">
        <f t="shared" ca="1" si="658"/>
        <v>0</v>
      </c>
    </row>
    <row r="2463" spans="1:11">
      <c r="A2463">
        <f t="shared" si="653"/>
        <v>58</v>
      </c>
      <c r="B2463">
        <f t="shared" si="659"/>
        <v>11</v>
      </c>
      <c r="C2463" s="1" t="s">
        <v>7</v>
      </c>
      <c r="D2463" t="str">
        <f>IF(J2459=0,"",C2463)</f>
        <v>"class_title":"second_class",</v>
      </c>
      <c r="E2463" t="s">
        <v>47</v>
      </c>
      <c r="F2463" t="s">
        <v>116</v>
      </c>
      <c r="H2463" s="22">
        <f t="shared" si="652"/>
        <v>0</v>
      </c>
      <c r="I2463" s="22" t="s">
        <v>127</v>
      </c>
      <c r="K2463" t="b">
        <f t="shared" ca="1" si="658"/>
        <v>0</v>
      </c>
    </row>
    <row r="2464" spans="1:11">
      <c r="A2464">
        <f t="shared" si="653"/>
        <v>58</v>
      </c>
      <c r="B2464">
        <f t="shared" si="659"/>
        <v>12</v>
      </c>
      <c r="C2464" s="1" t="s">
        <v>8</v>
      </c>
      <c r="D2464" t="str">
        <f>IF(J2459=0,"",C2464)</f>
        <v>"class_type":4</v>
      </c>
      <c r="E2464" t="s">
        <v>47</v>
      </c>
      <c r="F2464" t="s">
        <v>116</v>
      </c>
      <c r="H2464" s="22">
        <f t="shared" si="652"/>
        <v>0</v>
      </c>
      <c r="I2464" s="22" t="s">
        <v>127</v>
      </c>
      <c r="K2464" t="b">
        <f t="shared" ca="1" si="658"/>
        <v>0</v>
      </c>
    </row>
    <row r="2465" spans="1:11">
      <c r="A2465">
        <f t="shared" si="653"/>
        <v>58</v>
      </c>
      <c r="B2465">
        <f t="shared" si="659"/>
        <v>13</v>
      </c>
      <c r="C2465" s="1" t="s">
        <v>1</v>
      </c>
      <c r="D2465" t="str">
        <f>IF(J2459=0,"",IF(SUM(J2467:J2483)&gt;0,C2465,"}"))</f>
        <v>},</v>
      </c>
      <c r="E2465" t="s">
        <v>47</v>
      </c>
      <c r="F2465" t="s">
        <v>116</v>
      </c>
      <c r="H2465" s="22">
        <f t="shared" si="652"/>
        <v>0</v>
      </c>
      <c r="I2465" s="22" t="s">
        <v>127</v>
      </c>
      <c r="K2465" t="b">
        <f t="shared" ca="1" si="658"/>
        <v>0</v>
      </c>
    </row>
    <row r="2466" spans="1:11">
      <c r="A2466">
        <f t="shared" si="653"/>
        <v>58</v>
      </c>
      <c r="B2466">
        <f t="shared" si="659"/>
        <v>14</v>
      </c>
      <c r="C2466" s="1" t="s">
        <v>0</v>
      </c>
      <c r="D2466" t="str">
        <f>IF(J2467=0,"",C2466)</f>
        <v>{</v>
      </c>
      <c r="E2466" t="s">
        <v>47</v>
      </c>
      <c r="F2466" t="s">
        <v>116</v>
      </c>
      <c r="H2466" s="22">
        <f t="shared" si="652"/>
        <v>0</v>
      </c>
      <c r="I2466" s="22" t="s">
        <v>127</v>
      </c>
      <c r="K2466" t="b">
        <f t="shared" ca="1" si="658"/>
        <v>0</v>
      </c>
    </row>
    <row r="2467" spans="1:11">
      <c r="A2467" s="16">
        <f t="shared" si="653"/>
        <v>58</v>
      </c>
      <c r="B2467" s="16">
        <f t="shared" si="659"/>
        <v>15</v>
      </c>
      <c r="C2467" s="17" t="s">
        <v>15</v>
      </c>
      <c r="D2467" s="16" t="str">
        <f>IF(ISNUMBER(SEARCH("n/a",H2467)),"",CONCATENATE(C2467," ",H2467,","))</f>
        <v>"adult_cny": 862,</v>
      </c>
      <c r="E2467" s="16" t="s">
        <v>47</v>
      </c>
      <c r="F2467" s="16" t="s">
        <v>116</v>
      </c>
      <c r="G2467" s="16" t="s">
        <v>118</v>
      </c>
      <c r="H2467" s="22">
        <f t="shared" si="652"/>
        <v>862</v>
      </c>
      <c r="I2467" s="22" t="s">
        <v>127</v>
      </c>
      <c r="J2467">
        <f>COUNT(H2467:H2470)</f>
        <v>4</v>
      </c>
      <c r="K2467" t="b">
        <f t="shared" ca="1" si="658"/>
        <v>0</v>
      </c>
    </row>
    <row r="2468" spans="1:11">
      <c r="A2468" s="16">
        <f t="shared" si="653"/>
        <v>58</v>
      </c>
      <c r="B2468" s="16">
        <f t="shared" si="659"/>
        <v>16</v>
      </c>
      <c r="C2468" s="17" t="s">
        <v>16</v>
      </c>
      <c r="D2468" s="16" t="str">
        <f t="shared" ref="D2468:D2470" si="664">IF(ISNUMBER(SEARCH("n/a",H2468)),"",CONCATENATE(C2468," ",H2468,","))</f>
        <v>"adult_hkd": 998,</v>
      </c>
      <c r="E2468" s="16" t="s">
        <v>47</v>
      </c>
      <c r="F2468" s="16" t="s">
        <v>116</v>
      </c>
      <c r="G2468" s="16" t="s">
        <v>118</v>
      </c>
      <c r="H2468" s="22">
        <f t="shared" si="652"/>
        <v>998</v>
      </c>
      <c r="I2468" s="22" t="s">
        <v>127</v>
      </c>
      <c r="K2468" t="b">
        <f t="shared" ca="1" si="658"/>
        <v>0</v>
      </c>
    </row>
    <row r="2469" spans="1:11">
      <c r="A2469" s="16">
        <f t="shared" si="653"/>
        <v>58</v>
      </c>
      <c r="B2469" s="16">
        <f t="shared" si="659"/>
        <v>17</v>
      </c>
      <c r="C2469" s="17" t="s">
        <v>17</v>
      </c>
      <c r="D2469" s="16" t="str">
        <f t="shared" si="664"/>
        <v>"child_cny": 431,</v>
      </c>
      <c r="E2469" s="16" t="s">
        <v>47</v>
      </c>
      <c r="F2469" s="16" t="s">
        <v>116</v>
      </c>
      <c r="G2469" s="16" t="s">
        <v>118</v>
      </c>
      <c r="H2469" s="22">
        <f t="shared" si="652"/>
        <v>431</v>
      </c>
      <c r="I2469" s="22" t="s">
        <v>127</v>
      </c>
      <c r="K2469" t="b">
        <f t="shared" ca="1" si="658"/>
        <v>0</v>
      </c>
    </row>
    <row r="2470" spans="1:11">
      <c r="A2470" s="16">
        <f t="shared" si="653"/>
        <v>58</v>
      </c>
      <c r="B2470" s="16">
        <f t="shared" si="659"/>
        <v>18</v>
      </c>
      <c r="C2470" s="17" t="s">
        <v>18</v>
      </c>
      <c r="D2470" s="16" t="str">
        <f t="shared" si="664"/>
        <v>"child_hkd": 499,</v>
      </c>
      <c r="E2470" s="16" t="s">
        <v>47</v>
      </c>
      <c r="F2470" s="16" t="s">
        <v>116</v>
      </c>
      <c r="G2470" s="16" t="s">
        <v>118</v>
      </c>
      <c r="H2470" s="22">
        <f t="shared" ref="H2470:H2533" si="665">H578</f>
        <v>499</v>
      </c>
      <c r="I2470" s="22" t="s">
        <v>127</v>
      </c>
      <c r="K2470" t="b">
        <f t="shared" ca="1" si="658"/>
        <v>0</v>
      </c>
    </row>
    <row r="2471" spans="1:11">
      <c r="A2471">
        <f t="shared" si="653"/>
        <v>58</v>
      </c>
      <c r="B2471">
        <f t="shared" si="659"/>
        <v>19</v>
      </c>
      <c r="C2471" s="1" t="s">
        <v>9</v>
      </c>
      <c r="D2471" t="str">
        <f>IF(J2467=0,"",C2471)</f>
        <v>"class_title":"first_class",</v>
      </c>
      <c r="E2471" t="s">
        <v>47</v>
      </c>
      <c r="F2471" t="s">
        <v>116</v>
      </c>
      <c r="H2471" s="22">
        <f t="shared" si="665"/>
        <v>0</v>
      </c>
      <c r="I2471" s="22" t="s">
        <v>127</v>
      </c>
      <c r="K2471" t="b">
        <f t="shared" ca="1" si="658"/>
        <v>0</v>
      </c>
    </row>
    <row r="2472" spans="1:11">
      <c r="A2472">
        <f t="shared" si="653"/>
        <v>58</v>
      </c>
      <c r="B2472">
        <f t="shared" si="659"/>
        <v>20</v>
      </c>
      <c r="C2472" s="1" t="s">
        <v>10</v>
      </c>
      <c r="D2472" t="str">
        <f>IF(J2467=0,"",C2472)</f>
        <v>"class_type":3</v>
      </c>
      <c r="E2472" t="s">
        <v>47</v>
      </c>
      <c r="F2472" t="s">
        <v>116</v>
      </c>
      <c r="H2472" s="22">
        <f t="shared" si="665"/>
        <v>0</v>
      </c>
      <c r="I2472" s="22" t="s">
        <v>127</v>
      </c>
      <c r="K2472" t="b">
        <f t="shared" ca="1" si="658"/>
        <v>0</v>
      </c>
    </row>
    <row r="2473" spans="1:11">
      <c r="A2473">
        <f t="shared" si="653"/>
        <v>58</v>
      </c>
      <c r="B2473">
        <f t="shared" si="659"/>
        <v>21</v>
      </c>
      <c r="C2473" s="1" t="s">
        <v>1</v>
      </c>
      <c r="D2473" t="str">
        <f>IF(J2467=0,"",IF(SUM(J2475:J2491)&gt;0,C2473,"}"))</f>
        <v>},</v>
      </c>
      <c r="E2473" t="s">
        <v>47</v>
      </c>
      <c r="F2473" t="s">
        <v>116</v>
      </c>
      <c r="H2473" s="22">
        <f t="shared" si="665"/>
        <v>0</v>
      </c>
      <c r="I2473" s="22" t="s">
        <v>127</v>
      </c>
      <c r="K2473" t="b">
        <f t="shared" ca="1" si="658"/>
        <v>0</v>
      </c>
    </row>
    <row r="2474" spans="1:11">
      <c r="A2474">
        <f t="shared" si="653"/>
        <v>58</v>
      </c>
      <c r="B2474">
        <f t="shared" si="659"/>
        <v>22</v>
      </c>
      <c r="C2474" s="1" t="s">
        <v>0</v>
      </c>
      <c r="D2474" t="str">
        <f>IF(J2475=0,"",C2474)</f>
        <v>{</v>
      </c>
      <c r="E2474" t="s">
        <v>47</v>
      </c>
      <c r="F2474" t="s">
        <v>116</v>
      </c>
      <c r="H2474" s="22">
        <f t="shared" si="665"/>
        <v>0</v>
      </c>
      <c r="I2474" s="22" t="s">
        <v>127</v>
      </c>
      <c r="K2474" t="b">
        <f t="shared" ca="1" si="658"/>
        <v>0</v>
      </c>
    </row>
    <row r="2475" spans="1:11">
      <c r="A2475" s="18">
        <f t="shared" ref="A2475:A2495" si="666">ROUNDUP((ROW(C2475)-1)/43,0)</f>
        <v>58</v>
      </c>
      <c r="B2475" s="18">
        <f t="shared" si="659"/>
        <v>23</v>
      </c>
      <c r="C2475" s="19" t="s">
        <v>15</v>
      </c>
      <c r="D2475" s="18" t="str">
        <f>IF(ISNUMBER(SEARCH("n/a",H2475)),"",CONCATENATE(C2475," ",H2475,","))</f>
        <v>"adult_cny": 969,</v>
      </c>
      <c r="E2475" s="18" t="s">
        <v>47</v>
      </c>
      <c r="F2475" s="18" t="s">
        <v>116</v>
      </c>
      <c r="G2475" s="18" t="s">
        <v>119</v>
      </c>
      <c r="H2475" s="22">
        <f t="shared" si="665"/>
        <v>969</v>
      </c>
      <c r="I2475" s="22" t="s">
        <v>127</v>
      </c>
      <c r="J2475">
        <f>COUNT(H2475:H2478)</f>
        <v>4</v>
      </c>
      <c r="K2475" t="b">
        <f t="shared" ca="1" si="658"/>
        <v>0</v>
      </c>
    </row>
    <row r="2476" spans="1:11">
      <c r="A2476" s="18">
        <f t="shared" si="666"/>
        <v>58</v>
      </c>
      <c r="B2476" s="18">
        <f t="shared" si="659"/>
        <v>24</v>
      </c>
      <c r="C2476" s="19" t="s">
        <v>16</v>
      </c>
      <c r="D2476" s="18" t="str">
        <f t="shared" ref="D2476:D2478" si="667">IF(ISNUMBER(SEARCH("n/a",H2476)),"",CONCATENATE(C2476," ",H2476,","))</f>
        <v>"adult_hkd": 1122,</v>
      </c>
      <c r="E2476" s="18" t="s">
        <v>47</v>
      </c>
      <c r="F2476" s="18" t="s">
        <v>116</v>
      </c>
      <c r="G2476" s="18" t="s">
        <v>119</v>
      </c>
      <c r="H2476" s="22">
        <f t="shared" si="665"/>
        <v>1122</v>
      </c>
      <c r="I2476" s="22" t="s">
        <v>127</v>
      </c>
      <c r="K2476" t="b">
        <f t="shared" ca="1" si="658"/>
        <v>0</v>
      </c>
    </row>
    <row r="2477" spans="1:11">
      <c r="A2477" s="18">
        <f t="shared" si="666"/>
        <v>58</v>
      </c>
      <c r="B2477" s="18">
        <f t="shared" si="659"/>
        <v>25</v>
      </c>
      <c r="C2477" s="19" t="s">
        <v>17</v>
      </c>
      <c r="D2477" s="18" t="str">
        <f t="shared" si="667"/>
        <v>"child_cny": 484.5,</v>
      </c>
      <c r="E2477" s="18" t="s">
        <v>47</v>
      </c>
      <c r="F2477" s="18" t="s">
        <v>116</v>
      </c>
      <c r="G2477" s="18" t="s">
        <v>119</v>
      </c>
      <c r="H2477" s="22">
        <f t="shared" si="665"/>
        <v>484.5</v>
      </c>
      <c r="I2477" s="22" t="s">
        <v>127</v>
      </c>
      <c r="K2477" t="b">
        <f t="shared" ca="1" si="658"/>
        <v>0</v>
      </c>
    </row>
    <row r="2478" spans="1:11">
      <c r="A2478" s="18">
        <f t="shared" si="666"/>
        <v>58</v>
      </c>
      <c r="B2478" s="18">
        <f t="shared" si="659"/>
        <v>26</v>
      </c>
      <c r="C2478" s="19" t="s">
        <v>18</v>
      </c>
      <c r="D2478" s="18" t="str">
        <f t="shared" si="667"/>
        <v>"child_hkd": 561,</v>
      </c>
      <c r="E2478" s="18" t="s">
        <v>47</v>
      </c>
      <c r="F2478" s="18" t="s">
        <v>116</v>
      </c>
      <c r="G2478" s="18" t="s">
        <v>119</v>
      </c>
      <c r="H2478" s="22">
        <f t="shared" si="665"/>
        <v>561</v>
      </c>
      <c r="I2478" s="22" t="s">
        <v>127</v>
      </c>
      <c r="K2478" t="b">
        <f t="shared" ca="1" si="658"/>
        <v>0</v>
      </c>
    </row>
    <row r="2479" spans="1:11">
      <c r="A2479">
        <f t="shared" si="666"/>
        <v>58</v>
      </c>
      <c r="B2479">
        <f t="shared" si="659"/>
        <v>27</v>
      </c>
      <c r="C2479" s="1" t="s">
        <v>11</v>
      </c>
      <c r="D2479" t="str">
        <f>IF(J2475=0,"",C2479)</f>
        <v>"class_title":"premium_class",</v>
      </c>
      <c r="E2479" t="s">
        <v>47</v>
      </c>
      <c r="F2479" t="s">
        <v>116</v>
      </c>
      <c r="H2479" s="22">
        <f t="shared" si="665"/>
        <v>0</v>
      </c>
      <c r="I2479" s="22" t="s">
        <v>127</v>
      </c>
      <c r="K2479" t="b">
        <f t="shared" ca="1" si="658"/>
        <v>0</v>
      </c>
    </row>
    <row r="2480" spans="1:11">
      <c r="A2480">
        <f t="shared" si="666"/>
        <v>58</v>
      </c>
      <c r="B2480">
        <f t="shared" si="659"/>
        <v>28</v>
      </c>
      <c r="C2480" s="1" t="s">
        <v>12</v>
      </c>
      <c r="D2480" t="str">
        <f>IF(J2475=0,"",C2480)</f>
        <v>"class_type":2</v>
      </c>
      <c r="E2480" t="s">
        <v>47</v>
      </c>
      <c r="F2480" t="s">
        <v>116</v>
      </c>
      <c r="H2480" s="22">
        <f t="shared" si="665"/>
        <v>0</v>
      </c>
      <c r="I2480" s="22" t="s">
        <v>127</v>
      </c>
      <c r="K2480" t="b">
        <f t="shared" ca="1" si="658"/>
        <v>0</v>
      </c>
    </row>
    <row r="2481" spans="1:11">
      <c r="A2481">
        <f t="shared" si="666"/>
        <v>58</v>
      </c>
      <c r="B2481">
        <f t="shared" si="659"/>
        <v>29</v>
      </c>
      <c r="C2481" s="1" t="s">
        <v>1</v>
      </c>
      <c r="D2481" t="str">
        <f>IF(J2475=0,"",IF(SUM(J2483:J2499)&gt;0,C2481,"}"))</f>
        <v>},</v>
      </c>
      <c r="E2481" t="s">
        <v>47</v>
      </c>
      <c r="F2481" t="s">
        <v>116</v>
      </c>
      <c r="H2481" s="22">
        <f t="shared" si="665"/>
        <v>0</v>
      </c>
      <c r="I2481" s="22" t="s">
        <v>127</v>
      </c>
      <c r="K2481" t="b">
        <f t="shared" ca="1" si="658"/>
        <v>0</v>
      </c>
    </row>
    <row r="2482" spans="1:11">
      <c r="A2482">
        <f t="shared" si="666"/>
        <v>58</v>
      </c>
      <c r="B2482">
        <f t="shared" si="659"/>
        <v>30</v>
      </c>
      <c r="C2482" s="1" t="s">
        <v>0</v>
      </c>
      <c r="D2482" t="str">
        <f>IF(J2483=0,"",C2482)</f>
        <v>{</v>
      </c>
      <c r="E2482" t="s">
        <v>47</v>
      </c>
      <c r="F2482" t="s">
        <v>116</v>
      </c>
      <c r="H2482" s="22">
        <f t="shared" si="665"/>
        <v>0</v>
      </c>
      <c r="I2482" s="22" t="s">
        <v>127</v>
      </c>
      <c r="K2482" t="b">
        <f t="shared" ca="1" si="658"/>
        <v>0</v>
      </c>
    </row>
    <row r="2483" spans="1:11">
      <c r="A2483" s="20">
        <f t="shared" si="666"/>
        <v>58</v>
      </c>
      <c r="B2483" s="20">
        <f t="shared" si="659"/>
        <v>31</v>
      </c>
      <c r="C2483" s="21" t="s">
        <v>15</v>
      </c>
      <c r="D2483" s="20" t="str">
        <f>IF(ISNUMBER(SEARCH("n/a",H2483)),"",CONCATENATE(C2483," ",H2483,","))</f>
        <v>"adult_cny": 1615.5,</v>
      </c>
      <c r="E2483" s="20" t="s">
        <v>47</v>
      </c>
      <c r="F2483" s="20" t="s">
        <v>116</v>
      </c>
      <c r="G2483" s="20" t="s">
        <v>120</v>
      </c>
      <c r="H2483" s="22">
        <f t="shared" si="665"/>
        <v>1615.5</v>
      </c>
      <c r="I2483" s="22" t="s">
        <v>127</v>
      </c>
      <c r="J2483">
        <f>COUNT(H2483:H2486)</f>
        <v>4</v>
      </c>
      <c r="K2483" t="b">
        <f t="shared" ca="1" si="658"/>
        <v>0</v>
      </c>
    </row>
    <row r="2484" spans="1:11">
      <c r="A2484" s="20">
        <f t="shared" si="666"/>
        <v>58</v>
      </c>
      <c r="B2484" s="20">
        <f t="shared" si="659"/>
        <v>32</v>
      </c>
      <c r="C2484" s="21" t="s">
        <v>16</v>
      </c>
      <c r="D2484" s="20" t="str">
        <f t="shared" ref="D2484:D2486" si="668">IF(ISNUMBER(SEARCH("n/a",H2484)),"",CONCATENATE(C2484," ",H2484,","))</f>
        <v>"adult_hkd": 1870,</v>
      </c>
      <c r="E2484" s="20" t="s">
        <v>47</v>
      </c>
      <c r="F2484" s="20" t="s">
        <v>116</v>
      </c>
      <c r="G2484" s="20" t="s">
        <v>120</v>
      </c>
      <c r="H2484" s="22">
        <f t="shared" si="665"/>
        <v>1870</v>
      </c>
      <c r="I2484" s="22" t="s">
        <v>127</v>
      </c>
      <c r="K2484" t="b">
        <f t="shared" ca="1" si="658"/>
        <v>0</v>
      </c>
    </row>
    <row r="2485" spans="1:11">
      <c r="A2485" s="20">
        <f t="shared" si="666"/>
        <v>58</v>
      </c>
      <c r="B2485" s="20">
        <f t="shared" si="659"/>
        <v>33</v>
      </c>
      <c r="C2485" s="21" t="s">
        <v>17</v>
      </c>
      <c r="D2485" s="20" t="str">
        <f t="shared" si="668"/>
        <v>"child_cny": 808,</v>
      </c>
      <c r="E2485" s="20" t="s">
        <v>47</v>
      </c>
      <c r="F2485" s="20" t="s">
        <v>116</v>
      </c>
      <c r="G2485" s="20" t="s">
        <v>120</v>
      </c>
      <c r="H2485" s="22">
        <f t="shared" si="665"/>
        <v>808</v>
      </c>
      <c r="I2485" s="22" t="s">
        <v>127</v>
      </c>
      <c r="K2485" t="b">
        <f t="shared" ca="1" si="658"/>
        <v>0</v>
      </c>
    </row>
    <row r="2486" spans="1:11">
      <c r="A2486" s="20">
        <f t="shared" si="666"/>
        <v>58</v>
      </c>
      <c r="B2486" s="20">
        <f t="shared" si="659"/>
        <v>34</v>
      </c>
      <c r="C2486" s="21" t="s">
        <v>18</v>
      </c>
      <c r="D2486" s="20" t="str">
        <f t="shared" si="668"/>
        <v>"child_hkd": 935,</v>
      </c>
      <c r="E2486" s="20" t="s">
        <v>47</v>
      </c>
      <c r="F2486" s="20" t="s">
        <v>116</v>
      </c>
      <c r="G2486" s="20" t="s">
        <v>120</v>
      </c>
      <c r="H2486" s="22">
        <f t="shared" si="665"/>
        <v>935</v>
      </c>
      <c r="I2486" s="22" t="s">
        <v>127</v>
      </c>
      <c r="K2486" t="b">
        <f t="shared" ca="1" si="658"/>
        <v>0</v>
      </c>
    </row>
    <row r="2487" spans="1:11">
      <c r="A2487">
        <f t="shared" si="666"/>
        <v>58</v>
      </c>
      <c r="B2487">
        <f t="shared" si="659"/>
        <v>35</v>
      </c>
      <c r="C2487" s="1" t="s">
        <v>13</v>
      </c>
      <c r="D2487" t="str">
        <f>IF(J2483=0,"",C2487)</f>
        <v>"class_title":"business_class",</v>
      </c>
      <c r="E2487" t="s">
        <v>47</v>
      </c>
      <c r="F2487" t="s">
        <v>116</v>
      </c>
      <c r="H2487" s="22">
        <f t="shared" si="665"/>
        <v>0</v>
      </c>
      <c r="I2487" s="22" t="s">
        <v>127</v>
      </c>
      <c r="K2487" t="b">
        <f t="shared" ca="1" si="658"/>
        <v>0</v>
      </c>
    </row>
    <row r="2488" spans="1:11">
      <c r="A2488">
        <f t="shared" si="666"/>
        <v>58</v>
      </c>
      <c r="B2488">
        <f t="shared" si="659"/>
        <v>36</v>
      </c>
      <c r="C2488" s="1" t="s">
        <v>14</v>
      </c>
      <c r="D2488" t="str">
        <f>IF(J2483=0,"",C2488)</f>
        <v>"class_type":1</v>
      </c>
      <c r="E2488" t="s">
        <v>47</v>
      </c>
      <c r="F2488" t="s">
        <v>116</v>
      </c>
      <c r="H2488" s="22">
        <f t="shared" si="665"/>
        <v>0</v>
      </c>
      <c r="I2488" s="22" t="s">
        <v>127</v>
      </c>
      <c r="K2488" t="b">
        <f t="shared" ca="1" si="658"/>
        <v>0</v>
      </c>
    </row>
    <row r="2489" spans="1:11">
      <c r="A2489">
        <f t="shared" si="666"/>
        <v>58</v>
      </c>
      <c r="B2489">
        <f t="shared" si="659"/>
        <v>37</v>
      </c>
      <c r="C2489" s="1" t="s">
        <v>2</v>
      </c>
      <c r="D2489" t="str">
        <f>IF(J2483=0,"",C2489)</f>
        <v>}</v>
      </c>
      <c r="E2489" t="s">
        <v>47</v>
      </c>
      <c r="F2489" t="s">
        <v>116</v>
      </c>
      <c r="H2489" s="22">
        <f t="shared" si="665"/>
        <v>0</v>
      </c>
      <c r="I2489" s="22" t="s">
        <v>127</v>
      </c>
      <c r="K2489" t="b">
        <f t="shared" ca="1" si="658"/>
        <v>0</v>
      </c>
    </row>
    <row r="2490" spans="1:11">
      <c r="A2490">
        <f t="shared" si="666"/>
        <v>58</v>
      </c>
      <c r="B2490">
        <f t="shared" si="659"/>
        <v>38</v>
      </c>
      <c r="C2490" s="1" t="s">
        <v>3</v>
      </c>
      <c r="D2490" t="str">
        <f t="shared" ref="D2490:D2492" si="669">C2490</f>
        <v>]</v>
      </c>
      <c r="E2490" t="s">
        <v>47</v>
      </c>
      <c r="F2490" t="s">
        <v>116</v>
      </c>
      <c r="H2490" s="22">
        <f t="shared" si="665"/>
        <v>0</v>
      </c>
      <c r="I2490" s="22" t="s">
        <v>127</v>
      </c>
      <c r="K2490" t="b">
        <f t="shared" ca="1" si="658"/>
        <v>0</v>
      </c>
    </row>
    <row r="2491" spans="1:11">
      <c r="A2491">
        <f t="shared" si="666"/>
        <v>58</v>
      </c>
      <c r="B2491">
        <f t="shared" si="659"/>
        <v>39</v>
      </c>
      <c r="C2491" s="1" t="s">
        <v>2</v>
      </c>
      <c r="D2491" t="str">
        <f t="shared" si="669"/>
        <v>}</v>
      </c>
      <c r="E2491" t="s">
        <v>47</v>
      </c>
      <c r="F2491" t="s">
        <v>116</v>
      </c>
      <c r="H2491" s="22">
        <f t="shared" si="665"/>
        <v>0</v>
      </c>
      <c r="I2491" s="22" t="s">
        <v>127</v>
      </c>
      <c r="K2491" t="b">
        <f t="shared" ca="1" si="658"/>
        <v>0</v>
      </c>
    </row>
    <row r="2492" spans="1:11">
      <c r="A2492">
        <f t="shared" si="666"/>
        <v>58</v>
      </c>
      <c r="B2492">
        <f t="shared" si="659"/>
        <v>40</v>
      </c>
      <c r="C2492" s="1" t="s">
        <v>4</v>
      </c>
      <c r="D2492" t="str">
        <f t="shared" si="669"/>
        <v>],</v>
      </c>
      <c r="E2492" t="s">
        <v>47</v>
      </c>
      <c r="F2492" t="s">
        <v>116</v>
      </c>
      <c r="H2492" s="22">
        <f t="shared" si="665"/>
        <v>0</v>
      </c>
      <c r="I2492" s="22" t="s">
        <v>127</v>
      </c>
      <c r="K2492" t="b">
        <f t="shared" ca="1" si="658"/>
        <v>0</v>
      </c>
    </row>
    <row r="2493" spans="1:11">
      <c r="A2493">
        <f t="shared" si="666"/>
        <v>58</v>
      </c>
      <c r="B2493">
        <f t="shared" si="659"/>
        <v>41</v>
      </c>
      <c r="C2493" s="1" t="s">
        <v>19</v>
      </c>
      <c r="D2493" t="str">
        <f>CONCATENATE(C2493," ",A2493,",")</f>
        <v>"fee_id": 58,</v>
      </c>
      <c r="E2493" t="s">
        <v>47</v>
      </c>
      <c r="F2493" t="s">
        <v>116</v>
      </c>
      <c r="H2493" s="22">
        <f t="shared" si="665"/>
        <v>0</v>
      </c>
      <c r="I2493" s="22" t="s">
        <v>127</v>
      </c>
      <c r="K2493" t="b">
        <f t="shared" ca="1" si="658"/>
        <v>0</v>
      </c>
    </row>
    <row r="2494" spans="1:11">
      <c r="A2494">
        <f t="shared" si="666"/>
        <v>58</v>
      </c>
      <c r="B2494">
        <f t="shared" si="659"/>
        <v>42</v>
      </c>
      <c r="C2494" s="1" t="s">
        <v>129</v>
      </c>
      <c r="D2494" t="str">
        <f>CONCATENATE(C2494,E2494,"2",F2494,"""")</f>
        <v>"route_id": "GYB2WEK"</v>
      </c>
      <c r="E2494" t="s">
        <v>47</v>
      </c>
      <c r="F2494" t="s">
        <v>116</v>
      </c>
      <c r="H2494" s="22">
        <f t="shared" si="665"/>
        <v>0</v>
      </c>
      <c r="I2494" s="22" t="s">
        <v>127</v>
      </c>
      <c r="K2494" t="b">
        <f t="shared" ca="1" si="658"/>
        <v>0</v>
      </c>
    </row>
    <row r="2495" spans="1:11">
      <c r="A2495">
        <f t="shared" si="666"/>
        <v>58</v>
      </c>
      <c r="B2495">
        <f t="shared" si="659"/>
        <v>43</v>
      </c>
      <c r="C2495" s="1" t="s">
        <v>1</v>
      </c>
      <c r="D2495" t="str">
        <f>IF(D2496="","}",C2495)</f>
        <v>},</v>
      </c>
      <c r="E2495" t="s">
        <v>47</v>
      </c>
      <c r="F2495" t="s">
        <v>116</v>
      </c>
      <c r="H2495" s="22">
        <f t="shared" si="665"/>
        <v>0</v>
      </c>
      <c r="I2495" s="22" t="s">
        <v>127</v>
      </c>
      <c r="K2495" t="b">
        <f t="shared" ca="1" si="658"/>
        <v>0</v>
      </c>
    </row>
    <row r="2496" spans="1:11">
      <c r="A2496">
        <f>ROUNDUP((ROW(C2496)-1)/43,0)</f>
        <v>59</v>
      </c>
      <c r="B2496">
        <f t="shared" si="659"/>
        <v>1</v>
      </c>
      <c r="C2496" s="1" t="s">
        <v>0</v>
      </c>
      <c r="D2496" t="str">
        <f>C2496</f>
        <v>{</v>
      </c>
      <c r="E2496" t="s">
        <v>49</v>
      </c>
      <c r="F2496" t="s">
        <v>116</v>
      </c>
      <c r="H2496" s="22">
        <f t="shared" si="665"/>
        <v>0</v>
      </c>
      <c r="I2496" s="22" t="s">
        <v>127</v>
      </c>
      <c r="K2496" t="b">
        <f t="shared" ca="1" si="658"/>
        <v>0</v>
      </c>
    </row>
    <row r="2497" spans="1:11">
      <c r="A2497">
        <f t="shared" ref="A2497:A2560" si="670">ROUNDUP((ROW(C2497)-1)/43,0)</f>
        <v>59</v>
      </c>
      <c r="B2497">
        <f t="shared" si="659"/>
        <v>2</v>
      </c>
      <c r="C2497" s="1" t="s">
        <v>5</v>
      </c>
      <c r="D2497" t="str">
        <f t="shared" ref="D2497:D2500" si="671">C2497</f>
        <v>"fee_data":[</v>
      </c>
      <c r="E2497" t="s">
        <v>49</v>
      </c>
      <c r="F2497" t="s">
        <v>116</v>
      </c>
      <c r="H2497" s="22">
        <f t="shared" si="665"/>
        <v>0</v>
      </c>
      <c r="I2497" s="22" t="s">
        <v>127</v>
      </c>
      <c r="K2497" t="b">
        <f t="shared" ca="1" si="658"/>
        <v>0</v>
      </c>
    </row>
    <row r="2498" spans="1:11">
      <c r="A2498">
        <f t="shared" si="670"/>
        <v>59</v>
      </c>
      <c r="B2498">
        <f t="shared" si="659"/>
        <v>3</v>
      </c>
      <c r="C2498" s="1" t="s">
        <v>0</v>
      </c>
      <c r="D2498" t="str">
        <f t="shared" si="671"/>
        <v>{</v>
      </c>
      <c r="E2498" t="s">
        <v>49</v>
      </c>
      <c r="F2498" t="s">
        <v>116</v>
      </c>
      <c r="H2498" s="22">
        <f t="shared" si="665"/>
        <v>0</v>
      </c>
      <c r="I2498" s="22" t="s">
        <v>127</v>
      </c>
      <c r="K2498" t="b">
        <f t="shared" ref="K2498:K2561" ca="1" si="672">IF(EXACT($N$1,$N$2),"",FALSE)</f>
        <v>0</v>
      </c>
    </row>
    <row r="2499" spans="1:11">
      <c r="A2499">
        <f t="shared" si="670"/>
        <v>59</v>
      </c>
      <c r="B2499">
        <f t="shared" ref="B2499:B2562" si="673">MOD((ROW(C2499)-2),43)+1</f>
        <v>4</v>
      </c>
      <c r="C2499" s="24" t="s">
        <v>133</v>
      </c>
      <c r="D2499" t="str">
        <f>CONCATENATE(C2499,$M$1,",",$N$1,""",")</f>
        <v>"fee_date":"2019,2",</v>
      </c>
      <c r="E2499" t="s">
        <v>49</v>
      </c>
      <c r="F2499" t="s">
        <v>116</v>
      </c>
      <c r="H2499" s="22">
        <f t="shared" si="665"/>
        <v>0</v>
      </c>
      <c r="I2499" s="22" t="s">
        <v>127</v>
      </c>
      <c r="K2499" t="b">
        <f t="shared" ca="1" si="672"/>
        <v>0</v>
      </c>
    </row>
    <row r="2500" spans="1:11">
      <c r="A2500">
        <f t="shared" si="670"/>
        <v>59</v>
      </c>
      <c r="B2500">
        <f t="shared" si="673"/>
        <v>5</v>
      </c>
      <c r="C2500" s="1" t="s">
        <v>6</v>
      </c>
      <c r="D2500" t="str">
        <f t="shared" si="671"/>
        <v>"fee_detail":[</v>
      </c>
      <c r="E2500" t="s">
        <v>49</v>
      </c>
      <c r="F2500" t="s">
        <v>116</v>
      </c>
      <c r="H2500" s="22">
        <f t="shared" si="665"/>
        <v>0</v>
      </c>
      <c r="I2500" s="22" t="s">
        <v>127</v>
      </c>
      <c r="K2500" t="b">
        <f t="shared" ca="1" si="672"/>
        <v>0</v>
      </c>
    </row>
    <row r="2501" spans="1:11">
      <c r="A2501">
        <f t="shared" si="670"/>
        <v>59</v>
      </c>
      <c r="B2501">
        <f t="shared" si="673"/>
        <v>6</v>
      </c>
      <c r="C2501" s="1" t="s">
        <v>0</v>
      </c>
      <c r="D2501" t="str">
        <f>IF(J2502=0,"",C2501)</f>
        <v>{</v>
      </c>
      <c r="E2501" t="s">
        <v>49</v>
      </c>
      <c r="F2501" t="s">
        <v>116</v>
      </c>
      <c r="H2501" s="22">
        <f t="shared" si="665"/>
        <v>0</v>
      </c>
      <c r="I2501" s="22" t="s">
        <v>127</v>
      </c>
      <c r="K2501" t="b">
        <f t="shared" ca="1" si="672"/>
        <v>0</v>
      </c>
    </row>
    <row r="2502" spans="1:11">
      <c r="A2502" s="14">
        <f t="shared" si="670"/>
        <v>59</v>
      </c>
      <c r="B2502" s="14">
        <f t="shared" si="673"/>
        <v>7</v>
      </c>
      <c r="C2502" s="15" t="s">
        <v>15</v>
      </c>
      <c r="D2502" s="14" t="str">
        <f>IF(ISNUMBER(SEARCH("n/a",H2502)),"",CONCATENATE(C2502," ",H2502,","))</f>
        <v>"adult_cny": 935,</v>
      </c>
      <c r="E2502" s="14" t="s">
        <v>49</v>
      </c>
      <c r="F2502" s="14" t="s">
        <v>116</v>
      </c>
      <c r="G2502" s="14" t="s">
        <v>117</v>
      </c>
      <c r="H2502" s="22">
        <f t="shared" si="665"/>
        <v>935</v>
      </c>
      <c r="I2502" s="22" t="s">
        <v>127</v>
      </c>
      <c r="J2502">
        <f>COUNT(H2502:H2505)</f>
        <v>4</v>
      </c>
      <c r="K2502" t="b">
        <f t="shared" ca="1" si="672"/>
        <v>0</v>
      </c>
    </row>
    <row r="2503" spans="1:11">
      <c r="A2503" s="14">
        <f t="shared" si="670"/>
        <v>59</v>
      </c>
      <c r="B2503" s="14">
        <f t="shared" si="673"/>
        <v>8</v>
      </c>
      <c r="C2503" s="15" t="s">
        <v>16</v>
      </c>
      <c r="D2503" s="14" t="str">
        <f t="shared" ref="D2503:D2505" si="674">IF(ISNUMBER(SEARCH("n/a",H2503)),"",CONCATENATE(C2503," ",H2503,","))</f>
        <v>"adult_hkd": 1082,</v>
      </c>
      <c r="E2503" s="14" t="s">
        <v>49</v>
      </c>
      <c r="F2503" s="14" t="s">
        <v>116</v>
      </c>
      <c r="G2503" s="14" t="s">
        <v>117</v>
      </c>
      <c r="H2503" s="22">
        <f t="shared" si="665"/>
        <v>1082</v>
      </c>
      <c r="I2503" s="22" t="s">
        <v>127</v>
      </c>
      <c r="K2503" t="b">
        <f t="shared" ca="1" si="672"/>
        <v>0</v>
      </c>
    </row>
    <row r="2504" spans="1:11">
      <c r="A2504" s="14">
        <f t="shared" si="670"/>
        <v>59</v>
      </c>
      <c r="B2504" s="14">
        <f t="shared" si="673"/>
        <v>9</v>
      </c>
      <c r="C2504" s="15" t="s">
        <v>17</v>
      </c>
      <c r="D2504" s="14" t="str">
        <f t="shared" si="674"/>
        <v>"child_cny": 467.5,</v>
      </c>
      <c r="E2504" s="14" t="s">
        <v>49</v>
      </c>
      <c r="F2504" s="14" t="s">
        <v>116</v>
      </c>
      <c r="G2504" s="14" t="s">
        <v>117</v>
      </c>
      <c r="H2504" s="22">
        <f t="shared" si="665"/>
        <v>467.5</v>
      </c>
      <c r="I2504" s="22" t="s">
        <v>127</v>
      </c>
      <c r="K2504" t="b">
        <f t="shared" ca="1" si="672"/>
        <v>0</v>
      </c>
    </row>
    <row r="2505" spans="1:11">
      <c r="A2505" s="14">
        <f t="shared" si="670"/>
        <v>59</v>
      </c>
      <c r="B2505" s="14">
        <f t="shared" si="673"/>
        <v>10</v>
      </c>
      <c r="C2505" s="15" t="s">
        <v>18</v>
      </c>
      <c r="D2505" s="14" t="str">
        <f t="shared" si="674"/>
        <v>"child_hkd": 541,</v>
      </c>
      <c r="E2505" s="14" t="s">
        <v>49</v>
      </c>
      <c r="F2505" s="14" t="s">
        <v>116</v>
      </c>
      <c r="G2505" s="14" t="s">
        <v>117</v>
      </c>
      <c r="H2505" s="22">
        <f t="shared" si="665"/>
        <v>541</v>
      </c>
      <c r="I2505" s="22" t="s">
        <v>127</v>
      </c>
      <c r="K2505" t="b">
        <f t="shared" ca="1" si="672"/>
        <v>0</v>
      </c>
    </row>
    <row r="2506" spans="1:11">
      <c r="A2506">
        <f t="shared" si="670"/>
        <v>59</v>
      </c>
      <c r="B2506">
        <f t="shared" si="673"/>
        <v>11</v>
      </c>
      <c r="C2506" s="1" t="s">
        <v>7</v>
      </c>
      <c r="D2506" t="str">
        <f>IF(J2502=0,"",C2506)</f>
        <v>"class_title":"second_class",</v>
      </c>
      <c r="E2506" t="s">
        <v>49</v>
      </c>
      <c r="F2506" t="s">
        <v>116</v>
      </c>
      <c r="H2506" s="22">
        <f t="shared" si="665"/>
        <v>0</v>
      </c>
      <c r="I2506" s="22" t="s">
        <v>127</v>
      </c>
      <c r="K2506" t="b">
        <f t="shared" ca="1" si="672"/>
        <v>0</v>
      </c>
    </row>
    <row r="2507" spans="1:11">
      <c r="A2507">
        <f t="shared" si="670"/>
        <v>59</v>
      </c>
      <c r="B2507">
        <f t="shared" si="673"/>
        <v>12</v>
      </c>
      <c r="C2507" s="1" t="s">
        <v>8</v>
      </c>
      <c r="D2507" t="str">
        <f>IF(J2502=0,"",C2507)</f>
        <v>"class_type":4</v>
      </c>
      <c r="E2507" t="s">
        <v>49</v>
      </c>
      <c r="F2507" t="s">
        <v>116</v>
      </c>
      <c r="H2507" s="22">
        <f t="shared" si="665"/>
        <v>0</v>
      </c>
      <c r="I2507" s="22" t="s">
        <v>127</v>
      </c>
      <c r="K2507" t="b">
        <f t="shared" ca="1" si="672"/>
        <v>0</v>
      </c>
    </row>
    <row r="2508" spans="1:11">
      <c r="A2508">
        <f t="shared" si="670"/>
        <v>59</v>
      </c>
      <c r="B2508">
        <f t="shared" si="673"/>
        <v>13</v>
      </c>
      <c r="C2508" s="1" t="s">
        <v>1</v>
      </c>
      <c r="D2508" t="str">
        <f>IF(J2502=0,"",IF(SUM(J2510:J2526)&gt;0,C2508,"}"))</f>
        <v>},</v>
      </c>
      <c r="E2508" t="s">
        <v>49</v>
      </c>
      <c r="F2508" t="s">
        <v>116</v>
      </c>
      <c r="H2508" s="22">
        <f t="shared" si="665"/>
        <v>0</v>
      </c>
      <c r="I2508" s="22" t="s">
        <v>127</v>
      </c>
      <c r="K2508" t="b">
        <f t="shared" ca="1" si="672"/>
        <v>0</v>
      </c>
    </row>
    <row r="2509" spans="1:11">
      <c r="A2509">
        <f t="shared" si="670"/>
        <v>59</v>
      </c>
      <c r="B2509">
        <f t="shared" si="673"/>
        <v>14</v>
      </c>
      <c r="C2509" s="1" t="s">
        <v>0</v>
      </c>
      <c r="D2509" t="str">
        <f>IF(J2510=0,"",C2509)</f>
        <v>{</v>
      </c>
      <c r="E2509" t="s">
        <v>49</v>
      </c>
      <c r="F2509" t="s">
        <v>116</v>
      </c>
      <c r="H2509" s="22">
        <f t="shared" si="665"/>
        <v>0</v>
      </c>
      <c r="I2509" s="22" t="s">
        <v>127</v>
      </c>
      <c r="K2509" t="b">
        <f t="shared" ca="1" si="672"/>
        <v>0</v>
      </c>
    </row>
    <row r="2510" spans="1:11">
      <c r="A2510" s="16">
        <f t="shared" si="670"/>
        <v>59</v>
      </c>
      <c r="B2510" s="16">
        <f t="shared" si="673"/>
        <v>15</v>
      </c>
      <c r="C2510" s="17" t="s">
        <v>15</v>
      </c>
      <c r="D2510" s="16" t="str">
        <f>IF(ISNUMBER(SEARCH("n/a",H2510)),"",CONCATENATE(C2510," ",H2510,","))</f>
        <v>"adult_cny": 1529.5,</v>
      </c>
      <c r="E2510" s="16" t="s">
        <v>49</v>
      </c>
      <c r="F2510" s="16" t="s">
        <v>116</v>
      </c>
      <c r="G2510" s="16" t="s">
        <v>118</v>
      </c>
      <c r="H2510" s="22">
        <f t="shared" si="665"/>
        <v>1529.5</v>
      </c>
      <c r="I2510" s="22" t="s">
        <v>127</v>
      </c>
      <c r="J2510">
        <f>COUNT(H2510:H2513)</f>
        <v>4</v>
      </c>
      <c r="K2510" t="b">
        <f t="shared" ca="1" si="672"/>
        <v>0</v>
      </c>
    </row>
    <row r="2511" spans="1:11">
      <c r="A2511" s="16">
        <f t="shared" si="670"/>
        <v>59</v>
      </c>
      <c r="B2511" s="16">
        <f t="shared" si="673"/>
        <v>16</v>
      </c>
      <c r="C2511" s="17" t="s">
        <v>16</v>
      </c>
      <c r="D2511" s="16" t="str">
        <f t="shared" ref="D2511:D2513" si="675">IF(ISNUMBER(SEARCH("n/a",H2511)),"",CONCATENATE(C2511," ",H2511,","))</f>
        <v>"adult_hkd": 1770,</v>
      </c>
      <c r="E2511" s="16" t="s">
        <v>49</v>
      </c>
      <c r="F2511" s="16" t="s">
        <v>116</v>
      </c>
      <c r="G2511" s="16" t="s">
        <v>118</v>
      </c>
      <c r="H2511" s="22">
        <f t="shared" si="665"/>
        <v>1770</v>
      </c>
      <c r="I2511" s="22" t="s">
        <v>127</v>
      </c>
      <c r="K2511" t="b">
        <f t="shared" ca="1" si="672"/>
        <v>0</v>
      </c>
    </row>
    <row r="2512" spans="1:11">
      <c r="A2512" s="16">
        <f t="shared" si="670"/>
        <v>59</v>
      </c>
      <c r="B2512" s="16">
        <f t="shared" si="673"/>
        <v>17</v>
      </c>
      <c r="C2512" s="17" t="s">
        <v>17</v>
      </c>
      <c r="D2512" s="16" t="str">
        <f t="shared" si="675"/>
        <v>"child_cny": 765,</v>
      </c>
      <c r="E2512" s="16" t="s">
        <v>49</v>
      </c>
      <c r="F2512" s="16" t="s">
        <v>116</v>
      </c>
      <c r="G2512" s="16" t="s">
        <v>118</v>
      </c>
      <c r="H2512" s="22">
        <f t="shared" si="665"/>
        <v>765</v>
      </c>
      <c r="I2512" s="22" t="s">
        <v>127</v>
      </c>
      <c r="K2512" t="b">
        <f t="shared" ca="1" si="672"/>
        <v>0</v>
      </c>
    </row>
    <row r="2513" spans="1:11">
      <c r="A2513" s="16">
        <f t="shared" si="670"/>
        <v>59</v>
      </c>
      <c r="B2513" s="16">
        <f t="shared" si="673"/>
        <v>18</v>
      </c>
      <c r="C2513" s="17" t="s">
        <v>18</v>
      </c>
      <c r="D2513" s="16" t="str">
        <f t="shared" si="675"/>
        <v>"child_hkd": 885,</v>
      </c>
      <c r="E2513" s="16" t="s">
        <v>49</v>
      </c>
      <c r="F2513" s="16" t="s">
        <v>116</v>
      </c>
      <c r="G2513" s="16" t="s">
        <v>118</v>
      </c>
      <c r="H2513" s="22">
        <f t="shared" si="665"/>
        <v>885</v>
      </c>
      <c r="I2513" s="22" t="s">
        <v>127</v>
      </c>
      <c r="K2513" t="b">
        <f t="shared" ca="1" si="672"/>
        <v>0</v>
      </c>
    </row>
    <row r="2514" spans="1:11">
      <c r="A2514">
        <f t="shared" si="670"/>
        <v>59</v>
      </c>
      <c r="B2514">
        <f t="shared" si="673"/>
        <v>19</v>
      </c>
      <c r="C2514" s="1" t="s">
        <v>9</v>
      </c>
      <c r="D2514" t="str">
        <f>IF(J2510=0,"",C2514)</f>
        <v>"class_title":"first_class",</v>
      </c>
      <c r="E2514" t="s">
        <v>49</v>
      </c>
      <c r="F2514" t="s">
        <v>116</v>
      </c>
      <c r="H2514" s="22">
        <f t="shared" si="665"/>
        <v>0</v>
      </c>
      <c r="I2514" s="22" t="s">
        <v>127</v>
      </c>
      <c r="K2514" t="b">
        <f t="shared" ca="1" si="672"/>
        <v>0</v>
      </c>
    </row>
    <row r="2515" spans="1:11">
      <c r="A2515">
        <f t="shared" si="670"/>
        <v>59</v>
      </c>
      <c r="B2515">
        <f t="shared" si="673"/>
        <v>20</v>
      </c>
      <c r="C2515" s="1" t="s">
        <v>10</v>
      </c>
      <c r="D2515" t="str">
        <f>IF(J2510=0,"",C2515)</f>
        <v>"class_type":3</v>
      </c>
      <c r="E2515" t="s">
        <v>49</v>
      </c>
      <c r="F2515" t="s">
        <v>116</v>
      </c>
      <c r="H2515" s="22">
        <f t="shared" si="665"/>
        <v>0</v>
      </c>
      <c r="I2515" s="22" t="s">
        <v>127</v>
      </c>
      <c r="K2515" t="b">
        <f t="shared" ca="1" si="672"/>
        <v>0</v>
      </c>
    </row>
    <row r="2516" spans="1:11">
      <c r="A2516">
        <f t="shared" si="670"/>
        <v>59</v>
      </c>
      <c r="B2516">
        <f t="shared" si="673"/>
        <v>21</v>
      </c>
      <c r="C2516" s="1" t="s">
        <v>1</v>
      </c>
      <c r="D2516" t="str">
        <f>IF(J2510=0,"",IF(SUM(J2518:J2534)&gt;0,C2516,"}"))</f>
        <v>},</v>
      </c>
      <c r="E2516" t="s">
        <v>49</v>
      </c>
      <c r="F2516" t="s">
        <v>116</v>
      </c>
      <c r="H2516" s="22">
        <f t="shared" si="665"/>
        <v>0</v>
      </c>
      <c r="I2516" s="22" t="s">
        <v>127</v>
      </c>
      <c r="K2516" t="b">
        <f t="shared" ca="1" si="672"/>
        <v>0</v>
      </c>
    </row>
    <row r="2517" spans="1:11">
      <c r="A2517">
        <f t="shared" si="670"/>
        <v>59</v>
      </c>
      <c r="B2517">
        <f t="shared" si="673"/>
        <v>22</v>
      </c>
      <c r="C2517" s="1" t="s">
        <v>0</v>
      </c>
      <c r="D2517" t="str">
        <f>IF(J2518=0,"",C2517)</f>
        <v>{</v>
      </c>
      <c r="E2517" t="s">
        <v>49</v>
      </c>
      <c r="F2517" t="s">
        <v>116</v>
      </c>
      <c r="H2517" s="22">
        <f t="shared" si="665"/>
        <v>0</v>
      </c>
      <c r="I2517" s="22" t="s">
        <v>127</v>
      </c>
      <c r="K2517" t="b">
        <f t="shared" ca="1" si="672"/>
        <v>0</v>
      </c>
    </row>
    <row r="2518" spans="1:11">
      <c r="A2518" s="18">
        <f t="shared" si="670"/>
        <v>59</v>
      </c>
      <c r="B2518" s="18">
        <f t="shared" si="673"/>
        <v>23</v>
      </c>
      <c r="C2518" s="19" t="s">
        <v>15</v>
      </c>
      <c r="D2518" s="18" t="str">
        <f>IF(ISNUMBER(SEARCH("n/a",H2518)),"",CONCATENATE(C2518," ",H2518,","))</f>
        <v>"adult_cny": 1757.5,</v>
      </c>
      <c r="E2518" s="18" t="s">
        <v>49</v>
      </c>
      <c r="F2518" s="18" t="s">
        <v>116</v>
      </c>
      <c r="G2518" s="18" t="s">
        <v>119</v>
      </c>
      <c r="H2518" s="22">
        <f t="shared" si="665"/>
        <v>1757.5</v>
      </c>
      <c r="I2518" s="22" t="s">
        <v>127</v>
      </c>
      <c r="J2518">
        <f>COUNT(H2518:H2521)</f>
        <v>4</v>
      </c>
      <c r="K2518" t="b">
        <f t="shared" ca="1" si="672"/>
        <v>0</v>
      </c>
    </row>
    <row r="2519" spans="1:11">
      <c r="A2519" s="18">
        <f t="shared" si="670"/>
        <v>59</v>
      </c>
      <c r="B2519" s="18">
        <f t="shared" si="673"/>
        <v>24</v>
      </c>
      <c r="C2519" s="19" t="s">
        <v>16</v>
      </c>
      <c r="D2519" s="18" t="str">
        <f t="shared" ref="D2519:D2521" si="676">IF(ISNUMBER(SEARCH("n/a",H2519)),"",CONCATENATE(C2519," ",H2519,","))</f>
        <v>"adult_hkd": 2034,</v>
      </c>
      <c r="E2519" s="18" t="s">
        <v>49</v>
      </c>
      <c r="F2519" s="18" t="s">
        <v>116</v>
      </c>
      <c r="G2519" s="18" t="s">
        <v>119</v>
      </c>
      <c r="H2519" s="22">
        <f t="shared" si="665"/>
        <v>2034</v>
      </c>
      <c r="I2519" s="22" t="s">
        <v>127</v>
      </c>
      <c r="K2519" t="b">
        <f t="shared" ca="1" si="672"/>
        <v>0</v>
      </c>
    </row>
    <row r="2520" spans="1:11">
      <c r="A2520" s="18">
        <f t="shared" si="670"/>
        <v>59</v>
      </c>
      <c r="B2520" s="18">
        <f t="shared" si="673"/>
        <v>25</v>
      </c>
      <c r="C2520" s="19" t="s">
        <v>17</v>
      </c>
      <c r="D2520" s="18" t="str">
        <f t="shared" si="676"/>
        <v>"child_cny": 879,</v>
      </c>
      <c r="E2520" s="18" t="s">
        <v>49</v>
      </c>
      <c r="F2520" s="18" t="s">
        <v>116</v>
      </c>
      <c r="G2520" s="18" t="s">
        <v>119</v>
      </c>
      <c r="H2520" s="22">
        <f t="shared" si="665"/>
        <v>879</v>
      </c>
      <c r="I2520" s="22" t="s">
        <v>127</v>
      </c>
      <c r="K2520" t="b">
        <f t="shared" ca="1" si="672"/>
        <v>0</v>
      </c>
    </row>
    <row r="2521" spans="1:11">
      <c r="A2521" s="18">
        <f t="shared" si="670"/>
        <v>59</v>
      </c>
      <c r="B2521" s="18">
        <f t="shared" si="673"/>
        <v>26</v>
      </c>
      <c r="C2521" s="19" t="s">
        <v>18</v>
      </c>
      <c r="D2521" s="18" t="str">
        <f t="shared" si="676"/>
        <v>"child_hkd": 1017,</v>
      </c>
      <c r="E2521" s="18" t="s">
        <v>49</v>
      </c>
      <c r="F2521" s="18" t="s">
        <v>116</v>
      </c>
      <c r="G2521" s="18" t="s">
        <v>119</v>
      </c>
      <c r="H2521" s="22">
        <f t="shared" si="665"/>
        <v>1017</v>
      </c>
      <c r="I2521" s="22" t="s">
        <v>127</v>
      </c>
      <c r="K2521" t="b">
        <f t="shared" ca="1" si="672"/>
        <v>0</v>
      </c>
    </row>
    <row r="2522" spans="1:11">
      <c r="A2522">
        <f t="shared" si="670"/>
        <v>59</v>
      </c>
      <c r="B2522">
        <f t="shared" si="673"/>
        <v>27</v>
      </c>
      <c r="C2522" s="1" t="s">
        <v>11</v>
      </c>
      <c r="D2522" t="str">
        <f>IF(J2518=0,"",C2522)</f>
        <v>"class_title":"premium_class",</v>
      </c>
      <c r="E2522" t="s">
        <v>49</v>
      </c>
      <c r="F2522" t="s">
        <v>116</v>
      </c>
      <c r="H2522" s="22">
        <f t="shared" si="665"/>
        <v>0</v>
      </c>
      <c r="I2522" s="22" t="s">
        <v>127</v>
      </c>
      <c r="K2522" t="b">
        <f t="shared" ca="1" si="672"/>
        <v>0</v>
      </c>
    </row>
    <row r="2523" spans="1:11">
      <c r="A2523">
        <f t="shared" si="670"/>
        <v>59</v>
      </c>
      <c r="B2523">
        <f t="shared" si="673"/>
        <v>28</v>
      </c>
      <c r="C2523" s="1" t="s">
        <v>12</v>
      </c>
      <c r="D2523" t="str">
        <f>IF(J2518=0,"",C2523)</f>
        <v>"class_type":2</v>
      </c>
      <c r="E2523" t="s">
        <v>49</v>
      </c>
      <c r="F2523" t="s">
        <v>116</v>
      </c>
      <c r="H2523" s="22">
        <f t="shared" si="665"/>
        <v>0</v>
      </c>
      <c r="I2523" s="22" t="s">
        <v>127</v>
      </c>
      <c r="K2523" t="b">
        <f t="shared" ca="1" si="672"/>
        <v>0</v>
      </c>
    </row>
    <row r="2524" spans="1:11">
      <c r="A2524">
        <f t="shared" si="670"/>
        <v>59</v>
      </c>
      <c r="B2524">
        <f t="shared" si="673"/>
        <v>29</v>
      </c>
      <c r="C2524" s="1" t="s">
        <v>1</v>
      </c>
      <c r="D2524" t="str">
        <f>IF(J2518=0,"",IF(SUM(J2526:J2542)&gt;0,C2524,"}"))</f>
        <v>},</v>
      </c>
      <c r="E2524" t="s">
        <v>49</v>
      </c>
      <c r="F2524" t="s">
        <v>116</v>
      </c>
      <c r="H2524" s="22">
        <f t="shared" si="665"/>
        <v>0</v>
      </c>
      <c r="I2524" s="22" t="s">
        <v>127</v>
      </c>
      <c r="K2524" t="b">
        <f t="shared" ca="1" si="672"/>
        <v>0</v>
      </c>
    </row>
    <row r="2525" spans="1:11">
      <c r="A2525">
        <f t="shared" si="670"/>
        <v>59</v>
      </c>
      <c r="B2525">
        <f t="shared" si="673"/>
        <v>30</v>
      </c>
      <c r="C2525" s="1" t="s">
        <v>0</v>
      </c>
      <c r="D2525" t="str">
        <f>IF(J2526=0,"",C2525)</f>
        <v>{</v>
      </c>
      <c r="E2525" t="s">
        <v>49</v>
      </c>
      <c r="F2525" t="s">
        <v>116</v>
      </c>
      <c r="H2525" s="22">
        <f t="shared" si="665"/>
        <v>0</v>
      </c>
      <c r="I2525" s="22" t="s">
        <v>127</v>
      </c>
      <c r="K2525" t="b">
        <f t="shared" ca="1" si="672"/>
        <v>0</v>
      </c>
    </row>
    <row r="2526" spans="1:11">
      <c r="A2526" s="20">
        <f t="shared" si="670"/>
        <v>59</v>
      </c>
      <c r="B2526" s="20">
        <f t="shared" si="673"/>
        <v>31</v>
      </c>
      <c r="C2526" s="21" t="s">
        <v>15</v>
      </c>
      <c r="D2526" s="20" t="str">
        <f>IF(ISNUMBER(SEARCH("n/a",H2526)),"",CONCATENATE(C2526," ",H2526,","))</f>
        <v>"adult_cny": 2918,</v>
      </c>
      <c r="E2526" s="20" t="s">
        <v>49</v>
      </c>
      <c r="F2526" s="20" t="s">
        <v>116</v>
      </c>
      <c r="G2526" s="20" t="s">
        <v>120</v>
      </c>
      <c r="H2526" s="22">
        <f t="shared" si="665"/>
        <v>2918</v>
      </c>
      <c r="I2526" s="22" t="s">
        <v>127</v>
      </c>
      <c r="J2526">
        <f>COUNT(H2526:H2529)</f>
        <v>4</v>
      </c>
      <c r="K2526" t="b">
        <f t="shared" ca="1" si="672"/>
        <v>0</v>
      </c>
    </row>
    <row r="2527" spans="1:11">
      <c r="A2527" s="20">
        <f t="shared" si="670"/>
        <v>59</v>
      </c>
      <c r="B2527" s="20">
        <f t="shared" si="673"/>
        <v>32</v>
      </c>
      <c r="C2527" s="21" t="s">
        <v>16</v>
      </c>
      <c r="D2527" s="20" t="str">
        <f t="shared" ref="D2527:D2529" si="677">IF(ISNUMBER(SEARCH("n/a",H2527)),"",CONCATENATE(C2527," ",H2527,","))</f>
        <v>"adult_hkd": 3377,</v>
      </c>
      <c r="E2527" s="20" t="s">
        <v>49</v>
      </c>
      <c r="F2527" s="20" t="s">
        <v>116</v>
      </c>
      <c r="G2527" s="20" t="s">
        <v>120</v>
      </c>
      <c r="H2527" s="22">
        <f t="shared" si="665"/>
        <v>3377</v>
      </c>
      <c r="I2527" s="22" t="s">
        <v>127</v>
      </c>
      <c r="K2527" t="b">
        <f t="shared" ca="1" si="672"/>
        <v>0</v>
      </c>
    </row>
    <row r="2528" spans="1:11">
      <c r="A2528" s="20">
        <f t="shared" si="670"/>
        <v>59</v>
      </c>
      <c r="B2528" s="20">
        <f t="shared" si="673"/>
        <v>33</v>
      </c>
      <c r="C2528" s="21" t="s">
        <v>17</v>
      </c>
      <c r="D2528" s="20" t="str">
        <f t="shared" si="677"/>
        <v>"child_cny": 1459,</v>
      </c>
      <c r="E2528" s="20" t="s">
        <v>49</v>
      </c>
      <c r="F2528" s="20" t="s">
        <v>116</v>
      </c>
      <c r="G2528" s="20" t="s">
        <v>120</v>
      </c>
      <c r="H2528" s="22">
        <f t="shared" si="665"/>
        <v>1459</v>
      </c>
      <c r="I2528" s="22" t="s">
        <v>127</v>
      </c>
      <c r="K2528" t="b">
        <f t="shared" ca="1" si="672"/>
        <v>0</v>
      </c>
    </row>
    <row r="2529" spans="1:11">
      <c r="A2529" s="20">
        <f t="shared" si="670"/>
        <v>59</v>
      </c>
      <c r="B2529" s="20">
        <f t="shared" si="673"/>
        <v>34</v>
      </c>
      <c r="C2529" s="21" t="s">
        <v>18</v>
      </c>
      <c r="D2529" s="20" t="str">
        <f t="shared" si="677"/>
        <v>"child_hkd": 1689,</v>
      </c>
      <c r="E2529" s="20" t="s">
        <v>49</v>
      </c>
      <c r="F2529" s="20" t="s">
        <v>116</v>
      </c>
      <c r="G2529" s="20" t="s">
        <v>120</v>
      </c>
      <c r="H2529" s="22">
        <f t="shared" si="665"/>
        <v>1689</v>
      </c>
      <c r="I2529" s="22" t="s">
        <v>127</v>
      </c>
      <c r="K2529" t="b">
        <f t="shared" ca="1" si="672"/>
        <v>0</v>
      </c>
    </row>
    <row r="2530" spans="1:11">
      <c r="A2530">
        <f t="shared" si="670"/>
        <v>59</v>
      </c>
      <c r="B2530">
        <f t="shared" si="673"/>
        <v>35</v>
      </c>
      <c r="C2530" s="1" t="s">
        <v>13</v>
      </c>
      <c r="D2530" t="str">
        <f>IF(J2526=0,"",C2530)</f>
        <v>"class_title":"business_class",</v>
      </c>
      <c r="E2530" t="s">
        <v>49</v>
      </c>
      <c r="F2530" t="s">
        <v>116</v>
      </c>
      <c r="H2530" s="22">
        <f t="shared" si="665"/>
        <v>0</v>
      </c>
      <c r="I2530" s="22" t="s">
        <v>127</v>
      </c>
      <c r="K2530" t="b">
        <f t="shared" ca="1" si="672"/>
        <v>0</v>
      </c>
    </row>
    <row r="2531" spans="1:11">
      <c r="A2531">
        <f t="shared" si="670"/>
        <v>59</v>
      </c>
      <c r="B2531">
        <f t="shared" si="673"/>
        <v>36</v>
      </c>
      <c r="C2531" s="1" t="s">
        <v>14</v>
      </c>
      <c r="D2531" t="str">
        <f>IF(J2526=0,"",C2531)</f>
        <v>"class_type":1</v>
      </c>
      <c r="E2531" t="s">
        <v>49</v>
      </c>
      <c r="F2531" t="s">
        <v>116</v>
      </c>
      <c r="H2531" s="22">
        <f t="shared" si="665"/>
        <v>0</v>
      </c>
      <c r="I2531" s="22" t="s">
        <v>127</v>
      </c>
      <c r="K2531" t="b">
        <f t="shared" ca="1" si="672"/>
        <v>0</v>
      </c>
    </row>
    <row r="2532" spans="1:11">
      <c r="A2532">
        <f t="shared" si="670"/>
        <v>59</v>
      </c>
      <c r="B2532">
        <f t="shared" si="673"/>
        <v>37</v>
      </c>
      <c r="C2532" s="1" t="s">
        <v>2</v>
      </c>
      <c r="D2532" t="str">
        <f>IF(J2526=0,"",C2532)</f>
        <v>}</v>
      </c>
      <c r="E2532" t="s">
        <v>49</v>
      </c>
      <c r="F2532" t="s">
        <v>116</v>
      </c>
      <c r="H2532" s="22">
        <f t="shared" si="665"/>
        <v>0</v>
      </c>
      <c r="I2532" s="22" t="s">
        <v>127</v>
      </c>
      <c r="K2532" t="b">
        <f t="shared" ca="1" si="672"/>
        <v>0</v>
      </c>
    </row>
    <row r="2533" spans="1:11">
      <c r="A2533">
        <f t="shared" si="670"/>
        <v>59</v>
      </c>
      <c r="B2533">
        <f t="shared" si="673"/>
        <v>38</v>
      </c>
      <c r="C2533" s="1" t="s">
        <v>3</v>
      </c>
      <c r="D2533" t="str">
        <f t="shared" ref="D2533:D2535" si="678">C2533</f>
        <v>]</v>
      </c>
      <c r="E2533" t="s">
        <v>49</v>
      </c>
      <c r="F2533" t="s">
        <v>116</v>
      </c>
      <c r="H2533" s="22">
        <f t="shared" si="665"/>
        <v>0</v>
      </c>
      <c r="I2533" s="22" t="s">
        <v>127</v>
      </c>
      <c r="K2533" t="b">
        <f t="shared" ca="1" si="672"/>
        <v>0</v>
      </c>
    </row>
    <row r="2534" spans="1:11">
      <c r="A2534">
        <f t="shared" si="670"/>
        <v>59</v>
      </c>
      <c r="B2534">
        <f t="shared" si="673"/>
        <v>39</v>
      </c>
      <c r="C2534" s="1" t="s">
        <v>2</v>
      </c>
      <c r="D2534" t="str">
        <f t="shared" si="678"/>
        <v>}</v>
      </c>
      <c r="E2534" t="s">
        <v>49</v>
      </c>
      <c r="F2534" t="s">
        <v>116</v>
      </c>
      <c r="H2534" s="22">
        <f t="shared" ref="H2534:H2597" si="679">H642</f>
        <v>0</v>
      </c>
      <c r="I2534" s="22" t="s">
        <v>127</v>
      </c>
      <c r="K2534" t="b">
        <f t="shared" ca="1" si="672"/>
        <v>0</v>
      </c>
    </row>
    <row r="2535" spans="1:11">
      <c r="A2535">
        <f t="shared" si="670"/>
        <v>59</v>
      </c>
      <c r="B2535">
        <f t="shared" si="673"/>
        <v>40</v>
      </c>
      <c r="C2535" s="1" t="s">
        <v>4</v>
      </c>
      <c r="D2535" t="str">
        <f t="shared" si="678"/>
        <v>],</v>
      </c>
      <c r="E2535" t="s">
        <v>49</v>
      </c>
      <c r="F2535" t="s">
        <v>116</v>
      </c>
      <c r="H2535" s="22">
        <f t="shared" si="679"/>
        <v>0</v>
      </c>
      <c r="I2535" s="22" t="s">
        <v>127</v>
      </c>
      <c r="K2535" t="b">
        <f t="shared" ca="1" si="672"/>
        <v>0</v>
      </c>
    </row>
    <row r="2536" spans="1:11">
      <c r="A2536">
        <f t="shared" si="670"/>
        <v>59</v>
      </c>
      <c r="B2536">
        <f t="shared" si="673"/>
        <v>41</v>
      </c>
      <c r="C2536" s="1" t="s">
        <v>19</v>
      </c>
      <c r="D2536" t="str">
        <f>CONCATENATE(C2536," ",A2536,",")</f>
        <v>"fee_id": 59,</v>
      </c>
      <c r="E2536" t="s">
        <v>49</v>
      </c>
      <c r="F2536" t="s">
        <v>116</v>
      </c>
      <c r="H2536" s="22">
        <f t="shared" si="679"/>
        <v>0</v>
      </c>
      <c r="I2536" s="22" t="s">
        <v>127</v>
      </c>
      <c r="K2536" t="b">
        <f t="shared" ca="1" si="672"/>
        <v>0</v>
      </c>
    </row>
    <row r="2537" spans="1:11">
      <c r="A2537">
        <f t="shared" si="670"/>
        <v>59</v>
      </c>
      <c r="B2537">
        <f t="shared" si="673"/>
        <v>42</v>
      </c>
      <c r="C2537" s="1" t="s">
        <v>129</v>
      </c>
      <c r="D2537" t="str">
        <f>CONCATENATE(C2537,E2537,"2",F2537,"""")</f>
        <v>"route_id": "HZD2WEK"</v>
      </c>
      <c r="E2537" t="s">
        <v>49</v>
      </c>
      <c r="F2537" t="s">
        <v>116</v>
      </c>
      <c r="H2537" s="22">
        <f t="shared" si="679"/>
        <v>0</v>
      </c>
      <c r="I2537" s="22" t="s">
        <v>127</v>
      </c>
      <c r="K2537" t="b">
        <f t="shared" ca="1" si="672"/>
        <v>0</v>
      </c>
    </row>
    <row r="2538" spans="1:11">
      <c r="A2538">
        <f t="shared" si="670"/>
        <v>59</v>
      </c>
      <c r="B2538">
        <f t="shared" si="673"/>
        <v>43</v>
      </c>
      <c r="C2538" s="1" t="s">
        <v>1</v>
      </c>
      <c r="D2538" t="str">
        <f>IF(D2539="","}",C2538)</f>
        <v>},</v>
      </c>
      <c r="E2538" t="s">
        <v>49</v>
      </c>
      <c r="F2538" t="s">
        <v>116</v>
      </c>
      <c r="H2538" s="22">
        <f t="shared" si="679"/>
        <v>0</v>
      </c>
      <c r="I2538" s="22" t="s">
        <v>127</v>
      </c>
      <c r="K2538" t="b">
        <f t="shared" ca="1" si="672"/>
        <v>0</v>
      </c>
    </row>
    <row r="2539" spans="1:11">
      <c r="A2539">
        <f t="shared" si="670"/>
        <v>60</v>
      </c>
      <c r="B2539">
        <f t="shared" si="673"/>
        <v>1</v>
      </c>
      <c r="C2539" s="1" t="s">
        <v>0</v>
      </c>
      <c r="D2539" t="str">
        <f>C2539</f>
        <v>{</v>
      </c>
      <c r="E2539" t="s">
        <v>51</v>
      </c>
      <c r="F2539" t="s">
        <v>116</v>
      </c>
      <c r="H2539" s="22">
        <f t="shared" si="679"/>
        <v>0</v>
      </c>
      <c r="I2539" s="22" t="s">
        <v>127</v>
      </c>
      <c r="K2539" t="b">
        <f t="shared" ca="1" si="672"/>
        <v>0</v>
      </c>
    </row>
    <row r="2540" spans="1:11">
      <c r="A2540">
        <f t="shared" si="670"/>
        <v>60</v>
      </c>
      <c r="B2540">
        <f t="shared" si="673"/>
        <v>2</v>
      </c>
      <c r="C2540" s="1" t="s">
        <v>5</v>
      </c>
      <c r="D2540" t="str">
        <f t="shared" ref="D2540:D2543" si="680">C2540</f>
        <v>"fee_data":[</v>
      </c>
      <c r="E2540" t="s">
        <v>51</v>
      </c>
      <c r="F2540" t="s">
        <v>116</v>
      </c>
      <c r="H2540" s="22">
        <f t="shared" si="679"/>
        <v>0</v>
      </c>
      <c r="I2540" s="22" t="s">
        <v>127</v>
      </c>
      <c r="K2540" t="b">
        <f t="shared" ca="1" si="672"/>
        <v>0</v>
      </c>
    </row>
    <row r="2541" spans="1:11">
      <c r="A2541">
        <f t="shared" si="670"/>
        <v>60</v>
      </c>
      <c r="B2541">
        <f t="shared" si="673"/>
        <v>3</v>
      </c>
      <c r="C2541" s="1" t="s">
        <v>0</v>
      </c>
      <c r="D2541" t="str">
        <f t="shared" si="680"/>
        <v>{</v>
      </c>
      <c r="E2541" t="s">
        <v>51</v>
      </c>
      <c r="F2541" t="s">
        <v>116</v>
      </c>
      <c r="H2541" s="22">
        <f t="shared" si="679"/>
        <v>0</v>
      </c>
      <c r="I2541" s="22" t="s">
        <v>127</v>
      </c>
      <c r="K2541" t="b">
        <f t="shared" ca="1" si="672"/>
        <v>0</v>
      </c>
    </row>
    <row r="2542" spans="1:11">
      <c r="A2542">
        <f t="shared" si="670"/>
        <v>60</v>
      </c>
      <c r="B2542">
        <f t="shared" si="673"/>
        <v>4</v>
      </c>
      <c r="C2542" s="24" t="s">
        <v>133</v>
      </c>
      <c r="D2542" t="str">
        <f>CONCATENATE(C2542,$M$1,",",$N$1,""",")</f>
        <v>"fee_date":"2019,2",</v>
      </c>
      <c r="E2542" t="s">
        <v>51</v>
      </c>
      <c r="F2542" t="s">
        <v>116</v>
      </c>
      <c r="H2542" s="22">
        <f t="shared" si="679"/>
        <v>0</v>
      </c>
      <c r="I2542" s="22" t="s">
        <v>127</v>
      </c>
      <c r="K2542" t="b">
        <f t="shared" ca="1" si="672"/>
        <v>0</v>
      </c>
    </row>
    <row r="2543" spans="1:11">
      <c r="A2543">
        <f t="shared" si="670"/>
        <v>60</v>
      </c>
      <c r="B2543">
        <f t="shared" si="673"/>
        <v>5</v>
      </c>
      <c r="C2543" s="1" t="s">
        <v>6</v>
      </c>
      <c r="D2543" t="str">
        <f t="shared" si="680"/>
        <v>"fee_detail":[</v>
      </c>
      <c r="E2543" t="s">
        <v>51</v>
      </c>
      <c r="F2543" t="s">
        <v>116</v>
      </c>
      <c r="H2543" s="22">
        <f t="shared" si="679"/>
        <v>0</v>
      </c>
      <c r="I2543" s="22" t="s">
        <v>127</v>
      </c>
      <c r="K2543" t="b">
        <f t="shared" ca="1" si="672"/>
        <v>0</v>
      </c>
    </row>
    <row r="2544" spans="1:11">
      <c r="A2544">
        <f t="shared" si="670"/>
        <v>60</v>
      </c>
      <c r="B2544">
        <f t="shared" si="673"/>
        <v>6</v>
      </c>
      <c r="C2544" s="1" t="s">
        <v>0</v>
      </c>
      <c r="D2544" t="str">
        <f>IF(J2545=0,"",C2544)</f>
        <v>{</v>
      </c>
      <c r="E2544" t="s">
        <v>51</v>
      </c>
      <c r="F2544" t="s">
        <v>116</v>
      </c>
      <c r="H2544" s="22">
        <f t="shared" si="679"/>
        <v>0</v>
      </c>
      <c r="I2544" s="22" t="s">
        <v>127</v>
      </c>
      <c r="K2544" t="b">
        <f t="shared" ca="1" si="672"/>
        <v>0</v>
      </c>
    </row>
    <row r="2545" spans="1:11">
      <c r="A2545" s="14">
        <f t="shared" si="670"/>
        <v>60</v>
      </c>
      <c r="B2545" s="14">
        <f t="shared" si="673"/>
        <v>7</v>
      </c>
      <c r="C2545" s="15" t="s">
        <v>15</v>
      </c>
      <c r="D2545" s="14" t="str">
        <f>IF(ISNUMBER(SEARCH("n/a",H2545)),"",CONCATENATE(C2545," ",H2545,","))</f>
        <v>"adult_cny": 459,</v>
      </c>
      <c r="E2545" s="14" t="s">
        <v>51</v>
      </c>
      <c r="F2545" s="14" t="s">
        <v>116</v>
      </c>
      <c r="G2545" s="14" t="s">
        <v>117</v>
      </c>
      <c r="H2545" s="22">
        <f t="shared" si="679"/>
        <v>459</v>
      </c>
      <c r="I2545" s="22" t="s">
        <v>127</v>
      </c>
      <c r="J2545">
        <f>COUNT(H2545:H2548)</f>
        <v>4</v>
      </c>
      <c r="K2545" t="b">
        <f t="shared" ca="1" si="672"/>
        <v>0</v>
      </c>
    </row>
    <row r="2546" spans="1:11">
      <c r="A2546" s="14">
        <f t="shared" si="670"/>
        <v>60</v>
      </c>
      <c r="B2546" s="14">
        <f t="shared" si="673"/>
        <v>8</v>
      </c>
      <c r="C2546" s="15" t="s">
        <v>16</v>
      </c>
      <c r="D2546" s="14" t="str">
        <f t="shared" ref="D2546:D2548" si="681">IF(ISNUMBER(SEARCH("n/a",H2546)),"",CONCATENATE(C2546," ",H2546,","))</f>
        <v>"adult_hkd": 531,</v>
      </c>
      <c r="E2546" s="14" t="s">
        <v>51</v>
      </c>
      <c r="F2546" s="14" t="s">
        <v>116</v>
      </c>
      <c r="G2546" s="14" t="s">
        <v>117</v>
      </c>
      <c r="H2546" s="22">
        <f t="shared" si="679"/>
        <v>531</v>
      </c>
      <c r="I2546" s="22" t="s">
        <v>127</v>
      </c>
      <c r="K2546" t="b">
        <f t="shared" ca="1" si="672"/>
        <v>0</v>
      </c>
    </row>
    <row r="2547" spans="1:11">
      <c r="A2547" s="14">
        <f t="shared" si="670"/>
        <v>60</v>
      </c>
      <c r="B2547" s="14">
        <f t="shared" si="673"/>
        <v>9</v>
      </c>
      <c r="C2547" s="15" t="s">
        <v>17</v>
      </c>
      <c r="D2547" s="14" t="str">
        <f t="shared" si="681"/>
        <v>"child_cny": 229.5,</v>
      </c>
      <c r="E2547" s="14" t="s">
        <v>51</v>
      </c>
      <c r="F2547" s="14" t="s">
        <v>116</v>
      </c>
      <c r="G2547" s="14" t="s">
        <v>117</v>
      </c>
      <c r="H2547" s="22">
        <f t="shared" si="679"/>
        <v>229.5</v>
      </c>
      <c r="I2547" s="22" t="s">
        <v>127</v>
      </c>
      <c r="K2547" t="b">
        <f t="shared" ca="1" si="672"/>
        <v>0</v>
      </c>
    </row>
    <row r="2548" spans="1:11">
      <c r="A2548" s="14">
        <f t="shared" si="670"/>
        <v>60</v>
      </c>
      <c r="B2548" s="14">
        <f t="shared" si="673"/>
        <v>10</v>
      </c>
      <c r="C2548" s="15" t="s">
        <v>18</v>
      </c>
      <c r="D2548" s="14" t="str">
        <f t="shared" si="681"/>
        <v>"child_hkd": 266,</v>
      </c>
      <c r="E2548" s="14" t="s">
        <v>51</v>
      </c>
      <c r="F2548" s="14" t="s">
        <v>116</v>
      </c>
      <c r="G2548" s="14" t="s">
        <v>117</v>
      </c>
      <c r="H2548" s="22">
        <f t="shared" si="679"/>
        <v>266</v>
      </c>
      <c r="I2548" s="22" t="s">
        <v>127</v>
      </c>
      <c r="K2548" t="b">
        <f t="shared" ca="1" si="672"/>
        <v>0</v>
      </c>
    </row>
    <row r="2549" spans="1:11">
      <c r="A2549">
        <f t="shared" si="670"/>
        <v>60</v>
      </c>
      <c r="B2549">
        <f t="shared" si="673"/>
        <v>11</v>
      </c>
      <c r="C2549" s="1" t="s">
        <v>7</v>
      </c>
      <c r="D2549" t="str">
        <f>IF(J2545=0,"",C2549)</f>
        <v>"class_title":"second_class",</v>
      </c>
      <c r="E2549" t="s">
        <v>51</v>
      </c>
      <c r="F2549" t="s">
        <v>116</v>
      </c>
      <c r="H2549" s="22">
        <f t="shared" si="679"/>
        <v>0</v>
      </c>
      <c r="I2549" s="22" t="s">
        <v>127</v>
      </c>
      <c r="K2549" t="b">
        <f t="shared" ca="1" si="672"/>
        <v>0</v>
      </c>
    </row>
    <row r="2550" spans="1:11">
      <c r="A2550">
        <f t="shared" si="670"/>
        <v>60</v>
      </c>
      <c r="B2550">
        <f t="shared" si="673"/>
        <v>12</v>
      </c>
      <c r="C2550" s="1" t="s">
        <v>8</v>
      </c>
      <c r="D2550" t="str">
        <f>IF(J2545=0,"",C2550)</f>
        <v>"class_type":4</v>
      </c>
      <c r="E2550" t="s">
        <v>51</v>
      </c>
      <c r="F2550" t="s">
        <v>116</v>
      </c>
      <c r="H2550" s="22">
        <f t="shared" si="679"/>
        <v>0</v>
      </c>
      <c r="I2550" s="22" t="s">
        <v>127</v>
      </c>
      <c r="K2550" t="b">
        <f t="shared" ca="1" si="672"/>
        <v>0</v>
      </c>
    </row>
    <row r="2551" spans="1:11">
      <c r="A2551">
        <f t="shared" si="670"/>
        <v>60</v>
      </c>
      <c r="B2551">
        <f t="shared" si="673"/>
        <v>13</v>
      </c>
      <c r="C2551" s="1" t="s">
        <v>1</v>
      </c>
      <c r="D2551" t="str">
        <f>IF(J2545=0,"",IF(SUM(J2553:J2569)&gt;0,C2551,"}"))</f>
        <v>},</v>
      </c>
      <c r="E2551" t="s">
        <v>51</v>
      </c>
      <c r="F2551" t="s">
        <v>116</v>
      </c>
      <c r="H2551" s="22">
        <f t="shared" si="679"/>
        <v>0</v>
      </c>
      <c r="I2551" s="22" t="s">
        <v>127</v>
      </c>
      <c r="K2551" t="b">
        <f t="shared" ca="1" si="672"/>
        <v>0</v>
      </c>
    </row>
    <row r="2552" spans="1:11">
      <c r="A2552">
        <f t="shared" si="670"/>
        <v>60</v>
      </c>
      <c r="B2552">
        <f t="shared" si="673"/>
        <v>14</v>
      </c>
      <c r="C2552" s="1" t="s">
        <v>0</v>
      </c>
      <c r="D2552" t="str">
        <f>IF(J2553=0,"",C2552)</f>
        <v>{</v>
      </c>
      <c r="E2552" t="s">
        <v>51</v>
      </c>
      <c r="F2552" t="s">
        <v>116</v>
      </c>
      <c r="H2552" s="22">
        <f t="shared" si="679"/>
        <v>0</v>
      </c>
      <c r="I2552" s="22" t="s">
        <v>127</v>
      </c>
      <c r="K2552" t="b">
        <f t="shared" ca="1" si="672"/>
        <v>0</v>
      </c>
    </row>
    <row r="2553" spans="1:11">
      <c r="A2553" s="16">
        <f t="shared" si="670"/>
        <v>60</v>
      </c>
      <c r="B2553" s="16">
        <f t="shared" si="673"/>
        <v>15</v>
      </c>
      <c r="C2553" s="17" t="s">
        <v>15</v>
      </c>
      <c r="D2553" s="16" t="str">
        <f>IF(ISNUMBER(SEARCH("n/a",H2553)),"",CONCATENATE(C2553," ",H2553,","))</f>
        <v>"adult_cny": 733,</v>
      </c>
      <c r="E2553" s="16" t="s">
        <v>51</v>
      </c>
      <c r="F2553" s="16" t="s">
        <v>116</v>
      </c>
      <c r="G2553" s="16" t="s">
        <v>118</v>
      </c>
      <c r="H2553" s="22">
        <f t="shared" si="679"/>
        <v>733</v>
      </c>
      <c r="I2553" s="22" t="s">
        <v>127</v>
      </c>
      <c r="J2553">
        <f>COUNT(H2553:H2556)</f>
        <v>4</v>
      </c>
      <c r="K2553" t="b">
        <f t="shared" ca="1" si="672"/>
        <v>0</v>
      </c>
    </row>
    <row r="2554" spans="1:11">
      <c r="A2554" s="16">
        <f t="shared" si="670"/>
        <v>60</v>
      </c>
      <c r="B2554" s="16">
        <f t="shared" si="673"/>
        <v>16</v>
      </c>
      <c r="C2554" s="17" t="s">
        <v>16</v>
      </c>
      <c r="D2554" s="16" t="str">
        <f t="shared" ref="D2554:D2556" si="682">IF(ISNUMBER(SEARCH("n/a",H2554)),"",CONCATENATE(C2554," ",H2554,","))</f>
        <v>"adult_hkd": 848,</v>
      </c>
      <c r="E2554" s="16" t="s">
        <v>51</v>
      </c>
      <c r="F2554" s="16" t="s">
        <v>116</v>
      </c>
      <c r="G2554" s="16" t="s">
        <v>118</v>
      </c>
      <c r="H2554" s="22">
        <f t="shared" si="679"/>
        <v>848</v>
      </c>
      <c r="I2554" s="22" t="s">
        <v>127</v>
      </c>
      <c r="K2554" t="b">
        <f t="shared" ca="1" si="672"/>
        <v>0</v>
      </c>
    </row>
    <row r="2555" spans="1:11">
      <c r="A2555" s="16">
        <f t="shared" si="670"/>
        <v>60</v>
      </c>
      <c r="B2555" s="16">
        <f t="shared" si="673"/>
        <v>17</v>
      </c>
      <c r="C2555" s="17" t="s">
        <v>17</v>
      </c>
      <c r="D2555" s="16" t="str">
        <f t="shared" si="682"/>
        <v>"child_cny": 366.5,</v>
      </c>
      <c r="E2555" s="16" t="s">
        <v>51</v>
      </c>
      <c r="F2555" s="16" t="s">
        <v>116</v>
      </c>
      <c r="G2555" s="16" t="s">
        <v>118</v>
      </c>
      <c r="H2555" s="22">
        <f t="shared" si="679"/>
        <v>366.5</v>
      </c>
      <c r="I2555" s="22" t="s">
        <v>127</v>
      </c>
      <c r="K2555" t="b">
        <f t="shared" ca="1" si="672"/>
        <v>0</v>
      </c>
    </row>
    <row r="2556" spans="1:11">
      <c r="A2556" s="16">
        <f t="shared" si="670"/>
        <v>60</v>
      </c>
      <c r="B2556" s="16">
        <f t="shared" si="673"/>
        <v>18</v>
      </c>
      <c r="C2556" s="17" t="s">
        <v>18</v>
      </c>
      <c r="D2556" s="16" t="str">
        <f t="shared" si="682"/>
        <v>"child_hkd": 424,</v>
      </c>
      <c r="E2556" s="16" t="s">
        <v>51</v>
      </c>
      <c r="F2556" s="16" t="s">
        <v>116</v>
      </c>
      <c r="G2556" s="16" t="s">
        <v>118</v>
      </c>
      <c r="H2556" s="22">
        <f t="shared" si="679"/>
        <v>424</v>
      </c>
      <c r="I2556" s="22" t="s">
        <v>127</v>
      </c>
      <c r="K2556" t="b">
        <f t="shared" ca="1" si="672"/>
        <v>0</v>
      </c>
    </row>
    <row r="2557" spans="1:11">
      <c r="A2557">
        <f t="shared" si="670"/>
        <v>60</v>
      </c>
      <c r="B2557">
        <f t="shared" si="673"/>
        <v>19</v>
      </c>
      <c r="C2557" s="1" t="s">
        <v>9</v>
      </c>
      <c r="D2557" t="str">
        <f>IF(J2553=0,"",C2557)</f>
        <v>"class_title":"first_class",</v>
      </c>
      <c r="E2557" t="s">
        <v>51</v>
      </c>
      <c r="F2557" t="s">
        <v>116</v>
      </c>
      <c r="H2557" s="22">
        <f t="shared" si="679"/>
        <v>0</v>
      </c>
      <c r="I2557" s="22" t="s">
        <v>127</v>
      </c>
      <c r="K2557" t="b">
        <f t="shared" ca="1" si="672"/>
        <v>0</v>
      </c>
    </row>
    <row r="2558" spans="1:11">
      <c r="A2558">
        <f t="shared" si="670"/>
        <v>60</v>
      </c>
      <c r="B2558">
        <f t="shared" si="673"/>
        <v>20</v>
      </c>
      <c r="C2558" s="1" t="s">
        <v>10</v>
      </c>
      <c r="D2558" t="str">
        <f>IF(J2553=0,"",C2558)</f>
        <v>"class_type":3</v>
      </c>
      <c r="E2558" t="s">
        <v>51</v>
      </c>
      <c r="F2558" t="s">
        <v>116</v>
      </c>
      <c r="H2558" s="22">
        <f t="shared" si="679"/>
        <v>0</v>
      </c>
      <c r="I2558" s="22" t="s">
        <v>127</v>
      </c>
      <c r="K2558" t="b">
        <f t="shared" ca="1" si="672"/>
        <v>0</v>
      </c>
    </row>
    <row r="2559" spans="1:11">
      <c r="A2559">
        <f t="shared" si="670"/>
        <v>60</v>
      </c>
      <c r="B2559">
        <f t="shared" si="673"/>
        <v>21</v>
      </c>
      <c r="C2559" s="1" t="s">
        <v>1</v>
      </c>
      <c r="D2559" t="str">
        <f>IF(J2553=0,"",IF(SUM(J2561:J2577)&gt;0,C2559,"}"))</f>
        <v>},</v>
      </c>
      <c r="E2559" t="s">
        <v>51</v>
      </c>
      <c r="F2559" t="s">
        <v>116</v>
      </c>
      <c r="H2559" s="22">
        <f t="shared" si="679"/>
        <v>0</v>
      </c>
      <c r="I2559" s="22" t="s">
        <v>127</v>
      </c>
      <c r="K2559" t="b">
        <f t="shared" ca="1" si="672"/>
        <v>0</v>
      </c>
    </row>
    <row r="2560" spans="1:11">
      <c r="A2560">
        <f t="shared" si="670"/>
        <v>60</v>
      </c>
      <c r="B2560">
        <f t="shared" si="673"/>
        <v>22</v>
      </c>
      <c r="C2560" s="1" t="s">
        <v>0</v>
      </c>
      <c r="D2560" t="str">
        <f>IF(J2561=0,"",C2560)</f>
        <v>{</v>
      </c>
      <c r="E2560" t="s">
        <v>51</v>
      </c>
      <c r="F2560" t="s">
        <v>116</v>
      </c>
      <c r="H2560" s="22">
        <f t="shared" si="679"/>
        <v>0</v>
      </c>
      <c r="I2560" s="22" t="s">
        <v>127</v>
      </c>
      <c r="K2560" t="b">
        <f t="shared" ca="1" si="672"/>
        <v>0</v>
      </c>
    </row>
    <row r="2561" spans="1:11">
      <c r="A2561" s="18">
        <f t="shared" ref="A2561:A2581" si="683">ROUNDUP((ROW(C2561)-1)/43,0)</f>
        <v>60</v>
      </c>
      <c r="B2561" s="18">
        <f t="shared" si="673"/>
        <v>23</v>
      </c>
      <c r="C2561" s="19" t="s">
        <v>15</v>
      </c>
      <c r="D2561" s="18" t="str">
        <f>IF(ISNUMBER(SEARCH("n/a",H2561)),"",CONCATENATE(C2561," ",H2561,","))</f>
        <v>"adult_cny": 847,</v>
      </c>
      <c r="E2561" s="18" t="s">
        <v>51</v>
      </c>
      <c r="F2561" s="18" t="s">
        <v>116</v>
      </c>
      <c r="G2561" s="18" t="s">
        <v>119</v>
      </c>
      <c r="H2561" s="22">
        <f t="shared" si="679"/>
        <v>847</v>
      </c>
      <c r="I2561" s="22" t="s">
        <v>127</v>
      </c>
      <c r="J2561">
        <f>COUNT(H2561:H2564)</f>
        <v>4</v>
      </c>
      <c r="K2561" t="b">
        <f t="shared" ca="1" si="672"/>
        <v>0</v>
      </c>
    </row>
    <row r="2562" spans="1:11">
      <c r="A2562" s="18">
        <f t="shared" si="683"/>
        <v>60</v>
      </c>
      <c r="B2562" s="18">
        <f t="shared" si="673"/>
        <v>24</v>
      </c>
      <c r="C2562" s="19" t="s">
        <v>16</v>
      </c>
      <c r="D2562" s="18" t="str">
        <f t="shared" ref="D2562:D2564" si="684">IF(ISNUMBER(SEARCH("n/a",H2562)),"",CONCATENATE(C2562," ",H2562,","))</f>
        <v>"adult_hkd": 980,</v>
      </c>
      <c r="E2562" s="18" t="s">
        <v>51</v>
      </c>
      <c r="F2562" s="18" t="s">
        <v>116</v>
      </c>
      <c r="G2562" s="18" t="s">
        <v>119</v>
      </c>
      <c r="H2562" s="22">
        <f t="shared" si="679"/>
        <v>980</v>
      </c>
      <c r="I2562" s="22" t="s">
        <v>127</v>
      </c>
      <c r="K2562" t="b">
        <f t="shared" ref="K2562:K2625" ca="1" si="685">IF(EXACT($N$1,$N$2),"",FALSE)</f>
        <v>0</v>
      </c>
    </row>
    <row r="2563" spans="1:11">
      <c r="A2563" s="18">
        <f t="shared" si="683"/>
        <v>60</v>
      </c>
      <c r="B2563" s="18">
        <f t="shared" ref="B2563:B2626" si="686">MOD((ROW(C2563)-2),43)+1</f>
        <v>25</v>
      </c>
      <c r="C2563" s="19" t="s">
        <v>17</v>
      </c>
      <c r="D2563" s="18" t="str">
        <f t="shared" si="684"/>
        <v>"child_cny": 423.5,</v>
      </c>
      <c r="E2563" s="18" t="s">
        <v>51</v>
      </c>
      <c r="F2563" s="18" t="s">
        <v>116</v>
      </c>
      <c r="G2563" s="18" t="s">
        <v>119</v>
      </c>
      <c r="H2563" s="22">
        <f t="shared" si="679"/>
        <v>423.5</v>
      </c>
      <c r="I2563" s="22" t="s">
        <v>127</v>
      </c>
      <c r="K2563" t="b">
        <f t="shared" ca="1" si="685"/>
        <v>0</v>
      </c>
    </row>
    <row r="2564" spans="1:11">
      <c r="A2564" s="18">
        <f t="shared" si="683"/>
        <v>60</v>
      </c>
      <c r="B2564" s="18">
        <f t="shared" si="686"/>
        <v>26</v>
      </c>
      <c r="C2564" s="19" t="s">
        <v>18</v>
      </c>
      <c r="D2564" s="18" t="str">
        <f t="shared" si="684"/>
        <v>"child_hkd": 490,</v>
      </c>
      <c r="E2564" s="18" t="s">
        <v>51</v>
      </c>
      <c r="F2564" s="18" t="s">
        <v>116</v>
      </c>
      <c r="G2564" s="18" t="s">
        <v>119</v>
      </c>
      <c r="H2564" s="22">
        <f t="shared" si="679"/>
        <v>490</v>
      </c>
      <c r="I2564" s="22" t="s">
        <v>127</v>
      </c>
      <c r="K2564" t="b">
        <f t="shared" ca="1" si="685"/>
        <v>0</v>
      </c>
    </row>
    <row r="2565" spans="1:11">
      <c r="A2565">
        <f t="shared" si="683"/>
        <v>60</v>
      </c>
      <c r="B2565">
        <f t="shared" si="686"/>
        <v>27</v>
      </c>
      <c r="C2565" s="1" t="s">
        <v>11</v>
      </c>
      <c r="D2565" t="str">
        <f>IF(J2561=0,"",C2565)</f>
        <v>"class_title":"premium_class",</v>
      </c>
      <c r="E2565" t="s">
        <v>51</v>
      </c>
      <c r="F2565" t="s">
        <v>116</v>
      </c>
      <c r="H2565" s="22">
        <f t="shared" si="679"/>
        <v>0</v>
      </c>
      <c r="I2565" s="22" t="s">
        <v>127</v>
      </c>
      <c r="K2565" t="b">
        <f t="shared" ca="1" si="685"/>
        <v>0</v>
      </c>
    </row>
    <row r="2566" spans="1:11">
      <c r="A2566">
        <f t="shared" si="683"/>
        <v>60</v>
      </c>
      <c r="B2566">
        <f t="shared" si="686"/>
        <v>28</v>
      </c>
      <c r="C2566" s="1" t="s">
        <v>12</v>
      </c>
      <c r="D2566" t="str">
        <f>IF(J2561=0,"",C2566)</f>
        <v>"class_type":2</v>
      </c>
      <c r="E2566" t="s">
        <v>51</v>
      </c>
      <c r="F2566" t="s">
        <v>116</v>
      </c>
      <c r="H2566" s="22">
        <f t="shared" si="679"/>
        <v>0</v>
      </c>
      <c r="I2566" s="22" t="s">
        <v>127</v>
      </c>
      <c r="K2566" t="b">
        <f t="shared" ca="1" si="685"/>
        <v>0</v>
      </c>
    </row>
    <row r="2567" spans="1:11">
      <c r="A2567">
        <f t="shared" si="683"/>
        <v>60</v>
      </c>
      <c r="B2567">
        <f t="shared" si="686"/>
        <v>29</v>
      </c>
      <c r="C2567" s="1" t="s">
        <v>1</v>
      </c>
      <c r="D2567" t="str">
        <f>IF(J2561=0,"",IF(SUM(J2569:J2585)&gt;0,C2567,"}"))</f>
        <v>},</v>
      </c>
      <c r="E2567" t="s">
        <v>51</v>
      </c>
      <c r="F2567" t="s">
        <v>116</v>
      </c>
      <c r="H2567" s="22">
        <f t="shared" si="679"/>
        <v>0</v>
      </c>
      <c r="I2567" s="22" t="s">
        <v>127</v>
      </c>
      <c r="K2567" t="b">
        <f t="shared" ca="1" si="685"/>
        <v>0</v>
      </c>
    </row>
    <row r="2568" spans="1:11">
      <c r="A2568">
        <f t="shared" si="683"/>
        <v>60</v>
      </c>
      <c r="B2568">
        <f t="shared" si="686"/>
        <v>30</v>
      </c>
      <c r="C2568" s="1" t="s">
        <v>0</v>
      </c>
      <c r="D2568" t="str">
        <f>IF(J2569=0,"",C2568)</f>
        <v>{</v>
      </c>
      <c r="E2568" t="s">
        <v>51</v>
      </c>
      <c r="F2568" t="s">
        <v>116</v>
      </c>
      <c r="H2568" s="22">
        <f t="shared" si="679"/>
        <v>0</v>
      </c>
      <c r="I2568" s="22" t="s">
        <v>127</v>
      </c>
      <c r="K2568" t="b">
        <f t="shared" ca="1" si="685"/>
        <v>0</v>
      </c>
    </row>
    <row r="2569" spans="1:11">
      <c r="A2569" s="20">
        <f t="shared" si="683"/>
        <v>60</v>
      </c>
      <c r="B2569" s="20">
        <f t="shared" si="686"/>
        <v>31</v>
      </c>
      <c r="C2569" s="21" t="s">
        <v>15</v>
      </c>
      <c r="D2569" s="20" t="str">
        <f>IF(ISNUMBER(SEARCH("n/a",H2569)),"",CONCATENATE(C2569," ",H2569,","))</f>
        <v>"adult_cny": 1409,</v>
      </c>
      <c r="E2569" s="20" t="s">
        <v>51</v>
      </c>
      <c r="F2569" s="20" t="s">
        <v>116</v>
      </c>
      <c r="G2569" s="20" t="s">
        <v>120</v>
      </c>
      <c r="H2569" s="22">
        <f t="shared" si="679"/>
        <v>1409</v>
      </c>
      <c r="I2569" s="22" t="s">
        <v>127</v>
      </c>
      <c r="J2569">
        <f>COUNT(H2569:H2572)</f>
        <v>4</v>
      </c>
      <c r="K2569" t="b">
        <f t="shared" ca="1" si="685"/>
        <v>0</v>
      </c>
    </row>
    <row r="2570" spans="1:11">
      <c r="A2570" s="20">
        <f t="shared" si="683"/>
        <v>60</v>
      </c>
      <c r="B2570" s="20">
        <f t="shared" si="686"/>
        <v>32</v>
      </c>
      <c r="C2570" s="21" t="s">
        <v>16</v>
      </c>
      <c r="D2570" s="20" t="str">
        <f t="shared" ref="D2570:D2572" si="687">IF(ISNUMBER(SEARCH("n/a",H2570)),"",CONCATENATE(C2570," ",H2570,","))</f>
        <v>"adult_hkd": 1631,</v>
      </c>
      <c r="E2570" s="20" t="s">
        <v>51</v>
      </c>
      <c r="F2570" s="20" t="s">
        <v>116</v>
      </c>
      <c r="G2570" s="20" t="s">
        <v>120</v>
      </c>
      <c r="H2570" s="22">
        <f t="shared" si="679"/>
        <v>1631</v>
      </c>
      <c r="I2570" s="22" t="s">
        <v>127</v>
      </c>
      <c r="K2570" t="b">
        <f t="shared" ca="1" si="685"/>
        <v>0</v>
      </c>
    </row>
    <row r="2571" spans="1:11">
      <c r="A2571" s="20">
        <f t="shared" si="683"/>
        <v>60</v>
      </c>
      <c r="B2571" s="20">
        <f t="shared" si="686"/>
        <v>33</v>
      </c>
      <c r="C2571" s="21" t="s">
        <v>17</v>
      </c>
      <c r="D2571" s="20" t="str">
        <f t="shared" si="687"/>
        <v>"child_cny": 704.5,</v>
      </c>
      <c r="E2571" s="20" t="s">
        <v>51</v>
      </c>
      <c r="F2571" s="20" t="s">
        <v>116</v>
      </c>
      <c r="G2571" s="20" t="s">
        <v>120</v>
      </c>
      <c r="H2571" s="22">
        <f t="shared" si="679"/>
        <v>704.5</v>
      </c>
      <c r="I2571" s="22" t="s">
        <v>127</v>
      </c>
      <c r="K2571" t="b">
        <f t="shared" ca="1" si="685"/>
        <v>0</v>
      </c>
    </row>
    <row r="2572" spans="1:11">
      <c r="A2572" s="20">
        <f t="shared" si="683"/>
        <v>60</v>
      </c>
      <c r="B2572" s="20">
        <f t="shared" si="686"/>
        <v>34</v>
      </c>
      <c r="C2572" s="21" t="s">
        <v>18</v>
      </c>
      <c r="D2572" s="20" t="str">
        <f t="shared" si="687"/>
        <v>"child_hkd": 815,</v>
      </c>
      <c r="E2572" s="20" t="s">
        <v>51</v>
      </c>
      <c r="F2572" s="20" t="s">
        <v>116</v>
      </c>
      <c r="G2572" s="20" t="s">
        <v>120</v>
      </c>
      <c r="H2572" s="22">
        <f t="shared" si="679"/>
        <v>815</v>
      </c>
      <c r="I2572" s="22" t="s">
        <v>127</v>
      </c>
      <c r="K2572" t="b">
        <f t="shared" ca="1" si="685"/>
        <v>0</v>
      </c>
    </row>
    <row r="2573" spans="1:11">
      <c r="A2573">
        <f t="shared" si="683"/>
        <v>60</v>
      </c>
      <c r="B2573">
        <f t="shared" si="686"/>
        <v>35</v>
      </c>
      <c r="C2573" s="1" t="s">
        <v>13</v>
      </c>
      <c r="D2573" t="str">
        <f>IF(J2569=0,"",C2573)</f>
        <v>"class_title":"business_class",</v>
      </c>
      <c r="E2573" t="s">
        <v>51</v>
      </c>
      <c r="F2573" t="s">
        <v>116</v>
      </c>
      <c r="H2573" s="22">
        <f t="shared" si="679"/>
        <v>0</v>
      </c>
      <c r="I2573" s="22" t="s">
        <v>127</v>
      </c>
      <c r="K2573" t="b">
        <f t="shared" ca="1" si="685"/>
        <v>0</v>
      </c>
    </row>
    <row r="2574" spans="1:11">
      <c r="A2574">
        <f t="shared" si="683"/>
        <v>60</v>
      </c>
      <c r="B2574">
        <f t="shared" si="686"/>
        <v>36</v>
      </c>
      <c r="C2574" s="1" t="s">
        <v>14</v>
      </c>
      <c r="D2574" t="str">
        <f>IF(J2569=0,"",C2574)</f>
        <v>"class_type":1</v>
      </c>
      <c r="E2574" t="s">
        <v>51</v>
      </c>
      <c r="F2574" t="s">
        <v>116</v>
      </c>
      <c r="H2574" s="22">
        <f t="shared" si="679"/>
        <v>0</v>
      </c>
      <c r="I2574" s="22" t="s">
        <v>127</v>
      </c>
      <c r="K2574" t="b">
        <f t="shared" ca="1" si="685"/>
        <v>0</v>
      </c>
    </row>
    <row r="2575" spans="1:11">
      <c r="A2575">
        <f t="shared" si="683"/>
        <v>60</v>
      </c>
      <c r="B2575">
        <f t="shared" si="686"/>
        <v>37</v>
      </c>
      <c r="C2575" s="1" t="s">
        <v>2</v>
      </c>
      <c r="D2575" t="str">
        <f>IF(J2569=0,"",C2575)</f>
        <v>}</v>
      </c>
      <c r="E2575" t="s">
        <v>51</v>
      </c>
      <c r="F2575" t="s">
        <v>116</v>
      </c>
      <c r="H2575" s="22">
        <f t="shared" si="679"/>
        <v>0</v>
      </c>
      <c r="I2575" s="22" t="s">
        <v>127</v>
      </c>
      <c r="K2575" t="b">
        <f t="shared" ca="1" si="685"/>
        <v>0</v>
      </c>
    </row>
    <row r="2576" spans="1:11">
      <c r="A2576">
        <f t="shared" si="683"/>
        <v>60</v>
      </c>
      <c r="B2576">
        <f t="shared" si="686"/>
        <v>38</v>
      </c>
      <c r="C2576" s="1" t="s">
        <v>3</v>
      </c>
      <c r="D2576" t="str">
        <f t="shared" ref="D2576:D2578" si="688">C2576</f>
        <v>]</v>
      </c>
      <c r="E2576" t="s">
        <v>51</v>
      </c>
      <c r="F2576" t="s">
        <v>116</v>
      </c>
      <c r="H2576" s="22">
        <f t="shared" si="679"/>
        <v>0</v>
      </c>
      <c r="I2576" s="22" t="s">
        <v>127</v>
      </c>
      <c r="K2576" t="b">
        <f t="shared" ca="1" si="685"/>
        <v>0</v>
      </c>
    </row>
    <row r="2577" spans="1:11">
      <c r="A2577">
        <f t="shared" si="683"/>
        <v>60</v>
      </c>
      <c r="B2577">
        <f t="shared" si="686"/>
        <v>39</v>
      </c>
      <c r="C2577" s="1" t="s">
        <v>2</v>
      </c>
      <c r="D2577" t="str">
        <f t="shared" si="688"/>
        <v>}</v>
      </c>
      <c r="E2577" t="s">
        <v>51</v>
      </c>
      <c r="F2577" t="s">
        <v>116</v>
      </c>
      <c r="H2577" s="22">
        <f t="shared" si="679"/>
        <v>0</v>
      </c>
      <c r="I2577" s="22" t="s">
        <v>127</v>
      </c>
      <c r="K2577" t="b">
        <f t="shared" ca="1" si="685"/>
        <v>0</v>
      </c>
    </row>
    <row r="2578" spans="1:11">
      <c r="A2578">
        <f t="shared" si="683"/>
        <v>60</v>
      </c>
      <c r="B2578">
        <f t="shared" si="686"/>
        <v>40</v>
      </c>
      <c r="C2578" s="1" t="s">
        <v>4</v>
      </c>
      <c r="D2578" t="str">
        <f t="shared" si="688"/>
        <v>],</v>
      </c>
      <c r="E2578" t="s">
        <v>51</v>
      </c>
      <c r="F2578" t="s">
        <v>116</v>
      </c>
      <c r="H2578" s="22">
        <f t="shared" si="679"/>
        <v>0</v>
      </c>
      <c r="I2578" s="22" t="s">
        <v>127</v>
      </c>
      <c r="K2578" t="b">
        <f t="shared" ca="1" si="685"/>
        <v>0</v>
      </c>
    </row>
    <row r="2579" spans="1:11">
      <c r="A2579">
        <f t="shared" si="683"/>
        <v>60</v>
      </c>
      <c r="B2579">
        <f t="shared" si="686"/>
        <v>41</v>
      </c>
      <c r="C2579" s="1" t="s">
        <v>19</v>
      </c>
      <c r="D2579" t="str">
        <f>CONCATENATE(C2579," ",A2579,",")</f>
        <v>"fee_id": 60,</v>
      </c>
      <c r="E2579" t="s">
        <v>51</v>
      </c>
      <c r="F2579" t="s">
        <v>116</v>
      </c>
      <c r="H2579" s="22">
        <f t="shared" si="679"/>
        <v>0</v>
      </c>
      <c r="I2579" s="22" t="s">
        <v>127</v>
      </c>
      <c r="K2579" t="b">
        <f t="shared" ca="1" si="685"/>
        <v>0</v>
      </c>
    </row>
    <row r="2580" spans="1:11">
      <c r="A2580">
        <f t="shared" si="683"/>
        <v>60</v>
      </c>
      <c r="B2580">
        <f t="shared" si="686"/>
        <v>42</v>
      </c>
      <c r="C2580" s="1" t="s">
        <v>129</v>
      </c>
      <c r="D2580" t="str">
        <f>CONCATENATE(C2580,E2580,"2",F2580,"""")</f>
        <v>"route_id": "HYD2WEK"</v>
      </c>
      <c r="E2580" t="s">
        <v>51</v>
      </c>
      <c r="F2580" t="s">
        <v>116</v>
      </c>
      <c r="H2580" s="22">
        <f t="shared" si="679"/>
        <v>0</v>
      </c>
      <c r="I2580" s="22" t="s">
        <v>127</v>
      </c>
      <c r="K2580" t="b">
        <f t="shared" ca="1" si="685"/>
        <v>0</v>
      </c>
    </row>
    <row r="2581" spans="1:11">
      <c r="A2581">
        <f t="shared" si="683"/>
        <v>60</v>
      </c>
      <c r="B2581">
        <f t="shared" si="686"/>
        <v>43</v>
      </c>
      <c r="C2581" s="1" t="s">
        <v>1</v>
      </c>
      <c r="D2581" t="str">
        <f>IF(D2582="","}",C2581)</f>
        <v>},</v>
      </c>
      <c r="E2581" t="s">
        <v>51</v>
      </c>
      <c r="F2581" t="s">
        <v>116</v>
      </c>
      <c r="H2581" s="22">
        <f t="shared" si="679"/>
        <v>0</v>
      </c>
      <c r="I2581" s="22" t="s">
        <v>127</v>
      </c>
      <c r="K2581" t="b">
        <f t="shared" ca="1" si="685"/>
        <v>0</v>
      </c>
    </row>
    <row r="2582" spans="1:11">
      <c r="A2582">
        <f>ROUNDUP((ROW(C2582)-1)/43,0)</f>
        <v>61</v>
      </c>
      <c r="B2582">
        <f t="shared" si="686"/>
        <v>1</v>
      </c>
      <c r="C2582" s="1" t="s">
        <v>0</v>
      </c>
      <c r="D2582" t="str">
        <f>C2582</f>
        <v>{</v>
      </c>
      <c r="E2582" t="s">
        <v>53</v>
      </c>
      <c r="F2582" t="s">
        <v>116</v>
      </c>
      <c r="H2582" s="22">
        <f t="shared" si="679"/>
        <v>0</v>
      </c>
      <c r="I2582" s="22" t="s">
        <v>127</v>
      </c>
      <c r="K2582" t="b">
        <f t="shared" ca="1" si="685"/>
        <v>0</v>
      </c>
    </row>
    <row r="2583" spans="1:11">
      <c r="A2583">
        <f t="shared" ref="A2583:A2646" si="689">ROUNDUP((ROW(C2583)-1)/43,0)</f>
        <v>61</v>
      </c>
      <c r="B2583">
        <f t="shared" si="686"/>
        <v>2</v>
      </c>
      <c r="C2583" s="1" t="s">
        <v>5</v>
      </c>
      <c r="D2583" t="str">
        <f t="shared" ref="D2583:D2586" si="690">C2583</f>
        <v>"fee_data":[</v>
      </c>
      <c r="E2583" t="s">
        <v>53</v>
      </c>
      <c r="F2583" t="s">
        <v>116</v>
      </c>
      <c r="H2583" s="22">
        <f t="shared" si="679"/>
        <v>0</v>
      </c>
      <c r="I2583" s="22" t="s">
        <v>127</v>
      </c>
      <c r="K2583" t="b">
        <f t="shared" ca="1" si="685"/>
        <v>0</v>
      </c>
    </row>
    <row r="2584" spans="1:11">
      <c r="A2584">
        <f t="shared" si="689"/>
        <v>61</v>
      </c>
      <c r="B2584">
        <f t="shared" si="686"/>
        <v>3</v>
      </c>
      <c r="C2584" s="1" t="s">
        <v>0</v>
      </c>
      <c r="D2584" t="str">
        <f t="shared" si="690"/>
        <v>{</v>
      </c>
      <c r="E2584" t="s">
        <v>53</v>
      </c>
      <c r="F2584" t="s">
        <v>116</v>
      </c>
      <c r="H2584" s="22">
        <f t="shared" si="679"/>
        <v>0</v>
      </c>
      <c r="I2584" s="22" t="s">
        <v>127</v>
      </c>
      <c r="K2584" t="b">
        <f t="shared" ca="1" si="685"/>
        <v>0</v>
      </c>
    </row>
    <row r="2585" spans="1:11">
      <c r="A2585">
        <f t="shared" si="689"/>
        <v>61</v>
      </c>
      <c r="B2585">
        <f t="shared" si="686"/>
        <v>4</v>
      </c>
      <c r="C2585" s="24" t="s">
        <v>133</v>
      </c>
      <c r="D2585" t="str">
        <f>CONCATENATE(C2585,$M$1,",",$N$1,""",")</f>
        <v>"fee_date":"2019,2",</v>
      </c>
      <c r="E2585" t="s">
        <v>53</v>
      </c>
      <c r="F2585" t="s">
        <v>116</v>
      </c>
      <c r="H2585" s="22">
        <f t="shared" si="679"/>
        <v>0</v>
      </c>
      <c r="I2585" s="22" t="s">
        <v>127</v>
      </c>
      <c r="K2585" t="b">
        <f t="shared" ca="1" si="685"/>
        <v>0</v>
      </c>
    </row>
    <row r="2586" spans="1:11">
      <c r="A2586">
        <f t="shared" si="689"/>
        <v>61</v>
      </c>
      <c r="B2586">
        <f t="shared" si="686"/>
        <v>5</v>
      </c>
      <c r="C2586" s="1" t="s">
        <v>6</v>
      </c>
      <c r="D2586" t="str">
        <f t="shared" si="690"/>
        <v>"fee_detail":[</v>
      </c>
      <c r="E2586" t="s">
        <v>53</v>
      </c>
      <c r="F2586" t="s">
        <v>116</v>
      </c>
      <c r="H2586" s="22">
        <f t="shared" si="679"/>
        <v>0</v>
      </c>
      <c r="I2586" s="22" t="s">
        <v>127</v>
      </c>
      <c r="K2586" t="b">
        <f t="shared" ca="1" si="685"/>
        <v>0</v>
      </c>
    </row>
    <row r="2587" spans="1:11">
      <c r="A2587">
        <f t="shared" si="689"/>
        <v>61</v>
      </c>
      <c r="B2587">
        <f t="shared" si="686"/>
        <v>6</v>
      </c>
      <c r="C2587" s="1" t="s">
        <v>0</v>
      </c>
      <c r="D2587" t="str">
        <f>IF(J2588=0,"",C2587)</f>
        <v>{</v>
      </c>
      <c r="E2587" t="s">
        <v>53</v>
      </c>
      <c r="F2587" t="s">
        <v>116</v>
      </c>
      <c r="H2587" s="22">
        <f t="shared" si="679"/>
        <v>0</v>
      </c>
      <c r="I2587" s="22" t="s">
        <v>127</v>
      </c>
      <c r="K2587" t="b">
        <f t="shared" ca="1" si="685"/>
        <v>0</v>
      </c>
    </row>
    <row r="2588" spans="1:11">
      <c r="A2588" s="14">
        <f t="shared" si="689"/>
        <v>61</v>
      </c>
      <c r="B2588" s="14">
        <f t="shared" si="686"/>
        <v>7</v>
      </c>
      <c r="C2588" s="15" t="s">
        <v>15</v>
      </c>
      <c r="D2588" s="14" t="str">
        <f>IF(ISNUMBER(SEARCH("n/a",H2588)),"",CONCATENATE(C2588," ",H2588,","))</f>
        <v>"adult_cny": 118,</v>
      </c>
      <c r="E2588" s="14" t="s">
        <v>53</v>
      </c>
      <c r="F2588" s="14" t="s">
        <v>116</v>
      </c>
      <c r="G2588" s="14" t="s">
        <v>117</v>
      </c>
      <c r="H2588" s="22">
        <f t="shared" si="679"/>
        <v>118</v>
      </c>
      <c r="I2588" s="22" t="s">
        <v>127</v>
      </c>
      <c r="J2588">
        <f>COUNT(H2588:H2591)</f>
        <v>4</v>
      </c>
      <c r="K2588" t="b">
        <f t="shared" ca="1" si="685"/>
        <v>0</v>
      </c>
    </row>
    <row r="2589" spans="1:11">
      <c r="A2589" s="14">
        <f t="shared" si="689"/>
        <v>61</v>
      </c>
      <c r="B2589" s="14">
        <f t="shared" si="686"/>
        <v>8</v>
      </c>
      <c r="C2589" s="15" t="s">
        <v>16</v>
      </c>
      <c r="D2589" s="14" t="str">
        <f t="shared" ref="D2589:D2591" si="691">IF(ISNUMBER(SEARCH("n/a",H2589)),"",CONCATENATE(C2589," ",H2589,","))</f>
        <v>"adult_hkd": 137,</v>
      </c>
      <c r="E2589" s="14" t="s">
        <v>53</v>
      </c>
      <c r="F2589" s="14" t="s">
        <v>116</v>
      </c>
      <c r="G2589" s="14" t="s">
        <v>117</v>
      </c>
      <c r="H2589" s="22">
        <f t="shared" si="679"/>
        <v>137</v>
      </c>
      <c r="I2589" s="22" t="s">
        <v>127</v>
      </c>
      <c r="K2589" t="b">
        <f t="shared" ca="1" si="685"/>
        <v>0</v>
      </c>
    </row>
    <row r="2590" spans="1:11">
      <c r="A2590" s="14">
        <f t="shared" si="689"/>
        <v>61</v>
      </c>
      <c r="B2590" s="14">
        <f t="shared" si="686"/>
        <v>9</v>
      </c>
      <c r="C2590" s="15" t="s">
        <v>17</v>
      </c>
      <c r="D2590" s="14" t="str">
        <f t="shared" si="691"/>
        <v>"child_cny": 61,</v>
      </c>
      <c r="E2590" s="14" t="s">
        <v>53</v>
      </c>
      <c r="F2590" s="14" t="s">
        <v>116</v>
      </c>
      <c r="G2590" s="14" t="s">
        <v>117</v>
      </c>
      <c r="H2590" s="22">
        <f t="shared" si="679"/>
        <v>61</v>
      </c>
      <c r="I2590" s="22" t="s">
        <v>127</v>
      </c>
      <c r="K2590" t="b">
        <f t="shared" ca="1" si="685"/>
        <v>0</v>
      </c>
    </row>
    <row r="2591" spans="1:11">
      <c r="A2591" s="14">
        <f t="shared" si="689"/>
        <v>61</v>
      </c>
      <c r="B2591" s="14">
        <f t="shared" si="686"/>
        <v>10</v>
      </c>
      <c r="C2591" s="15" t="s">
        <v>18</v>
      </c>
      <c r="D2591" s="14" t="str">
        <f t="shared" si="691"/>
        <v>"child_hkd": 71,</v>
      </c>
      <c r="E2591" s="14" t="s">
        <v>53</v>
      </c>
      <c r="F2591" s="14" t="s">
        <v>116</v>
      </c>
      <c r="G2591" s="14" t="s">
        <v>117</v>
      </c>
      <c r="H2591" s="22">
        <f t="shared" si="679"/>
        <v>71</v>
      </c>
      <c r="I2591" s="22" t="s">
        <v>127</v>
      </c>
      <c r="K2591" t="b">
        <f t="shared" ca="1" si="685"/>
        <v>0</v>
      </c>
    </row>
    <row r="2592" spans="1:11">
      <c r="A2592">
        <f t="shared" si="689"/>
        <v>61</v>
      </c>
      <c r="B2592">
        <f t="shared" si="686"/>
        <v>11</v>
      </c>
      <c r="C2592" s="1" t="s">
        <v>7</v>
      </c>
      <c r="D2592" t="str">
        <f>IF(J2588=0,"",C2592)</f>
        <v>"class_title":"second_class",</v>
      </c>
      <c r="E2592" t="s">
        <v>53</v>
      </c>
      <c r="F2592" t="s">
        <v>116</v>
      </c>
      <c r="H2592" s="22">
        <f t="shared" si="679"/>
        <v>0</v>
      </c>
      <c r="I2592" s="22" t="s">
        <v>127</v>
      </c>
      <c r="K2592" t="b">
        <f t="shared" ca="1" si="685"/>
        <v>0</v>
      </c>
    </row>
    <row r="2593" spans="1:11">
      <c r="A2593">
        <f t="shared" si="689"/>
        <v>61</v>
      </c>
      <c r="B2593">
        <f t="shared" si="686"/>
        <v>12</v>
      </c>
      <c r="C2593" s="1" t="s">
        <v>8</v>
      </c>
      <c r="D2593" t="str">
        <f>IF(J2588=0,"",C2593)</f>
        <v>"class_type":4</v>
      </c>
      <c r="E2593" t="s">
        <v>53</v>
      </c>
      <c r="F2593" t="s">
        <v>116</v>
      </c>
      <c r="H2593" s="22">
        <f t="shared" si="679"/>
        <v>0</v>
      </c>
      <c r="I2593" s="22" t="s">
        <v>127</v>
      </c>
      <c r="K2593" t="b">
        <f t="shared" ca="1" si="685"/>
        <v>0</v>
      </c>
    </row>
    <row r="2594" spans="1:11">
      <c r="A2594">
        <f t="shared" si="689"/>
        <v>61</v>
      </c>
      <c r="B2594">
        <f t="shared" si="686"/>
        <v>13</v>
      </c>
      <c r="C2594" s="1" t="s">
        <v>1</v>
      </c>
      <c r="D2594" t="str">
        <f>IF(J2588=0,"",IF(SUM(J2596:J2612)&gt;0,C2594,"}"))</f>
        <v>},</v>
      </c>
      <c r="E2594" t="s">
        <v>53</v>
      </c>
      <c r="F2594" t="s">
        <v>116</v>
      </c>
      <c r="H2594" s="22">
        <f t="shared" si="679"/>
        <v>0</v>
      </c>
      <c r="I2594" s="22" t="s">
        <v>127</v>
      </c>
      <c r="K2594" t="b">
        <f t="shared" ca="1" si="685"/>
        <v>0</v>
      </c>
    </row>
    <row r="2595" spans="1:11">
      <c r="A2595">
        <f t="shared" si="689"/>
        <v>61</v>
      </c>
      <c r="B2595">
        <f t="shared" si="686"/>
        <v>14</v>
      </c>
      <c r="C2595" s="1" t="s">
        <v>0</v>
      </c>
      <c r="D2595" t="str">
        <f>IF(J2596=0,"",C2595)</f>
        <v>{</v>
      </c>
      <c r="E2595" t="s">
        <v>53</v>
      </c>
      <c r="F2595" t="s">
        <v>116</v>
      </c>
      <c r="H2595" s="22">
        <f t="shared" si="679"/>
        <v>0</v>
      </c>
      <c r="I2595" s="22" t="s">
        <v>127</v>
      </c>
      <c r="K2595" t="b">
        <f t="shared" ca="1" si="685"/>
        <v>0</v>
      </c>
    </row>
    <row r="2596" spans="1:11">
      <c r="A2596" s="16">
        <f t="shared" si="689"/>
        <v>61</v>
      </c>
      <c r="B2596" s="16">
        <f t="shared" si="686"/>
        <v>15</v>
      </c>
      <c r="C2596" s="17" t="s">
        <v>15</v>
      </c>
      <c r="D2596" s="16" t="str">
        <f>IF(ISNUMBER(SEARCH("n/a",H2596)),"",CONCATENATE(C2596," ",H2596,","))</f>
        <v>"adult_cny": 189,</v>
      </c>
      <c r="E2596" s="16" t="s">
        <v>53</v>
      </c>
      <c r="F2596" s="16" t="s">
        <v>116</v>
      </c>
      <c r="G2596" s="16" t="s">
        <v>118</v>
      </c>
      <c r="H2596" s="22">
        <f t="shared" si="679"/>
        <v>189</v>
      </c>
      <c r="I2596" s="22" t="s">
        <v>127</v>
      </c>
      <c r="J2596">
        <f>COUNT(H2596:H2599)</f>
        <v>4</v>
      </c>
      <c r="K2596" t="b">
        <f t="shared" ca="1" si="685"/>
        <v>0</v>
      </c>
    </row>
    <row r="2597" spans="1:11">
      <c r="A2597" s="16">
        <f t="shared" si="689"/>
        <v>61</v>
      </c>
      <c r="B2597" s="16">
        <f t="shared" si="686"/>
        <v>16</v>
      </c>
      <c r="C2597" s="17" t="s">
        <v>16</v>
      </c>
      <c r="D2597" s="16" t="str">
        <f t="shared" ref="D2597:D2599" si="692">IF(ISNUMBER(SEARCH("n/a",H2597)),"",CONCATENATE(C2597," ",H2597,","))</f>
        <v>"adult_hkd": 219,</v>
      </c>
      <c r="E2597" s="16" t="s">
        <v>53</v>
      </c>
      <c r="F2597" s="16" t="s">
        <v>116</v>
      </c>
      <c r="G2597" s="16" t="s">
        <v>118</v>
      </c>
      <c r="H2597" s="22">
        <f t="shared" si="679"/>
        <v>219</v>
      </c>
      <c r="I2597" s="22" t="s">
        <v>127</v>
      </c>
      <c r="K2597" t="b">
        <f t="shared" ca="1" si="685"/>
        <v>0</v>
      </c>
    </row>
    <row r="2598" spans="1:11">
      <c r="A2598" s="16">
        <f t="shared" si="689"/>
        <v>61</v>
      </c>
      <c r="B2598" s="16">
        <f t="shared" si="686"/>
        <v>17</v>
      </c>
      <c r="C2598" s="17" t="s">
        <v>17</v>
      </c>
      <c r="D2598" s="16" t="str">
        <f t="shared" si="692"/>
        <v>"child_cny": 97,</v>
      </c>
      <c r="E2598" s="16" t="s">
        <v>53</v>
      </c>
      <c r="F2598" s="16" t="s">
        <v>116</v>
      </c>
      <c r="G2598" s="16" t="s">
        <v>118</v>
      </c>
      <c r="H2598" s="22">
        <f t="shared" ref="H2598:H2661" si="693">H706</f>
        <v>97</v>
      </c>
      <c r="I2598" s="22" t="s">
        <v>127</v>
      </c>
      <c r="K2598" t="b">
        <f t="shared" ca="1" si="685"/>
        <v>0</v>
      </c>
    </row>
    <row r="2599" spans="1:11">
      <c r="A2599" s="16">
        <f t="shared" si="689"/>
        <v>61</v>
      </c>
      <c r="B2599" s="16">
        <f t="shared" si="686"/>
        <v>18</v>
      </c>
      <c r="C2599" s="17" t="s">
        <v>18</v>
      </c>
      <c r="D2599" s="16" t="str">
        <f t="shared" si="692"/>
        <v>"child_hkd": 112,</v>
      </c>
      <c r="E2599" s="16" t="s">
        <v>53</v>
      </c>
      <c r="F2599" s="16" t="s">
        <v>116</v>
      </c>
      <c r="G2599" s="16" t="s">
        <v>118</v>
      </c>
      <c r="H2599" s="22">
        <f t="shared" si="693"/>
        <v>112</v>
      </c>
      <c r="I2599" s="22" t="s">
        <v>127</v>
      </c>
      <c r="K2599" t="b">
        <f t="shared" ca="1" si="685"/>
        <v>0</v>
      </c>
    </row>
    <row r="2600" spans="1:11">
      <c r="A2600">
        <f t="shared" si="689"/>
        <v>61</v>
      </c>
      <c r="B2600">
        <f t="shared" si="686"/>
        <v>19</v>
      </c>
      <c r="C2600" s="1" t="s">
        <v>9</v>
      </c>
      <c r="D2600" t="str">
        <f>IF(J2596=0,"",C2600)</f>
        <v>"class_title":"first_class",</v>
      </c>
      <c r="E2600" t="s">
        <v>53</v>
      </c>
      <c r="F2600" t="s">
        <v>116</v>
      </c>
      <c r="H2600" s="22">
        <f t="shared" si="693"/>
        <v>0</v>
      </c>
      <c r="I2600" s="22" t="s">
        <v>127</v>
      </c>
      <c r="K2600" t="b">
        <f t="shared" ca="1" si="685"/>
        <v>0</v>
      </c>
    </row>
    <row r="2601" spans="1:11">
      <c r="A2601">
        <f t="shared" si="689"/>
        <v>61</v>
      </c>
      <c r="B2601">
        <f t="shared" si="686"/>
        <v>20</v>
      </c>
      <c r="C2601" s="1" t="s">
        <v>10</v>
      </c>
      <c r="D2601" t="str">
        <f>IF(J2596=0,"",C2601)</f>
        <v>"class_type":3</v>
      </c>
      <c r="E2601" t="s">
        <v>53</v>
      </c>
      <c r="F2601" t="s">
        <v>116</v>
      </c>
      <c r="H2601" s="22">
        <f t="shared" si="693"/>
        <v>0</v>
      </c>
      <c r="I2601" s="22" t="s">
        <v>127</v>
      </c>
      <c r="K2601" t="b">
        <f t="shared" ca="1" si="685"/>
        <v>0</v>
      </c>
    </row>
    <row r="2602" spans="1:11">
      <c r="A2602">
        <f t="shared" si="689"/>
        <v>61</v>
      </c>
      <c r="B2602">
        <f t="shared" si="686"/>
        <v>21</v>
      </c>
      <c r="C2602" s="1" t="s">
        <v>1</v>
      </c>
      <c r="D2602" t="str">
        <f>IF(J2596=0,"",IF(SUM(J2604:J2620)&gt;0,C2602,"}"))</f>
        <v>},</v>
      </c>
      <c r="E2602" t="s">
        <v>53</v>
      </c>
      <c r="F2602" t="s">
        <v>116</v>
      </c>
      <c r="H2602" s="22">
        <f t="shared" si="693"/>
        <v>0</v>
      </c>
      <c r="I2602" s="22" t="s">
        <v>127</v>
      </c>
      <c r="K2602" t="b">
        <f t="shared" ca="1" si="685"/>
        <v>0</v>
      </c>
    </row>
    <row r="2603" spans="1:11">
      <c r="A2603">
        <f t="shared" si="689"/>
        <v>61</v>
      </c>
      <c r="B2603">
        <f t="shared" si="686"/>
        <v>22</v>
      </c>
      <c r="C2603" s="1" t="s">
        <v>0</v>
      </c>
      <c r="D2603" t="str">
        <f>IF(J2604=0,"",C2603)</f>
        <v>{</v>
      </c>
      <c r="E2603" t="s">
        <v>53</v>
      </c>
      <c r="F2603" t="s">
        <v>116</v>
      </c>
      <c r="H2603" s="22">
        <f t="shared" si="693"/>
        <v>0</v>
      </c>
      <c r="I2603" s="22" t="s">
        <v>127</v>
      </c>
      <c r="K2603" t="b">
        <f t="shared" ca="1" si="685"/>
        <v>0</v>
      </c>
    </row>
    <row r="2604" spans="1:11">
      <c r="A2604" s="18">
        <f t="shared" si="689"/>
        <v>61</v>
      </c>
      <c r="B2604" s="18">
        <f t="shared" si="686"/>
        <v>23</v>
      </c>
      <c r="C2604" s="19" t="s">
        <v>15</v>
      </c>
      <c r="D2604" s="18" t="str">
        <f>IF(ISNUMBER(SEARCH("n/a",H2604)),"",CONCATENATE(C2604," ",H2604,","))</f>
        <v>"adult_cny": 213,</v>
      </c>
      <c r="E2604" s="18" t="s">
        <v>53</v>
      </c>
      <c r="F2604" s="18" t="s">
        <v>116</v>
      </c>
      <c r="G2604" s="18" t="s">
        <v>119</v>
      </c>
      <c r="H2604" s="22">
        <f t="shared" si="693"/>
        <v>213</v>
      </c>
      <c r="I2604" s="22" t="s">
        <v>127</v>
      </c>
      <c r="J2604">
        <f>COUNT(H2604:H2607)</f>
        <v>4</v>
      </c>
      <c r="K2604" t="b">
        <f t="shared" ca="1" si="685"/>
        <v>0</v>
      </c>
    </row>
    <row r="2605" spans="1:11">
      <c r="A2605" s="18">
        <f t="shared" si="689"/>
        <v>61</v>
      </c>
      <c r="B2605" s="18">
        <f t="shared" si="686"/>
        <v>24</v>
      </c>
      <c r="C2605" s="19" t="s">
        <v>16</v>
      </c>
      <c r="D2605" s="18" t="str">
        <f t="shared" ref="D2605:D2607" si="694">IF(ISNUMBER(SEARCH("n/a",H2605)),"",CONCATENATE(C2605," ",H2605,","))</f>
        <v>"adult_hkd": 247,</v>
      </c>
      <c r="E2605" s="18" t="s">
        <v>53</v>
      </c>
      <c r="F2605" s="18" t="s">
        <v>116</v>
      </c>
      <c r="G2605" s="18" t="s">
        <v>119</v>
      </c>
      <c r="H2605" s="22">
        <f t="shared" si="693"/>
        <v>247</v>
      </c>
      <c r="I2605" s="22" t="s">
        <v>127</v>
      </c>
      <c r="K2605" t="b">
        <f t="shared" ca="1" si="685"/>
        <v>0</v>
      </c>
    </row>
    <row r="2606" spans="1:11">
      <c r="A2606" s="18">
        <f t="shared" si="689"/>
        <v>61</v>
      </c>
      <c r="B2606" s="18">
        <f t="shared" si="686"/>
        <v>25</v>
      </c>
      <c r="C2606" s="19" t="s">
        <v>17</v>
      </c>
      <c r="D2606" s="18" t="str">
        <f t="shared" si="694"/>
        <v>"child_cny": 109,</v>
      </c>
      <c r="E2606" s="18" t="s">
        <v>53</v>
      </c>
      <c r="F2606" s="18" t="s">
        <v>116</v>
      </c>
      <c r="G2606" s="18" t="s">
        <v>119</v>
      </c>
      <c r="H2606" s="22">
        <f t="shared" si="693"/>
        <v>109</v>
      </c>
      <c r="I2606" s="22" t="s">
        <v>127</v>
      </c>
      <c r="K2606" t="b">
        <f t="shared" ca="1" si="685"/>
        <v>0</v>
      </c>
    </row>
    <row r="2607" spans="1:11">
      <c r="A2607" s="18">
        <f t="shared" si="689"/>
        <v>61</v>
      </c>
      <c r="B2607" s="18">
        <f t="shared" si="686"/>
        <v>26</v>
      </c>
      <c r="C2607" s="19" t="s">
        <v>18</v>
      </c>
      <c r="D2607" s="18" t="str">
        <f t="shared" si="694"/>
        <v>"child_hkd": 126,</v>
      </c>
      <c r="E2607" s="18" t="s">
        <v>53</v>
      </c>
      <c r="F2607" s="18" t="s">
        <v>116</v>
      </c>
      <c r="G2607" s="18" t="s">
        <v>119</v>
      </c>
      <c r="H2607" s="22">
        <f t="shared" si="693"/>
        <v>126</v>
      </c>
      <c r="I2607" s="22" t="s">
        <v>127</v>
      </c>
      <c r="K2607" t="b">
        <f t="shared" ca="1" si="685"/>
        <v>0</v>
      </c>
    </row>
    <row r="2608" spans="1:11">
      <c r="A2608">
        <f t="shared" si="689"/>
        <v>61</v>
      </c>
      <c r="B2608">
        <f t="shared" si="686"/>
        <v>27</v>
      </c>
      <c r="C2608" s="1" t="s">
        <v>11</v>
      </c>
      <c r="D2608" t="str">
        <f>IF(J2604=0,"",C2608)</f>
        <v>"class_title":"premium_class",</v>
      </c>
      <c r="E2608" t="s">
        <v>53</v>
      </c>
      <c r="F2608" t="s">
        <v>116</v>
      </c>
      <c r="H2608" s="22">
        <f t="shared" si="693"/>
        <v>0</v>
      </c>
      <c r="I2608" s="22" t="s">
        <v>127</v>
      </c>
      <c r="K2608" t="b">
        <f t="shared" ca="1" si="685"/>
        <v>0</v>
      </c>
    </row>
    <row r="2609" spans="1:11">
      <c r="A2609">
        <f t="shared" si="689"/>
        <v>61</v>
      </c>
      <c r="B2609">
        <f t="shared" si="686"/>
        <v>28</v>
      </c>
      <c r="C2609" s="1" t="s">
        <v>12</v>
      </c>
      <c r="D2609" t="str">
        <f>IF(J2604=0,"",C2609)</f>
        <v>"class_type":2</v>
      </c>
      <c r="E2609" t="s">
        <v>53</v>
      </c>
      <c r="F2609" t="s">
        <v>116</v>
      </c>
      <c r="H2609" s="22">
        <f t="shared" si="693"/>
        <v>0</v>
      </c>
      <c r="I2609" s="22" t="s">
        <v>127</v>
      </c>
      <c r="K2609" t="b">
        <f t="shared" ca="1" si="685"/>
        <v>0</v>
      </c>
    </row>
    <row r="2610" spans="1:11">
      <c r="A2610">
        <f t="shared" si="689"/>
        <v>61</v>
      </c>
      <c r="B2610">
        <f t="shared" si="686"/>
        <v>29</v>
      </c>
      <c r="C2610" s="1" t="s">
        <v>1</v>
      </c>
      <c r="D2610" t="str">
        <f>IF(J2604=0,"",IF(SUM(J2612:J2628)&gt;0,C2610,"}"))</f>
        <v>},</v>
      </c>
      <c r="E2610" t="s">
        <v>53</v>
      </c>
      <c r="F2610" t="s">
        <v>116</v>
      </c>
      <c r="H2610" s="22">
        <f t="shared" si="693"/>
        <v>0</v>
      </c>
      <c r="I2610" s="22" t="s">
        <v>127</v>
      </c>
      <c r="K2610" t="b">
        <f t="shared" ca="1" si="685"/>
        <v>0</v>
      </c>
    </row>
    <row r="2611" spans="1:11">
      <c r="A2611">
        <f t="shared" si="689"/>
        <v>61</v>
      </c>
      <c r="B2611">
        <f t="shared" si="686"/>
        <v>30</v>
      </c>
      <c r="C2611" s="1" t="s">
        <v>0</v>
      </c>
      <c r="D2611" t="str">
        <f>IF(J2612=0,"",C2611)</f>
        <v>{</v>
      </c>
      <c r="E2611" t="s">
        <v>53</v>
      </c>
      <c r="F2611" t="s">
        <v>116</v>
      </c>
      <c r="H2611" s="22">
        <f t="shared" si="693"/>
        <v>0</v>
      </c>
      <c r="I2611" s="22" t="s">
        <v>127</v>
      </c>
      <c r="K2611" t="b">
        <f t="shared" ca="1" si="685"/>
        <v>0</v>
      </c>
    </row>
    <row r="2612" spans="1:11">
      <c r="A2612" s="20">
        <f t="shared" si="689"/>
        <v>61</v>
      </c>
      <c r="B2612" s="20">
        <f t="shared" si="686"/>
        <v>31</v>
      </c>
      <c r="C2612" s="21" t="s">
        <v>15</v>
      </c>
      <c r="D2612" s="20" t="str">
        <f>IF(ISNUMBER(SEARCH("n/a",H2612)),"",CONCATENATE(C2612," ",H2612,","))</f>
        <v>"adult_cny": 355,</v>
      </c>
      <c r="E2612" s="20" t="s">
        <v>53</v>
      </c>
      <c r="F2612" s="20" t="s">
        <v>116</v>
      </c>
      <c r="G2612" s="20" t="s">
        <v>120</v>
      </c>
      <c r="H2612" s="22">
        <f t="shared" si="693"/>
        <v>355</v>
      </c>
      <c r="I2612" s="22" t="s">
        <v>127</v>
      </c>
      <c r="J2612">
        <f>COUNT(H2612:H2615)</f>
        <v>4</v>
      </c>
      <c r="K2612" t="b">
        <f t="shared" ca="1" si="685"/>
        <v>0</v>
      </c>
    </row>
    <row r="2613" spans="1:11">
      <c r="A2613" s="20">
        <f t="shared" si="689"/>
        <v>61</v>
      </c>
      <c r="B2613" s="20">
        <f t="shared" si="686"/>
        <v>32</v>
      </c>
      <c r="C2613" s="21" t="s">
        <v>16</v>
      </c>
      <c r="D2613" s="20" t="str">
        <f t="shared" ref="D2613:D2615" si="695">IF(ISNUMBER(SEARCH("n/a",H2613)),"",CONCATENATE(C2613," ",H2613,","))</f>
        <v>"adult_hkd": 411,</v>
      </c>
      <c r="E2613" s="20" t="s">
        <v>53</v>
      </c>
      <c r="F2613" s="20" t="s">
        <v>116</v>
      </c>
      <c r="G2613" s="20" t="s">
        <v>120</v>
      </c>
      <c r="H2613" s="22">
        <f t="shared" si="693"/>
        <v>411</v>
      </c>
      <c r="I2613" s="22" t="s">
        <v>127</v>
      </c>
      <c r="K2613" t="b">
        <f t="shared" ca="1" si="685"/>
        <v>0</v>
      </c>
    </row>
    <row r="2614" spans="1:11">
      <c r="A2614" s="20">
        <f t="shared" si="689"/>
        <v>61</v>
      </c>
      <c r="B2614" s="20">
        <f t="shared" si="686"/>
        <v>33</v>
      </c>
      <c r="C2614" s="21" t="s">
        <v>17</v>
      </c>
      <c r="D2614" s="20" t="str">
        <f t="shared" si="695"/>
        <v>"child_cny": 182,</v>
      </c>
      <c r="E2614" s="20" t="s">
        <v>53</v>
      </c>
      <c r="F2614" s="20" t="s">
        <v>116</v>
      </c>
      <c r="G2614" s="20" t="s">
        <v>120</v>
      </c>
      <c r="H2614" s="22">
        <f t="shared" si="693"/>
        <v>182</v>
      </c>
      <c r="I2614" s="22" t="s">
        <v>127</v>
      </c>
      <c r="K2614" t="b">
        <f t="shared" ca="1" si="685"/>
        <v>0</v>
      </c>
    </row>
    <row r="2615" spans="1:11">
      <c r="A2615" s="20">
        <f t="shared" si="689"/>
        <v>61</v>
      </c>
      <c r="B2615" s="20">
        <f t="shared" si="686"/>
        <v>34</v>
      </c>
      <c r="C2615" s="21" t="s">
        <v>18</v>
      </c>
      <c r="D2615" s="20" t="str">
        <f t="shared" si="695"/>
        <v>"child_hkd": 211,</v>
      </c>
      <c r="E2615" s="20" t="s">
        <v>53</v>
      </c>
      <c r="F2615" s="20" t="s">
        <v>116</v>
      </c>
      <c r="G2615" s="20" t="s">
        <v>120</v>
      </c>
      <c r="H2615" s="22">
        <f t="shared" si="693"/>
        <v>211</v>
      </c>
      <c r="I2615" s="22" t="s">
        <v>127</v>
      </c>
      <c r="K2615" t="b">
        <f t="shared" ca="1" si="685"/>
        <v>0</v>
      </c>
    </row>
    <row r="2616" spans="1:11">
      <c r="A2616">
        <f t="shared" si="689"/>
        <v>61</v>
      </c>
      <c r="B2616">
        <f t="shared" si="686"/>
        <v>35</v>
      </c>
      <c r="C2616" s="1" t="s">
        <v>13</v>
      </c>
      <c r="D2616" t="str">
        <f>IF(J2612=0,"",C2616)</f>
        <v>"class_title":"business_class",</v>
      </c>
      <c r="E2616" t="s">
        <v>53</v>
      </c>
      <c r="F2616" t="s">
        <v>116</v>
      </c>
      <c r="H2616" s="22">
        <f t="shared" si="693"/>
        <v>0</v>
      </c>
      <c r="I2616" s="22" t="s">
        <v>127</v>
      </c>
      <c r="K2616" t="b">
        <f t="shared" ca="1" si="685"/>
        <v>0</v>
      </c>
    </row>
    <row r="2617" spans="1:11">
      <c r="A2617">
        <f t="shared" si="689"/>
        <v>61</v>
      </c>
      <c r="B2617">
        <f t="shared" si="686"/>
        <v>36</v>
      </c>
      <c r="C2617" s="1" t="s">
        <v>14</v>
      </c>
      <c r="D2617" t="str">
        <f>IF(J2612=0,"",C2617)</f>
        <v>"class_type":1</v>
      </c>
      <c r="E2617" t="s">
        <v>53</v>
      </c>
      <c r="F2617" t="s">
        <v>116</v>
      </c>
      <c r="H2617" s="22">
        <f t="shared" si="693"/>
        <v>0</v>
      </c>
      <c r="I2617" s="22" t="s">
        <v>127</v>
      </c>
      <c r="K2617" t="b">
        <f t="shared" ca="1" si="685"/>
        <v>0</v>
      </c>
    </row>
    <row r="2618" spans="1:11">
      <c r="A2618">
        <f t="shared" si="689"/>
        <v>61</v>
      </c>
      <c r="B2618">
        <f t="shared" si="686"/>
        <v>37</v>
      </c>
      <c r="C2618" s="1" t="s">
        <v>2</v>
      </c>
      <c r="D2618" t="str">
        <f>IF(J2612=0,"",C2618)</f>
        <v>}</v>
      </c>
      <c r="E2618" t="s">
        <v>53</v>
      </c>
      <c r="F2618" t="s">
        <v>116</v>
      </c>
      <c r="H2618" s="22">
        <f t="shared" si="693"/>
        <v>0</v>
      </c>
      <c r="I2618" s="22" t="s">
        <v>127</v>
      </c>
      <c r="K2618" t="b">
        <f t="shared" ca="1" si="685"/>
        <v>0</v>
      </c>
    </row>
    <row r="2619" spans="1:11">
      <c r="A2619">
        <f t="shared" si="689"/>
        <v>61</v>
      </c>
      <c r="B2619">
        <f t="shared" si="686"/>
        <v>38</v>
      </c>
      <c r="C2619" s="1" t="s">
        <v>3</v>
      </c>
      <c r="D2619" t="str">
        <f t="shared" ref="D2619:D2621" si="696">C2619</f>
        <v>]</v>
      </c>
      <c r="E2619" t="s">
        <v>53</v>
      </c>
      <c r="F2619" t="s">
        <v>116</v>
      </c>
      <c r="H2619" s="22">
        <f t="shared" si="693"/>
        <v>0</v>
      </c>
      <c r="I2619" s="22" t="s">
        <v>127</v>
      </c>
      <c r="K2619" t="b">
        <f t="shared" ca="1" si="685"/>
        <v>0</v>
      </c>
    </row>
    <row r="2620" spans="1:11">
      <c r="A2620">
        <f t="shared" si="689"/>
        <v>61</v>
      </c>
      <c r="B2620">
        <f t="shared" si="686"/>
        <v>39</v>
      </c>
      <c r="C2620" s="1" t="s">
        <v>2</v>
      </c>
      <c r="D2620" t="str">
        <f t="shared" si="696"/>
        <v>}</v>
      </c>
      <c r="E2620" t="s">
        <v>53</v>
      </c>
      <c r="F2620" t="s">
        <v>116</v>
      </c>
      <c r="H2620" s="22">
        <f t="shared" si="693"/>
        <v>0</v>
      </c>
      <c r="I2620" s="22" t="s">
        <v>127</v>
      </c>
      <c r="K2620" t="b">
        <f t="shared" ca="1" si="685"/>
        <v>0</v>
      </c>
    </row>
    <row r="2621" spans="1:11">
      <c r="A2621">
        <f t="shared" si="689"/>
        <v>61</v>
      </c>
      <c r="B2621">
        <f t="shared" si="686"/>
        <v>40</v>
      </c>
      <c r="C2621" s="1" t="s">
        <v>4</v>
      </c>
      <c r="D2621" t="str">
        <f t="shared" si="696"/>
        <v>],</v>
      </c>
      <c r="E2621" t="s">
        <v>53</v>
      </c>
      <c r="F2621" t="s">
        <v>116</v>
      </c>
      <c r="H2621" s="22">
        <f t="shared" si="693"/>
        <v>0</v>
      </c>
      <c r="I2621" s="22" t="s">
        <v>127</v>
      </c>
      <c r="K2621" t="b">
        <f t="shared" ca="1" si="685"/>
        <v>0</v>
      </c>
    </row>
    <row r="2622" spans="1:11">
      <c r="A2622">
        <f t="shared" si="689"/>
        <v>61</v>
      </c>
      <c r="B2622">
        <f t="shared" si="686"/>
        <v>41</v>
      </c>
      <c r="C2622" s="1" t="s">
        <v>19</v>
      </c>
      <c r="D2622" t="str">
        <f>CONCATENATE(C2622," ",A2622,",")</f>
        <v>"fee_id": 61,</v>
      </c>
      <c r="E2622" t="s">
        <v>53</v>
      </c>
      <c r="F2622" t="s">
        <v>116</v>
      </c>
      <c r="H2622" s="22">
        <f t="shared" si="693"/>
        <v>0</v>
      </c>
      <c r="I2622" s="22" t="s">
        <v>127</v>
      </c>
      <c r="K2622" t="b">
        <f t="shared" ca="1" si="685"/>
        <v>0</v>
      </c>
    </row>
    <row r="2623" spans="1:11">
      <c r="A2623">
        <f t="shared" si="689"/>
        <v>61</v>
      </c>
      <c r="B2623">
        <f t="shared" si="686"/>
        <v>42</v>
      </c>
      <c r="C2623" s="1" t="s">
        <v>129</v>
      </c>
      <c r="D2623" t="str">
        <f>CONCATENATE(C2623,E2623,"2",F2623,"""")</f>
        <v>"route_id": "HOM2WEK"</v>
      </c>
      <c r="E2623" t="s">
        <v>53</v>
      </c>
      <c r="F2623" t="s">
        <v>116</v>
      </c>
      <c r="H2623" s="22">
        <f t="shared" si="693"/>
        <v>0</v>
      </c>
      <c r="I2623" s="22" t="s">
        <v>127</v>
      </c>
      <c r="K2623" t="b">
        <f t="shared" ca="1" si="685"/>
        <v>0</v>
      </c>
    </row>
    <row r="2624" spans="1:11">
      <c r="A2624">
        <f t="shared" si="689"/>
        <v>61</v>
      </c>
      <c r="B2624">
        <f t="shared" si="686"/>
        <v>43</v>
      </c>
      <c r="C2624" s="1" t="s">
        <v>1</v>
      </c>
      <c r="D2624" t="str">
        <f>IF(D2625="","}",C2624)</f>
        <v>},</v>
      </c>
      <c r="E2624" t="s">
        <v>53</v>
      </c>
      <c r="F2624" t="s">
        <v>116</v>
      </c>
      <c r="H2624" s="22">
        <f t="shared" si="693"/>
        <v>0</v>
      </c>
      <c r="I2624" s="22" t="s">
        <v>127</v>
      </c>
      <c r="K2624" t="b">
        <f t="shared" ca="1" si="685"/>
        <v>0</v>
      </c>
    </row>
    <row r="2625" spans="1:11">
      <c r="A2625">
        <f t="shared" si="689"/>
        <v>62</v>
      </c>
      <c r="B2625">
        <f t="shared" si="686"/>
        <v>1</v>
      </c>
      <c r="C2625" s="1" t="s">
        <v>0</v>
      </c>
      <c r="D2625" t="str">
        <f>C2625</f>
        <v>{</v>
      </c>
      <c r="E2625" t="s">
        <v>55</v>
      </c>
      <c r="F2625" t="s">
        <v>116</v>
      </c>
      <c r="H2625" s="22">
        <f t="shared" si="693"/>
        <v>0</v>
      </c>
      <c r="I2625" s="22" t="s">
        <v>127</v>
      </c>
      <c r="K2625" t="b">
        <f t="shared" ca="1" si="685"/>
        <v>0</v>
      </c>
    </row>
    <row r="2626" spans="1:11">
      <c r="A2626">
        <f t="shared" si="689"/>
        <v>62</v>
      </c>
      <c r="B2626">
        <f t="shared" si="686"/>
        <v>2</v>
      </c>
      <c r="C2626" s="1" t="s">
        <v>5</v>
      </c>
      <c r="D2626" t="str">
        <f t="shared" ref="D2626:D2629" si="697">C2626</f>
        <v>"fee_data":[</v>
      </c>
      <c r="E2626" t="s">
        <v>55</v>
      </c>
      <c r="F2626" t="s">
        <v>116</v>
      </c>
      <c r="H2626" s="22">
        <f t="shared" si="693"/>
        <v>0</v>
      </c>
      <c r="I2626" s="22" t="s">
        <v>127</v>
      </c>
      <c r="K2626" t="b">
        <f t="shared" ref="K2626:K2689" ca="1" si="698">IF(EXACT($N$1,$N$2),"",FALSE)</f>
        <v>0</v>
      </c>
    </row>
    <row r="2627" spans="1:11">
      <c r="A2627">
        <f t="shared" si="689"/>
        <v>62</v>
      </c>
      <c r="B2627">
        <f t="shared" ref="B2627:B2690" si="699">MOD((ROW(C2627)-2),43)+1</f>
        <v>3</v>
      </c>
      <c r="C2627" s="1" t="s">
        <v>0</v>
      </c>
      <c r="D2627" t="str">
        <f t="shared" si="697"/>
        <v>{</v>
      </c>
      <c r="E2627" t="s">
        <v>55</v>
      </c>
      <c r="F2627" t="s">
        <v>116</v>
      </c>
      <c r="H2627" s="22">
        <f t="shared" si="693"/>
        <v>0</v>
      </c>
      <c r="I2627" s="22" t="s">
        <v>127</v>
      </c>
      <c r="K2627" t="b">
        <f t="shared" ca="1" si="698"/>
        <v>0</v>
      </c>
    </row>
    <row r="2628" spans="1:11">
      <c r="A2628">
        <f t="shared" si="689"/>
        <v>62</v>
      </c>
      <c r="B2628">
        <f t="shared" si="699"/>
        <v>4</v>
      </c>
      <c r="C2628" s="24" t="s">
        <v>133</v>
      </c>
      <c r="D2628" t="str">
        <f>CONCATENATE(C2628,$M$1,",",$N$1,""",")</f>
        <v>"fee_date":"2019,2",</v>
      </c>
      <c r="E2628" t="s">
        <v>55</v>
      </c>
      <c r="F2628" t="s">
        <v>116</v>
      </c>
      <c r="H2628" s="22">
        <f t="shared" si="693"/>
        <v>0</v>
      </c>
      <c r="I2628" s="22" t="s">
        <v>127</v>
      </c>
      <c r="K2628" t="b">
        <f t="shared" ca="1" si="698"/>
        <v>0</v>
      </c>
    </row>
    <row r="2629" spans="1:11">
      <c r="A2629">
        <f t="shared" si="689"/>
        <v>62</v>
      </c>
      <c r="B2629">
        <f t="shared" si="699"/>
        <v>5</v>
      </c>
      <c r="C2629" s="1" t="s">
        <v>6</v>
      </c>
      <c r="D2629" t="str">
        <f t="shared" si="697"/>
        <v>"fee_detail":[</v>
      </c>
      <c r="E2629" t="s">
        <v>55</v>
      </c>
      <c r="F2629" t="s">
        <v>116</v>
      </c>
      <c r="H2629" s="22">
        <f t="shared" si="693"/>
        <v>0</v>
      </c>
      <c r="I2629" s="22" t="s">
        <v>127</v>
      </c>
      <c r="K2629" t="b">
        <f t="shared" ca="1" si="698"/>
        <v>0</v>
      </c>
    </row>
    <row r="2630" spans="1:11">
      <c r="A2630">
        <f t="shared" si="689"/>
        <v>62</v>
      </c>
      <c r="B2630">
        <f t="shared" si="699"/>
        <v>6</v>
      </c>
      <c r="C2630" s="1" t="s">
        <v>0</v>
      </c>
      <c r="D2630" t="str">
        <f>IF(J2631=0,"",C2630)</f>
        <v>{</v>
      </c>
      <c r="E2630" t="s">
        <v>55</v>
      </c>
      <c r="F2630" t="s">
        <v>116</v>
      </c>
      <c r="H2630" s="22">
        <f t="shared" si="693"/>
        <v>0</v>
      </c>
      <c r="I2630" s="22" t="s">
        <v>127</v>
      </c>
      <c r="K2630" t="b">
        <f t="shared" ca="1" si="698"/>
        <v>0</v>
      </c>
    </row>
    <row r="2631" spans="1:11">
      <c r="A2631" s="14">
        <f t="shared" si="689"/>
        <v>62</v>
      </c>
      <c r="B2631" s="14">
        <f t="shared" si="699"/>
        <v>7</v>
      </c>
      <c r="C2631" s="15" t="s">
        <v>15</v>
      </c>
      <c r="D2631" s="14" t="str">
        <f>IF(ISNUMBER(SEARCH("n/a",H2631)),"",CONCATENATE(C2631," ",H2631,","))</f>
        <v>"adult_cny": 106,</v>
      </c>
      <c r="E2631" s="14" t="s">
        <v>55</v>
      </c>
      <c r="F2631" s="14" t="s">
        <v>116</v>
      </c>
      <c r="G2631" s="14" t="s">
        <v>117</v>
      </c>
      <c r="H2631" s="22">
        <f t="shared" si="693"/>
        <v>106</v>
      </c>
      <c r="I2631" s="22" t="s">
        <v>127</v>
      </c>
      <c r="J2631">
        <f>COUNT(H2631:H2634)</f>
        <v>4</v>
      </c>
      <c r="K2631" t="b">
        <f t="shared" ca="1" si="698"/>
        <v>0</v>
      </c>
    </row>
    <row r="2632" spans="1:11">
      <c r="A2632" s="14">
        <f t="shared" si="689"/>
        <v>62</v>
      </c>
      <c r="B2632" s="14">
        <f t="shared" si="699"/>
        <v>8</v>
      </c>
      <c r="C2632" s="15" t="s">
        <v>16</v>
      </c>
      <c r="D2632" s="14" t="str">
        <f t="shared" ref="D2632:D2634" si="700">IF(ISNUMBER(SEARCH("n/a",H2632)),"",CONCATENATE(C2632," ",H2632,","))</f>
        <v>"adult_hkd": 123,</v>
      </c>
      <c r="E2632" s="14" t="s">
        <v>55</v>
      </c>
      <c r="F2632" s="14" t="s">
        <v>116</v>
      </c>
      <c r="G2632" s="14" t="s">
        <v>117</v>
      </c>
      <c r="H2632" s="22">
        <f t="shared" si="693"/>
        <v>123</v>
      </c>
      <c r="I2632" s="22" t="s">
        <v>127</v>
      </c>
      <c r="K2632" t="b">
        <f t="shared" ca="1" si="698"/>
        <v>0</v>
      </c>
    </row>
    <row r="2633" spans="1:11">
      <c r="A2633" s="14">
        <f t="shared" si="689"/>
        <v>62</v>
      </c>
      <c r="B2633" s="14">
        <f t="shared" si="699"/>
        <v>9</v>
      </c>
      <c r="C2633" s="15" t="s">
        <v>17</v>
      </c>
      <c r="D2633" s="14" t="str">
        <f t="shared" si="700"/>
        <v>"child_cny": 54,</v>
      </c>
      <c r="E2633" s="14" t="s">
        <v>55</v>
      </c>
      <c r="F2633" s="14" t="s">
        <v>116</v>
      </c>
      <c r="G2633" s="14" t="s">
        <v>117</v>
      </c>
      <c r="H2633" s="22">
        <f t="shared" si="693"/>
        <v>54</v>
      </c>
      <c r="I2633" s="22" t="s">
        <v>127</v>
      </c>
      <c r="K2633" t="b">
        <f t="shared" ca="1" si="698"/>
        <v>0</v>
      </c>
    </row>
    <row r="2634" spans="1:11">
      <c r="A2634" s="14">
        <f t="shared" si="689"/>
        <v>62</v>
      </c>
      <c r="B2634" s="14">
        <f t="shared" si="699"/>
        <v>10</v>
      </c>
      <c r="C2634" s="15" t="s">
        <v>18</v>
      </c>
      <c r="D2634" s="14" t="str">
        <f t="shared" si="700"/>
        <v>"child_hkd": 63,</v>
      </c>
      <c r="E2634" s="14" t="s">
        <v>55</v>
      </c>
      <c r="F2634" s="14" t="s">
        <v>116</v>
      </c>
      <c r="G2634" s="14" t="s">
        <v>117</v>
      </c>
      <c r="H2634" s="22">
        <f t="shared" si="693"/>
        <v>63</v>
      </c>
      <c r="I2634" s="22" t="s">
        <v>127</v>
      </c>
      <c r="K2634" t="b">
        <f t="shared" ca="1" si="698"/>
        <v>0</v>
      </c>
    </row>
    <row r="2635" spans="1:11">
      <c r="A2635">
        <f t="shared" si="689"/>
        <v>62</v>
      </c>
      <c r="B2635">
        <f t="shared" si="699"/>
        <v>11</v>
      </c>
      <c r="C2635" s="1" t="s">
        <v>7</v>
      </c>
      <c r="D2635" t="str">
        <f>IF(J2631=0,"",C2635)</f>
        <v>"class_title":"second_class",</v>
      </c>
      <c r="E2635" t="s">
        <v>55</v>
      </c>
      <c r="F2635" t="s">
        <v>116</v>
      </c>
      <c r="H2635" s="22">
        <f t="shared" si="693"/>
        <v>0</v>
      </c>
      <c r="I2635" s="22" t="s">
        <v>127</v>
      </c>
      <c r="K2635" t="b">
        <f t="shared" ca="1" si="698"/>
        <v>0</v>
      </c>
    </row>
    <row r="2636" spans="1:11">
      <c r="A2636">
        <f t="shared" si="689"/>
        <v>62</v>
      </c>
      <c r="B2636">
        <f t="shared" si="699"/>
        <v>12</v>
      </c>
      <c r="C2636" s="1" t="s">
        <v>8</v>
      </c>
      <c r="D2636" t="str">
        <f>IF(J2631=0,"",C2636)</f>
        <v>"class_type":4</v>
      </c>
      <c r="E2636" t="s">
        <v>55</v>
      </c>
      <c r="F2636" t="s">
        <v>116</v>
      </c>
      <c r="H2636" s="22">
        <f t="shared" si="693"/>
        <v>0</v>
      </c>
      <c r="I2636" s="22" t="s">
        <v>127</v>
      </c>
      <c r="K2636" t="b">
        <f t="shared" ca="1" si="698"/>
        <v>0</v>
      </c>
    </row>
    <row r="2637" spans="1:11">
      <c r="A2637">
        <f t="shared" si="689"/>
        <v>62</v>
      </c>
      <c r="B2637">
        <f t="shared" si="699"/>
        <v>13</v>
      </c>
      <c r="C2637" s="1" t="s">
        <v>1</v>
      </c>
      <c r="D2637" t="str">
        <f>IF(J2631=0,"",IF(SUM(J2639:J2655)&gt;0,C2637,"}"))</f>
        <v>},</v>
      </c>
      <c r="E2637" t="s">
        <v>55</v>
      </c>
      <c r="F2637" t="s">
        <v>116</v>
      </c>
      <c r="H2637" s="22">
        <f t="shared" si="693"/>
        <v>0</v>
      </c>
      <c r="I2637" s="22" t="s">
        <v>127</v>
      </c>
      <c r="K2637" t="b">
        <f t="shared" ca="1" si="698"/>
        <v>0</v>
      </c>
    </row>
    <row r="2638" spans="1:11">
      <c r="A2638">
        <f t="shared" si="689"/>
        <v>62</v>
      </c>
      <c r="B2638">
        <f t="shared" si="699"/>
        <v>14</v>
      </c>
      <c r="C2638" s="1" t="s">
        <v>0</v>
      </c>
      <c r="D2638" t="str">
        <f>IF(J2639=0,"",C2638)</f>
        <v>{</v>
      </c>
      <c r="E2638" t="s">
        <v>55</v>
      </c>
      <c r="F2638" t="s">
        <v>116</v>
      </c>
      <c r="H2638" s="22">
        <f t="shared" si="693"/>
        <v>0</v>
      </c>
      <c r="I2638" s="22" t="s">
        <v>127</v>
      </c>
      <c r="K2638" t="b">
        <f t="shared" ca="1" si="698"/>
        <v>0</v>
      </c>
    </row>
    <row r="2639" spans="1:11">
      <c r="A2639" s="16">
        <f t="shared" si="689"/>
        <v>62</v>
      </c>
      <c r="B2639" s="16">
        <f t="shared" si="699"/>
        <v>15</v>
      </c>
      <c r="C2639" s="17" t="s">
        <v>15</v>
      </c>
      <c r="D2639" s="16" t="str">
        <f>IF(ISNUMBER(SEARCH("n/a",H2639)),"",CONCATENATE(C2639," ",H2639,","))</f>
        <v>"adult_cny": 169,</v>
      </c>
      <c r="E2639" s="16" t="s">
        <v>55</v>
      </c>
      <c r="F2639" s="16" t="s">
        <v>116</v>
      </c>
      <c r="G2639" s="16" t="s">
        <v>118</v>
      </c>
      <c r="H2639" s="22">
        <f t="shared" si="693"/>
        <v>169</v>
      </c>
      <c r="I2639" s="22" t="s">
        <v>127</v>
      </c>
      <c r="J2639">
        <f>COUNT(H2639:H2642)</f>
        <v>4</v>
      </c>
      <c r="K2639" t="b">
        <f t="shared" ca="1" si="698"/>
        <v>0</v>
      </c>
    </row>
    <row r="2640" spans="1:11">
      <c r="A2640" s="16">
        <f t="shared" si="689"/>
        <v>62</v>
      </c>
      <c r="B2640" s="16">
        <f t="shared" si="699"/>
        <v>16</v>
      </c>
      <c r="C2640" s="17" t="s">
        <v>16</v>
      </c>
      <c r="D2640" s="16" t="str">
        <f t="shared" ref="D2640:D2642" si="701">IF(ISNUMBER(SEARCH("n/a",H2640)),"",CONCATENATE(C2640," ",H2640,","))</f>
        <v>"adult_hkd": 196,</v>
      </c>
      <c r="E2640" s="16" t="s">
        <v>55</v>
      </c>
      <c r="F2640" s="16" t="s">
        <v>116</v>
      </c>
      <c r="G2640" s="16" t="s">
        <v>118</v>
      </c>
      <c r="H2640" s="22">
        <f t="shared" si="693"/>
        <v>196</v>
      </c>
      <c r="I2640" s="22" t="s">
        <v>127</v>
      </c>
      <c r="K2640" t="b">
        <f t="shared" ca="1" si="698"/>
        <v>0</v>
      </c>
    </row>
    <row r="2641" spans="1:11">
      <c r="A2641" s="16">
        <f t="shared" si="689"/>
        <v>62</v>
      </c>
      <c r="B2641" s="16">
        <f t="shared" si="699"/>
        <v>17</v>
      </c>
      <c r="C2641" s="17" t="s">
        <v>17</v>
      </c>
      <c r="D2641" s="16" t="str">
        <f t="shared" si="701"/>
        <v>"child_cny": 86,</v>
      </c>
      <c r="E2641" s="16" t="s">
        <v>55</v>
      </c>
      <c r="F2641" s="16" t="s">
        <v>116</v>
      </c>
      <c r="G2641" s="16" t="s">
        <v>118</v>
      </c>
      <c r="H2641" s="22">
        <f t="shared" si="693"/>
        <v>86</v>
      </c>
      <c r="I2641" s="22" t="s">
        <v>127</v>
      </c>
      <c r="K2641" t="b">
        <f t="shared" ca="1" si="698"/>
        <v>0</v>
      </c>
    </row>
    <row r="2642" spans="1:11">
      <c r="A2642" s="16">
        <f t="shared" si="689"/>
        <v>62</v>
      </c>
      <c r="B2642" s="16">
        <f t="shared" si="699"/>
        <v>18</v>
      </c>
      <c r="C2642" s="17" t="s">
        <v>18</v>
      </c>
      <c r="D2642" s="16" t="str">
        <f t="shared" si="701"/>
        <v>"child_hkd": 100,</v>
      </c>
      <c r="E2642" s="16" t="s">
        <v>55</v>
      </c>
      <c r="F2642" s="16" t="s">
        <v>116</v>
      </c>
      <c r="G2642" s="16" t="s">
        <v>118</v>
      </c>
      <c r="H2642" s="22">
        <f t="shared" si="693"/>
        <v>100</v>
      </c>
      <c r="I2642" s="22" t="s">
        <v>127</v>
      </c>
      <c r="K2642" t="b">
        <f t="shared" ca="1" si="698"/>
        <v>0</v>
      </c>
    </row>
    <row r="2643" spans="1:11">
      <c r="A2643">
        <f t="shared" si="689"/>
        <v>62</v>
      </c>
      <c r="B2643">
        <f t="shared" si="699"/>
        <v>19</v>
      </c>
      <c r="C2643" s="1" t="s">
        <v>9</v>
      </c>
      <c r="D2643" t="str">
        <f>IF(J2639=0,"",C2643)</f>
        <v>"class_title":"first_class",</v>
      </c>
      <c r="E2643" t="s">
        <v>55</v>
      </c>
      <c r="F2643" t="s">
        <v>116</v>
      </c>
      <c r="H2643" s="22">
        <f t="shared" si="693"/>
        <v>0</v>
      </c>
      <c r="I2643" s="22" t="s">
        <v>127</v>
      </c>
      <c r="K2643" t="b">
        <f t="shared" ca="1" si="698"/>
        <v>0</v>
      </c>
    </row>
    <row r="2644" spans="1:11">
      <c r="A2644">
        <f t="shared" si="689"/>
        <v>62</v>
      </c>
      <c r="B2644">
        <f t="shared" si="699"/>
        <v>20</v>
      </c>
      <c r="C2644" s="1" t="s">
        <v>10</v>
      </c>
      <c r="D2644" t="str">
        <f>IF(J2639=0,"",C2644)</f>
        <v>"class_type":3</v>
      </c>
      <c r="E2644" t="s">
        <v>55</v>
      </c>
      <c r="F2644" t="s">
        <v>116</v>
      </c>
      <c r="H2644" s="22">
        <f t="shared" si="693"/>
        <v>0</v>
      </c>
      <c r="I2644" s="22" t="s">
        <v>127</v>
      </c>
      <c r="K2644" t="b">
        <f t="shared" ca="1" si="698"/>
        <v>0</v>
      </c>
    </row>
    <row r="2645" spans="1:11">
      <c r="A2645">
        <f t="shared" si="689"/>
        <v>62</v>
      </c>
      <c r="B2645">
        <f t="shared" si="699"/>
        <v>21</v>
      </c>
      <c r="C2645" s="1" t="s">
        <v>1</v>
      </c>
      <c r="D2645" t="str">
        <f>IF(J2639=0,"",IF(SUM(J2647:J2663)&gt;0,C2645,"}"))</f>
        <v>},</v>
      </c>
      <c r="E2645" t="s">
        <v>55</v>
      </c>
      <c r="F2645" t="s">
        <v>116</v>
      </c>
      <c r="H2645" s="22">
        <f t="shared" si="693"/>
        <v>0</v>
      </c>
      <c r="I2645" s="22" t="s">
        <v>127</v>
      </c>
      <c r="K2645" t="b">
        <f t="shared" ca="1" si="698"/>
        <v>0</v>
      </c>
    </row>
    <row r="2646" spans="1:11">
      <c r="A2646">
        <f t="shared" si="689"/>
        <v>62</v>
      </c>
      <c r="B2646">
        <f t="shared" si="699"/>
        <v>22</v>
      </c>
      <c r="C2646" s="1" t="s">
        <v>0</v>
      </c>
      <c r="D2646" t="str">
        <f>IF(J2647=0,"",C2646)</f>
        <v>{</v>
      </c>
      <c r="E2646" t="s">
        <v>55</v>
      </c>
      <c r="F2646" t="s">
        <v>116</v>
      </c>
      <c r="H2646" s="22">
        <f t="shared" si="693"/>
        <v>0</v>
      </c>
      <c r="I2646" s="22" t="s">
        <v>127</v>
      </c>
      <c r="K2646" t="b">
        <f t="shared" ca="1" si="698"/>
        <v>0</v>
      </c>
    </row>
    <row r="2647" spans="1:11">
      <c r="A2647" s="18">
        <f t="shared" ref="A2647:A2667" si="702">ROUNDUP((ROW(C2647)-1)/43,0)</f>
        <v>62</v>
      </c>
      <c r="B2647" s="18">
        <f t="shared" si="699"/>
        <v>23</v>
      </c>
      <c r="C2647" s="19" t="s">
        <v>15</v>
      </c>
      <c r="D2647" s="18" t="str">
        <f>IF(ISNUMBER(SEARCH("n/a",H2647)),"",CONCATENATE(C2647," ",H2647,","))</f>
        <v>"adult_cny": 192,</v>
      </c>
      <c r="E2647" s="18" t="s">
        <v>55</v>
      </c>
      <c r="F2647" s="18" t="s">
        <v>116</v>
      </c>
      <c r="G2647" s="18" t="s">
        <v>119</v>
      </c>
      <c r="H2647" s="22">
        <f t="shared" si="693"/>
        <v>192</v>
      </c>
      <c r="I2647" s="22" t="s">
        <v>127</v>
      </c>
      <c r="J2647">
        <f>COUNT(H2647:H2650)</f>
        <v>4</v>
      </c>
      <c r="K2647" t="b">
        <f t="shared" ca="1" si="698"/>
        <v>0</v>
      </c>
    </row>
    <row r="2648" spans="1:11">
      <c r="A2648" s="18">
        <f t="shared" si="702"/>
        <v>62</v>
      </c>
      <c r="B2648" s="18">
        <f t="shared" si="699"/>
        <v>24</v>
      </c>
      <c r="C2648" s="19" t="s">
        <v>16</v>
      </c>
      <c r="D2648" s="18" t="str">
        <f t="shared" ref="D2648:D2650" si="703">IF(ISNUMBER(SEARCH("n/a",H2648)),"",CONCATENATE(C2648," ",H2648,","))</f>
        <v>"adult_hkd": 222,</v>
      </c>
      <c r="E2648" s="18" t="s">
        <v>55</v>
      </c>
      <c r="F2648" s="18" t="s">
        <v>116</v>
      </c>
      <c r="G2648" s="18" t="s">
        <v>119</v>
      </c>
      <c r="H2648" s="22">
        <f t="shared" si="693"/>
        <v>222</v>
      </c>
      <c r="I2648" s="22" t="s">
        <v>127</v>
      </c>
      <c r="K2648" t="b">
        <f t="shared" ca="1" si="698"/>
        <v>0</v>
      </c>
    </row>
    <row r="2649" spans="1:11">
      <c r="A2649" s="18">
        <f t="shared" si="702"/>
        <v>62</v>
      </c>
      <c r="B2649" s="18">
        <f t="shared" si="699"/>
        <v>25</v>
      </c>
      <c r="C2649" s="19" t="s">
        <v>17</v>
      </c>
      <c r="D2649" s="18" t="str">
        <f t="shared" si="703"/>
        <v>"child_cny": 98,</v>
      </c>
      <c r="E2649" s="18" t="s">
        <v>55</v>
      </c>
      <c r="F2649" s="18" t="s">
        <v>116</v>
      </c>
      <c r="G2649" s="18" t="s">
        <v>119</v>
      </c>
      <c r="H2649" s="22">
        <f t="shared" si="693"/>
        <v>98</v>
      </c>
      <c r="I2649" s="22" t="s">
        <v>127</v>
      </c>
      <c r="K2649" t="b">
        <f t="shared" ca="1" si="698"/>
        <v>0</v>
      </c>
    </row>
    <row r="2650" spans="1:11">
      <c r="A2650" s="18">
        <f t="shared" si="702"/>
        <v>62</v>
      </c>
      <c r="B2650" s="18">
        <f t="shared" si="699"/>
        <v>26</v>
      </c>
      <c r="C2650" s="19" t="s">
        <v>18</v>
      </c>
      <c r="D2650" s="18" t="str">
        <f t="shared" si="703"/>
        <v>"child_hkd": 113,</v>
      </c>
      <c r="E2650" s="18" t="s">
        <v>55</v>
      </c>
      <c r="F2650" s="18" t="s">
        <v>116</v>
      </c>
      <c r="G2650" s="18" t="s">
        <v>119</v>
      </c>
      <c r="H2650" s="22">
        <f t="shared" si="693"/>
        <v>113</v>
      </c>
      <c r="I2650" s="22" t="s">
        <v>127</v>
      </c>
      <c r="K2650" t="b">
        <f t="shared" ca="1" si="698"/>
        <v>0</v>
      </c>
    </row>
    <row r="2651" spans="1:11">
      <c r="A2651">
        <f t="shared" si="702"/>
        <v>62</v>
      </c>
      <c r="B2651">
        <f t="shared" si="699"/>
        <v>27</v>
      </c>
      <c r="C2651" s="1" t="s">
        <v>11</v>
      </c>
      <c r="D2651" t="str">
        <f>IF(J2647=0,"",C2651)</f>
        <v>"class_title":"premium_class",</v>
      </c>
      <c r="E2651" t="s">
        <v>55</v>
      </c>
      <c r="F2651" t="s">
        <v>116</v>
      </c>
      <c r="H2651" s="22">
        <f t="shared" si="693"/>
        <v>0</v>
      </c>
      <c r="I2651" s="22" t="s">
        <v>127</v>
      </c>
      <c r="K2651" t="b">
        <f t="shared" ca="1" si="698"/>
        <v>0</v>
      </c>
    </row>
    <row r="2652" spans="1:11">
      <c r="A2652">
        <f t="shared" si="702"/>
        <v>62</v>
      </c>
      <c r="B2652">
        <f t="shared" si="699"/>
        <v>28</v>
      </c>
      <c r="C2652" s="1" t="s">
        <v>12</v>
      </c>
      <c r="D2652" t="str">
        <f>IF(J2647=0,"",C2652)</f>
        <v>"class_type":2</v>
      </c>
      <c r="E2652" t="s">
        <v>55</v>
      </c>
      <c r="F2652" t="s">
        <v>116</v>
      </c>
      <c r="H2652" s="22">
        <f t="shared" si="693"/>
        <v>0</v>
      </c>
      <c r="I2652" s="22" t="s">
        <v>127</v>
      </c>
      <c r="K2652" t="b">
        <f t="shared" ca="1" si="698"/>
        <v>0</v>
      </c>
    </row>
    <row r="2653" spans="1:11">
      <c r="A2653">
        <f t="shared" si="702"/>
        <v>62</v>
      </c>
      <c r="B2653">
        <f t="shared" si="699"/>
        <v>29</v>
      </c>
      <c r="C2653" s="1" t="s">
        <v>1</v>
      </c>
      <c r="D2653" t="str">
        <f>IF(J2647=0,"",IF(SUM(J2655:J2671)&gt;0,C2653,"}"))</f>
        <v>},</v>
      </c>
      <c r="E2653" t="s">
        <v>55</v>
      </c>
      <c r="F2653" t="s">
        <v>116</v>
      </c>
      <c r="H2653" s="22">
        <f t="shared" si="693"/>
        <v>0</v>
      </c>
      <c r="I2653" s="22" t="s">
        <v>127</v>
      </c>
      <c r="K2653" t="b">
        <f t="shared" ca="1" si="698"/>
        <v>0</v>
      </c>
    </row>
    <row r="2654" spans="1:11">
      <c r="A2654">
        <f t="shared" si="702"/>
        <v>62</v>
      </c>
      <c r="B2654">
        <f t="shared" si="699"/>
        <v>30</v>
      </c>
      <c r="C2654" s="1" t="s">
        <v>0</v>
      </c>
      <c r="D2654" t="str">
        <f>IF(J2655=0,"",C2654)</f>
        <v>{</v>
      </c>
      <c r="E2654" t="s">
        <v>55</v>
      </c>
      <c r="F2654" t="s">
        <v>116</v>
      </c>
      <c r="H2654" s="22">
        <f t="shared" si="693"/>
        <v>0</v>
      </c>
      <c r="I2654" s="22" t="s">
        <v>127</v>
      </c>
      <c r="K2654" t="b">
        <f t="shared" ca="1" si="698"/>
        <v>0</v>
      </c>
    </row>
    <row r="2655" spans="1:11">
      <c r="A2655" s="20">
        <f t="shared" si="702"/>
        <v>62</v>
      </c>
      <c r="B2655" s="20">
        <f t="shared" si="699"/>
        <v>31</v>
      </c>
      <c r="C2655" s="21" t="s">
        <v>15</v>
      </c>
      <c r="D2655" s="20" t="str">
        <f>IF(ISNUMBER(SEARCH("n/a",H2655)),"",CONCATENATE(C2655," ",H2655,","))</f>
        <v>"adult_cny": 319,</v>
      </c>
      <c r="E2655" s="20" t="s">
        <v>55</v>
      </c>
      <c r="F2655" s="20" t="s">
        <v>116</v>
      </c>
      <c r="G2655" s="20" t="s">
        <v>120</v>
      </c>
      <c r="H2655" s="22">
        <f t="shared" si="693"/>
        <v>319</v>
      </c>
      <c r="I2655" s="22" t="s">
        <v>127</v>
      </c>
      <c r="J2655">
        <f>COUNT(H2655:H2658)</f>
        <v>4</v>
      </c>
      <c r="K2655" t="b">
        <f t="shared" ca="1" si="698"/>
        <v>0</v>
      </c>
    </row>
    <row r="2656" spans="1:11">
      <c r="A2656" s="20">
        <f t="shared" si="702"/>
        <v>62</v>
      </c>
      <c r="B2656" s="20">
        <f t="shared" si="699"/>
        <v>32</v>
      </c>
      <c r="C2656" s="21" t="s">
        <v>16</v>
      </c>
      <c r="D2656" s="20" t="str">
        <f t="shared" ref="D2656:D2658" si="704">IF(ISNUMBER(SEARCH("n/a",H2656)),"",CONCATENATE(C2656," ",H2656,","))</f>
        <v>"adult_hkd": 369,</v>
      </c>
      <c r="E2656" s="20" t="s">
        <v>55</v>
      </c>
      <c r="F2656" s="20" t="s">
        <v>116</v>
      </c>
      <c r="G2656" s="20" t="s">
        <v>120</v>
      </c>
      <c r="H2656" s="22">
        <f t="shared" si="693"/>
        <v>369</v>
      </c>
      <c r="I2656" s="22" t="s">
        <v>127</v>
      </c>
      <c r="K2656" t="b">
        <f t="shared" ca="1" si="698"/>
        <v>0</v>
      </c>
    </row>
    <row r="2657" spans="1:11">
      <c r="A2657" s="20">
        <f t="shared" si="702"/>
        <v>62</v>
      </c>
      <c r="B2657" s="20">
        <f t="shared" si="699"/>
        <v>33</v>
      </c>
      <c r="C2657" s="21" t="s">
        <v>17</v>
      </c>
      <c r="D2657" s="20" t="str">
        <f t="shared" si="704"/>
        <v>"child_cny": 162,</v>
      </c>
      <c r="E2657" s="20" t="s">
        <v>55</v>
      </c>
      <c r="F2657" s="20" t="s">
        <v>116</v>
      </c>
      <c r="G2657" s="20" t="s">
        <v>120</v>
      </c>
      <c r="H2657" s="22">
        <f t="shared" si="693"/>
        <v>162</v>
      </c>
      <c r="I2657" s="22" t="s">
        <v>127</v>
      </c>
      <c r="K2657" t="b">
        <f t="shared" ca="1" si="698"/>
        <v>0</v>
      </c>
    </row>
    <row r="2658" spans="1:11">
      <c r="A2658" s="20">
        <f t="shared" si="702"/>
        <v>62</v>
      </c>
      <c r="B2658" s="20">
        <f t="shared" si="699"/>
        <v>34</v>
      </c>
      <c r="C2658" s="21" t="s">
        <v>18</v>
      </c>
      <c r="D2658" s="20" t="str">
        <f t="shared" si="704"/>
        <v>"child_hkd": 188,</v>
      </c>
      <c r="E2658" s="20" t="s">
        <v>55</v>
      </c>
      <c r="F2658" s="20" t="s">
        <v>116</v>
      </c>
      <c r="G2658" s="20" t="s">
        <v>120</v>
      </c>
      <c r="H2658" s="22">
        <f t="shared" si="693"/>
        <v>188</v>
      </c>
      <c r="I2658" s="22" t="s">
        <v>127</v>
      </c>
      <c r="K2658" t="b">
        <f t="shared" ca="1" si="698"/>
        <v>0</v>
      </c>
    </row>
    <row r="2659" spans="1:11">
      <c r="A2659">
        <f t="shared" si="702"/>
        <v>62</v>
      </c>
      <c r="B2659">
        <f t="shared" si="699"/>
        <v>35</v>
      </c>
      <c r="C2659" s="1" t="s">
        <v>13</v>
      </c>
      <c r="D2659" t="str">
        <f>IF(J2655=0,"",C2659)</f>
        <v>"class_title":"business_class",</v>
      </c>
      <c r="E2659" t="s">
        <v>55</v>
      </c>
      <c r="F2659" t="s">
        <v>116</v>
      </c>
      <c r="H2659" s="22">
        <f t="shared" si="693"/>
        <v>0</v>
      </c>
      <c r="I2659" s="22" t="s">
        <v>127</v>
      </c>
      <c r="K2659" t="b">
        <f t="shared" ca="1" si="698"/>
        <v>0</v>
      </c>
    </row>
    <row r="2660" spans="1:11">
      <c r="A2660">
        <f t="shared" si="702"/>
        <v>62</v>
      </c>
      <c r="B2660">
        <f t="shared" si="699"/>
        <v>36</v>
      </c>
      <c r="C2660" s="1" t="s">
        <v>14</v>
      </c>
      <c r="D2660" t="str">
        <f>IF(J2655=0,"",C2660)</f>
        <v>"class_type":1</v>
      </c>
      <c r="E2660" t="s">
        <v>55</v>
      </c>
      <c r="F2660" t="s">
        <v>116</v>
      </c>
      <c r="H2660" s="22">
        <f t="shared" si="693"/>
        <v>0</v>
      </c>
      <c r="I2660" s="22" t="s">
        <v>127</v>
      </c>
      <c r="K2660" t="b">
        <f t="shared" ca="1" si="698"/>
        <v>0</v>
      </c>
    </row>
    <row r="2661" spans="1:11">
      <c r="A2661">
        <f t="shared" si="702"/>
        <v>62</v>
      </c>
      <c r="B2661">
        <f t="shared" si="699"/>
        <v>37</v>
      </c>
      <c r="C2661" s="1" t="s">
        <v>2</v>
      </c>
      <c r="D2661" t="str">
        <f>IF(J2655=0,"",C2661)</f>
        <v>}</v>
      </c>
      <c r="E2661" t="s">
        <v>55</v>
      </c>
      <c r="F2661" t="s">
        <v>116</v>
      </c>
      <c r="H2661" s="22">
        <f t="shared" si="693"/>
        <v>0</v>
      </c>
      <c r="I2661" s="22" t="s">
        <v>127</v>
      </c>
      <c r="K2661" t="b">
        <f t="shared" ca="1" si="698"/>
        <v>0</v>
      </c>
    </row>
    <row r="2662" spans="1:11">
      <c r="A2662">
        <f t="shared" si="702"/>
        <v>62</v>
      </c>
      <c r="B2662">
        <f t="shared" si="699"/>
        <v>38</v>
      </c>
      <c r="C2662" s="1" t="s">
        <v>3</v>
      </c>
      <c r="D2662" t="str">
        <f t="shared" ref="D2662:D2664" si="705">C2662</f>
        <v>]</v>
      </c>
      <c r="E2662" t="s">
        <v>55</v>
      </c>
      <c r="F2662" t="s">
        <v>116</v>
      </c>
      <c r="H2662" s="22">
        <f t="shared" ref="H2662:H2725" si="706">H770</f>
        <v>0</v>
      </c>
      <c r="I2662" s="22" t="s">
        <v>127</v>
      </c>
      <c r="K2662" t="b">
        <f t="shared" ca="1" si="698"/>
        <v>0</v>
      </c>
    </row>
    <row r="2663" spans="1:11">
      <c r="A2663">
        <f t="shared" si="702"/>
        <v>62</v>
      </c>
      <c r="B2663">
        <f t="shared" si="699"/>
        <v>39</v>
      </c>
      <c r="C2663" s="1" t="s">
        <v>2</v>
      </c>
      <c r="D2663" t="str">
        <f t="shared" si="705"/>
        <v>}</v>
      </c>
      <c r="E2663" t="s">
        <v>55</v>
      </c>
      <c r="F2663" t="s">
        <v>116</v>
      </c>
      <c r="H2663" s="22">
        <f t="shared" si="706"/>
        <v>0</v>
      </c>
      <c r="I2663" s="22" t="s">
        <v>127</v>
      </c>
      <c r="K2663" t="b">
        <f t="shared" ca="1" si="698"/>
        <v>0</v>
      </c>
    </row>
    <row r="2664" spans="1:11">
      <c r="A2664">
        <f t="shared" si="702"/>
        <v>62</v>
      </c>
      <c r="B2664">
        <f t="shared" si="699"/>
        <v>40</v>
      </c>
      <c r="C2664" s="1" t="s">
        <v>4</v>
      </c>
      <c r="D2664" t="str">
        <f t="shared" si="705"/>
        <v>],</v>
      </c>
      <c r="E2664" t="s">
        <v>55</v>
      </c>
      <c r="F2664" t="s">
        <v>116</v>
      </c>
      <c r="H2664" s="22">
        <f t="shared" si="706"/>
        <v>0</v>
      </c>
      <c r="I2664" s="22" t="s">
        <v>127</v>
      </c>
      <c r="K2664" t="b">
        <f t="shared" ca="1" si="698"/>
        <v>0</v>
      </c>
    </row>
    <row r="2665" spans="1:11">
      <c r="A2665">
        <f t="shared" si="702"/>
        <v>62</v>
      </c>
      <c r="B2665">
        <f t="shared" si="699"/>
        <v>41</v>
      </c>
      <c r="C2665" s="1" t="s">
        <v>19</v>
      </c>
      <c r="D2665" t="str">
        <f>CONCATENATE(C2665," ",A2665,",")</f>
        <v>"fee_id": 62,</v>
      </c>
      <c r="E2665" t="s">
        <v>55</v>
      </c>
      <c r="F2665" t="s">
        <v>116</v>
      </c>
      <c r="H2665" s="22">
        <f t="shared" si="706"/>
        <v>0</v>
      </c>
      <c r="I2665" s="22" t="s">
        <v>127</v>
      </c>
      <c r="K2665" t="b">
        <f t="shared" ca="1" si="698"/>
        <v>0</v>
      </c>
    </row>
    <row r="2666" spans="1:11">
      <c r="A2666">
        <f t="shared" si="702"/>
        <v>62</v>
      </c>
      <c r="B2666">
        <f t="shared" si="699"/>
        <v>42</v>
      </c>
      <c r="C2666" s="1" t="s">
        <v>129</v>
      </c>
      <c r="D2666" t="str">
        <f>CONCATENATE(C2666,E2666,"2",F2666,"""")</f>
        <v>"route_id": "HUD2WEK"</v>
      </c>
      <c r="E2666" t="s">
        <v>55</v>
      </c>
      <c r="F2666" t="s">
        <v>116</v>
      </c>
      <c r="H2666" s="22">
        <f t="shared" si="706"/>
        <v>0</v>
      </c>
      <c r="I2666" s="22" t="s">
        <v>127</v>
      </c>
      <c r="K2666" t="b">
        <f t="shared" ca="1" si="698"/>
        <v>0</v>
      </c>
    </row>
    <row r="2667" spans="1:11">
      <c r="A2667">
        <f t="shared" si="702"/>
        <v>62</v>
      </c>
      <c r="B2667">
        <f t="shared" si="699"/>
        <v>43</v>
      </c>
      <c r="C2667" s="1" t="s">
        <v>1</v>
      </c>
      <c r="D2667" t="str">
        <f>IF(D2668="","}",C2667)</f>
        <v>},</v>
      </c>
      <c r="E2667" t="s">
        <v>55</v>
      </c>
      <c r="F2667" t="s">
        <v>116</v>
      </c>
      <c r="H2667" s="22">
        <f t="shared" si="706"/>
        <v>0</v>
      </c>
      <c r="I2667" s="22" t="s">
        <v>127</v>
      </c>
      <c r="K2667" t="b">
        <f t="shared" ca="1" si="698"/>
        <v>0</v>
      </c>
    </row>
    <row r="2668" spans="1:11">
      <c r="A2668">
        <f>ROUNDUP((ROW(C2668)-1)/43,0)</f>
        <v>63</v>
      </c>
      <c r="B2668">
        <f t="shared" si="699"/>
        <v>1</v>
      </c>
      <c r="C2668" s="1" t="s">
        <v>0</v>
      </c>
      <c r="D2668" t="str">
        <f>C2668</f>
        <v>{</v>
      </c>
      <c r="E2668" t="s">
        <v>57</v>
      </c>
      <c r="F2668" t="s">
        <v>116</v>
      </c>
      <c r="H2668" s="22">
        <f t="shared" si="706"/>
        <v>0</v>
      </c>
      <c r="I2668" s="22" t="s">
        <v>127</v>
      </c>
      <c r="K2668" t="b">
        <f t="shared" ca="1" si="698"/>
        <v>0</v>
      </c>
    </row>
    <row r="2669" spans="1:11">
      <c r="A2669">
        <f t="shared" ref="A2669:A2732" si="707">ROUNDUP((ROW(C2669)-1)/43,0)</f>
        <v>63</v>
      </c>
      <c r="B2669">
        <f t="shared" si="699"/>
        <v>2</v>
      </c>
      <c r="C2669" s="1" t="s">
        <v>5</v>
      </c>
      <c r="D2669" t="str">
        <f t="shared" ref="D2669:D2672" si="708">C2669</f>
        <v>"fee_data":[</v>
      </c>
      <c r="E2669" t="s">
        <v>57</v>
      </c>
      <c r="F2669" t="s">
        <v>116</v>
      </c>
      <c r="H2669" s="22">
        <f t="shared" si="706"/>
        <v>0</v>
      </c>
      <c r="I2669" s="22" t="s">
        <v>127</v>
      </c>
      <c r="K2669" t="b">
        <f t="shared" ca="1" si="698"/>
        <v>0</v>
      </c>
    </row>
    <row r="2670" spans="1:11">
      <c r="A2670">
        <f t="shared" si="707"/>
        <v>63</v>
      </c>
      <c r="B2670">
        <f t="shared" si="699"/>
        <v>3</v>
      </c>
      <c r="C2670" s="1" t="s">
        <v>0</v>
      </c>
      <c r="D2670" t="str">
        <f t="shared" si="708"/>
        <v>{</v>
      </c>
      <c r="E2670" t="s">
        <v>57</v>
      </c>
      <c r="F2670" t="s">
        <v>116</v>
      </c>
      <c r="H2670" s="22">
        <f t="shared" si="706"/>
        <v>0</v>
      </c>
      <c r="I2670" s="22" t="s">
        <v>127</v>
      </c>
      <c r="K2670" t="b">
        <f t="shared" ca="1" si="698"/>
        <v>0</v>
      </c>
    </row>
    <row r="2671" spans="1:11">
      <c r="A2671">
        <f t="shared" si="707"/>
        <v>63</v>
      </c>
      <c r="B2671">
        <f t="shared" si="699"/>
        <v>4</v>
      </c>
      <c r="C2671" s="24" t="s">
        <v>133</v>
      </c>
      <c r="D2671" t="str">
        <f>CONCATENATE(C2671,$M$1,",",$N$1,""",")</f>
        <v>"fee_date":"2019,2",</v>
      </c>
      <c r="E2671" t="s">
        <v>57</v>
      </c>
      <c r="F2671" t="s">
        <v>116</v>
      </c>
      <c r="H2671" s="22">
        <f t="shared" si="706"/>
        <v>0</v>
      </c>
      <c r="I2671" s="22" t="s">
        <v>127</v>
      </c>
      <c r="K2671" t="b">
        <f t="shared" ca="1" si="698"/>
        <v>0</v>
      </c>
    </row>
    <row r="2672" spans="1:11">
      <c r="A2672">
        <f t="shared" si="707"/>
        <v>63</v>
      </c>
      <c r="B2672">
        <f t="shared" si="699"/>
        <v>5</v>
      </c>
      <c r="C2672" s="1" t="s">
        <v>6</v>
      </c>
      <c r="D2672" t="str">
        <f t="shared" si="708"/>
        <v>"fee_detail":[</v>
      </c>
      <c r="E2672" t="s">
        <v>57</v>
      </c>
      <c r="F2672" t="s">
        <v>116</v>
      </c>
      <c r="H2672" s="22">
        <f t="shared" si="706"/>
        <v>0</v>
      </c>
      <c r="I2672" s="22" t="s">
        <v>127</v>
      </c>
      <c r="K2672" t="b">
        <f t="shared" ca="1" si="698"/>
        <v>0</v>
      </c>
    </row>
    <row r="2673" spans="1:11">
      <c r="A2673">
        <f t="shared" si="707"/>
        <v>63</v>
      </c>
      <c r="B2673">
        <f t="shared" si="699"/>
        <v>6</v>
      </c>
      <c r="C2673" s="1" t="s">
        <v>0</v>
      </c>
      <c r="D2673" t="str">
        <f>IF(J2674=0,"",C2673)</f>
        <v>{</v>
      </c>
      <c r="E2673" t="s">
        <v>57</v>
      </c>
      <c r="F2673" t="s">
        <v>116</v>
      </c>
      <c r="H2673" s="22">
        <f t="shared" si="706"/>
        <v>0</v>
      </c>
      <c r="I2673" s="22" t="s">
        <v>127</v>
      </c>
      <c r="K2673" t="b">
        <f t="shared" ca="1" si="698"/>
        <v>0</v>
      </c>
    </row>
    <row r="2674" spans="1:11">
      <c r="A2674" s="14">
        <f t="shared" si="707"/>
        <v>63</v>
      </c>
      <c r="B2674" s="14">
        <f t="shared" si="699"/>
        <v>7</v>
      </c>
      <c r="C2674" s="15" t="s">
        <v>15</v>
      </c>
      <c r="D2674" s="14" t="str">
        <f>IF(ISNUMBER(SEARCH("n/a",H2674)),"",CONCATENATE(C2674," ",H2674,","))</f>
        <v>"adult_cny": 95,</v>
      </c>
      <c r="E2674" s="14" t="s">
        <v>57</v>
      </c>
      <c r="F2674" s="14" t="s">
        <v>116</v>
      </c>
      <c r="G2674" s="14" t="s">
        <v>117</v>
      </c>
      <c r="H2674" s="22">
        <f t="shared" si="706"/>
        <v>95</v>
      </c>
      <c r="I2674" s="22" t="s">
        <v>127</v>
      </c>
      <c r="J2674">
        <f>COUNT(H2674:H2677)</f>
        <v>4</v>
      </c>
      <c r="K2674" t="b">
        <f t="shared" ca="1" si="698"/>
        <v>0</v>
      </c>
    </row>
    <row r="2675" spans="1:11">
      <c r="A2675" s="14">
        <f t="shared" si="707"/>
        <v>63</v>
      </c>
      <c r="B2675" s="14">
        <f t="shared" si="699"/>
        <v>8</v>
      </c>
      <c r="C2675" s="15" t="s">
        <v>16</v>
      </c>
      <c r="D2675" s="14" t="str">
        <f t="shared" ref="D2675:D2677" si="709">IF(ISNUMBER(SEARCH("n/a",H2675)),"",CONCATENATE(C2675," ",H2675,","))</f>
        <v>"adult_hkd": 110,</v>
      </c>
      <c r="E2675" s="14" t="s">
        <v>57</v>
      </c>
      <c r="F2675" s="14" t="s">
        <v>116</v>
      </c>
      <c r="G2675" s="14" t="s">
        <v>117</v>
      </c>
      <c r="H2675" s="22">
        <f t="shared" si="706"/>
        <v>110</v>
      </c>
      <c r="I2675" s="22" t="s">
        <v>127</v>
      </c>
      <c r="K2675" t="b">
        <f t="shared" ca="1" si="698"/>
        <v>0</v>
      </c>
    </row>
    <row r="2676" spans="1:11">
      <c r="A2676" s="14">
        <f t="shared" si="707"/>
        <v>63</v>
      </c>
      <c r="B2676" s="14">
        <f t="shared" si="699"/>
        <v>9</v>
      </c>
      <c r="C2676" s="15" t="s">
        <v>17</v>
      </c>
      <c r="D2676" s="14" t="str">
        <f t="shared" si="709"/>
        <v>"child_cny": 48,</v>
      </c>
      <c r="E2676" s="14" t="s">
        <v>57</v>
      </c>
      <c r="F2676" s="14" t="s">
        <v>116</v>
      </c>
      <c r="G2676" s="14" t="s">
        <v>117</v>
      </c>
      <c r="H2676" s="22">
        <f t="shared" si="706"/>
        <v>48</v>
      </c>
      <c r="I2676" s="22" t="s">
        <v>127</v>
      </c>
      <c r="K2676" t="b">
        <f t="shared" ca="1" si="698"/>
        <v>0</v>
      </c>
    </row>
    <row r="2677" spans="1:11">
      <c r="A2677" s="14">
        <f t="shared" si="707"/>
        <v>63</v>
      </c>
      <c r="B2677" s="14">
        <f t="shared" si="699"/>
        <v>10</v>
      </c>
      <c r="C2677" s="15" t="s">
        <v>18</v>
      </c>
      <c r="D2677" s="14" t="str">
        <f t="shared" si="709"/>
        <v>"child_hkd": 56,</v>
      </c>
      <c r="E2677" s="14" t="s">
        <v>57</v>
      </c>
      <c r="F2677" s="14" t="s">
        <v>116</v>
      </c>
      <c r="G2677" s="14" t="s">
        <v>117</v>
      </c>
      <c r="H2677" s="22">
        <f t="shared" si="706"/>
        <v>56</v>
      </c>
      <c r="I2677" s="22" t="s">
        <v>127</v>
      </c>
      <c r="K2677" t="b">
        <f t="shared" ca="1" si="698"/>
        <v>0</v>
      </c>
    </row>
    <row r="2678" spans="1:11">
      <c r="A2678">
        <f t="shared" si="707"/>
        <v>63</v>
      </c>
      <c r="B2678">
        <f t="shared" si="699"/>
        <v>11</v>
      </c>
      <c r="C2678" s="1" t="s">
        <v>7</v>
      </c>
      <c r="D2678" t="str">
        <f>IF(J2674=0,"",C2678)</f>
        <v>"class_title":"second_class",</v>
      </c>
      <c r="E2678" t="s">
        <v>57</v>
      </c>
      <c r="F2678" t="s">
        <v>116</v>
      </c>
      <c r="H2678" s="22">
        <f t="shared" si="706"/>
        <v>0</v>
      </c>
      <c r="I2678" s="22" t="s">
        <v>127</v>
      </c>
      <c r="K2678" t="b">
        <f t="shared" ca="1" si="698"/>
        <v>0</v>
      </c>
    </row>
    <row r="2679" spans="1:11">
      <c r="A2679">
        <f t="shared" si="707"/>
        <v>63</v>
      </c>
      <c r="B2679">
        <f t="shared" si="699"/>
        <v>12</v>
      </c>
      <c r="C2679" s="1" t="s">
        <v>8</v>
      </c>
      <c r="D2679" t="str">
        <f>IF(J2674=0,"",C2679)</f>
        <v>"class_type":4</v>
      </c>
      <c r="E2679" t="s">
        <v>57</v>
      </c>
      <c r="F2679" t="s">
        <v>116</v>
      </c>
      <c r="H2679" s="22">
        <f t="shared" si="706"/>
        <v>0</v>
      </c>
      <c r="I2679" s="22" t="s">
        <v>127</v>
      </c>
      <c r="K2679" t="b">
        <f t="shared" ca="1" si="698"/>
        <v>0</v>
      </c>
    </row>
    <row r="2680" spans="1:11">
      <c r="A2680">
        <f t="shared" si="707"/>
        <v>63</v>
      </c>
      <c r="B2680">
        <f t="shared" si="699"/>
        <v>13</v>
      </c>
      <c r="C2680" s="1" t="s">
        <v>1</v>
      </c>
      <c r="D2680" t="str">
        <f>IF(J2674=0,"",IF(SUM(J2682:J2698)&gt;0,C2680,"}"))</f>
        <v>},</v>
      </c>
      <c r="E2680" t="s">
        <v>57</v>
      </c>
      <c r="F2680" t="s">
        <v>116</v>
      </c>
      <c r="H2680" s="22">
        <f t="shared" si="706"/>
        <v>0</v>
      </c>
      <c r="I2680" s="22" t="s">
        <v>127</v>
      </c>
      <c r="K2680" t="b">
        <f t="shared" ca="1" si="698"/>
        <v>0</v>
      </c>
    </row>
    <row r="2681" spans="1:11">
      <c r="A2681">
        <f t="shared" si="707"/>
        <v>63</v>
      </c>
      <c r="B2681">
        <f t="shared" si="699"/>
        <v>14</v>
      </c>
      <c r="C2681" s="1" t="s">
        <v>0</v>
      </c>
      <c r="D2681" t="str">
        <f>IF(J2682=0,"",C2681)</f>
        <v>{</v>
      </c>
      <c r="E2681" t="s">
        <v>57</v>
      </c>
      <c r="F2681" t="s">
        <v>116</v>
      </c>
      <c r="H2681" s="22">
        <f t="shared" si="706"/>
        <v>0</v>
      </c>
      <c r="I2681" s="22" t="s">
        <v>127</v>
      </c>
      <c r="K2681" t="b">
        <f t="shared" ca="1" si="698"/>
        <v>0</v>
      </c>
    </row>
    <row r="2682" spans="1:11">
      <c r="A2682" s="16">
        <f t="shared" si="707"/>
        <v>63</v>
      </c>
      <c r="B2682" s="16">
        <f t="shared" si="699"/>
        <v>15</v>
      </c>
      <c r="C2682" s="17" t="s">
        <v>15</v>
      </c>
      <c r="D2682" s="16" t="str">
        <f>IF(ISNUMBER(SEARCH("n/a",H2682)),"",CONCATENATE(C2682," ",H2682,","))</f>
        <v>"adult_cny": 151,</v>
      </c>
      <c r="E2682" s="16" t="s">
        <v>57</v>
      </c>
      <c r="F2682" s="16" t="s">
        <v>116</v>
      </c>
      <c r="G2682" s="16" t="s">
        <v>118</v>
      </c>
      <c r="H2682" s="22">
        <f t="shared" si="706"/>
        <v>151</v>
      </c>
      <c r="I2682" s="22" t="s">
        <v>127</v>
      </c>
      <c r="J2682">
        <f>COUNT(H2682:H2685)</f>
        <v>4</v>
      </c>
      <c r="K2682" t="b">
        <f t="shared" ca="1" si="698"/>
        <v>0</v>
      </c>
    </row>
    <row r="2683" spans="1:11">
      <c r="A2683" s="16">
        <f t="shared" si="707"/>
        <v>63</v>
      </c>
      <c r="B2683" s="16">
        <f t="shared" si="699"/>
        <v>16</v>
      </c>
      <c r="C2683" s="17" t="s">
        <v>16</v>
      </c>
      <c r="D2683" s="16" t="str">
        <f t="shared" ref="D2683:D2685" si="710">IF(ISNUMBER(SEARCH("n/a",H2683)),"",CONCATENATE(C2683," ",H2683,","))</f>
        <v>"adult_hkd": 175,</v>
      </c>
      <c r="E2683" s="16" t="s">
        <v>57</v>
      </c>
      <c r="F2683" s="16" t="s">
        <v>116</v>
      </c>
      <c r="G2683" s="16" t="s">
        <v>118</v>
      </c>
      <c r="H2683" s="22">
        <f t="shared" si="706"/>
        <v>175</v>
      </c>
      <c r="I2683" s="22" t="s">
        <v>127</v>
      </c>
      <c r="K2683" t="b">
        <f t="shared" ca="1" si="698"/>
        <v>0</v>
      </c>
    </row>
    <row r="2684" spans="1:11">
      <c r="A2684" s="16">
        <f t="shared" si="707"/>
        <v>63</v>
      </c>
      <c r="B2684" s="16">
        <f t="shared" si="699"/>
        <v>17</v>
      </c>
      <c r="C2684" s="17" t="s">
        <v>17</v>
      </c>
      <c r="D2684" s="16" t="str">
        <f t="shared" si="710"/>
        <v>"child_cny": 77,</v>
      </c>
      <c r="E2684" s="16" t="s">
        <v>57</v>
      </c>
      <c r="F2684" s="16" t="s">
        <v>116</v>
      </c>
      <c r="G2684" s="16" t="s">
        <v>118</v>
      </c>
      <c r="H2684" s="22">
        <f t="shared" si="706"/>
        <v>77</v>
      </c>
      <c r="I2684" s="22" t="s">
        <v>127</v>
      </c>
      <c r="K2684" t="b">
        <f t="shared" ca="1" si="698"/>
        <v>0</v>
      </c>
    </row>
    <row r="2685" spans="1:11">
      <c r="A2685" s="16">
        <f t="shared" si="707"/>
        <v>63</v>
      </c>
      <c r="B2685" s="16">
        <f t="shared" si="699"/>
        <v>18</v>
      </c>
      <c r="C2685" s="17" t="s">
        <v>18</v>
      </c>
      <c r="D2685" s="16" t="str">
        <f t="shared" si="710"/>
        <v>"child_hkd": 89,</v>
      </c>
      <c r="E2685" s="16" t="s">
        <v>57</v>
      </c>
      <c r="F2685" s="16" t="s">
        <v>116</v>
      </c>
      <c r="G2685" s="16" t="s">
        <v>118</v>
      </c>
      <c r="H2685" s="22">
        <f t="shared" si="706"/>
        <v>89</v>
      </c>
      <c r="I2685" s="22" t="s">
        <v>127</v>
      </c>
      <c r="K2685" t="b">
        <f t="shared" ca="1" si="698"/>
        <v>0</v>
      </c>
    </row>
    <row r="2686" spans="1:11">
      <c r="A2686">
        <f t="shared" si="707"/>
        <v>63</v>
      </c>
      <c r="B2686">
        <f t="shared" si="699"/>
        <v>19</v>
      </c>
      <c r="C2686" s="1" t="s">
        <v>9</v>
      </c>
      <c r="D2686" t="str">
        <f>IF(J2682=0,"",C2686)</f>
        <v>"class_title":"first_class",</v>
      </c>
      <c r="E2686" t="s">
        <v>57</v>
      </c>
      <c r="F2686" t="s">
        <v>116</v>
      </c>
      <c r="H2686" s="22">
        <f t="shared" si="706"/>
        <v>0</v>
      </c>
      <c r="I2686" s="22" t="s">
        <v>127</v>
      </c>
      <c r="K2686" t="b">
        <f t="shared" ca="1" si="698"/>
        <v>0</v>
      </c>
    </row>
    <row r="2687" spans="1:11">
      <c r="A2687">
        <f t="shared" si="707"/>
        <v>63</v>
      </c>
      <c r="B2687">
        <f t="shared" si="699"/>
        <v>20</v>
      </c>
      <c r="C2687" s="1" t="s">
        <v>10</v>
      </c>
      <c r="D2687" t="str">
        <f>IF(J2682=0,"",C2687)</f>
        <v>"class_type":3</v>
      </c>
      <c r="E2687" t="s">
        <v>57</v>
      </c>
      <c r="F2687" t="s">
        <v>116</v>
      </c>
      <c r="H2687" s="22">
        <f t="shared" si="706"/>
        <v>0</v>
      </c>
      <c r="I2687" s="22" t="s">
        <v>127</v>
      </c>
      <c r="K2687" t="b">
        <f t="shared" ca="1" si="698"/>
        <v>0</v>
      </c>
    </row>
    <row r="2688" spans="1:11">
      <c r="A2688">
        <f t="shared" si="707"/>
        <v>63</v>
      </c>
      <c r="B2688">
        <f t="shared" si="699"/>
        <v>21</v>
      </c>
      <c r="C2688" s="1" t="s">
        <v>1</v>
      </c>
      <c r="D2688" t="str">
        <f>IF(J2682=0,"",IF(SUM(J2690:J2706)&gt;0,C2688,"}"))</f>
        <v>},</v>
      </c>
      <c r="E2688" t="s">
        <v>57</v>
      </c>
      <c r="F2688" t="s">
        <v>116</v>
      </c>
      <c r="H2688" s="22">
        <f t="shared" si="706"/>
        <v>0</v>
      </c>
      <c r="I2688" s="22" t="s">
        <v>127</v>
      </c>
      <c r="K2688" t="b">
        <f t="shared" ca="1" si="698"/>
        <v>0</v>
      </c>
    </row>
    <row r="2689" spans="1:11">
      <c r="A2689">
        <f t="shared" si="707"/>
        <v>63</v>
      </c>
      <c r="B2689">
        <f t="shared" si="699"/>
        <v>22</v>
      </c>
      <c r="C2689" s="1" t="s">
        <v>0</v>
      </c>
      <c r="D2689" t="str">
        <f>IF(J2690=0,"",C2689)</f>
        <v>{</v>
      </c>
      <c r="E2689" t="s">
        <v>57</v>
      </c>
      <c r="F2689" t="s">
        <v>116</v>
      </c>
      <c r="H2689" s="22">
        <f t="shared" si="706"/>
        <v>0</v>
      </c>
      <c r="I2689" s="22" t="s">
        <v>127</v>
      </c>
      <c r="K2689" t="b">
        <f t="shared" ca="1" si="698"/>
        <v>0</v>
      </c>
    </row>
    <row r="2690" spans="1:11">
      <c r="A2690" s="18">
        <f t="shared" si="707"/>
        <v>63</v>
      </c>
      <c r="B2690" s="18">
        <f t="shared" si="699"/>
        <v>23</v>
      </c>
      <c r="C2690" s="19" t="s">
        <v>15</v>
      </c>
      <c r="D2690" s="18" t="str">
        <f>IF(ISNUMBER(SEARCH("n/a",H2690)),"",CONCATENATE(C2690," ",H2690,","))</f>
        <v>"adult_cny": 171,</v>
      </c>
      <c r="E2690" s="18" t="s">
        <v>57</v>
      </c>
      <c r="F2690" s="18" t="s">
        <v>116</v>
      </c>
      <c r="G2690" s="18" t="s">
        <v>119</v>
      </c>
      <c r="H2690" s="22">
        <f t="shared" si="706"/>
        <v>171</v>
      </c>
      <c r="I2690" s="22" t="s">
        <v>127</v>
      </c>
      <c r="J2690">
        <f>COUNT(H2690:H2693)</f>
        <v>4</v>
      </c>
      <c r="K2690" t="b">
        <f t="shared" ref="K2690:K2753" ca="1" si="711">IF(EXACT($N$1,$N$2),"",FALSE)</f>
        <v>0</v>
      </c>
    </row>
    <row r="2691" spans="1:11">
      <c r="A2691" s="18">
        <f t="shared" si="707"/>
        <v>63</v>
      </c>
      <c r="B2691" s="18">
        <f t="shared" ref="B2691:B2754" si="712">MOD((ROW(C2691)-2),43)+1</f>
        <v>24</v>
      </c>
      <c r="C2691" s="19" t="s">
        <v>16</v>
      </c>
      <c r="D2691" s="18" t="str">
        <f t="shared" ref="D2691:D2693" si="713">IF(ISNUMBER(SEARCH("n/a",H2691)),"",CONCATENATE(C2691," ",H2691,","))</f>
        <v>"adult_hkd": 198,</v>
      </c>
      <c r="E2691" s="18" t="s">
        <v>57</v>
      </c>
      <c r="F2691" s="18" t="s">
        <v>116</v>
      </c>
      <c r="G2691" s="18" t="s">
        <v>119</v>
      </c>
      <c r="H2691" s="22">
        <f t="shared" si="706"/>
        <v>198</v>
      </c>
      <c r="I2691" s="22" t="s">
        <v>127</v>
      </c>
      <c r="K2691" t="b">
        <f t="shared" ca="1" si="711"/>
        <v>0</v>
      </c>
    </row>
    <row r="2692" spans="1:11">
      <c r="A2692" s="18">
        <f t="shared" si="707"/>
        <v>63</v>
      </c>
      <c r="B2692" s="18">
        <f t="shared" si="712"/>
        <v>25</v>
      </c>
      <c r="C2692" s="19" t="s">
        <v>17</v>
      </c>
      <c r="D2692" s="18" t="str">
        <f t="shared" si="713"/>
        <v>"child_cny": 87,</v>
      </c>
      <c r="E2692" s="18" t="s">
        <v>57</v>
      </c>
      <c r="F2692" s="18" t="s">
        <v>116</v>
      </c>
      <c r="G2692" s="18" t="s">
        <v>119</v>
      </c>
      <c r="H2692" s="22">
        <f t="shared" si="706"/>
        <v>87</v>
      </c>
      <c r="I2692" s="22" t="s">
        <v>127</v>
      </c>
      <c r="K2692" t="b">
        <f t="shared" ca="1" si="711"/>
        <v>0</v>
      </c>
    </row>
    <row r="2693" spans="1:11">
      <c r="A2693" s="18">
        <f t="shared" si="707"/>
        <v>63</v>
      </c>
      <c r="B2693" s="18">
        <f t="shared" si="712"/>
        <v>26</v>
      </c>
      <c r="C2693" s="19" t="s">
        <v>18</v>
      </c>
      <c r="D2693" s="18" t="str">
        <f t="shared" si="713"/>
        <v>"child_hkd": 101,</v>
      </c>
      <c r="E2693" s="18" t="s">
        <v>57</v>
      </c>
      <c r="F2693" s="18" t="s">
        <v>116</v>
      </c>
      <c r="G2693" s="18" t="s">
        <v>119</v>
      </c>
      <c r="H2693" s="22">
        <f t="shared" si="706"/>
        <v>101</v>
      </c>
      <c r="I2693" s="22" t="s">
        <v>127</v>
      </c>
      <c r="K2693" t="b">
        <f t="shared" ca="1" si="711"/>
        <v>0</v>
      </c>
    </row>
    <row r="2694" spans="1:11">
      <c r="A2694">
        <f t="shared" si="707"/>
        <v>63</v>
      </c>
      <c r="B2694">
        <f t="shared" si="712"/>
        <v>27</v>
      </c>
      <c r="C2694" s="1" t="s">
        <v>11</v>
      </c>
      <c r="D2694" t="str">
        <f>IF(J2690=0,"",C2694)</f>
        <v>"class_title":"premium_class",</v>
      </c>
      <c r="E2694" t="s">
        <v>57</v>
      </c>
      <c r="F2694" t="s">
        <v>116</v>
      </c>
      <c r="H2694" s="22">
        <f t="shared" si="706"/>
        <v>0</v>
      </c>
      <c r="I2694" s="22" t="s">
        <v>127</v>
      </c>
      <c r="K2694" t="b">
        <f t="shared" ca="1" si="711"/>
        <v>0</v>
      </c>
    </row>
    <row r="2695" spans="1:11">
      <c r="A2695">
        <f t="shared" si="707"/>
        <v>63</v>
      </c>
      <c r="B2695">
        <f t="shared" si="712"/>
        <v>28</v>
      </c>
      <c r="C2695" s="1" t="s">
        <v>12</v>
      </c>
      <c r="D2695" t="str">
        <f>IF(J2690=0,"",C2695)</f>
        <v>"class_type":2</v>
      </c>
      <c r="E2695" t="s">
        <v>57</v>
      </c>
      <c r="F2695" t="s">
        <v>116</v>
      </c>
      <c r="H2695" s="22">
        <f t="shared" si="706"/>
        <v>0</v>
      </c>
      <c r="I2695" s="22" t="s">
        <v>127</v>
      </c>
      <c r="K2695" t="b">
        <f t="shared" ca="1" si="711"/>
        <v>0</v>
      </c>
    </row>
    <row r="2696" spans="1:11">
      <c r="A2696">
        <f t="shared" si="707"/>
        <v>63</v>
      </c>
      <c r="B2696">
        <f t="shared" si="712"/>
        <v>29</v>
      </c>
      <c r="C2696" s="1" t="s">
        <v>1</v>
      </c>
      <c r="D2696" t="str">
        <f>IF(J2690=0,"",IF(SUM(J2698:J2714)&gt;0,C2696,"}"))</f>
        <v>},</v>
      </c>
      <c r="E2696" t="s">
        <v>57</v>
      </c>
      <c r="F2696" t="s">
        <v>116</v>
      </c>
      <c r="H2696" s="22">
        <f t="shared" si="706"/>
        <v>0</v>
      </c>
      <c r="I2696" s="22" t="s">
        <v>127</v>
      </c>
      <c r="K2696" t="b">
        <f t="shared" ca="1" si="711"/>
        <v>0</v>
      </c>
    </row>
    <row r="2697" spans="1:11">
      <c r="A2697">
        <f t="shared" si="707"/>
        <v>63</v>
      </c>
      <c r="B2697">
        <f t="shared" si="712"/>
        <v>30</v>
      </c>
      <c r="C2697" s="1" t="s">
        <v>0</v>
      </c>
      <c r="D2697" t="str">
        <f>IF(J2698=0,"",C2697)</f>
        <v>{</v>
      </c>
      <c r="E2697" t="s">
        <v>57</v>
      </c>
      <c r="F2697" t="s">
        <v>116</v>
      </c>
      <c r="H2697" s="22">
        <f t="shared" si="706"/>
        <v>0</v>
      </c>
      <c r="I2697" s="22" t="s">
        <v>127</v>
      </c>
      <c r="K2697" t="b">
        <f t="shared" ca="1" si="711"/>
        <v>0</v>
      </c>
    </row>
    <row r="2698" spans="1:11">
      <c r="A2698" s="20">
        <f t="shared" si="707"/>
        <v>63</v>
      </c>
      <c r="B2698" s="20">
        <f t="shared" si="712"/>
        <v>31</v>
      </c>
      <c r="C2698" s="21" t="s">
        <v>15</v>
      </c>
      <c r="D2698" s="20" t="str">
        <f>IF(ISNUMBER(SEARCH("n/a",H2698)),"",CONCATENATE(C2698," ",H2698,","))</f>
        <v>"adult_cny": 285,</v>
      </c>
      <c r="E2698" s="20" t="s">
        <v>57</v>
      </c>
      <c r="F2698" s="20" t="s">
        <v>116</v>
      </c>
      <c r="G2698" s="20" t="s">
        <v>120</v>
      </c>
      <c r="H2698" s="22">
        <f t="shared" si="706"/>
        <v>285</v>
      </c>
      <c r="I2698" s="22" t="s">
        <v>127</v>
      </c>
      <c r="J2698">
        <f>COUNT(H2698:H2701)</f>
        <v>4</v>
      </c>
      <c r="K2698" t="b">
        <f t="shared" ca="1" si="711"/>
        <v>0</v>
      </c>
    </row>
    <row r="2699" spans="1:11">
      <c r="A2699" s="20">
        <f t="shared" si="707"/>
        <v>63</v>
      </c>
      <c r="B2699" s="20">
        <f t="shared" si="712"/>
        <v>32</v>
      </c>
      <c r="C2699" s="21" t="s">
        <v>16</v>
      </c>
      <c r="D2699" s="20" t="str">
        <f t="shared" ref="D2699:D2701" si="714">IF(ISNUMBER(SEARCH("n/a",H2699)),"",CONCATENATE(C2699," ",H2699,","))</f>
        <v>"adult_hkd": 330,</v>
      </c>
      <c r="E2699" s="20" t="s">
        <v>57</v>
      </c>
      <c r="F2699" s="20" t="s">
        <v>116</v>
      </c>
      <c r="G2699" s="20" t="s">
        <v>120</v>
      </c>
      <c r="H2699" s="22">
        <f t="shared" si="706"/>
        <v>330</v>
      </c>
      <c r="I2699" s="22" t="s">
        <v>127</v>
      </c>
      <c r="K2699" t="b">
        <f t="shared" ca="1" si="711"/>
        <v>0</v>
      </c>
    </row>
    <row r="2700" spans="1:11">
      <c r="A2700" s="20">
        <f t="shared" si="707"/>
        <v>63</v>
      </c>
      <c r="B2700" s="20">
        <f t="shared" si="712"/>
        <v>33</v>
      </c>
      <c r="C2700" s="21" t="s">
        <v>17</v>
      </c>
      <c r="D2700" s="20" t="str">
        <f t="shared" si="714"/>
        <v>"child_cny": 144,</v>
      </c>
      <c r="E2700" s="20" t="s">
        <v>57</v>
      </c>
      <c r="F2700" s="20" t="s">
        <v>116</v>
      </c>
      <c r="G2700" s="20" t="s">
        <v>120</v>
      </c>
      <c r="H2700" s="22">
        <f t="shared" si="706"/>
        <v>144</v>
      </c>
      <c r="I2700" s="22" t="s">
        <v>127</v>
      </c>
      <c r="K2700" t="b">
        <f t="shared" ca="1" si="711"/>
        <v>0</v>
      </c>
    </row>
    <row r="2701" spans="1:11">
      <c r="A2701" s="20">
        <f t="shared" si="707"/>
        <v>63</v>
      </c>
      <c r="B2701" s="20">
        <f t="shared" si="712"/>
        <v>34</v>
      </c>
      <c r="C2701" s="21" t="s">
        <v>18</v>
      </c>
      <c r="D2701" s="20" t="str">
        <f t="shared" si="714"/>
        <v>"child_hkd": 167,</v>
      </c>
      <c r="E2701" s="20" t="s">
        <v>57</v>
      </c>
      <c r="F2701" s="20" t="s">
        <v>116</v>
      </c>
      <c r="G2701" s="20" t="s">
        <v>120</v>
      </c>
      <c r="H2701" s="22">
        <f t="shared" si="706"/>
        <v>167</v>
      </c>
      <c r="I2701" s="22" t="s">
        <v>127</v>
      </c>
      <c r="K2701" t="b">
        <f t="shared" ca="1" si="711"/>
        <v>0</v>
      </c>
    </row>
    <row r="2702" spans="1:11">
      <c r="A2702">
        <f t="shared" si="707"/>
        <v>63</v>
      </c>
      <c r="B2702">
        <f t="shared" si="712"/>
        <v>35</v>
      </c>
      <c r="C2702" s="1" t="s">
        <v>13</v>
      </c>
      <c r="D2702" t="str">
        <f>IF(J2698=0,"",C2702)</f>
        <v>"class_title":"business_class",</v>
      </c>
      <c r="E2702" t="s">
        <v>57</v>
      </c>
      <c r="F2702" t="s">
        <v>116</v>
      </c>
      <c r="H2702" s="22">
        <f t="shared" si="706"/>
        <v>0</v>
      </c>
      <c r="I2702" s="22" t="s">
        <v>127</v>
      </c>
      <c r="K2702" t="b">
        <f t="shared" ca="1" si="711"/>
        <v>0</v>
      </c>
    </row>
    <row r="2703" spans="1:11">
      <c r="A2703">
        <f t="shared" si="707"/>
        <v>63</v>
      </c>
      <c r="B2703">
        <f t="shared" si="712"/>
        <v>36</v>
      </c>
      <c r="C2703" s="1" t="s">
        <v>14</v>
      </c>
      <c r="D2703" t="str">
        <f>IF(J2698=0,"",C2703)</f>
        <v>"class_type":1</v>
      </c>
      <c r="E2703" t="s">
        <v>57</v>
      </c>
      <c r="F2703" t="s">
        <v>116</v>
      </c>
      <c r="H2703" s="22">
        <f t="shared" si="706"/>
        <v>0</v>
      </c>
      <c r="I2703" s="22" t="s">
        <v>127</v>
      </c>
      <c r="K2703" t="b">
        <f t="shared" ca="1" si="711"/>
        <v>0</v>
      </c>
    </row>
    <row r="2704" spans="1:11">
      <c r="A2704">
        <f t="shared" si="707"/>
        <v>63</v>
      </c>
      <c r="B2704">
        <f t="shared" si="712"/>
        <v>37</v>
      </c>
      <c r="C2704" s="1" t="s">
        <v>2</v>
      </c>
      <c r="D2704" t="str">
        <f>IF(J2698=0,"",C2704)</f>
        <v>}</v>
      </c>
      <c r="E2704" t="s">
        <v>57</v>
      </c>
      <c r="F2704" t="s">
        <v>116</v>
      </c>
      <c r="H2704" s="22">
        <f t="shared" si="706"/>
        <v>0</v>
      </c>
      <c r="I2704" s="22" t="s">
        <v>127</v>
      </c>
      <c r="K2704" t="b">
        <f t="shared" ca="1" si="711"/>
        <v>0</v>
      </c>
    </row>
    <row r="2705" spans="1:11">
      <c r="A2705">
        <f t="shared" si="707"/>
        <v>63</v>
      </c>
      <c r="B2705">
        <f t="shared" si="712"/>
        <v>38</v>
      </c>
      <c r="C2705" s="1" t="s">
        <v>3</v>
      </c>
      <c r="D2705" t="str">
        <f t="shared" ref="D2705:D2707" si="715">C2705</f>
        <v>]</v>
      </c>
      <c r="E2705" t="s">
        <v>57</v>
      </c>
      <c r="F2705" t="s">
        <v>116</v>
      </c>
      <c r="H2705" s="22">
        <f t="shared" si="706"/>
        <v>0</v>
      </c>
      <c r="I2705" s="22" t="s">
        <v>127</v>
      </c>
      <c r="K2705" t="b">
        <f t="shared" ca="1" si="711"/>
        <v>0</v>
      </c>
    </row>
    <row r="2706" spans="1:11">
      <c r="A2706">
        <f t="shared" si="707"/>
        <v>63</v>
      </c>
      <c r="B2706">
        <f t="shared" si="712"/>
        <v>39</v>
      </c>
      <c r="C2706" s="1" t="s">
        <v>2</v>
      </c>
      <c r="D2706" t="str">
        <f t="shared" si="715"/>
        <v>}</v>
      </c>
      <c r="E2706" t="s">
        <v>57</v>
      </c>
      <c r="F2706" t="s">
        <v>116</v>
      </c>
      <c r="H2706" s="22">
        <f t="shared" si="706"/>
        <v>0</v>
      </c>
      <c r="I2706" s="22" t="s">
        <v>127</v>
      </c>
      <c r="K2706" t="b">
        <f t="shared" ca="1" si="711"/>
        <v>0</v>
      </c>
    </row>
    <row r="2707" spans="1:11">
      <c r="A2707">
        <f t="shared" si="707"/>
        <v>63</v>
      </c>
      <c r="B2707">
        <f t="shared" si="712"/>
        <v>40</v>
      </c>
      <c r="C2707" s="1" t="s">
        <v>4</v>
      </c>
      <c r="D2707" t="str">
        <f t="shared" si="715"/>
        <v>],</v>
      </c>
      <c r="E2707" t="s">
        <v>57</v>
      </c>
      <c r="F2707" t="s">
        <v>116</v>
      </c>
      <c r="H2707" s="22">
        <f t="shared" si="706"/>
        <v>0</v>
      </c>
      <c r="I2707" s="22" t="s">
        <v>127</v>
      </c>
      <c r="K2707" t="b">
        <f t="shared" ca="1" si="711"/>
        <v>0</v>
      </c>
    </row>
    <row r="2708" spans="1:11">
      <c r="A2708">
        <f t="shared" si="707"/>
        <v>63</v>
      </c>
      <c r="B2708">
        <f t="shared" si="712"/>
        <v>41</v>
      </c>
      <c r="C2708" s="1" t="s">
        <v>19</v>
      </c>
      <c r="D2708" t="str">
        <f>CONCATENATE(C2708," ",A2708,",")</f>
        <v>"fee_id": 63,</v>
      </c>
      <c r="E2708" t="s">
        <v>57</v>
      </c>
      <c r="F2708" t="s">
        <v>116</v>
      </c>
      <c r="H2708" s="22">
        <f t="shared" si="706"/>
        <v>0</v>
      </c>
      <c r="I2708" s="22" t="s">
        <v>127</v>
      </c>
      <c r="K2708" t="b">
        <f t="shared" ca="1" si="711"/>
        <v>0</v>
      </c>
    </row>
    <row r="2709" spans="1:11">
      <c r="A2709">
        <f t="shared" si="707"/>
        <v>63</v>
      </c>
      <c r="B2709">
        <f t="shared" si="712"/>
        <v>42</v>
      </c>
      <c r="C2709" s="1" t="s">
        <v>129</v>
      </c>
      <c r="D2709" t="str">
        <f>CONCATENATE(C2709,E2709,"2",F2709,"""")</f>
        <v>"route_id": "HZN2WEK"</v>
      </c>
      <c r="E2709" t="s">
        <v>57</v>
      </c>
      <c r="F2709" t="s">
        <v>116</v>
      </c>
      <c r="H2709" s="22">
        <f t="shared" si="706"/>
        <v>0</v>
      </c>
      <c r="I2709" s="22" t="s">
        <v>127</v>
      </c>
      <c r="K2709" t="b">
        <f t="shared" ca="1" si="711"/>
        <v>0</v>
      </c>
    </row>
    <row r="2710" spans="1:11">
      <c r="A2710">
        <f t="shared" si="707"/>
        <v>63</v>
      </c>
      <c r="B2710">
        <f t="shared" si="712"/>
        <v>43</v>
      </c>
      <c r="C2710" s="1" t="s">
        <v>1</v>
      </c>
      <c r="D2710" t="str">
        <f>IF(D2711="","}",C2710)</f>
        <v>},</v>
      </c>
      <c r="E2710" t="s">
        <v>57</v>
      </c>
      <c r="F2710" t="s">
        <v>116</v>
      </c>
      <c r="H2710" s="22">
        <f t="shared" si="706"/>
        <v>0</v>
      </c>
      <c r="I2710" s="22" t="s">
        <v>127</v>
      </c>
      <c r="K2710" t="b">
        <f t="shared" ca="1" si="711"/>
        <v>0</v>
      </c>
    </row>
    <row r="2711" spans="1:11">
      <c r="A2711">
        <f t="shared" si="707"/>
        <v>64</v>
      </c>
      <c r="B2711">
        <f t="shared" si="712"/>
        <v>1</v>
      </c>
      <c r="C2711" s="1" t="s">
        <v>0</v>
      </c>
      <c r="D2711" t="str">
        <f>C2711</f>
        <v>{</v>
      </c>
      <c r="E2711" t="s">
        <v>61</v>
      </c>
      <c r="F2711" t="s">
        <v>116</v>
      </c>
      <c r="H2711" s="22">
        <f t="shared" si="706"/>
        <v>0</v>
      </c>
      <c r="I2711" s="22" t="s">
        <v>127</v>
      </c>
      <c r="K2711" t="b">
        <f t="shared" ca="1" si="711"/>
        <v>0</v>
      </c>
    </row>
    <row r="2712" spans="1:11">
      <c r="A2712">
        <f t="shared" si="707"/>
        <v>64</v>
      </c>
      <c r="B2712">
        <f t="shared" si="712"/>
        <v>2</v>
      </c>
      <c r="C2712" s="1" t="s">
        <v>5</v>
      </c>
      <c r="D2712" t="str">
        <f t="shared" ref="D2712:D2715" si="716">C2712</f>
        <v>"fee_data":[</v>
      </c>
      <c r="E2712" t="s">
        <v>61</v>
      </c>
      <c r="F2712" t="s">
        <v>116</v>
      </c>
      <c r="H2712" s="22">
        <f t="shared" si="706"/>
        <v>0</v>
      </c>
      <c r="I2712" s="22" t="s">
        <v>127</v>
      </c>
      <c r="K2712" t="b">
        <f t="shared" ca="1" si="711"/>
        <v>0</v>
      </c>
    </row>
    <row r="2713" spans="1:11">
      <c r="A2713">
        <f t="shared" si="707"/>
        <v>64</v>
      </c>
      <c r="B2713">
        <f t="shared" si="712"/>
        <v>3</v>
      </c>
      <c r="C2713" s="1" t="s">
        <v>0</v>
      </c>
      <c r="D2713" t="str">
        <f t="shared" si="716"/>
        <v>{</v>
      </c>
      <c r="E2713" t="s">
        <v>61</v>
      </c>
      <c r="F2713" t="s">
        <v>116</v>
      </c>
      <c r="H2713" s="22">
        <f t="shared" si="706"/>
        <v>0</v>
      </c>
      <c r="I2713" s="22" t="s">
        <v>127</v>
      </c>
      <c r="K2713" t="b">
        <f t="shared" ca="1" si="711"/>
        <v>0</v>
      </c>
    </row>
    <row r="2714" spans="1:11">
      <c r="A2714">
        <f t="shared" si="707"/>
        <v>64</v>
      </c>
      <c r="B2714">
        <f t="shared" si="712"/>
        <v>4</v>
      </c>
      <c r="C2714" s="24" t="s">
        <v>133</v>
      </c>
      <c r="D2714" t="str">
        <f>CONCATENATE(C2714,$M$1,",",$N$1,""",")</f>
        <v>"fee_date":"2019,2",</v>
      </c>
      <c r="E2714" t="s">
        <v>61</v>
      </c>
      <c r="F2714" t="s">
        <v>116</v>
      </c>
      <c r="H2714" s="22">
        <f t="shared" si="706"/>
        <v>0</v>
      </c>
      <c r="I2714" s="22" t="s">
        <v>127</v>
      </c>
      <c r="K2714" t="b">
        <f t="shared" ca="1" si="711"/>
        <v>0</v>
      </c>
    </row>
    <row r="2715" spans="1:11">
      <c r="A2715">
        <f t="shared" si="707"/>
        <v>64</v>
      </c>
      <c r="B2715">
        <f t="shared" si="712"/>
        <v>5</v>
      </c>
      <c r="C2715" s="1" t="s">
        <v>6</v>
      </c>
      <c r="D2715" t="str">
        <f t="shared" si="716"/>
        <v>"fee_detail":[</v>
      </c>
      <c r="E2715" t="s">
        <v>61</v>
      </c>
      <c r="F2715" t="s">
        <v>116</v>
      </c>
      <c r="H2715" s="22">
        <f t="shared" si="706"/>
        <v>0</v>
      </c>
      <c r="I2715" s="22" t="s">
        <v>127</v>
      </c>
      <c r="K2715" t="b">
        <f t="shared" ca="1" si="711"/>
        <v>0</v>
      </c>
    </row>
    <row r="2716" spans="1:11">
      <c r="A2716">
        <f t="shared" si="707"/>
        <v>64</v>
      </c>
      <c r="B2716">
        <f t="shared" si="712"/>
        <v>6</v>
      </c>
      <c r="C2716" s="1" t="s">
        <v>0</v>
      </c>
      <c r="D2716" t="str">
        <f>IF(J2717=0,"",C2716)</f>
        <v>{</v>
      </c>
      <c r="E2716" t="s">
        <v>61</v>
      </c>
      <c r="F2716" t="s">
        <v>116</v>
      </c>
      <c r="H2716" s="22">
        <f t="shared" si="706"/>
        <v>0</v>
      </c>
      <c r="I2716" s="22" t="s">
        <v>127</v>
      </c>
      <c r="K2716" t="b">
        <f t="shared" ca="1" si="711"/>
        <v>0</v>
      </c>
    </row>
    <row r="2717" spans="1:11">
      <c r="A2717" s="14">
        <f t="shared" si="707"/>
        <v>64</v>
      </c>
      <c r="B2717" s="14">
        <f t="shared" si="712"/>
        <v>7</v>
      </c>
      <c r="C2717" s="15" t="s">
        <v>15</v>
      </c>
      <c r="D2717" s="14" t="str">
        <f>IF(ISNUMBER(SEARCH("n/a",H2717)),"",CONCATENATE(C2717," ",H2717,","))</f>
        <v>"adult_cny": 246,</v>
      </c>
      <c r="E2717" s="14" t="s">
        <v>61</v>
      </c>
      <c r="F2717" s="14" t="s">
        <v>116</v>
      </c>
      <c r="G2717" s="14" t="s">
        <v>117</v>
      </c>
      <c r="H2717" s="22">
        <f t="shared" si="706"/>
        <v>246</v>
      </c>
      <c r="I2717" s="22" t="s">
        <v>127</v>
      </c>
      <c r="J2717">
        <f>COUNT(H2717:H2720)</f>
        <v>4</v>
      </c>
      <c r="K2717" t="b">
        <f t="shared" ca="1" si="711"/>
        <v>0</v>
      </c>
    </row>
    <row r="2718" spans="1:11">
      <c r="A2718" s="14">
        <f t="shared" si="707"/>
        <v>64</v>
      </c>
      <c r="B2718" s="14">
        <f t="shared" si="712"/>
        <v>8</v>
      </c>
      <c r="C2718" s="15" t="s">
        <v>16</v>
      </c>
      <c r="D2718" s="14" t="str">
        <f t="shared" ref="D2718:D2720" si="717">IF(ISNUMBER(SEARCH("n/a",H2718)),"",CONCATENATE(C2718," ",H2718,","))</f>
        <v>"adult_hkd": 285,</v>
      </c>
      <c r="E2718" s="14" t="s">
        <v>61</v>
      </c>
      <c r="F2718" s="14" t="s">
        <v>116</v>
      </c>
      <c r="G2718" s="14" t="s">
        <v>117</v>
      </c>
      <c r="H2718" s="22">
        <f t="shared" si="706"/>
        <v>285</v>
      </c>
      <c r="I2718" s="22" t="s">
        <v>127</v>
      </c>
      <c r="K2718" t="b">
        <f t="shared" ca="1" si="711"/>
        <v>0</v>
      </c>
    </row>
    <row r="2719" spans="1:11">
      <c r="A2719" s="14">
        <f t="shared" si="707"/>
        <v>64</v>
      </c>
      <c r="B2719" s="14">
        <f t="shared" si="712"/>
        <v>9</v>
      </c>
      <c r="C2719" s="15" t="s">
        <v>17</v>
      </c>
      <c r="D2719" s="14" t="str">
        <f t="shared" si="717"/>
        <v>"child_cny": 128,</v>
      </c>
      <c r="E2719" s="14" t="s">
        <v>61</v>
      </c>
      <c r="F2719" s="14" t="s">
        <v>116</v>
      </c>
      <c r="G2719" s="14" t="s">
        <v>117</v>
      </c>
      <c r="H2719" s="22">
        <f t="shared" si="706"/>
        <v>128</v>
      </c>
      <c r="I2719" s="22" t="s">
        <v>127</v>
      </c>
      <c r="K2719" t="b">
        <f t="shared" ca="1" si="711"/>
        <v>0</v>
      </c>
    </row>
    <row r="2720" spans="1:11">
      <c r="A2720" s="14">
        <f t="shared" si="707"/>
        <v>64</v>
      </c>
      <c r="B2720" s="14">
        <f t="shared" si="712"/>
        <v>10</v>
      </c>
      <c r="C2720" s="15" t="s">
        <v>18</v>
      </c>
      <c r="D2720" s="14" t="str">
        <f t="shared" si="717"/>
        <v>"child_hkd": 148,</v>
      </c>
      <c r="E2720" s="14" t="s">
        <v>61</v>
      </c>
      <c r="F2720" s="14" t="s">
        <v>116</v>
      </c>
      <c r="G2720" s="14" t="s">
        <v>117</v>
      </c>
      <c r="H2720" s="22">
        <f t="shared" si="706"/>
        <v>148</v>
      </c>
      <c r="I2720" s="22" t="s">
        <v>127</v>
      </c>
      <c r="K2720" t="b">
        <f t="shared" ca="1" si="711"/>
        <v>0</v>
      </c>
    </row>
    <row r="2721" spans="1:11">
      <c r="A2721">
        <f t="shared" si="707"/>
        <v>64</v>
      </c>
      <c r="B2721">
        <f t="shared" si="712"/>
        <v>11</v>
      </c>
      <c r="C2721" s="1" t="s">
        <v>7</v>
      </c>
      <c r="D2721" t="str">
        <f>IF(J2717=0,"",C2721)</f>
        <v>"class_title":"second_class",</v>
      </c>
      <c r="E2721" t="s">
        <v>61</v>
      </c>
      <c r="F2721" t="s">
        <v>116</v>
      </c>
      <c r="H2721" s="22">
        <f t="shared" si="706"/>
        <v>0</v>
      </c>
      <c r="I2721" s="22" t="s">
        <v>127</v>
      </c>
      <c r="K2721" t="b">
        <f t="shared" ca="1" si="711"/>
        <v>0</v>
      </c>
    </row>
    <row r="2722" spans="1:11">
      <c r="A2722">
        <f t="shared" si="707"/>
        <v>64</v>
      </c>
      <c r="B2722">
        <f t="shared" si="712"/>
        <v>12</v>
      </c>
      <c r="C2722" s="1" t="s">
        <v>8</v>
      </c>
      <c r="D2722" t="str">
        <f>IF(J2717=0,"",C2722)</f>
        <v>"class_type":4</v>
      </c>
      <c r="E2722" t="s">
        <v>61</v>
      </c>
      <c r="F2722" t="s">
        <v>116</v>
      </c>
      <c r="H2722" s="22">
        <f t="shared" si="706"/>
        <v>0</v>
      </c>
      <c r="I2722" s="22" t="s">
        <v>127</v>
      </c>
      <c r="K2722" t="b">
        <f t="shared" ca="1" si="711"/>
        <v>0</v>
      </c>
    </row>
    <row r="2723" spans="1:11">
      <c r="A2723">
        <f t="shared" si="707"/>
        <v>64</v>
      </c>
      <c r="B2723">
        <f t="shared" si="712"/>
        <v>13</v>
      </c>
      <c r="C2723" s="1" t="s">
        <v>1</v>
      </c>
      <c r="D2723" t="str">
        <f>IF(J2717=0,"",IF(SUM(J2725:J2741)&gt;0,C2723,"}"))</f>
        <v>},</v>
      </c>
      <c r="E2723" t="s">
        <v>61</v>
      </c>
      <c r="F2723" t="s">
        <v>116</v>
      </c>
      <c r="H2723" s="22">
        <f t="shared" si="706"/>
        <v>0</v>
      </c>
      <c r="I2723" s="22" t="s">
        <v>127</v>
      </c>
      <c r="K2723" t="b">
        <f t="shared" ca="1" si="711"/>
        <v>0</v>
      </c>
    </row>
    <row r="2724" spans="1:11">
      <c r="A2724">
        <f t="shared" si="707"/>
        <v>64</v>
      </c>
      <c r="B2724">
        <f t="shared" si="712"/>
        <v>14</v>
      </c>
      <c r="C2724" s="1" t="s">
        <v>0</v>
      </c>
      <c r="D2724" t="str">
        <f>IF(J2725=0,"",C2724)</f>
        <v>{</v>
      </c>
      <c r="E2724" t="s">
        <v>61</v>
      </c>
      <c r="F2724" t="s">
        <v>116</v>
      </c>
      <c r="H2724" s="22">
        <f t="shared" si="706"/>
        <v>0</v>
      </c>
      <c r="I2724" s="22" t="s">
        <v>127</v>
      </c>
      <c r="K2724" t="b">
        <f t="shared" ca="1" si="711"/>
        <v>0</v>
      </c>
    </row>
    <row r="2725" spans="1:11">
      <c r="A2725" s="16">
        <f t="shared" si="707"/>
        <v>64</v>
      </c>
      <c r="B2725" s="16">
        <f t="shared" si="712"/>
        <v>15</v>
      </c>
      <c r="C2725" s="17" t="s">
        <v>15</v>
      </c>
      <c r="D2725" s="16" t="str">
        <f>IF(ISNUMBER(SEARCH("n/a",H2725)),"",CONCATENATE(C2725," ",H2725,","))</f>
        <v>"adult_cny": 394,</v>
      </c>
      <c r="E2725" s="16" t="s">
        <v>61</v>
      </c>
      <c r="F2725" s="16" t="s">
        <v>116</v>
      </c>
      <c r="G2725" s="16" t="s">
        <v>118</v>
      </c>
      <c r="H2725" s="22">
        <f t="shared" si="706"/>
        <v>394</v>
      </c>
      <c r="I2725" s="22" t="s">
        <v>127</v>
      </c>
      <c r="J2725">
        <f>COUNT(H2725:H2728)</f>
        <v>4</v>
      </c>
      <c r="K2725" t="b">
        <f t="shared" ca="1" si="711"/>
        <v>0</v>
      </c>
    </row>
    <row r="2726" spans="1:11">
      <c r="A2726" s="16">
        <f t="shared" si="707"/>
        <v>64</v>
      </c>
      <c r="B2726" s="16">
        <f t="shared" si="712"/>
        <v>16</v>
      </c>
      <c r="C2726" s="17" t="s">
        <v>16</v>
      </c>
      <c r="D2726" s="16" t="str">
        <f t="shared" ref="D2726:D2728" si="718">IF(ISNUMBER(SEARCH("n/a",H2726)),"",CONCATENATE(C2726," ",H2726,","))</f>
        <v>"adult_hkd": 456,</v>
      </c>
      <c r="E2726" s="16" t="s">
        <v>61</v>
      </c>
      <c r="F2726" s="16" t="s">
        <v>116</v>
      </c>
      <c r="G2726" s="16" t="s">
        <v>118</v>
      </c>
      <c r="H2726" s="22">
        <f t="shared" ref="H2726:H2789" si="719">H834</f>
        <v>456</v>
      </c>
      <c r="I2726" s="22" t="s">
        <v>127</v>
      </c>
      <c r="K2726" t="b">
        <f t="shared" ca="1" si="711"/>
        <v>0</v>
      </c>
    </row>
    <row r="2727" spans="1:11">
      <c r="A2727" s="16">
        <f t="shared" si="707"/>
        <v>64</v>
      </c>
      <c r="B2727" s="16">
        <f t="shared" si="712"/>
        <v>17</v>
      </c>
      <c r="C2727" s="17" t="s">
        <v>17</v>
      </c>
      <c r="D2727" s="16" t="str">
        <f t="shared" si="718"/>
        <v>"child_cny": 205,</v>
      </c>
      <c r="E2727" s="16" t="s">
        <v>61</v>
      </c>
      <c r="F2727" s="16" t="s">
        <v>116</v>
      </c>
      <c r="G2727" s="16" t="s">
        <v>118</v>
      </c>
      <c r="H2727" s="22">
        <f t="shared" si="719"/>
        <v>205</v>
      </c>
      <c r="I2727" s="22" t="s">
        <v>127</v>
      </c>
      <c r="K2727" t="b">
        <f t="shared" ca="1" si="711"/>
        <v>0</v>
      </c>
    </row>
    <row r="2728" spans="1:11">
      <c r="A2728" s="16">
        <f t="shared" si="707"/>
        <v>64</v>
      </c>
      <c r="B2728" s="16">
        <f t="shared" si="712"/>
        <v>18</v>
      </c>
      <c r="C2728" s="17" t="s">
        <v>18</v>
      </c>
      <c r="D2728" s="16" t="str">
        <f t="shared" si="718"/>
        <v>"child_hkd": 237,</v>
      </c>
      <c r="E2728" s="16" t="s">
        <v>61</v>
      </c>
      <c r="F2728" s="16" t="s">
        <v>116</v>
      </c>
      <c r="G2728" s="16" t="s">
        <v>118</v>
      </c>
      <c r="H2728" s="22">
        <f t="shared" si="719"/>
        <v>237</v>
      </c>
      <c r="I2728" s="22" t="s">
        <v>127</v>
      </c>
      <c r="K2728" t="b">
        <f t="shared" ca="1" si="711"/>
        <v>0</v>
      </c>
    </row>
    <row r="2729" spans="1:11">
      <c r="A2729">
        <f t="shared" si="707"/>
        <v>64</v>
      </c>
      <c r="B2729">
        <f t="shared" si="712"/>
        <v>19</v>
      </c>
      <c r="C2729" s="1" t="s">
        <v>9</v>
      </c>
      <c r="D2729" t="str">
        <f>IF(J2725=0,"",C2729)</f>
        <v>"class_title":"first_class",</v>
      </c>
      <c r="E2729" t="s">
        <v>61</v>
      </c>
      <c r="F2729" t="s">
        <v>116</v>
      </c>
      <c r="H2729" s="22">
        <f t="shared" si="719"/>
        <v>0</v>
      </c>
      <c r="I2729" s="22" t="s">
        <v>127</v>
      </c>
      <c r="K2729" t="b">
        <f t="shared" ca="1" si="711"/>
        <v>0</v>
      </c>
    </row>
    <row r="2730" spans="1:11">
      <c r="A2730">
        <f t="shared" si="707"/>
        <v>64</v>
      </c>
      <c r="B2730">
        <f t="shared" si="712"/>
        <v>20</v>
      </c>
      <c r="C2730" s="1" t="s">
        <v>10</v>
      </c>
      <c r="D2730" t="str">
        <f>IF(J2725=0,"",C2730)</f>
        <v>"class_type":3</v>
      </c>
      <c r="E2730" t="s">
        <v>61</v>
      </c>
      <c r="F2730" t="s">
        <v>116</v>
      </c>
      <c r="H2730" s="22">
        <f t="shared" si="719"/>
        <v>0</v>
      </c>
      <c r="I2730" s="22" t="s">
        <v>127</v>
      </c>
      <c r="K2730" t="b">
        <f t="shared" ca="1" si="711"/>
        <v>0</v>
      </c>
    </row>
    <row r="2731" spans="1:11">
      <c r="A2731">
        <f t="shared" si="707"/>
        <v>64</v>
      </c>
      <c r="B2731">
        <f t="shared" si="712"/>
        <v>21</v>
      </c>
      <c r="C2731" s="1" t="s">
        <v>1</v>
      </c>
      <c r="D2731" t="str">
        <f>IF(J2725=0,"",IF(SUM(J2733:J2749)&gt;0,C2731,"}"))</f>
        <v>},</v>
      </c>
      <c r="E2731" t="s">
        <v>61</v>
      </c>
      <c r="F2731" t="s">
        <v>116</v>
      </c>
      <c r="H2731" s="22">
        <f t="shared" si="719"/>
        <v>0</v>
      </c>
      <c r="I2731" s="22" t="s">
        <v>127</v>
      </c>
      <c r="K2731" t="b">
        <f t="shared" ca="1" si="711"/>
        <v>0</v>
      </c>
    </row>
    <row r="2732" spans="1:11">
      <c r="A2732">
        <f t="shared" si="707"/>
        <v>64</v>
      </c>
      <c r="B2732">
        <f t="shared" si="712"/>
        <v>22</v>
      </c>
      <c r="C2732" s="1" t="s">
        <v>0</v>
      </c>
      <c r="D2732" t="str">
        <f>IF(J2733=0,"",C2732)</f>
        <v>{</v>
      </c>
      <c r="E2732" t="s">
        <v>61</v>
      </c>
      <c r="F2732" t="s">
        <v>116</v>
      </c>
      <c r="H2732" s="22">
        <f t="shared" si="719"/>
        <v>0</v>
      </c>
      <c r="I2732" s="22" t="s">
        <v>127</v>
      </c>
      <c r="K2732" t="b">
        <f t="shared" ca="1" si="711"/>
        <v>0</v>
      </c>
    </row>
    <row r="2733" spans="1:11">
      <c r="A2733" s="18">
        <f t="shared" ref="A2733:A2753" si="720">ROUNDUP((ROW(C2733)-1)/43,0)</f>
        <v>64</v>
      </c>
      <c r="B2733" s="18">
        <f t="shared" si="712"/>
        <v>23</v>
      </c>
      <c r="C2733" s="19" t="s">
        <v>15</v>
      </c>
      <c r="D2733" s="18" t="str">
        <f>IF(ISNUMBER(SEARCH("n/a",H2733)),"",CONCATENATE(C2733," ",H2733,","))</f>
        <v>"adult_cny": 445,</v>
      </c>
      <c r="E2733" s="18" t="s">
        <v>61</v>
      </c>
      <c r="F2733" s="18" t="s">
        <v>116</v>
      </c>
      <c r="G2733" s="18" t="s">
        <v>119</v>
      </c>
      <c r="H2733" s="22">
        <f t="shared" si="719"/>
        <v>445</v>
      </c>
      <c r="I2733" s="22" t="s">
        <v>127</v>
      </c>
      <c r="J2733">
        <f>COUNT(H2733:H2736)</f>
        <v>4</v>
      </c>
      <c r="K2733" t="b">
        <f t="shared" ca="1" si="711"/>
        <v>0</v>
      </c>
    </row>
    <row r="2734" spans="1:11">
      <c r="A2734" s="18">
        <f t="shared" si="720"/>
        <v>64</v>
      </c>
      <c r="B2734" s="18">
        <f t="shared" si="712"/>
        <v>24</v>
      </c>
      <c r="C2734" s="19" t="s">
        <v>16</v>
      </c>
      <c r="D2734" s="18" t="str">
        <f t="shared" ref="D2734:D2736" si="721">IF(ISNUMBER(SEARCH("n/a",H2734)),"",CONCATENATE(C2734," ",H2734,","))</f>
        <v>"adult_hkd": 515,</v>
      </c>
      <c r="E2734" s="18" t="s">
        <v>61</v>
      </c>
      <c r="F2734" s="18" t="s">
        <v>116</v>
      </c>
      <c r="G2734" s="18" t="s">
        <v>119</v>
      </c>
      <c r="H2734" s="22">
        <f t="shared" si="719"/>
        <v>515</v>
      </c>
      <c r="I2734" s="22" t="s">
        <v>127</v>
      </c>
      <c r="K2734" t="b">
        <f t="shared" ca="1" si="711"/>
        <v>0</v>
      </c>
    </row>
    <row r="2735" spans="1:11">
      <c r="A2735" s="18">
        <f t="shared" si="720"/>
        <v>64</v>
      </c>
      <c r="B2735" s="18">
        <f t="shared" si="712"/>
        <v>25</v>
      </c>
      <c r="C2735" s="19" t="s">
        <v>17</v>
      </c>
      <c r="D2735" s="18" t="str">
        <f t="shared" si="721"/>
        <v>"child_cny": 232,</v>
      </c>
      <c r="E2735" s="18" t="s">
        <v>61</v>
      </c>
      <c r="F2735" s="18" t="s">
        <v>116</v>
      </c>
      <c r="G2735" s="18" t="s">
        <v>119</v>
      </c>
      <c r="H2735" s="22">
        <f t="shared" si="719"/>
        <v>232</v>
      </c>
      <c r="I2735" s="22" t="s">
        <v>127</v>
      </c>
      <c r="K2735" t="b">
        <f t="shared" ca="1" si="711"/>
        <v>0</v>
      </c>
    </row>
    <row r="2736" spans="1:11">
      <c r="A2736" s="18">
        <f t="shared" si="720"/>
        <v>64</v>
      </c>
      <c r="B2736" s="18">
        <f t="shared" si="712"/>
        <v>26</v>
      </c>
      <c r="C2736" s="19" t="s">
        <v>18</v>
      </c>
      <c r="D2736" s="18" t="str">
        <f t="shared" si="721"/>
        <v>"child_hkd": 269,</v>
      </c>
      <c r="E2736" s="18" t="s">
        <v>61</v>
      </c>
      <c r="F2736" s="18" t="s">
        <v>116</v>
      </c>
      <c r="G2736" s="18" t="s">
        <v>119</v>
      </c>
      <c r="H2736" s="22">
        <f t="shared" si="719"/>
        <v>269</v>
      </c>
      <c r="I2736" s="22" t="s">
        <v>127</v>
      </c>
      <c r="K2736" t="b">
        <f t="shared" ca="1" si="711"/>
        <v>0</v>
      </c>
    </row>
    <row r="2737" spans="1:11">
      <c r="A2737">
        <f t="shared" si="720"/>
        <v>64</v>
      </c>
      <c r="B2737">
        <f t="shared" si="712"/>
        <v>27</v>
      </c>
      <c r="C2737" s="1" t="s">
        <v>11</v>
      </c>
      <c r="D2737" t="str">
        <f>IF(J2733=0,"",C2737)</f>
        <v>"class_title":"premium_class",</v>
      </c>
      <c r="E2737" t="s">
        <v>61</v>
      </c>
      <c r="F2737" t="s">
        <v>116</v>
      </c>
      <c r="H2737" s="22">
        <f t="shared" si="719"/>
        <v>0</v>
      </c>
      <c r="I2737" s="22" t="s">
        <v>127</v>
      </c>
      <c r="K2737" t="b">
        <f t="shared" ca="1" si="711"/>
        <v>0</v>
      </c>
    </row>
    <row r="2738" spans="1:11">
      <c r="A2738">
        <f t="shared" si="720"/>
        <v>64</v>
      </c>
      <c r="B2738">
        <f t="shared" si="712"/>
        <v>28</v>
      </c>
      <c r="C2738" s="1" t="s">
        <v>12</v>
      </c>
      <c r="D2738" t="str">
        <f>IF(J2733=0,"",C2738)</f>
        <v>"class_type":2</v>
      </c>
      <c r="E2738" t="s">
        <v>61</v>
      </c>
      <c r="F2738" t="s">
        <v>116</v>
      </c>
      <c r="H2738" s="22">
        <f t="shared" si="719"/>
        <v>0</v>
      </c>
      <c r="I2738" s="22" t="s">
        <v>127</v>
      </c>
      <c r="K2738" t="b">
        <f t="shared" ca="1" si="711"/>
        <v>0</v>
      </c>
    </row>
    <row r="2739" spans="1:11">
      <c r="A2739">
        <f t="shared" si="720"/>
        <v>64</v>
      </c>
      <c r="B2739">
        <f t="shared" si="712"/>
        <v>29</v>
      </c>
      <c r="C2739" s="1" t="s">
        <v>1</v>
      </c>
      <c r="D2739" t="str">
        <f>IF(J2733=0,"",IF(SUM(J2741:J2757)&gt;0,C2739,"}"))</f>
        <v>},</v>
      </c>
      <c r="E2739" t="s">
        <v>61</v>
      </c>
      <c r="F2739" t="s">
        <v>116</v>
      </c>
      <c r="H2739" s="22">
        <f t="shared" si="719"/>
        <v>0</v>
      </c>
      <c r="I2739" s="22" t="s">
        <v>127</v>
      </c>
      <c r="K2739" t="b">
        <f t="shared" ca="1" si="711"/>
        <v>0</v>
      </c>
    </row>
    <row r="2740" spans="1:11">
      <c r="A2740">
        <f t="shared" si="720"/>
        <v>64</v>
      </c>
      <c r="B2740">
        <f t="shared" si="712"/>
        <v>30</v>
      </c>
      <c r="C2740" s="1" t="s">
        <v>0</v>
      </c>
      <c r="D2740" t="str">
        <f>IF(J2741=0,"",C2740)</f>
        <v>{</v>
      </c>
      <c r="E2740" t="s">
        <v>61</v>
      </c>
      <c r="F2740" t="s">
        <v>116</v>
      </c>
      <c r="H2740" s="22">
        <f t="shared" si="719"/>
        <v>0</v>
      </c>
      <c r="I2740" s="22" t="s">
        <v>127</v>
      </c>
      <c r="K2740" t="b">
        <f t="shared" ca="1" si="711"/>
        <v>0</v>
      </c>
    </row>
    <row r="2741" spans="1:11">
      <c r="A2741" s="20">
        <f t="shared" si="720"/>
        <v>64</v>
      </c>
      <c r="B2741" s="20">
        <f t="shared" si="712"/>
        <v>31</v>
      </c>
      <c r="C2741" s="21" t="s">
        <v>15</v>
      </c>
      <c r="D2741" s="20" t="str">
        <f>IF(ISNUMBER(SEARCH("n/a",H2741)),"",CONCATENATE(C2741," ",H2741,","))</f>
        <v>"adult_cny": 740,</v>
      </c>
      <c r="E2741" s="20" t="s">
        <v>61</v>
      </c>
      <c r="F2741" s="20" t="s">
        <v>116</v>
      </c>
      <c r="G2741" s="20" t="s">
        <v>120</v>
      </c>
      <c r="H2741" s="22">
        <f t="shared" si="719"/>
        <v>740</v>
      </c>
      <c r="I2741" s="22" t="s">
        <v>127</v>
      </c>
      <c r="J2741">
        <f>COUNT(H2741:H2744)</f>
        <v>4</v>
      </c>
      <c r="K2741" t="b">
        <f t="shared" ca="1" si="711"/>
        <v>0</v>
      </c>
    </row>
    <row r="2742" spans="1:11">
      <c r="A2742" s="20">
        <f t="shared" si="720"/>
        <v>64</v>
      </c>
      <c r="B2742" s="20">
        <f t="shared" si="712"/>
        <v>32</v>
      </c>
      <c r="C2742" s="21" t="s">
        <v>16</v>
      </c>
      <c r="D2742" s="20" t="str">
        <f t="shared" ref="D2742:D2744" si="722">IF(ISNUMBER(SEARCH("n/a",H2742)),"",CONCATENATE(C2742," ",H2742,","))</f>
        <v>"adult_hkd": 856,</v>
      </c>
      <c r="E2742" s="20" t="s">
        <v>61</v>
      </c>
      <c r="F2742" s="20" t="s">
        <v>116</v>
      </c>
      <c r="G2742" s="20" t="s">
        <v>120</v>
      </c>
      <c r="H2742" s="22">
        <f t="shared" si="719"/>
        <v>856</v>
      </c>
      <c r="I2742" s="22" t="s">
        <v>127</v>
      </c>
      <c r="K2742" t="b">
        <f t="shared" ca="1" si="711"/>
        <v>0</v>
      </c>
    </row>
    <row r="2743" spans="1:11">
      <c r="A2743" s="20">
        <f t="shared" si="720"/>
        <v>64</v>
      </c>
      <c r="B2743" s="20">
        <f t="shared" si="712"/>
        <v>33</v>
      </c>
      <c r="C2743" s="21" t="s">
        <v>17</v>
      </c>
      <c r="D2743" s="20" t="str">
        <f t="shared" si="722"/>
        <v>"child_cny": 385,</v>
      </c>
      <c r="E2743" s="20" t="s">
        <v>61</v>
      </c>
      <c r="F2743" s="20" t="s">
        <v>116</v>
      </c>
      <c r="G2743" s="20" t="s">
        <v>120</v>
      </c>
      <c r="H2743" s="22">
        <f t="shared" si="719"/>
        <v>385</v>
      </c>
      <c r="I2743" s="22" t="s">
        <v>127</v>
      </c>
      <c r="K2743" t="b">
        <f t="shared" ca="1" si="711"/>
        <v>0</v>
      </c>
    </row>
    <row r="2744" spans="1:11">
      <c r="A2744" s="20">
        <f t="shared" si="720"/>
        <v>64</v>
      </c>
      <c r="B2744" s="20">
        <f t="shared" si="712"/>
        <v>34</v>
      </c>
      <c r="C2744" s="21" t="s">
        <v>18</v>
      </c>
      <c r="D2744" s="20" t="str">
        <f t="shared" si="722"/>
        <v>"child_hkd": 446,</v>
      </c>
      <c r="E2744" s="20" t="s">
        <v>61</v>
      </c>
      <c r="F2744" s="20" t="s">
        <v>116</v>
      </c>
      <c r="G2744" s="20" t="s">
        <v>120</v>
      </c>
      <c r="H2744" s="22">
        <f t="shared" si="719"/>
        <v>446</v>
      </c>
      <c r="I2744" s="22" t="s">
        <v>127</v>
      </c>
      <c r="K2744" t="b">
        <f t="shared" ca="1" si="711"/>
        <v>0</v>
      </c>
    </row>
    <row r="2745" spans="1:11">
      <c r="A2745">
        <f t="shared" si="720"/>
        <v>64</v>
      </c>
      <c r="B2745">
        <f t="shared" si="712"/>
        <v>35</v>
      </c>
      <c r="C2745" s="1" t="s">
        <v>13</v>
      </c>
      <c r="D2745" t="str">
        <f>IF(J2741=0,"",C2745)</f>
        <v>"class_title":"business_class",</v>
      </c>
      <c r="E2745" t="s">
        <v>61</v>
      </c>
      <c r="F2745" t="s">
        <v>116</v>
      </c>
      <c r="H2745" s="22">
        <f t="shared" si="719"/>
        <v>0</v>
      </c>
      <c r="I2745" s="22" t="s">
        <v>127</v>
      </c>
      <c r="K2745" t="b">
        <f t="shared" ca="1" si="711"/>
        <v>0</v>
      </c>
    </row>
    <row r="2746" spans="1:11">
      <c r="A2746">
        <f t="shared" si="720"/>
        <v>64</v>
      </c>
      <c r="B2746">
        <f t="shared" si="712"/>
        <v>36</v>
      </c>
      <c r="C2746" s="1" t="s">
        <v>14</v>
      </c>
      <c r="D2746" t="str">
        <f>IF(J2741=0,"",C2746)</f>
        <v>"class_type":1</v>
      </c>
      <c r="E2746" t="s">
        <v>61</v>
      </c>
      <c r="F2746" t="s">
        <v>116</v>
      </c>
      <c r="H2746" s="22">
        <f t="shared" si="719"/>
        <v>0</v>
      </c>
      <c r="I2746" s="22" t="s">
        <v>127</v>
      </c>
      <c r="K2746" t="b">
        <f t="shared" ca="1" si="711"/>
        <v>0</v>
      </c>
    </row>
    <row r="2747" spans="1:11">
      <c r="A2747">
        <f t="shared" si="720"/>
        <v>64</v>
      </c>
      <c r="B2747">
        <f t="shared" si="712"/>
        <v>37</v>
      </c>
      <c r="C2747" s="1" t="s">
        <v>2</v>
      </c>
      <c r="D2747" t="str">
        <f>IF(J2741=0,"",C2747)</f>
        <v>}</v>
      </c>
      <c r="E2747" t="s">
        <v>61</v>
      </c>
      <c r="F2747" t="s">
        <v>116</v>
      </c>
      <c r="H2747" s="22">
        <f t="shared" si="719"/>
        <v>0</v>
      </c>
      <c r="I2747" s="22" t="s">
        <v>127</v>
      </c>
      <c r="K2747" t="b">
        <f t="shared" ca="1" si="711"/>
        <v>0</v>
      </c>
    </row>
    <row r="2748" spans="1:11">
      <c r="A2748">
        <f t="shared" si="720"/>
        <v>64</v>
      </c>
      <c r="B2748">
        <f t="shared" si="712"/>
        <v>38</v>
      </c>
      <c r="C2748" s="1" t="s">
        <v>3</v>
      </c>
      <c r="D2748" t="str">
        <f t="shared" ref="D2748:D2750" si="723">C2748</f>
        <v>]</v>
      </c>
      <c r="E2748" t="s">
        <v>61</v>
      </c>
      <c r="F2748" t="s">
        <v>116</v>
      </c>
      <c r="H2748" s="22">
        <f t="shared" si="719"/>
        <v>0</v>
      </c>
      <c r="I2748" s="22" t="s">
        <v>127</v>
      </c>
      <c r="K2748" t="b">
        <f t="shared" ca="1" si="711"/>
        <v>0</v>
      </c>
    </row>
    <row r="2749" spans="1:11">
      <c r="A2749">
        <f t="shared" si="720"/>
        <v>64</v>
      </c>
      <c r="B2749">
        <f t="shared" si="712"/>
        <v>39</v>
      </c>
      <c r="C2749" s="1" t="s">
        <v>2</v>
      </c>
      <c r="D2749" t="str">
        <f t="shared" si="723"/>
        <v>}</v>
      </c>
      <c r="E2749" t="s">
        <v>61</v>
      </c>
      <c r="F2749" t="s">
        <v>116</v>
      </c>
      <c r="H2749" s="22">
        <f t="shared" si="719"/>
        <v>0</v>
      </c>
      <c r="I2749" s="22" t="s">
        <v>127</v>
      </c>
      <c r="K2749" t="b">
        <f t="shared" ca="1" si="711"/>
        <v>0</v>
      </c>
    </row>
    <row r="2750" spans="1:11">
      <c r="A2750">
        <f t="shared" si="720"/>
        <v>64</v>
      </c>
      <c r="B2750">
        <f t="shared" si="712"/>
        <v>40</v>
      </c>
      <c r="C2750" s="1" t="s">
        <v>4</v>
      </c>
      <c r="D2750" t="str">
        <f t="shared" si="723"/>
        <v>],</v>
      </c>
      <c r="E2750" t="s">
        <v>61</v>
      </c>
      <c r="F2750" t="s">
        <v>116</v>
      </c>
      <c r="H2750" s="22">
        <f t="shared" si="719"/>
        <v>0</v>
      </c>
      <c r="I2750" s="22" t="s">
        <v>127</v>
      </c>
      <c r="K2750" t="b">
        <f t="shared" ca="1" si="711"/>
        <v>0</v>
      </c>
    </row>
    <row r="2751" spans="1:11">
      <c r="A2751">
        <f t="shared" si="720"/>
        <v>64</v>
      </c>
      <c r="B2751">
        <f t="shared" si="712"/>
        <v>41</v>
      </c>
      <c r="C2751" s="1" t="s">
        <v>19</v>
      </c>
      <c r="D2751" t="str">
        <f>CONCATENATE(C2751," ",A2751,",")</f>
        <v>"fee_id": 64,</v>
      </c>
      <c r="E2751" t="s">
        <v>61</v>
      </c>
      <c r="F2751" t="s">
        <v>116</v>
      </c>
      <c r="H2751" s="22">
        <f t="shared" si="719"/>
        <v>0</v>
      </c>
      <c r="I2751" s="22" t="s">
        <v>127</v>
      </c>
      <c r="K2751" t="b">
        <f t="shared" ca="1" si="711"/>
        <v>0</v>
      </c>
    </row>
    <row r="2752" spans="1:11">
      <c r="A2752">
        <f t="shared" si="720"/>
        <v>64</v>
      </c>
      <c r="B2752">
        <f t="shared" si="712"/>
        <v>42</v>
      </c>
      <c r="C2752" s="1" t="s">
        <v>129</v>
      </c>
      <c r="D2752" t="str">
        <f>CONCATENATE(C2752,E2752,"2",F2752,"""")</f>
        <v>"route_id": "JIM2WEK"</v>
      </c>
      <c r="E2752" t="s">
        <v>61</v>
      </c>
      <c r="F2752" t="s">
        <v>116</v>
      </c>
      <c r="H2752" s="22">
        <f t="shared" si="719"/>
        <v>0</v>
      </c>
      <c r="I2752" s="22" t="s">
        <v>127</v>
      </c>
      <c r="K2752" t="b">
        <f t="shared" ca="1" si="711"/>
        <v>0</v>
      </c>
    </row>
    <row r="2753" spans="1:11">
      <c r="A2753">
        <f t="shared" si="720"/>
        <v>64</v>
      </c>
      <c r="B2753">
        <f t="shared" si="712"/>
        <v>43</v>
      </c>
      <c r="C2753" s="1" t="s">
        <v>1</v>
      </c>
      <c r="D2753" t="str">
        <f>IF(D2754="","}",C2753)</f>
        <v>},</v>
      </c>
      <c r="E2753" t="s">
        <v>61</v>
      </c>
      <c r="F2753" t="s">
        <v>116</v>
      </c>
      <c r="H2753" s="22">
        <f t="shared" si="719"/>
        <v>0</v>
      </c>
      <c r="I2753" s="22" t="s">
        <v>127</v>
      </c>
      <c r="K2753" t="b">
        <f t="shared" ca="1" si="711"/>
        <v>0</v>
      </c>
    </row>
    <row r="2754" spans="1:11">
      <c r="A2754">
        <f>ROUNDUP((ROW(C2754)-1)/43,0)</f>
        <v>65</v>
      </c>
      <c r="B2754">
        <f t="shared" si="712"/>
        <v>1</v>
      </c>
      <c r="C2754" s="1" t="s">
        <v>0</v>
      </c>
      <c r="D2754" t="str">
        <f>C2754</f>
        <v>{</v>
      </c>
      <c r="E2754" t="s">
        <v>59</v>
      </c>
      <c r="F2754" t="s">
        <v>116</v>
      </c>
      <c r="H2754" s="22">
        <f t="shared" si="719"/>
        <v>0</v>
      </c>
      <c r="I2754" s="22" t="s">
        <v>127</v>
      </c>
      <c r="K2754" t="b">
        <f t="shared" ref="K2754:K2817" ca="1" si="724">IF(EXACT($N$1,$N$2),"",FALSE)</f>
        <v>0</v>
      </c>
    </row>
    <row r="2755" spans="1:11">
      <c r="A2755">
        <f t="shared" ref="A2755:A2818" si="725">ROUNDUP((ROW(C2755)-1)/43,0)</f>
        <v>65</v>
      </c>
      <c r="B2755">
        <f t="shared" ref="B2755:B2818" si="726">MOD((ROW(C2755)-2),43)+1</f>
        <v>2</v>
      </c>
      <c r="C2755" s="1" t="s">
        <v>5</v>
      </c>
      <c r="D2755" t="str">
        <f t="shared" ref="D2755:D2758" si="727">C2755</f>
        <v>"fee_data":[</v>
      </c>
      <c r="E2755" t="s">
        <v>59</v>
      </c>
      <c r="F2755" t="s">
        <v>116</v>
      </c>
      <c r="H2755" s="22">
        <f t="shared" si="719"/>
        <v>0</v>
      </c>
      <c r="I2755" s="22" t="s">
        <v>127</v>
      </c>
      <c r="K2755" t="b">
        <f t="shared" ca="1" si="724"/>
        <v>0</v>
      </c>
    </row>
    <row r="2756" spans="1:11">
      <c r="A2756">
        <f t="shared" si="725"/>
        <v>65</v>
      </c>
      <c r="B2756">
        <f t="shared" si="726"/>
        <v>3</v>
      </c>
      <c r="C2756" s="1" t="s">
        <v>0</v>
      </c>
      <c r="D2756" t="str">
        <f t="shared" si="727"/>
        <v>{</v>
      </c>
      <c r="E2756" t="s">
        <v>59</v>
      </c>
      <c r="F2756" t="s">
        <v>116</v>
      </c>
      <c r="H2756" s="22">
        <f t="shared" si="719"/>
        <v>0</v>
      </c>
      <c r="I2756" s="22" t="s">
        <v>127</v>
      </c>
      <c r="K2756" t="b">
        <f t="shared" ca="1" si="724"/>
        <v>0</v>
      </c>
    </row>
    <row r="2757" spans="1:11">
      <c r="A2757">
        <f t="shared" si="725"/>
        <v>65</v>
      </c>
      <c r="B2757">
        <f t="shared" si="726"/>
        <v>4</v>
      </c>
      <c r="C2757" s="24" t="s">
        <v>133</v>
      </c>
      <c r="D2757" t="str">
        <f>CONCATENATE(C2757,$M$1,",",$N$1,""",")</f>
        <v>"fee_date":"2019,2",</v>
      </c>
      <c r="E2757" t="s">
        <v>59</v>
      </c>
      <c r="F2757" t="s">
        <v>116</v>
      </c>
      <c r="H2757" s="22">
        <f t="shared" si="719"/>
        <v>0</v>
      </c>
      <c r="I2757" s="22" t="s">
        <v>127</v>
      </c>
      <c r="K2757" t="b">
        <f t="shared" ca="1" si="724"/>
        <v>0</v>
      </c>
    </row>
    <row r="2758" spans="1:11">
      <c r="A2758">
        <f t="shared" si="725"/>
        <v>65</v>
      </c>
      <c r="B2758">
        <f t="shared" si="726"/>
        <v>5</v>
      </c>
      <c r="C2758" s="1" t="s">
        <v>6</v>
      </c>
      <c r="D2758" t="str">
        <f t="shared" si="727"/>
        <v>"fee_detail":[</v>
      </c>
      <c r="E2758" t="s">
        <v>59</v>
      </c>
      <c r="F2758" t="s">
        <v>116</v>
      </c>
      <c r="H2758" s="22">
        <f t="shared" si="719"/>
        <v>0</v>
      </c>
      <c r="I2758" s="22" t="s">
        <v>127</v>
      </c>
      <c r="K2758" t="b">
        <f t="shared" ca="1" si="724"/>
        <v>0</v>
      </c>
    </row>
    <row r="2759" spans="1:11">
      <c r="A2759">
        <f t="shared" si="725"/>
        <v>65</v>
      </c>
      <c r="B2759">
        <f t="shared" si="726"/>
        <v>6</v>
      </c>
      <c r="C2759" s="1" t="s">
        <v>0</v>
      </c>
      <c r="D2759" t="str">
        <f>IF(J2760=0,"",C2759)</f>
        <v>{</v>
      </c>
      <c r="E2759" t="s">
        <v>59</v>
      </c>
      <c r="F2759" t="s">
        <v>116</v>
      </c>
      <c r="H2759" s="22">
        <f t="shared" si="719"/>
        <v>0</v>
      </c>
      <c r="I2759" s="22" t="s">
        <v>127</v>
      </c>
      <c r="K2759" t="b">
        <f t="shared" ca="1" si="724"/>
        <v>0</v>
      </c>
    </row>
    <row r="2760" spans="1:11">
      <c r="A2760" s="14">
        <f t="shared" si="725"/>
        <v>65</v>
      </c>
      <c r="B2760" s="14">
        <f t="shared" si="726"/>
        <v>7</v>
      </c>
      <c r="C2760" s="15" t="s">
        <v>15</v>
      </c>
      <c r="D2760" s="14" t="str">
        <f>IF(ISNUMBER(SEARCH("n/a",H2760)),"",CONCATENATE(C2760," ",H2760,","))</f>
        <v>"adult_cny": 868,</v>
      </c>
      <c r="E2760" s="14" t="s">
        <v>59</v>
      </c>
      <c r="F2760" t="s">
        <v>116</v>
      </c>
      <c r="G2760" t="s">
        <v>117</v>
      </c>
      <c r="H2760" s="22">
        <f t="shared" si="719"/>
        <v>868</v>
      </c>
      <c r="I2760" s="22" t="s">
        <v>127</v>
      </c>
      <c r="J2760">
        <f>COUNT(H2760:H2763)</f>
        <v>4</v>
      </c>
      <c r="K2760" t="b">
        <f t="shared" ca="1" si="724"/>
        <v>0</v>
      </c>
    </row>
    <row r="2761" spans="1:11">
      <c r="A2761" s="14">
        <f t="shared" si="725"/>
        <v>65</v>
      </c>
      <c r="B2761" s="14">
        <f t="shared" si="726"/>
        <v>8</v>
      </c>
      <c r="C2761" s="15" t="s">
        <v>16</v>
      </c>
      <c r="D2761" s="14" t="str">
        <f t="shared" ref="D2761:D2763" si="728">IF(ISNUMBER(SEARCH("n/a",H2761)),"",CONCATENATE(C2761," ",H2761,","))</f>
        <v>"adult_hkd": 1005,</v>
      </c>
      <c r="E2761" s="14" t="s">
        <v>59</v>
      </c>
      <c r="F2761" t="s">
        <v>116</v>
      </c>
      <c r="G2761" t="s">
        <v>117</v>
      </c>
      <c r="H2761" s="22">
        <f t="shared" si="719"/>
        <v>1005</v>
      </c>
      <c r="I2761" s="22" t="s">
        <v>127</v>
      </c>
      <c r="K2761" t="b">
        <f t="shared" ca="1" si="724"/>
        <v>0</v>
      </c>
    </row>
    <row r="2762" spans="1:11">
      <c r="A2762" s="14">
        <f t="shared" si="725"/>
        <v>65</v>
      </c>
      <c r="B2762" s="14">
        <f t="shared" si="726"/>
        <v>9</v>
      </c>
      <c r="C2762" s="15" t="s">
        <v>17</v>
      </c>
      <c r="D2762" s="14" t="str">
        <f t="shared" si="728"/>
        <v>"child_cny": 434,</v>
      </c>
      <c r="E2762" s="14" t="s">
        <v>59</v>
      </c>
      <c r="F2762" t="s">
        <v>116</v>
      </c>
      <c r="G2762" t="s">
        <v>117</v>
      </c>
      <c r="H2762" s="22">
        <f t="shared" si="719"/>
        <v>434</v>
      </c>
      <c r="I2762" s="22" t="s">
        <v>127</v>
      </c>
      <c r="K2762" t="b">
        <f t="shared" ca="1" si="724"/>
        <v>0</v>
      </c>
    </row>
    <row r="2763" spans="1:11">
      <c r="A2763" s="14">
        <f t="shared" si="725"/>
        <v>65</v>
      </c>
      <c r="B2763" s="14">
        <f t="shared" si="726"/>
        <v>10</v>
      </c>
      <c r="C2763" s="15" t="s">
        <v>18</v>
      </c>
      <c r="D2763" s="14" t="str">
        <f t="shared" si="728"/>
        <v>"child_hkd": 502,</v>
      </c>
      <c r="E2763" s="14" t="s">
        <v>59</v>
      </c>
      <c r="F2763" t="s">
        <v>116</v>
      </c>
      <c r="G2763" t="s">
        <v>117</v>
      </c>
      <c r="H2763" s="22">
        <f t="shared" si="719"/>
        <v>502</v>
      </c>
      <c r="I2763" s="22" t="s">
        <v>127</v>
      </c>
      <c r="K2763" t="b">
        <f t="shared" ca="1" si="724"/>
        <v>0</v>
      </c>
    </row>
    <row r="2764" spans="1:11">
      <c r="A2764">
        <f t="shared" si="725"/>
        <v>65</v>
      </c>
      <c r="B2764">
        <f t="shared" si="726"/>
        <v>11</v>
      </c>
      <c r="C2764" s="1" t="s">
        <v>7</v>
      </c>
      <c r="D2764" t="str">
        <f>IF(J2760=0,"",C2764)</f>
        <v>"class_title":"second_class",</v>
      </c>
      <c r="E2764" t="s">
        <v>59</v>
      </c>
      <c r="F2764" t="s">
        <v>116</v>
      </c>
      <c r="H2764" s="22">
        <f t="shared" si="719"/>
        <v>0</v>
      </c>
      <c r="I2764" s="22" t="s">
        <v>127</v>
      </c>
      <c r="K2764" t="b">
        <f t="shared" ca="1" si="724"/>
        <v>0</v>
      </c>
    </row>
    <row r="2765" spans="1:11">
      <c r="A2765">
        <f t="shared" si="725"/>
        <v>65</v>
      </c>
      <c r="B2765">
        <f t="shared" si="726"/>
        <v>12</v>
      </c>
      <c r="C2765" s="1" t="s">
        <v>8</v>
      </c>
      <c r="D2765" t="str">
        <f>IF(J2760=0,"",C2765)</f>
        <v>"class_type":4</v>
      </c>
      <c r="E2765" t="s">
        <v>59</v>
      </c>
      <c r="F2765" t="s">
        <v>116</v>
      </c>
      <c r="H2765" s="22">
        <f t="shared" si="719"/>
        <v>0</v>
      </c>
      <c r="I2765" s="22" t="s">
        <v>127</v>
      </c>
      <c r="K2765" t="b">
        <f t="shared" ca="1" si="724"/>
        <v>0</v>
      </c>
    </row>
    <row r="2766" spans="1:11">
      <c r="A2766">
        <f t="shared" si="725"/>
        <v>65</v>
      </c>
      <c r="B2766">
        <f t="shared" si="726"/>
        <v>13</v>
      </c>
      <c r="C2766" s="1" t="s">
        <v>1</v>
      </c>
      <c r="D2766" t="str">
        <f>IF(J2760=0,"",IF(SUM(J2768:J2784)&gt;0,C2766,"}"))</f>
        <v>},</v>
      </c>
      <c r="E2766" t="s">
        <v>59</v>
      </c>
      <c r="F2766" t="s">
        <v>116</v>
      </c>
      <c r="H2766" s="22">
        <f t="shared" si="719"/>
        <v>0</v>
      </c>
      <c r="I2766" s="22" t="s">
        <v>127</v>
      </c>
      <c r="K2766" t="b">
        <f t="shared" ca="1" si="724"/>
        <v>0</v>
      </c>
    </row>
    <row r="2767" spans="1:11">
      <c r="A2767">
        <f t="shared" si="725"/>
        <v>65</v>
      </c>
      <c r="B2767">
        <f t="shared" si="726"/>
        <v>14</v>
      </c>
      <c r="C2767" s="1" t="s">
        <v>0</v>
      </c>
      <c r="D2767" t="str">
        <f>IF(J2768=0,"",C2767)</f>
        <v>{</v>
      </c>
      <c r="E2767" t="s">
        <v>59</v>
      </c>
      <c r="F2767" t="s">
        <v>116</v>
      </c>
      <c r="H2767" s="22">
        <f t="shared" si="719"/>
        <v>0</v>
      </c>
      <c r="I2767" s="22" t="s">
        <v>127</v>
      </c>
      <c r="K2767" t="b">
        <f t="shared" ca="1" si="724"/>
        <v>0</v>
      </c>
    </row>
    <row r="2768" spans="1:11">
      <c r="A2768" s="16">
        <f t="shared" si="725"/>
        <v>65</v>
      </c>
      <c r="B2768" s="16">
        <f t="shared" si="726"/>
        <v>15</v>
      </c>
      <c r="C2768" s="17" t="s">
        <v>15</v>
      </c>
      <c r="D2768" s="16" t="str">
        <f>IF(ISNUMBER(SEARCH("n/a",H2768)),"",CONCATENATE(C2768," ",H2768,","))</f>
        <v>"adult_cny": 1417.5,</v>
      </c>
      <c r="E2768" s="16" t="s">
        <v>59</v>
      </c>
      <c r="F2768" t="s">
        <v>116</v>
      </c>
      <c r="G2768" t="s">
        <v>118</v>
      </c>
      <c r="H2768" s="22">
        <f t="shared" si="719"/>
        <v>1417.5</v>
      </c>
      <c r="I2768" s="22" t="s">
        <v>127</v>
      </c>
      <c r="J2768">
        <f>COUNT(H2768:H2771)</f>
        <v>4</v>
      </c>
      <c r="K2768" t="b">
        <f t="shared" ca="1" si="724"/>
        <v>0</v>
      </c>
    </row>
    <row r="2769" spans="1:11">
      <c r="A2769" s="16">
        <f t="shared" si="725"/>
        <v>65</v>
      </c>
      <c r="B2769" s="16">
        <f t="shared" si="726"/>
        <v>16</v>
      </c>
      <c r="C2769" s="17" t="s">
        <v>16</v>
      </c>
      <c r="D2769" s="16" t="str">
        <f t="shared" ref="D2769:D2771" si="729">IF(ISNUMBER(SEARCH("n/a",H2769)),"",CONCATENATE(C2769," ",H2769,","))</f>
        <v>"adult_hkd": 1641,</v>
      </c>
      <c r="E2769" s="16" t="s">
        <v>59</v>
      </c>
      <c r="F2769" t="s">
        <v>116</v>
      </c>
      <c r="G2769" t="s">
        <v>118</v>
      </c>
      <c r="H2769" s="22">
        <f t="shared" si="719"/>
        <v>1641</v>
      </c>
      <c r="I2769" s="22" t="s">
        <v>127</v>
      </c>
      <c r="K2769" t="b">
        <f t="shared" ca="1" si="724"/>
        <v>0</v>
      </c>
    </row>
    <row r="2770" spans="1:11">
      <c r="A2770" s="16">
        <f t="shared" si="725"/>
        <v>65</v>
      </c>
      <c r="B2770" s="16">
        <f t="shared" si="726"/>
        <v>17</v>
      </c>
      <c r="C2770" s="17" t="s">
        <v>17</v>
      </c>
      <c r="D2770" s="16" t="str">
        <f t="shared" si="729"/>
        <v>"child_cny": 709,</v>
      </c>
      <c r="E2770" s="16" t="s">
        <v>59</v>
      </c>
      <c r="F2770" t="s">
        <v>116</v>
      </c>
      <c r="G2770" t="s">
        <v>118</v>
      </c>
      <c r="H2770" s="22">
        <f t="shared" si="719"/>
        <v>709</v>
      </c>
      <c r="I2770" s="22" t="s">
        <v>127</v>
      </c>
      <c r="K2770" t="b">
        <f t="shared" ca="1" si="724"/>
        <v>0</v>
      </c>
    </row>
    <row r="2771" spans="1:11">
      <c r="A2771" s="16">
        <f t="shared" si="725"/>
        <v>65</v>
      </c>
      <c r="B2771" s="16">
        <f t="shared" si="726"/>
        <v>18</v>
      </c>
      <c r="C2771" s="17" t="s">
        <v>18</v>
      </c>
      <c r="D2771" s="16" t="str">
        <f t="shared" si="729"/>
        <v>"child_hkd": 821,</v>
      </c>
      <c r="E2771" s="16" t="s">
        <v>59</v>
      </c>
      <c r="F2771" t="s">
        <v>116</v>
      </c>
      <c r="G2771" t="s">
        <v>118</v>
      </c>
      <c r="H2771" s="22">
        <f t="shared" si="719"/>
        <v>821</v>
      </c>
      <c r="I2771" s="22" t="s">
        <v>127</v>
      </c>
      <c r="K2771" t="b">
        <f t="shared" ca="1" si="724"/>
        <v>0</v>
      </c>
    </row>
    <row r="2772" spans="1:11">
      <c r="A2772">
        <f t="shared" si="725"/>
        <v>65</v>
      </c>
      <c r="B2772">
        <f t="shared" si="726"/>
        <v>19</v>
      </c>
      <c r="C2772" s="1" t="s">
        <v>9</v>
      </c>
      <c r="D2772" t="str">
        <f>IF(J2768=0,"",C2772)</f>
        <v>"class_title":"first_class",</v>
      </c>
      <c r="E2772" t="s">
        <v>59</v>
      </c>
      <c r="F2772" t="s">
        <v>116</v>
      </c>
      <c r="H2772" s="22">
        <f t="shared" si="719"/>
        <v>0</v>
      </c>
      <c r="I2772" s="22" t="s">
        <v>127</v>
      </c>
      <c r="K2772" t="b">
        <f t="shared" ca="1" si="724"/>
        <v>0</v>
      </c>
    </row>
    <row r="2773" spans="1:11">
      <c r="A2773">
        <f t="shared" si="725"/>
        <v>65</v>
      </c>
      <c r="B2773">
        <f t="shared" si="726"/>
        <v>20</v>
      </c>
      <c r="C2773" s="1" t="s">
        <v>10</v>
      </c>
      <c r="D2773" t="str">
        <f>IF(J2768=0,"",C2773)</f>
        <v>"class_type":3</v>
      </c>
      <c r="E2773" t="s">
        <v>59</v>
      </c>
      <c r="F2773" t="s">
        <v>116</v>
      </c>
      <c r="H2773" s="22">
        <f t="shared" si="719"/>
        <v>0</v>
      </c>
      <c r="I2773" s="22" t="s">
        <v>127</v>
      </c>
      <c r="K2773" t="b">
        <f t="shared" ca="1" si="724"/>
        <v>0</v>
      </c>
    </row>
    <row r="2774" spans="1:11">
      <c r="A2774">
        <f t="shared" si="725"/>
        <v>65</v>
      </c>
      <c r="B2774">
        <f t="shared" si="726"/>
        <v>21</v>
      </c>
      <c r="C2774" s="1" t="s">
        <v>1</v>
      </c>
      <c r="D2774" t="str">
        <f>IF(J2768=0,"",IF(SUM(J2776:J2792)&gt;0,C2774,"}"))</f>
        <v>},</v>
      </c>
      <c r="E2774" t="s">
        <v>59</v>
      </c>
      <c r="F2774" t="s">
        <v>116</v>
      </c>
      <c r="H2774" s="22">
        <f t="shared" si="719"/>
        <v>0</v>
      </c>
      <c r="I2774" s="22" t="s">
        <v>127</v>
      </c>
      <c r="K2774" t="b">
        <f t="shared" ca="1" si="724"/>
        <v>0</v>
      </c>
    </row>
    <row r="2775" spans="1:11">
      <c r="A2775">
        <f t="shared" si="725"/>
        <v>65</v>
      </c>
      <c r="B2775">
        <f t="shared" si="726"/>
        <v>22</v>
      </c>
      <c r="C2775" s="1" t="s">
        <v>0</v>
      </c>
      <c r="D2775" t="str">
        <f>IF(J2776=0,"",C2775)</f>
        <v>{</v>
      </c>
      <c r="E2775" t="s">
        <v>59</v>
      </c>
      <c r="F2775" t="s">
        <v>116</v>
      </c>
      <c r="H2775" s="22">
        <f t="shared" si="719"/>
        <v>0</v>
      </c>
      <c r="I2775" s="22" t="s">
        <v>127</v>
      </c>
      <c r="K2775" t="b">
        <f t="shared" ca="1" si="724"/>
        <v>0</v>
      </c>
    </row>
    <row r="2776" spans="1:11">
      <c r="A2776" s="18">
        <f t="shared" si="725"/>
        <v>65</v>
      </c>
      <c r="B2776" s="18">
        <f t="shared" si="726"/>
        <v>23</v>
      </c>
      <c r="C2776" s="19" t="s">
        <v>15</v>
      </c>
      <c r="D2776" s="18" t="str">
        <f>IF(ISNUMBER(SEARCH("n/a",H2776)),"",CONCATENATE(C2776," ",H2776,","))</f>
        <v>"adult_cny": 1631,</v>
      </c>
      <c r="E2776" s="18" t="s">
        <v>59</v>
      </c>
      <c r="F2776" t="s">
        <v>116</v>
      </c>
      <c r="G2776" t="s">
        <v>119</v>
      </c>
      <c r="H2776" s="22">
        <f t="shared" si="719"/>
        <v>1631</v>
      </c>
      <c r="I2776" s="22" t="s">
        <v>127</v>
      </c>
      <c r="J2776">
        <f>COUNT(H2776:H2779)</f>
        <v>4</v>
      </c>
      <c r="K2776" t="b">
        <f t="shared" ca="1" si="724"/>
        <v>0</v>
      </c>
    </row>
    <row r="2777" spans="1:11">
      <c r="A2777" s="18">
        <f t="shared" si="725"/>
        <v>65</v>
      </c>
      <c r="B2777" s="18">
        <f t="shared" si="726"/>
        <v>24</v>
      </c>
      <c r="C2777" s="19" t="s">
        <v>16</v>
      </c>
      <c r="D2777" s="18" t="str">
        <f t="shared" ref="D2777:D2779" si="730">IF(ISNUMBER(SEARCH("n/a",H2777)),"",CONCATENATE(C2777," ",H2777,","))</f>
        <v>"adult_hkd": 1888,</v>
      </c>
      <c r="E2777" s="18" t="s">
        <v>59</v>
      </c>
      <c r="F2777" t="s">
        <v>116</v>
      </c>
      <c r="G2777" t="s">
        <v>119</v>
      </c>
      <c r="H2777" s="22">
        <f t="shared" si="719"/>
        <v>1888</v>
      </c>
      <c r="I2777" s="22" t="s">
        <v>127</v>
      </c>
      <c r="K2777" t="b">
        <f t="shared" ca="1" si="724"/>
        <v>0</v>
      </c>
    </row>
    <row r="2778" spans="1:11">
      <c r="A2778" s="18">
        <f t="shared" si="725"/>
        <v>65</v>
      </c>
      <c r="B2778" s="18">
        <f t="shared" si="726"/>
        <v>25</v>
      </c>
      <c r="C2778" s="19" t="s">
        <v>17</v>
      </c>
      <c r="D2778" s="18" t="str">
        <f t="shared" si="730"/>
        <v>"child_cny": 815.5,</v>
      </c>
      <c r="E2778" s="18" t="s">
        <v>59</v>
      </c>
      <c r="F2778" t="s">
        <v>116</v>
      </c>
      <c r="G2778" t="s">
        <v>119</v>
      </c>
      <c r="H2778" s="22">
        <f t="shared" si="719"/>
        <v>815.5</v>
      </c>
      <c r="I2778" s="22" t="s">
        <v>127</v>
      </c>
      <c r="K2778" t="b">
        <f t="shared" ca="1" si="724"/>
        <v>0</v>
      </c>
    </row>
    <row r="2779" spans="1:11">
      <c r="A2779" s="18">
        <f t="shared" si="725"/>
        <v>65</v>
      </c>
      <c r="B2779" s="18">
        <f t="shared" si="726"/>
        <v>26</v>
      </c>
      <c r="C2779" s="19" t="s">
        <v>18</v>
      </c>
      <c r="D2779" s="18" t="str">
        <f t="shared" si="730"/>
        <v>"child_hkd": 944,</v>
      </c>
      <c r="E2779" s="18" t="s">
        <v>59</v>
      </c>
      <c r="F2779" t="s">
        <v>116</v>
      </c>
      <c r="G2779" t="s">
        <v>119</v>
      </c>
      <c r="H2779" s="22">
        <f t="shared" si="719"/>
        <v>944</v>
      </c>
      <c r="I2779" s="22" t="s">
        <v>127</v>
      </c>
      <c r="K2779" t="b">
        <f t="shared" ca="1" si="724"/>
        <v>0</v>
      </c>
    </row>
    <row r="2780" spans="1:11">
      <c r="A2780">
        <f t="shared" si="725"/>
        <v>65</v>
      </c>
      <c r="B2780">
        <f t="shared" si="726"/>
        <v>27</v>
      </c>
      <c r="C2780" s="1" t="s">
        <v>11</v>
      </c>
      <c r="D2780" t="str">
        <f>IF(J2776=0,"",C2780)</f>
        <v>"class_title":"premium_class",</v>
      </c>
      <c r="E2780" t="s">
        <v>59</v>
      </c>
      <c r="F2780" t="s">
        <v>116</v>
      </c>
      <c r="H2780" s="22">
        <f t="shared" si="719"/>
        <v>0</v>
      </c>
      <c r="I2780" s="22" t="s">
        <v>127</v>
      </c>
      <c r="K2780" t="b">
        <f t="shared" ca="1" si="724"/>
        <v>0</v>
      </c>
    </row>
    <row r="2781" spans="1:11">
      <c r="A2781">
        <f t="shared" si="725"/>
        <v>65</v>
      </c>
      <c r="B2781">
        <f t="shared" si="726"/>
        <v>28</v>
      </c>
      <c r="C2781" s="1" t="s">
        <v>12</v>
      </c>
      <c r="D2781" t="str">
        <f>IF(J2776=0,"",C2781)</f>
        <v>"class_type":2</v>
      </c>
      <c r="E2781" t="s">
        <v>59</v>
      </c>
      <c r="F2781" t="s">
        <v>116</v>
      </c>
      <c r="H2781" s="22">
        <f t="shared" si="719"/>
        <v>0</v>
      </c>
      <c r="I2781" s="22" t="s">
        <v>127</v>
      </c>
      <c r="K2781" t="b">
        <f t="shared" ca="1" si="724"/>
        <v>0</v>
      </c>
    </row>
    <row r="2782" spans="1:11">
      <c r="A2782">
        <f t="shared" si="725"/>
        <v>65</v>
      </c>
      <c r="B2782">
        <f t="shared" si="726"/>
        <v>29</v>
      </c>
      <c r="C2782" s="1" t="s">
        <v>1</v>
      </c>
      <c r="D2782" t="str">
        <f>IF(J2776=0,"",IF(SUM(J2784:J2800)&gt;0,C2782,"}"))</f>
        <v>},</v>
      </c>
      <c r="E2782" t="s">
        <v>59</v>
      </c>
      <c r="F2782" t="s">
        <v>116</v>
      </c>
      <c r="H2782" s="22">
        <f t="shared" si="719"/>
        <v>0</v>
      </c>
      <c r="I2782" s="22" t="s">
        <v>127</v>
      </c>
      <c r="K2782" t="b">
        <f t="shared" ca="1" si="724"/>
        <v>0</v>
      </c>
    </row>
    <row r="2783" spans="1:11">
      <c r="A2783">
        <f t="shared" si="725"/>
        <v>65</v>
      </c>
      <c r="B2783">
        <f t="shared" si="726"/>
        <v>30</v>
      </c>
      <c r="C2783" s="1" t="s">
        <v>0</v>
      </c>
      <c r="D2783" t="str">
        <f>IF(J2784=0,"",C2783)</f>
        <v>{</v>
      </c>
      <c r="E2783" t="s">
        <v>59</v>
      </c>
      <c r="F2783" t="s">
        <v>116</v>
      </c>
      <c r="H2783" s="22">
        <f t="shared" si="719"/>
        <v>0</v>
      </c>
      <c r="I2783" s="22" t="s">
        <v>127</v>
      </c>
      <c r="K2783" t="b">
        <f t="shared" ca="1" si="724"/>
        <v>0</v>
      </c>
    </row>
    <row r="2784" spans="1:11">
      <c r="A2784" s="20">
        <f t="shared" si="725"/>
        <v>65</v>
      </c>
      <c r="B2784" s="20">
        <f t="shared" si="726"/>
        <v>31</v>
      </c>
      <c r="C2784" s="21" t="s">
        <v>15</v>
      </c>
      <c r="D2784" s="20" t="str">
        <f>IF(ISNUMBER(SEARCH("n/a",H2784)),"",CONCATENATE(C2784," ",H2784,","))</f>
        <v>"adult_cny": 2708,</v>
      </c>
      <c r="E2784" s="20" t="s">
        <v>59</v>
      </c>
      <c r="F2784" t="s">
        <v>116</v>
      </c>
      <c r="G2784" t="s">
        <v>120</v>
      </c>
      <c r="H2784" s="22">
        <f t="shared" si="719"/>
        <v>2708</v>
      </c>
      <c r="I2784" s="22" t="s">
        <v>127</v>
      </c>
      <c r="J2784">
        <f>COUNT(H2784:H2787)</f>
        <v>4</v>
      </c>
      <c r="K2784" t="b">
        <f t="shared" ca="1" si="724"/>
        <v>0</v>
      </c>
    </row>
    <row r="2785" spans="1:11">
      <c r="A2785" s="20">
        <f t="shared" si="725"/>
        <v>65</v>
      </c>
      <c r="B2785" s="20">
        <f t="shared" si="726"/>
        <v>32</v>
      </c>
      <c r="C2785" s="21" t="s">
        <v>16</v>
      </c>
      <c r="D2785" s="20" t="str">
        <f t="shared" ref="D2785:D2787" si="731">IF(ISNUMBER(SEARCH("n/a",H2785)),"",CONCATENATE(C2785," ",H2785,","))</f>
        <v>"adult_hkd": 3134,</v>
      </c>
      <c r="E2785" s="20" t="s">
        <v>59</v>
      </c>
      <c r="F2785" t="s">
        <v>116</v>
      </c>
      <c r="G2785" t="s">
        <v>120</v>
      </c>
      <c r="H2785" s="22">
        <f t="shared" si="719"/>
        <v>3134</v>
      </c>
      <c r="I2785" s="22" t="s">
        <v>127</v>
      </c>
      <c r="K2785" t="b">
        <f t="shared" ca="1" si="724"/>
        <v>0</v>
      </c>
    </row>
    <row r="2786" spans="1:11">
      <c r="A2786" s="20">
        <f t="shared" si="725"/>
        <v>65</v>
      </c>
      <c r="B2786" s="20">
        <f t="shared" si="726"/>
        <v>33</v>
      </c>
      <c r="C2786" s="21" t="s">
        <v>17</v>
      </c>
      <c r="D2786" s="20" t="str">
        <f t="shared" si="731"/>
        <v>"child_cny": 1354,</v>
      </c>
      <c r="E2786" s="20" t="s">
        <v>59</v>
      </c>
      <c r="F2786" t="s">
        <v>116</v>
      </c>
      <c r="G2786" t="s">
        <v>120</v>
      </c>
      <c r="H2786" s="22">
        <f t="shared" si="719"/>
        <v>1354</v>
      </c>
      <c r="I2786" s="22" t="s">
        <v>127</v>
      </c>
      <c r="K2786" t="b">
        <f t="shared" ca="1" si="724"/>
        <v>0</v>
      </c>
    </row>
    <row r="2787" spans="1:11">
      <c r="A2787" s="20">
        <f t="shared" si="725"/>
        <v>65</v>
      </c>
      <c r="B2787" s="20">
        <f t="shared" si="726"/>
        <v>34</v>
      </c>
      <c r="C2787" s="21" t="s">
        <v>18</v>
      </c>
      <c r="D2787" s="20" t="str">
        <f t="shared" si="731"/>
        <v>"child_hkd": 1567,</v>
      </c>
      <c r="E2787" s="20" t="s">
        <v>59</v>
      </c>
      <c r="F2787" t="s">
        <v>116</v>
      </c>
      <c r="G2787" t="s">
        <v>120</v>
      </c>
      <c r="H2787" s="22">
        <f t="shared" si="719"/>
        <v>1567</v>
      </c>
      <c r="I2787" s="22" t="s">
        <v>127</v>
      </c>
      <c r="K2787" t="b">
        <f t="shared" ca="1" si="724"/>
        <v>0</v>
      </c>
    </row>
    <row r="2788" spans="1:11">
      <c r="A2788">
        <f t="shared" si="725"/>
        <v>65</v>
      </c>
      <c r="B2788">
        <f t="shared" si="726"/>
        <v>35</v>
      </c>
      <c r="C2788" s="1" t="s">
        <v>13</v>
      </c>
      <c r="D2788" t="str">
        <f>IF(J2784=0,"",C2788)</f>
        <v>"class_title":"business_class",</v>
      </c>
      <c r="E2788" t="s">
        <v>59</v>
      </c>
      <c r="F2788" t="s">
        <v>116</v>
      </c>
      <c r="H2788" s="22">
        <f t="shared" si="719"/>
        <v>0</v>
      </c>
      <c r="I2788" s="22" t="s">
        <v>127</v>
      </c>
      <c r="K2788" t="b">
        <f t="shared" ca="1" si="724"/>
        <v>0</v>
      </c>
    </row>
    <row r="2789" spans="1:11">
      <c r="A2789">
        <f t="shared" si="725"/>
        <v>65</v>
      </c>
      <c r="B2789">
        <f t="shared" si="726"/>
        <v>36</v>
      </c>
      <c r="C2789" s="1" t="s">
        <v>14</v>
      </c>
      <c r="D2789" t="str">
        <f>IF(J2784=0,"",C2789)</f>
        <v>"class_type":1</v>
      </c>
      <c r="E2789" t="s">
        <v>59</v>
      </c>
      <c r="F2789" t="s">
        <v>116</v>
      </c>
      <c r="H2789" s="22">
        <f t="shared" si="719"/>
        <v>0</v>
      </c>
      <c r="I2789" s="22" t="s">
        <v>127</v>
      </c>
      <c r="K2789" t="b">
        <f t="shared" ca="1" si="724"/>
        <v>0</v>
      </c>
    </row>
    <row r="2790" spans="1:11">
      <c r="A2790">
        <f t="shared" si="725"/>
        <v>65</v>
      </c>
      <c r="B2790">
        <f t="shared" si="726"/>
        <v>37</v>
      </c>
      <c r="C2790" s="1" t="s">
        <v>2</v>
      </c>
      <c r="D2790" t="str">
        <f>IF(J2784=0,"",C2790)</f>
        <v>}</v>
      </c>
      <c r="E2790" t="s">
        <v>59</v>
      </c>
      <c r="F2790" t="s">
        <v>116</v>
      </c>
      <c r="H2790" s="22">
        <f t="shared" ref="H2790:H2853" si="732">H898</f>
        <v>0</v>
      </c>
      <c r="I2790" s="22" t="s">
        <v>127</v>
      </c>
      <c r="K2790" t="b">
        <f t="shared" ca="1" si="724"/>
        <v>0</v>
      </c>
    </row>
    <row r="2791" spans="1:11">
      <c r="A2791">
        <f t="shared" si="725"/>
        <v>65</v>
      </c>
      <c r="B2791">
        <f t="shared" si="726"/>
        <v>38</v>
      </c>
      <c r="C2791" s="1" t="s">
        <v>3</v>
      </c>
      <c r="D2791" t="str">
        <f t="shared" ref="D2791:D2793" si="733">C2791</f>
        <v>]</v>
      </c>
      <c r="E2791" t="s">
        <v>59</v>
      </c>
      <c r="F2791" t="s">
        <v>116</v>
      </c>
      <c r="H2791" s="22">
        <f t="shared" si="732"/>
        <v>0</v>
      </c>
      <c r="I2791" s="22" t="s">
        <v>127</v>
      </c>
      <c r="K2791" t="b">
        <f t="shared" ca="1" si="724"/>
        <v>0</v>
      </c>
    </row>
    <row r="2792" spans="1:11">
      <c r="A2792">
        <f t="shared" si="725"/>
        <v>65</v>
      </c>
      <c r="B2792">
        <f t="shared" si="726"/>
        <v>39</v>
      </c>
      <c r="C2792" s="1" t="s">
        <v>2</v>
      </c>
      <c r="D2792" t="str">
        <f t="shared" si="733"/>
        <v>}</v>
      </c>
      <c r="E2792" t="s">
        <v>59</v>
      </c>
      <c r="F2792" t="s">
        <v>116</v>
      </c>
      <c r="H2792" s="22">
        <f t="shared" si="732"/>
        <v>0</v>
      </c>
      <c r="I2792" s="22" t="s">
        <v>127</v>
      </c>
      <c r="K2792" t="b">
        <f t="shared" ca="1" si="724"/>
        <v>0</v>
      </c>
    </row>
    <row r="2793" spans="1:11">
      <c r="A2793">
        <f t="shared" si="725"/>
        <v>65</v>
      </c>
      <c r="B2793">
        <f t="shared" si="726"/>
        <v>40</v>
      </c>
      <c r="C2793" s="1" t="s">
        <v>4</v>
      </c>
      <c r="D2793" t="str">
        <f t="shared" si="733"/>
        <v>],</v>
      </c>
      <c r="E2793" t="s">
        <v>59</v>
      </c>
      <c r="F2793" t="s">
        <v>116</v>
      </c>
      <c r="H2793" s="22">
        <f t="shared" si="732"/>
        <v>0</v>
      </c>
      <c r="I2793" s="22" t="s">
        <v>127</v>
      </c>
      <c r="K2793" t="b">
        <f t="shared" ca="1" si="724"/>
        <v>0</v>
      </c>
    </row>
    <row r="2794" spans="1:11">
      <c r="A2794">
        <f t="shared" si="725"/>
        <v>65</v>
      </c>
      <c r="B2794">
        <f t="shared" si="726"/>
        <v>41</v>
      </c>
      <c r="C2794" s="1" t="s">
        <v>19</v>
      </c>
      <c r="D2794" t="str">
        <f>CONCATENATE(C2794," ",A2794,",")</f>
        <v>"fee_id": 65,</v>
      </c>
      <c r="E2794" t="s">
        <v>59</v>
      </c>
      <c r="F2794" t="s">
        <v>116</v>
      </c>
      <c r="H2794" s="22">
        <f t="shared" si="732"/>
        <v>0</v>
      </c>
      <c r="I2794" s="22" t="s">
        <v>127</v>
      </c>
      <c r="K2794" t="b">
        <f t="shared" ca="1" si="724"/>
        <v>0</v>
      </c>
    </row>
    <row r="2795" spans="1:11">
      <c r="A2795">
        <f t="shared" si="725"/>
        <v>65</v>
      </c>
      <c r="B2795">
        <f t="shared" si="726"/>
        <v>42</v>
      </c>
      <c r="C2795" s="1" t="s">
        <v>129</v>
      </c>
      <c r="D2795" t="str">
        <f>CONCATENATE(C2795,E2795,"2",F2795,"""")</f>
        <v>"route_id": "JIH2WEK"</v>
      </c>
      <c r="E2795" t="s">
        <v>59</v>
      </c>
      <c r="F2795" t="s">
        <v>116</v>
      </c>
      <c r="H2795" s="22">
        <f t="shared" si="732"/>
        <v>0</v>
      </c>
      <c r="I2795" s="22" t="s">
        <v>127</v>
      </c>
      <c r="K2795" t="b">
        <f t="shared" ca="1" si="724"/>
        <v>0</v>
      </c>
    </row>
    <row r="2796" spans="1:11">
      <c r="A2796">
        <f t="shared" si="725"/>
        <v>65</v>
      </c>
      <c r="B2796">
        <f t="shared" si="726"/>
        <v>43</v>
      </c>
      <c r="C2796" s="1" t="s">
        <v>1</v>
      </c>
      <c r="D2796" t="str">
        <f>IF(D2797="","}",C2796)</f>
        <v>},</v>
      </c>
      <c r="E2796" t="s">
        <v>59</v>
      </c>
      <c r="F2796" t="s">
        <v>116</v>
      </c>
      <c r="H2796" s="22">
        <f t="shared" si="732"/>
        <v>0</v>
      </c>
      <c r="I2796" s="22" t="s">
        <v>127</v>
      </c>
      <c r="K2796" t="b">
        <f t="shared" ca="1" si="724"/>
        <v>0</v>
      </c>
    </row>
    <row r="2797" spans="1:11">
      <c r="A2797">
        <f t="shared" si="725"/>
        <v>66</v>
      </c>
      <c r="B2797">
        <f t="shared" si="726"/>
        <v>1</v>
      </c>
      <c r="C2797" s="1" t="s">
        <v>0</v>
      </c>
      <c r="D2797" t="str">
        <f>C2797</f>
        <v>{</v>
      </c>
      <c r="E2797" t="s">
        <v>63</v>
      </c>
      <c r="F2797" t="s">
        <v>116</v>
      </c>
      <c r="H2797" s="22">
        <f t="shared" si="732"/>
        <v>0</v>
      </c>
      <c r="I2797" s="22" t="s">
        <v>127</v>
      </c>
      <c r="K2797" t="b">
        <f t="shared" ca="1" si="724"/>
        <v>0</v>
      </c>
    </row>
    <row r="2798" spans="1:11">
      <c r="A2798">
        <f t="shared" si="725"/>
        <v>66</v>
      </c>
      <c r="B2798">
        <f t="shared" si="726"/>
        <v>2</v>
      </c>
      <c r="C2798" s="1" t="s">
        <v>5</v>
      </c>
      <c r="D2798" t="str">
        <f t="shared" ref="D2798:D2801" si="734">C2798</f>
        <v>"fee_data":[</v>
      </c>
      <c r="E2798" t="s">
        <v>63</v>
      </c>
      <c r="F2798" t="s">
        <v>116</v>
      </c>
      <c r="H2798" s="22">
        <f t="shared" si="732"/>
        <v>0</v>
      </c>
      <c r="I2798" s="22" t="s">
        <v>127</v>
      </c>
      <c r="K2798" t="b">
        <f t="shared" ca="1" si="724"/>
        <v>0</v>
      </c>
    </row>
    <row r="2799" spans="1:11">
      <c r="A2799">
        <f t="shared" si="725"/>
        <v>66</v>
      </c>
      <c r="B2799">
        <f t="shared" si="726"/>
        <v>3</v>
      </c>
      <c r="C2799" s="1" t="s">
        <v>0</v>
      </c>
      <c r="D2799" t="str">
        <f t="shared" si="734"/>
        <v>{</v>
      </c>
      <c r="E2799" t="s">
        <v>63</v>
      </c>
      <c r="F2799" t="s">
        <v>116</v>
      </c>
      <c r="H2799" s="22">
        <f t="shared" si="732"/>
        <v>0</v>
      </c>
      <c r="I2799" s="22" t="s">
        <v>127</v>
      </c>
      <c r="K2799" t="b">
        <f t="shared" ca="1" si="724"/>
        <v>0</v>
      </c>
    </row>
    <row r="2800" spans="1:11">
      <c r="A2800">
        <f t="shared" si="725"/>
        <v>66</v>
      </c>
      <c r="B2800">
        <f t="shared" si="726"/>
        <v>4</v>
      </c>
      <c r="C2800" s="24" t="s">
        <v>133</v>
      </c>
      <c r="D2800" t="str">
        <f>CONCATENATE(C2800,$M$1,",",$N$1,""",")</f>
        <v>"fee_date":"2019,2",</v>
      </c>
      <c r="E2800" t="s">
        <v>63</v>
      </c>
      <c r="F2800" t="s">
        <v>116</v>
      </c>
      <c r="H2800" s="22">
        <f t="shared" si="732"/>
        <v>0</v>
      </c>
      <c r="I2800" s="22" t="s">
        <v>127</v>
      </c>
      <c r="K2800" t="b">
        <f t="shared" ca="1" si="724"/>
        <v>0</v>
      </c>
    </row>
    <row r="2801" spans="1:11">
      <c r="A2801">
        <f t="shared" si="725"/>
        <v>66</v>
      </c>
      <c r="B2801">
        <f t="shared" si="726"/>
        <v>5</v>
      </c>
      <c r="C2801" s="1" t="s">
        <v>6</v>
      </c>
      <c r="D2801" t="str">
        <f t="shared" si="734"/>
        <v>"fee_detail":[</v>
      </c>
      <c r="E2801" t="s">
        <v>63</v>
      </c>
      <c r="F2801" t="s">
        <v>116</v>
      </c>
      <c r="H2801" s="22">
        <f t="shared" si="732"/>
        <v>0</v>
      </c>
      <c r="I2801" s="22" t="s">
        <v>127</v>
      </c>
      <c r="K2801" t="b">
        <f t="shared" ca="1" si="724"/>
        <v>0</v>
      </c>
    </row>
    <row r="2802" spans="1:11">
      <c r="A2802">
        <f t="shared" si="725"/>
        <v>66</v>
      </c>
      <c r="B2802">
        <f t="shared" si="726"/>
        <v>6</v>
      </c>
      <c r="C2802" s="1" t="s">
        <v>0</v>
      </c>
      <c r="D2802" t="str">
        <f>IF(J2803=0,"",C2802)</f>
        <v>{</v>
      </c>
      <c r="E2802" t="s">
        <v>63</v>
      </c>
      <c r="F2802" t="s">
        <v>116</v>
      </c>
      <c r="H2802" s="22">
        <f t="shared" si="732"/>
        <v>0</v>
      </c>
      <c r="I2802" s="22" t="s">
        <v>127</v>
      </c>
      <c r="K2802" t="b">
        <f t="shared" ca="1" si="724"/>
        <v>0</v>
      </c>
    </row>
    <row r="2803" spans="1:11">
      <c r="A2803" s="14">
        <f t="shared" si="725"/>
        <v>66</v>
      </c>
      <c r="B2803" s="14">
        <f t="shared" si="726"/>
        <v>7</v>
      </c>
      <c r="C2803" s="15" t="s">
        <v>15</v>
      </c>
      <c r="D2803" s="14" t="str">
        <f>IF(ISNUMBER(SEARCH("n/a",H2803)),"",CONCATENATE(C2803," ",H2803,","))</f>
        <v>"adult_cny": 152,</v>
      </c>
      <c r="E2803" s="14" t="s">
        <v>63</v>
      </c>
      <c r="F2803" t="s">
        <v>116</v>
      </c>
      <c r="G2803" t="s">
        <v>117</v>
      </c>
      <c r="H2803" s="22">
        <f t="shared" si="732"/>
        <v>152</v>
      </c>
      <c r="I2803" s="22" t="s">
        <v>127</v>
      </c>
      <c r="J2803">
        <f>COUNT(H2803:H2806)</f>
        <v>4</v>
      </c>
      <c r="K2803" t="b">
        <f t="shared" ca="1" si="724"/>
        <v>0</v>
      </c>
    </row>
    <row r="2804" spans="1:11">
      <c r="A2804" s="14">
        <f t="shared" si="725"/>
        <v>66</v>
      </c>
      <c r="B2804" s="14">
        <f t="shared" si="726"/>
        <v>8</v>
      </c>
      <c r="C2804" s="15" t="s">
        <v>16</v>
      </c>
      <c r="D2804" s="14" t="str">
        <f t="shared" ref="D2804:D2806" si="735">IF(ISNUMBER(SEARCH("n/a",H2804)),"",CONCATENATE(C2804," ",H2804,","))</f>
        <v>"adult_hkd": 176,</v>
      </c>
      <c r="E2804" s="14" t="s">
        <v>63</v>
      </c>
      <c r="F2804" t="s">
        <v>116</v>
      </c>
      <c r="G2804" t="s">
        <v>117</v>
      </c>
      <c r="H2804" s="22">
        <f t="shared" si="732"/>
        <v>176</v>
      </c>
      <c r="I2804" s="22" t="s">
        <v>127</v>
      </c>
      <c r="K2804" t="b">
        <f t="shared" ca="1" si="724"/>
        <v>0</v>
      </c>
    </row>
    <row r="2805" spans="1:11">
      <c r="A2805" s="14">
        <f t="shared" si="725"/>
        <v>66</v>
      </c>
      <c r="B2805" s="14">
        <f t="shared" si="726"/>
        <v>9</v>
      </c>
      <c r="C2805" s="15" t="s">
        <v>17</v>
      </c>
      <c r="D2805" s="14" t="str">
        <f t="shared" si="735"/>
        <v>"child_cny": 79,</v>
      </c>
      <c r="E2805" s="14" t="s">
        <v>63</v>
      </c>
      <c r="F2805" t="s">
        <v>116</v>
      </c>
      <c r="G2805" t="s">
        <v>117</v>
      </c>
      <c r="H2805" s="22">
        <f t="shared" si="732"/>
        <v>79</v>
      </c>
      <c r="I2805" s="22" t="s">
        <v>127</v>
      </c>
      <c r="K2805" t="b">
        <f t="shared" ca="1" si="724"/>
        <v>0</v>
      </c>
    </row>
    <row r="2806" spans="1:11">
      <c r="A2806" s="14">
        <f t="shared" si="725"/>
        <v>66</v>
      </c>
      <c r="B2806" s="14">
        <f t="shared" si="726"/>
        <v>10</v>
      </c>
      <c r="C2806" s="15" t="s">
        <v>18</v>
      </c>
      <c r="D2806" s="14" t="str">
        <f t="shared" si="735"/>
        <v>"child_hkd": 91,</v>
      </c>
      <c r="E2806" s="14" t="s">
        <v>63</v>
      </c>
      <c r="F2806" t="s">
        <v>116</v>
      </c>
      <c r="G2806" t="s">
        <v>117</v>
      </c>
      <c r="H2806" s="22">
        <f t="shared" si="732"/>
        <v>91</v>
      </c>
      <c r="I2806" s="22" t="s">
        <v>127</v>
      </c>
      <c r="K2806" t="b">
        <f t="shared" ca="1" si="724"/>
        <v>0</v>
      </c>
    </row>
    <row r="2807" spans="1:11">
      <c r="A2807">
        <f t="shared" si="725"/>
        <v>66</v>
      </c>
      <c r="B2807">
        <f t="shared" si="726"/>
        <v>11</v>
      </c>
      <c r="C2807" s="1" t="s">
        <v>7</v>
      </c>
      <c r="D2807" t="str">
        <f>IF(J2803=0,"",C2807)</f>
        <v>"class_title":"second_class",</v>
      </c>
      <c r="E2807" t="s">
        <v>63</v>
      </c>
      <c r="F2807" t="s">
        <v>116</v>
      </c>
      <c r="H2807" s="22">
        <f t="shared" si="732"/>
        <v>0</v>
      </c>
      <c r="I2807" s="22" t="s">
        <v>127</v>
      </c>
      <c r="K2807" t="b">
        <f t="shared" ca="1" si="724"/>
        <v>0</v>
      </c>
    </row>
    <row r="2808" spans="1:11">
      <c r="A2808">
        <f t="shared" si="725"/>
        <v>66</v>
      </c>
      <c r="B2808">
        <f t="shared" si="726"/>
        <v>12</v>
      </c>
      <c r="C2808" s="1" t="s">
        <v>8</v>
      </c>
      <c r="D2808" t="str">
        <f>IF(J2803=0,"",C2808)</f>
        <v>"class_type":4</v>
      </c>
      <c r="E2808" t="s">
        <v>63</v>
      </c>
      <c r="F2808" t="s">
        <v>116</v>
      </c>
      <c r="H2808" s="22">
        <f t="shared" si="732"/>
        <v>0</v>
      </c>
      <c r="I2808" s="22" t="s">
        <v>127</v>
      </c>
      <c r="K2808" t="b">
        <f t="shared" ca="1" si="724"/>
        <v>0</v>
      </c>
    </row>
    <row r="2809" spans="1:11">
      <c r="A2809">
        <f t="shared" si="725"/>
        <v>66</v>
      </c>
      <c r="B2809">
        <f t="shared" si="726"/>
        <v>13</v>
      </c>
      <c r="C2809" s="1" t="s">
        <v>1</v>
      </c>
      <c r="D2809" t="str">
        <f>IF(J2803=0,"",IF(SUM(J2811:J2827)&gt;0,C2809,"}"))</f>
        <v>},</v>
      </c>
      <c r="E2809" t="s">
        <v>63</v>
      </c>
      <c r="F2809" t="s">
        <v>116</v>
      </c>
      <c r="H2809" s="22">
        <f t="shared" si="732"/>
        <v>0</v>
      </c>
      <c r="I2809" s="22" t="s">
        <v>127</v>
      </c>
      <c r="K2809" t="b">
        <f t="shared" ca="1" si="724"/>
        <v>0</v>
      </c>
    </row>
    <row r="2810" spans="1:11">
      <c r="A2810">
        <f t="shared" si="725"/>
        <v>66</v>
      </c>
      <c r="B2810">
        <f t="shared" si="726"/>
        <v>14</v>
      </c>
      <c r="C2810" s="1" t="s">
        <v>0</v>
      </c>
      <c r="D2810" t="str">
        <f>IF(J2811=0,"",C2810)</f>
        <v>{</v>
      </c>
      <c r="E2810" t="s">
        <v>63</v>
      </c>
      <c r="F2810" t="s">
        <v>116</v>
      </c>
      <c r="H2810" s="22">
        <f t="shared" si="732"/>
        <v>0</v>
      </c>
      <c r="I2810" s="22" t="s">
        <v>127</v>
      </c>
      <c r="K2810" t="b">
        <f t="shared" ca="1" si="724"/>
        <v>0</v>
      </c>
    </row>
    <row r="2811" spans="1:11">
      <c r="A2811" s="16">
        <f t="shared" si="725"/>
        <v>66</v>
      </c>
      <c r="B2811" s="16">
        <f t="shared" si="726"/>
        <v>15</v>
      </c>
      <c r="C2811" s="17" t="s">
        <v>15</v>
      </c>
      <c r="D2811" s="16" t="str">
        <f>IF(ISNUMBER(SEARCH("n/a",H2811)),"",CONCATENATE(C2811," ",H2811,","))</f>
        <v>"adult_cny": 244,</v>
      </c>
      <c r="E2811" s="16" t="s">
        <v>63</v>
      </c>
      <c r="F2811" t="s">
        <v>116</v>
      </c>
      <c r="G2811" t="s">
        <v>118</v>
      </c>
      <c r="H2811" s="22">
        <f t="shared" si="732"/>
        <v>244</v>
      </c>
      <c r="I2811" s="22" t="s">
        <v>127</v>
      </c>
      <c r="J2811">
        <f>COUNT(H2811:H2814)</f>
        <v>4</v>
      </c>
      <c r="K2811" t="b">
        <f t="shared" ca="1" si="724"/>
        <v>0</v>
      </c>
    </row>
    <row r="2812" spans="1:11">
      <c r="A2812" s="16">
        <f t="shared" si="725"/>
        <v>66</v>
      </c>
      <c r="B2812" s="16">
        <f t="shared" si="726"/>
        <v>16</v>
      </c>
      <c r="C2812" s="17" t="s">
        <v>16</v>
      </c>
      <c r="D2812" s="16" t="str">
        <f t="shared" ref="D2812:D2814" si="736">IF(ISNUMBER(SEARCH("n/a",H2812)),"",CONCATENATE(C2812," ",H2812,","))</f>
        <v>"adult_hkd": 282,</v>
      </c>
      <c r="E2812" s="16" t="s">
        <v>63</v>
      </c>
      <c r="F2812" t="s">
        <v>116</v>
      </c>
      <c r="G2812" t="s">
        <v>118</v>
      </c>
      <c r="H2812" s="22">
        <f t="shared" si="732"/>
        <v>282</v>
      </c>
      <c r="I2812" s="22" t="s">
        <v>127</v>
      </c>
      <c r="K2812" t="b">
        <f t="shared" ca="1" si="724"/>
        <v>0</v>
      </c>
    </row>
    <row r="2813" spans="1:11">
      <c r="A2813" s="16">
        <f t="shared" si="725"/>
        <v>66</v>
      </c>
      <c r="B2813" s="16">
        <f t="shared" si="726"/>
        <v>17</v>
      </c>
      <c r="C2813" s="17" t="s">
        <v>17</v>
      </c>
      <c r="D2813" s="16" t="str">
        <f t="shared" si="736"/>
        <v>"child_cny": 126,</v>
      </c>
      <c r="E2813" s="16" t="s">
        <v>63</v>
      </c>
      <c r="F2813" t="s">
        <v>116</v>
      </c>
      <c r="G2813" t="s">
        <v>118</v>
      </c>
      <c r="H2813" s="22">
        <f t="shared" si="732"/>
        <v>126</v>
      </c>
      <c r="I2813" s="22" t="s">
        <v>127</v>
      </c>
      <c r="K2813" t="b">
        <f t="shared" ca="1" si="724"/>
        <v>0</v>
      </c>
    </row>
    <row r="2814" spans="1:11">
      <c r="A2814" s="16">
        <f t="shared" si="725"/>
        <v>66</v>
      </c>
      <c r="B2814" s="16">
        <f t="shared" si="726"/>
        <v>18</v>
      </c>
      <c r="C2814" s="17" t="s">
        <v>18</v>
      </c>
      <c r="D2814" s="16" t="str">
        <f t="shared" si="736"/>
        <v>"child_hkd": 146,</v>
      </c>
      <c r="E2814" s="16" t="s">
        <v>63</v>
      </c>
      <c r="F2814" t="s">
        <v>116</v>
      </c>
      <c r="G2814" t="s">
        <v>118</v>
      </c>
      <c r="H2814" s="22">
        <f t="shared" si="732"/>
        <v>146</v>
      </c>
      <c r="I2814" s="22" t="s">
        <v>127</v>
      </c>
      <c r="K2814" t="b">
        <f t="shared" ca="1" si="724"/>
        <v>0</v>
      </c>
    </row>
    <row r="2815" spans="1:11">
      <c r="A2815">
        <f t="shared" si="725"/>
        <v>66</v>
      </c>
      <c r="B2815">
        <f t="shared" si="726"/>
        <v>19</v>
      </c>
      <c r="C2815" s="1" t="s">
        <v>9</v>
      </c>
      <c r="D2815" t="str">
        <f>IF(J2811=0,"",C2815)</f>
        <v>"class_title":"first_class",</v>
      </c>
      <c r="E2815" t="s">
        <v>63</v>
      </c>
      <c r="F2815" t="s">
        <v>116</v>
      </c>
      <c r="H2815" s="22">
        <f t="shared" si="732"/>
        <v>0</v>
      </c>
      <c r="I2815" s="22" t="s">
        <v>127</v>
      </c>
      <c r="K2815" t="b">
        <f t="shared" ca="1" si="724"/>
        <v>0</v>
      </c>
    </row>
    <row r="2816" spans="1:11">
      <c r="A2816">
        <f t="shared" si="725"/>
        <v>66</v>
      </c>
      <c r="B2816">
        <f t="shared" si="726"/>
        <v>20</v>
      </c>
      <c r="C2816" s="1" t="s">
        <v>10</v>
      </c>
      <c r="D2816" t="str">
        <f>IF(J2811=0,"",C2816)</f>
        <v>"class_type":3</v>
      </c>
      <c r="E2816" t="s">
        <v>63</v>
      </c>
      <c r="F2816" t="s">
        <v>116</v>
      </c>
      <c r="H2816" s="22">
        <f t="shared" si="732"/>
        <v>0</v>
      </c>
      <c r="I2816" s="22" t="s">
        <v>127</v>
      </c>
      <c r="K2816" t="b">
        <f t="shared" ca="1" si="724"/>
        <v>0</v>
      </c>
    </row>
    <row r="2817" spans="1:11">
      <c r="A2817">
        <f t="shared" si="725"/>
        <v>66</v>
      </c>
      <c r="B2817">
        <f t="shared" si="726"/>
        <v>21</v>
      </c>
      <c r="C2817" s="1" t="s">
        <v>1</v>
      </c>
      <c r="D2817" t="str">
        <f>IF(J2811=0,"",IF(SUM(J2819:J2835)&gt;0,C2817,"}"))</f>
        <v>},</v>
      </c>
      <c r="E2817" t="s">
        <v>63</v>
      </c>
      <c r="F2817" t="s">
        <v>116</v>
      </c>
      <c r="H2817" s="22">
        <f t="shared" si="732"/>
        <v>0</v>
      </c>
      <c r="I2817" s="22" t="s">
        <v>127</v>
      </c>
      <c r="K2817" t="b">
        <f t="shared" ca="1" si="724"/>
        <v>0</v>
      </c>
    </row>
    <row r="2818" spans="1:11">
      <c r="A2818">
        <f t="shared" si="725"/>
        <v>66</v>
      </c>
      <c r="B2818">
        <f t="shared" si="726"/>
        <v>22</v>
      </c>
      <c r="C2818" s="1" t="s">
        <v>0</v>
      </c>
      <c r="D2818" t="str">
        <f>IF(J2819=0,"",C2818)</f>
        <v>{</v>
      </c>
      <c r="E2818" t="s">
        <v>63</v>
      </c>
      <c r="F2818" t="s">
        <v>116</v>
      </c>
      <c r="H2818" s="22">
        <f t="shared" si="732"/>
        <v>0</v>
      </c>
      <c r="I2818" s="22" t="s">
        <v>127</v>
      </c>
      <c r="K2818" t="b">
        <f t="shared" ref="K2818:K2881" ca="1" si="737">IF(EXACT($N$1,$N$2),"",FALSE)</f>
        <v>0</v>
      </c>
    </row>
    <row r="2819" spans="1:11">
      <c r="A2819" s="18">
        <f t="shared" ref="A2819:A2839" si="738">ROUNDUP((ROW(C2819)-1)/43,0)</f>
        <v>66</v>
      </c>
      <c r="B2819" s="18">
        <f t="shared" ref="B2819:B2882" si="739">MOD((ROW(C2819)-2),43)+1</f>
        <v>23</v>
      </c>
      <c r="C2819" s="19" t="s">
        <v>15</v>
      </c>
      <c r="D2819" s="18" t="str">
        <f>IF(ISNUMBER(SEARCH("n/a",H2819)),"",CONCATENATE(C2819," ",H2819,","))</f>
        <v>"adult_cny": 275,</v>
      </c>
      <c r="E2819" s="18" t="s">
        <v>63</v>
      </c>
      <c r="F2819" t="s">
        <v>116</v>
      </c>
      <c r="G2819" t="s">
        <v>119</v>
      </c>
      <c r="H2819" s="22">
        <f t="shared" si="732"/>
        <v>275</v>
      </c>
      <c r="I2819" s="22" t="s">
        <v>127</v>
      </c>
      <c r="J2819">
        <f>COUNT(H2819:H2822)</f>
        <v>4</v>
      </c>
      <c r="K2819" t="b">
        <f t="shared" ca="1" si="737"/>
        <v>0</v>
      </c>
    </row>
    <row r="2820" spans="1:11">
      <c r="A2820" s="18">
        <f t="shared" si="738"/>
        <v>66</v>
      </c>
      <c r="B2820" s="18">
        <f t="shared" si="739"/>
        <v>24</v>
      </c>
      <c r="C2820" s="19" t="s">
        <v>16</v>
      </c>
      <c r="D2820" s="18" t="str">
        <f t="shared" ref="D2820:D2822" si="740">IF(ISNUMBER(SEARCH("n/a",H2820)),"",CONCATENATE(C2820," ",H2820,","))</f>
        <v>"adult_hkd": 318,</v>
      </c>
      <c r="E2820" s="18" t="s">
        <v>63</v>
      </c>
      <c r="F2820" t="s">
        <v>116</v>
      </c>
      <c r="G2820" t="s">
        <v>119</v>
      </c>
      <c r="H2820" s="22">
        <f t="shared" si="732"/>
        <v>318</v>
      </c>
      <c r="I2820" s="22" t="s">
        <v>127</v>
      </c>
      <c r="K2820" t="b">
        <f t="shared" ca="1" si="737"/>
        <v>0</v>
      </c>
    </row>
    <row r="2821" spans="1:11">
      <c r="A2821" s="18">
        <f t="shared" si="738"/>
        <v>66</v>
      </c>
      <c r="B2821" s="18">
        <f t="shared" si="739"/>
        <v>25</v>
      </c>
      <c r="C2821" s="19" t="s">
        <v>17</v>
      </c>
      <c r="D2821" s="18" t="str">
        <f t="shared" si="740"/>
        <v>"child_cny": 142,</v>
      </c>
      <c r="E2821" s="18" t="s">
        <v>63</v>
      </c>
      <c r="F2821" t="s">
        <v>116</v>
      </c>
      <c r="G2821" t="s">
        <v>119</v>
      </c>
      <c r="H2821" s="22">
        <f t="shared" si="732"/>
        <v>142</v>
      </c>
      <c r="I2821" s="22" t="s">
        <v>127</v>
      </c>
      <c r="K2821" t="b">
        <f t="shared" ca="1" si="737"/>
        <v>0</v>
      </c>
    </row>
    <row r="2822" spans="1:11">
      <c r="A2822" s="18">
        <f t="shared" si="738"/>
        <v>66</v>
      </c>
      <c r="B2822" s="18">
        <f t="shared" si="739"/>
        <v>26</v>
      </c>
      <c r="C2822" s="19" t="s">
        <v>18</v>
      </c>
      <c r="D2822" s="18" t="str">
        <f t="shared" si="740"/>
        <v>"child_hkd": 164,</v>
      </c>
      <c r="E2822" s="18" t="s">
        <v>63</v>
      </c>
      <c r="F2822" t="s">
        <v>116</v>
      </c>
      <c r="G2822" t="s">
        <v>119</v>
      </c>
      <c r="H2822" s="22">
        <f t="shared" si="732"/>
        <v>164</v>
      </c>
      <c r="I2822" s="22" t="s">
        <v>127</v>
      </c>
      <c r="K2822" t="b">
        <f t="shared" ca="1" si="737"/>
        <v>0</v>
      </c>
    </row>
    <row r="2823" spans="1:11">
      <c r="A2823">
        <f t="shared" si="738"/>
        <v>66</v>
      </c>
      <c r="B2823">
        <f t="shared" si="739"/>
        <v>27</v>
      </c>
      <c r="C2823" s="1" t="s">
        <v>11</v>
      </c>
      <c r="D2823" t="str">
        <f>IF(J2819=0,"",C2823)</f>
        <v>"class_title":"premium_class",</v>
      </c>
      <c r="E2823" t="s">
        <v>63</v>
      </c>
      <c r="F2823" t="s">
        <v>116</v>
      </c>
      <c r="H2823" s="22">
        <f t="shared" si="732"/>
        <v>0</v>
      </c>
      <c r="I2823" s="22" t="s">
        <v>127</v>
      </c>
      <c r="K2823" t="b">
        <f t="shared" ca="1" si="737"/>
        <v>0</v>
      </c>
    </row>
    <row r="2824" spans="1:11">
      <c r="A2824">
        <f t="shared" si="738"/>
        <v>66</v>
      </c>
      <c r="B2824">
        <f t="shared" si="739"/>
        <v>28</v>
      </c>
      <c r="C2824" s="1" t="s">
        <v>12</v>
      </c>
      <c r="D2824" t="str">
        <f>IF(J2819=0,"",C2824)</f>
        <v>"class_type":2</v>
      </c>
      <c r="E2824" t="s">
        <v>63</v>
      </c>
      <c r="F2824" t="s">
        <v>116</v>
      </c>
      <c r="H2824" s="22">
        <f t="shared" si="732"/>
        <v>0</v>
      </c>
      <c r="I2824" s="22" t="s">
        <v>127</v>
      </c>
      <c r="K2824" t="b">
        <f t="shared" ca="1" si="737"/>
        <v>0</v>
      </c>
    </row>
    <row r="2825" spans="1:11">
      <c r="A2825">
        <f t="shared" si="738"/>
        <v>66</v>
      </c>
      <c r="B2825">
        <f t="shared" si="739"/>
        <v>29</v>
      </c>
      <c r="C2825" s="1" t="s">
        <v>1</v>
      </c>
      <c r="D2825" t="str">
        <f>IF(J2819=0,"",IF(SUM(J2827:J2843)&gt;0,C2825,"}"))</f>
        <v>},</v>
      </c>
      <c r="E2825" t="s">
        <v>63</v>
      </c>
      <c r="F2825" t="s">
        <v>116</v>
      </c>
      <c r="H2825" s="22">
        <f t="shared" si="732"/>
        <v>0</v>
      </c>
      <c r="I2825" s="22" t="s">
        <v>127</v>
      </c>
      <c r="K2825" t="b">
        <f t="shared" ca="1" si="737"/>
        <v>0</v>
      </c>
    </row>
    <row r="2826" spans="1:11">
      <c r="A2826">
        <f t="shared" si="738"/>
        <v>66</v>
      </c>
      <c r="B2826">
        <f t="shared" si="739"/>
        <v>30</v>
      </c>
      <c r="C2826" s="1" t="s">
        <v>0</v>
      </c>
      <c r="D2826" t="str">
        <f>IF(J2827=0,"",C2826)</f>
        <v>{</v>
      </c>
      <c r="E2826" t="s">
        <v>63</v>
      </c>
      <c r="F2826" t="s">
        <v>116</v>
      </c>
      <c r="H2826" s="22">
        <f t="shared" si="732"/>
        <v>0</v>
      </c>
      <c r="I2826" s="22" t="s">
        <v>127</v>
      </c>
      <c r="K2826" t="b">
        <f t="shared" ca="1" si="737"/>
        <v>0</v>
      </c>
    </row>
    <row r="2827" spans="1:11">
      <c r="A2827" s="20">
        <f t="shared" si="738"/>
        <v>66</v>
      </c>
      <c r="B2827" s="20">
        <f t="shared" si="739"/>
        <v>31</v>
      </c>
      <c r="C2827" s="21" t="s">
        <v>15</v>
      </c>
      <c r="D2827" s="20" t="str">
        <f>IF(ISNUMBER(SEARCH("n/a",H2827)),"",CONCATENATE(C2827," ",H2827,","))</f>
        <v>"adult_cny": 458,</v>
      </c>
      <c r="E2827" s="20" t="s">
        <v>63</v>
      </c>
      <c r="F2827" t="s">
        <v>116</v>
      </c>
      <c r="G2827" t="s">
        <v>120</v>
      </c>
      <c r="H2827" s="22">
        <f t="shared" si="732"/>
        <v>458</v>
      </c>
      <c r="I2827" s="22" t="s">
        <v>127</v>
      </c>
      <c r="J2827">
        <f>COUNT(H2827:H2830)</f>
        <v>4</v>
      </c>
      <c r="K2827" t="b">
        <f t="shared" ca="1" si="737"/>
        <v>0</v>
      </c>
    </row>
    <row r="2828" spans="1:11">
      <c r="A2828" s="20">
        <f t="shared" si="738"/>
        <v>66</v>
      </c>
      <c r="B2828" s="20">
        <f t="shared" si="739"/>
        <v>32</v>
      </c>
      <c r="C2828" s="21" t="s">
        <v>16</v>
      </c>
      <c r="D2828" s="20" t="str">
        <f t="shared" ref="D2828:D2830" si="741">IF(ISNUMBER(SEARCH("n/a",H2828)),"",CONCATENATE(C2828," ",H2828,","))</f>
        <v>"adult_hkd": 530,</v>
      </c>
      <c r="E2828" s="20" t="s">
        <v>63</v>
      </c>
      <c r="F2828" t="s">
        <v>116</v>
      </c>
      <c r="G2828" t="s">
        <v>120</v>
      </c>
      <c r="H2828" s="22">
        <f t="shared" si="732"/>
        <v>530</v>
      </c>
      <c r="I2828" s="22" t="s">
        <v>127</v>
      </c>
      <c r="K2828" t="b">
        <f t="shared" ca="1" si="737"/>
        <v>0</v>
      </c>
    </row>
    <row r="2829" spans="1:11">
      <c r="A2829" s="20">
        <f t="shared" si="738"/>
        <v>66</v>
      </c>
      <c r="B2829" s="20">
        <f t="shared" si="739"/>
        <v>33</v>
      </c>
      <c r="C2829" s="21" t="s">
        <v>17</v>
      </c>
      <c r="D2829" s="20" t="str">
        <f t="shared" si="741"/>
        <v>"child_cny": 236,</v>
      </c>
      <c r="E2829" s="20" t="s">
        <v>63</v>
      </c>
      <c r="F2829" t="s">
        <v>116</v>
      </c>
      <c r="G2829" t="s">
        <v>120</v>
      </c>
      <c r="H2829" s="22">
        <f t="shared" si="732"/>
        <v>236</v>
      </c>
      <c r="I2829" s="22" t="s">
        <v>127</v>
      </c>
      <c r="K2829" t="b">
        <f t="shared" ca="1" si="737"/>
        <v>0</v>
      </c>
    </row>
    <row r="2830" spans="1:11">
      <c r="A2830" s="20">
        <f t="shared" si="738"/>
        <v>66</v>
      </c>
      <c r="B2830" s="20">
        <f t="shared" si="739"/>
        <v>34</v>
      </c>
      <c r="C2830" s="21" t="s">
        <v>18</v>
      </c>
      <c r="D2830" s="20" t="str">
        <f t="shared" si="741"/>
        <v>"child_hkd": 273,</v>
      </c>
      <c r="E2830" s="20" t="s">
        <v>63</v>
      </c>
      <c r="F2830" t="s">
        <v>116</v>
      </c>
      <c r="G2830" t="s">
        <v>120</v>
      </c>
      <c r="H2830" s="22">
        <f t="shared" si="732"/>
        <v>273</v>
      </c>
      <c r="I2830" s="22" t="s">
        <v>127</v>
      </c>
      <c r="K2830" t="b">
        <f t="shared" ca="1" si="737"/>
        <v>0</v>
      </c>
    </row>
    <row r="2831" spans="1:11">
      <c r="A2831">
        <f t="shared" si="738"/>
        <v>66</v>
      </c>
      <c r="B2831">
        <f t="shared" si="739"/>
        <v>35</v>
      </c>
      <c r="C2831" s="1" t="s">
        <v>13</v>
      </c>
      <c r="D2831" t="str">
        <f>IF(J2827=0,"",C2831)</f>
        <v>"class_title":"business_class",</v>
      </c>
      <c r="E2831" t="s">
        <v>63</v>
      </c>
      <c r="F2831" t="s">
        <v>116</v>
      </c>
      <c r="H2831" s="22">
        <f t="shared" si="732"/>
        <v>0</v>
      </c>
      <c r="I2831" s="22" t="s">
        <v>127</v>
      </c>
      <c r="K2831" t="b">
        <f t="shared" ca="1" si="737"/>
        <v>0</v>
      </c>
    </row>
    <row r="2832" spans="1:11">
      <c r="A2832">
        <f t="shared" si="738"/>
        <v>66</v>
      </c>
      <c r="B2832">
        <f t="shared" si="739"/>
        <v>36</v>
      </c>
      <c r="C2832" s="1" t="s">
        <v>14</v>
      </c>
      <c r="D2832" t="str">
        <f>IF(J2827=0,"",C2832)</f>
        <v>"class_type":1</v>
      </c>
      <c r="E2832" t="s">
        <v>63</v>
      </c>
      <c r="F2832" t="s">
        <v>116</v>
      </c>
      <c r="H2832" s="22">
        <f t="shared" si="732"/>
        <v>0</v>
      </c>
      <c r="I2832" s="22" t="s">
        <v>127</v>
      </c>
      <c r="K2832" t="b">
        <f t="shared" ca="1" si="737"/>
        <v>0</v>
      </c>
    </row>
    <row r="2833" spans="1:11">
      <c r="A2833">
        <f t="shared" si="738"/>
        <v>66</v>
      </c>
      <c r="B2833">
        <f t="shared" si="739"/>
        <v>37</v>
      </c>
      <c r="C2833" s="1" t="s">
        <v>2</v>
      </c>
      <c r="D2833" t="str">
        <f>IF(J2827=0,"",C2833)</f>
        <v>}</v>
      </c>
      <c r="E2833" t="s">
        <v>63</v>
      </c>
      <c r="F2833" t="s">
        <v>116</v>
      </c>
      <c r="H2833" s="22">
        <f t="shared" si="732"/>
        <v>0</v>
      </c>
      <c r="I2833" s="22" t="s">
        <v>127</v>
      </c>
      <c r="K2833" t="b">
        <f t="shared" ca="1" si="737"/>
        <v>0</v>
      </c>
    </row>
    <row r="2834" spans="1:11">
      <c r="A2834">
        <f t="shared" si="738"/>
        <v>66</v>
      </c>
      <c r="B2834">
        <f t="shared" si="739"/>
        <v>38</v>
      </c>
      <c r="C2834" s="1" t="s">
        <v>3</v>
      </c>
      <c r="D2834" t="str">
        <f t="shared" ref="D2834:D2836" si="742">C2834</f>
        <v>]</v>
      </c>
      <c r="E2834" t="s">
        <v>63</v>
      </c>
      <c r="F2834" t="s">
        <v>116</v>
      </c>
      <c r="H2834" s="22">
        <f t="shared" si="732"/>
        <v>0</v>
      </c>
      <c r="I2834" s="22" t="s">
        <v>127</v>
      </c>
      <c r="K2834" t="b">
        <f t="shared" ca="1" si="737"/>
        <v>0</v>
      </c>
    </row>
    <row r="2835" spans="1:11">
      <c r="A2835">
        <f t="shared" si="738"/>
        <v>66</v>
      </c>
      <c r="B2835">
        <f t="shared" si="739"/>
        <v>39</v>
      </c>
      <c r="C2835" s="1" t="s">
        <v>2</v>
      </c>
      <c r="D2835" t="str">
        <f t="shared" si="742"/>
        <v>}</v>
      </c>
      <c r="E2835" t="s">
        <v>63</v>
      </c>
      <c r="F2835" t="s">
        <v>116</v>
      </c>
      <c r="H2835" s="22">
        <f t="shared" si="732"/>
        <v>0</v>
      </c>
      <c r="I2835" s="22" t="s">
        <v>127</v>
      </c>
      <c r="K2835" t="b">
        <f t="shared" ca="1" si="737"/>
        <v>0</v>
      </c>
    </row>
    <row r="2836" spans="1:11">
      <c r="A2836">
        <f t="shared" si="738"/>
        <v>66</v>
      </c>
      <c r="B2836">
        <f t="shared" si="739"/>
        <v>40</v>
      </c>
      <c r="C2836" s="1" t="s">
        <v>4</v>
      </c>
      <c r="D2836" t="str">
        <f t="shared" si="742"/>
        <v>],</v>
      </c>
      <c r="E2836" t="s">
        <v>63</v>
      </c>
      <c r="F2836" t="s">
        <v>116</v>
      </c>
      <c r="H2836" s="22">
        <f t="shared" si="732"/>
        <v>0</v>
      </c>
      <c r="I2836" s="22" t="s">
        <v>127</v>
      </c>
      <c r="K2836" t="b">
        <f t="shared" ca="1" si="737"/>
        <v>0</v>
      </c>
    </row>
    <row r="2837" spans="1:11">
      <c r="A2837">
        <f t="shared" si="738"/>
        <v>66</v>
      </c>
      <c r="B2837">
        <f t="shared" si="739"/>
        <v>41</v>
      </c>
      <c r="C2837" s="1" t="s">
        <v>19</v>
      </c>
      <c r="D2837" t="str">
        <f>CONCATENATE(C2837," ",A2837,",")</f>
        <v>"fee_id": 66,</v>
      </c>
      <c r="E2837" t="s">
        <v>63</v>
      </c>
      <c r="F2837" t="s">
        <v>116</v>
      </c>
      <c r="H2837" s="22">
        <f t="shared" si="732"/>
        <v>0</v>
      </c>
      <c r="I2837" s="22" t="s">
        <v>127</v>
      </c>
      <c r="K2837" t="b">
        <f t="shared" ca="1" si="737"/>
        <v>0</v>
      </c>
    </row>
    <row r="2838" spans="1:11">
      <c r="A2838">
        <f t="shared" si="738"/>
        <v>66</v>
      </c>
      <c r="B2838">
        <f t="shared" si="739"/>
        <v>42</v>
      </c>
      <c r="C2838" s="1" t="s">
        <v>129</v>
      </c>
      <c r="D2838" t="str">
        <f>CONCATENATE(C2838,E2838,"2",F2838,"""")</f>
        <v>"route_id": "KUT2WEK"</v>
      </c>
      <c r="E2838" t="s">
        <v>63</v>
      </c>
      <c r="F2838" t="s">
        <v>116</v>
      </c>
      <c r="H2838" s="22">
        <f t="shared" si="732"/>
        <v>0</v>
      </c>
      <c r="I2838" s="22" t="s">
        <v>127</v>
      </c>
      <c r="K2838" t="b">
        <f t="shared" ca="1" si="737"/>
        <v>0</v>
      </c>
    </row>
    <row r="2839" spans="1:11">
      <c r="A2839">
        <f t="shared" si="738"/>
        <v>66</v>
      </c>
      <c r="B2839">
        <f t="shared" si="739"/>
        <v>43</v>
      </c>
      <c r="C2839" s="1" t="s">
        <v>1</v>
      </c>
      <c r="D2839" t="str">
        <f>IF(D2840="","}",C2839)</f>
        <v>},</v>
      </c>
      <c r="E2839" t="s">
        <v>63</v>
      </c>
      <c r="F2839" t="s">
        <v>116</v>
      </c>
      <c r="H2839" s="22">
        <f t="shared" si="732"/>
        <v>0</v>
      </c>
      <c r="I2839" s="22" t="s">
        <v>127</v>
      </c>
      <c r="K2839" t="b">
        <f t="shared" ca="1" si="737"/>
        <v>0</v>
      </c>
    </row>
    <row r="2840" spans="1:11">
      <c r="A2840">
        <f>ROUNDUP((ROW(C2840)-1)/43,0)</f>
        <v>67</v>
      </c>
      <c r="B2840">
        <f t="shared" si="739"/>
        <v>1</v>
      </c>
      <c r="C2840" s="1" t="s">
        <v>0</v>
      </c>
      <c r="D2840" t="str">
        <f>C2840</f>
        <v>{</v>
      </c>
      <c r="E2840" t="s">
        <v>65</v>
      </c>
      <c r="F2840" t="s">
        <v>116</v>
      </c>
      <c r="H2840" s="22">
        <f t="shared" si="732"/>
        <v>0</v>
      </c>
      <c r="I2840" s="22" t="s">
        <v>127</v>
      </c>
      <c r="K2840" t="b">
        <f t="shared" ca="1" si="737"/>
        <v>0</v>
      </c>
    </row>
    <row r="2841" spans="1:11">
      <c r="A2841">
        <f t="shared" ref="A2841:A2904" si="743">ROUNDUP((ROW(C2841)-1)/43,0)</f>
        <v>67</v>
      </c>
      <c r="B2841">
        <f t="shared" si="739"/>
        <v>2</v>
      </c>
      <c r="C2841" s="1" t="s">
        <v>5</v>
      </c>
      <c r="D2841" t="str">
        <f t="shared" ref="D2841:D2844" si="744">C2841</f>
        <v>"fee_data":[</v>
      </c>
      <c r="E2841" t="s">
        <v>65</v>
      </c>
      <c r="F2841" t="s">
        <v>116</v>
      </c>
      <c r="H2841" s="22">
        <f t="shared" si="732"/>
        <v>0</v>
      </c>
      <c r="I2841" s="22" t="s">
        <v>127</v>
      </c>
      <c r="K2841" t="b">
        <f t="shared" ca="1" si="737"/>
        <v>0</v>
      </c>
    </row>
    <row r="2842" spans="1:11">
      <c r="A2842">
        <f t="shared" si="743"/>
        <v>67</v>
      </c>
      <c r="B2842">
        <f t="shared" si="739"/>
        <v>3</v>
      </c>
      <c r="C2842" s="1" t="s">
        <v>0</v>
      </c>
      <c r="D2842" t="str">
        <f t="shared" si="744"/>
        <v>{</v>
      </c>
      <c r="E2842" t="s">
        <v>65</v>
      </c>
      <c r="F2842" t="s">
        <v>116</v>
      </c>
      <c r="H2842" s="22">
        <f t="shared" si="732"/>
        <v>0</v>
      </c>
      <c r="I2842" s="22" t="s">
        <v>127</v>
      </c>
      <c r="K2842" t="b">
        <f t="shared" ca="1" si="737"/>
        <v>0</v>
      </c>
    </row>
    <row r="2843" spans="1:11">
      <c r="A2843">
        <f t="shared" si="743"/>
        <v>67</v>
      </c>
      <c r="B2843">
        <f t="shared" si="739"/>
        <v>4</v>
      </c>
      <c r="C2843" s="24" t="s">
        <v>133</v>
      </c>
      <c r="D2843" t="str">
        <f>CONCATENATE(C2843,$M$1,",",$N$1,""",")</f>
        <v>"fee_date":"2019,2",</v>
      </c>
      <c r="E2843" t="s">
        <v>65</v>
      </c>
      <c r="F2843" t="s">
        <v>116</v>
      </c>
      <c r="H2843" s="22">
        <f t="shared" si="732"/>
        <v>0</v>
      </c>
      <c r="I2843" s="22" t="s">
        <v>127</v>
      </c>
      <c r="K2843" t="b">
        <f t="shared" ca="1" si="737"/>
        <v>0</v>
      </c>
    </row>
    <row r="2844" spans="1:11">
      <c r="A2844">
        <f t="shared" si="743"/>
        <v>67</v>
      </c>
      <c r="B2844">
        <f t="shared" si="739"/>
        <v>5</v>
      </c>
      <c r="C2844" s="1" t="s">
        <v>6</v>
      </c>
      <c r="D2844" t="str">
        <f t="shared" si="744"/>
        <v>"fee_detail":[</v>
      </c>
      <c r="E2844" t="s">
        <v>65</v>
      </c>
      <c r="F2844" t="s">
        <v>116</v>
      </c>
      <c r="H2844" s="22">
        <f t="shared" si="732"/>
        <v>0</v>
      </c>
      <c r="I2844" s="22" t="s">
        <v>127</v>
      </c>
      <c r="K2844" t="b">
        <f t="shared" ca="1" si="737"/>
        <v>0</v>
      </c>
    </row>
    <row r="2845" spans="1:11">
      <c r="A2845">
        <f t="shared" si="743"/>
        <v>67</v>
      </c>
      <c r="B2845">
        <f t="shared" si="739"/>
        <v>6</v>
      </c>
      <c r="C2845" s="1" t="s">
        <v>0</v>
      </c>
      <c r="D2845" t="str">
        <f>IF(J2846=0,"",C2845)</f>
        <v>{</v>
      </c>
      <c r="E2845" t="s">
        <v>65</v>
      </c>
      <c r="F2845" t="s">
        <v>116</v>
      </c>
      <c r="H2845" s="22">
        <f t="shared" si="732"/>
        <v>0</v>
      </c>
      <c r="I2845" s="22" t="s">
        <v>127</v>
      </c>
      <c r="K2845" t="b">
        <f t="shared" ca="1" si="737"/>
        <v>0</v>
      </c>
    </row>
    <row r="2846" spans="1:11">
      <c r="A2846" s="14">
        <f t="shared" si="743"/>
        <v>67</v>
      </c>
      <c r="B2846" s="14">
        <f t="shared" si="739"/>
        <v>7</v>
      </c>
      <c r="C2846" s="15" t="s">
        <v>15</v>
      </c>
      <c r="D2846" s="14" t="str">
        <f>IF(ISNUMBER(SEARCH("n/a",H2846)),"",CONCATENATE(C2846," ",H2846,","))</f>
        <v>"adult_cny": 750.5,</v>
      </c>
      <c r="E2846" s="14" t="s">
        <v>65</v>
      </c>
      <c r="F2846" t="s">
        <v>116</v>
      </c>
      <c r="G2846" t="s">
        <v>117</v>
      </c>
      <c r="H2846" s="22">
        <f t="shared" si="732"/>
        <v>750.5</v>
      </c>
      <c r="I2846" s="22" t="s">
        <v>127</v>
      </c>
      <c r="J2846">
        <f>COUNT(H2846:H2849)</f>
        <v>4</v>
      </c>
      <c r="K2846" t="b">
        <f t="shared" ca="1" si="737"/>
        <v>0</v>
      </c>
    </row>
    <row r="2847" spans="1:11">
      <c r="A2847" s="14">
        <f t="shared" si="743"/>
        <v>67</v>
      </c>
      <c r="B2847" s="14">
        <f t="shared" si="739"/>
        <v>8</v>
      </c>
      <c r="C2847" s="15" t="s">
        <v>16</v>
      </c>
      <c r="D2847" s="14" t="str">
        <f t="shared" ref="D2847:D2849" si="745">IF(ISNUMBER(SEARCH("n/a",H2847)),"",CONCATENATE(C2847," ",H2847,","))</f>
        <v>"adult_hkd": 869,</v>
      </c>
      <c r="E2847" s="14" t="s">
        <v>65</v>
      </c>
      <c r="F2847" t="s">
        <v>116</v>
      </c>
      <c r="G2847" t="s">
        <v>117</v>
      </c>
      <c r="H2847" s="22">
        <f t="shared" si="732"/>
        <v>869</v>
      </c>
      <c r="I2847" s="22" t="s">
        <v>127</v>
      </c>
      <c r="K2847" t="b">
        <f t="shared" ca="1" si="737"/>
        <v>0</v>
      </c>
    </row>
    <row r="2848" spans="1:11">
      <c r="A2848" s="14">
        <f t="shared" si="743"/>
        <v>67</v>
      </c>
      <c r="B2848" s="14">
        <f t="shared" si="739"/>
        <v>9</v>
      </c>
      <c r="C2848" s="15" t="s">
        <v>17</v>
      </c>
      <c r="D2848" s="14" t="str">
        <f t="shared" si="745"/>
        <v>"child_cny": 375.5,</v>
      </c>
      <c r="E2848" s="14" t="s">
        <v>65</v>
      </c>
      <c r="F2848" t="s">
        <v>116</v>
      </c>
      <c r="G2848" t="s">
        <v>117</v>
      </c>
      <c r="H2848" s="22">
        <f t="shared" si="732"/>
        <v>375.5</v>
      </c>
      <c r="I2848" s="22" t="s">
        <v>127</v>
      </c>
      <c r="K2848" t="b">
        <f t="shared" ca="1" si="737"/>
        <v>0</v>
      </c>
    </row>
    <row r="2849" spans="1:11">
      <c r="A2849" s="14">
        <f t="shared" si="743"/>
        <v>67</v>
      </c>
      <c r="B2849" s="14">
        <f t="shared" si="739"/>
        <v>10</v>
      </c>
      <c r="C2849" s="15" t="s">
        <v>18</v>
      </c>
      <c r="D2849" s="14" t="str">
        <f t="shared" si="745"/>
        <v>"child_hkd": 435,</v>
      </c>
      <c r="E2849" s="14" t="s">
        <v>65</v>
      </c>
      <c r="F2849" t="s">
        <v>116</v>
      </c>
      <c r="G2849" t="s">
        <v>117</v>
      </c>
      <c r="H2849" s="22">
        <f t="shared" si="732"/>
        <v>435</v>
      </c>
      <c r="I2849" s="22" t="s">
        <v>127</v>
      </c>
      <c r="K2849" t="b">
        <f t="shared" ca="1" si="737"/>
        <v>0</v>
      </c>
    </row>
    <row r="2850" spans="1:11">
      <c r="A2850">
        <f t="shared" si="743"/>
        <v>67</v>
      </c>
      <c r="B2850">
        <f t="shared" si="739"/>
        <v>11</v>
      </c>
      <c r="C2850" s="1" t="s">
        <v>7</v>
      </c>
      <c r="D2850" t="str">
        <f>IF(J2846=0,"",C2850)</f>
        <v>"class_title":"second_class",</v>
      </c>
      <c r="E2850" t="s">
        <v>65</v>
      </c>
      <c r="F2850" t="s">
        <v>116</v>
      </c>
      <c r="H2850" s="22">
        <f t="shared" si="732"/>
        <v>0</v>
      </c>
      <c r="I2850" s="22" t="s">
        <v>127</v>
      </c>
      <c r="K2850" t="b">
        <f t="shared" ca="1" si="737"/>
        <v>0</v>
      </c>
    </row>
    <row r="2851" spans="1:11">
      <c r="A2851">
        <f t="shared" si="743"/>
        <v>67</v>
      </c>
      <c r="B2851">
        <f t="shared" si="739"/>
        <v>12</v>
      </c>
      <c r="C2851" s="1" t="s">
        <v>8</v>
      </c>
      <c r="D2851" t="str">
        <f>IF(J2846=0,"",C2851)</f>
        <v>"class_type":4</v>
      </c>
      <c r="E2851" t="s">
        <v>65</v>
      </c>
      <c r="F2851" t="s">
        <v>116</v>
      </c>
      <c r="H2851" s="22">
        <f t="shared" si="732"/>
        <v>0</v>
      </c>
      <c r="I2851" s="22" t="s">
        <v>127</v>
      </c>
      <c r="K2851" t="b">
        <f t="shared" ca="1" si="737"/>
        <v>0</v>
      </c>
    </row>
    <row r="2852" spans="1:11">
      <c r="A2852">
        <f t="shared" si="743"/>
        <v>67</v>
      </c>
      <c r="B2852">
        <f t="shared" si="739"/>
        <v>13</v>
      </c>
      <c r="C2852" s="1" t="s">
        <v>1</v>
      </c>
      <c r="D2852" t="str">
        <f>IF(J2846=0,"",IF(SUM(J2854:J2870)&gt;0,C2852,"}"))</f>
        <v>},</v>
      </c>
      <c r="E2852" t="s">
        <v>65</v>
      </c>
      <c r="F2852" t="s">
        <v>116</v>
      </c>
      <c r="H2852" s="22">
        <f t="shared" si="732"/>
        <v>0</v>
      </c>
      <c r="I2852" s="22" t="s">
        <v>127</v>
      </c>
      <c r="K2852" t="b">
        <f t="shared" ca="1" si="737"/>
        <v>0</v>
      </c>
    </row>
    <row r="2853" spans="1:11">
      <c r="A2853">
        <f t="shared" si="743"/>
        <v>67</v>
      </c>
      <c r="B2853">
        <f t="shared" si="739"/>
        <v>14</v>
      </c>
      <c r="C2853" s="1" t="s">
        <v>0</v>
      </c>
      <c r="D2853" t="str">
        <f>IF(J2854=0,"",C2853)</f>
        <v>{</v>
      </c>
      <c r="E2853" t="s">
        <v>65</v>
      </c>
      <c r="F2853" t="s">
        <v>116</v>
      </c>
      <c r="H2853" s="22">
        <f t="shared" si="732"/>
        <v>0</v>
      </c>
      <c r="I2853" s="22" t="s">
        <v>127</v>
      </c>
      <c r="K2853" t="b">
        <f t="shared" ca="1" si="737"/>
        <v>0</v>
      </c>
    </row>
    <row r="2854" spans="1:11">
      <c r="A2854" s="16">
        <f t="shared" si="743"/>
        <v>67</v>
      </c>
      <c r="B2854" s="16">
        <f t="shared" si="739"/>
        <v>15</v>
      </c>
      <c r="C2854" s="17" t="s">
        <v>15</v>
      </c>
      <c r="D2854" s="16" t="str">
        <f>IF(ISNUMBER(SEARCH("n/a",H2854)),"",CONCATENATE(C2854," ",H2854,","))</f>
        <v>"adult_cny": 1220,</v>
      </c>
      <c r="E2854" s="16" t="s">
        <v>65</v>
      </c>
      <c r="F2854" t="s">
        <v>116</v>
      </c>
      <c r="G2854" t="s">
        <v>118</v>
      </c>
      <c r="H2854" s="22">
        <f t="shared" ref="H2854:H2917" si="746">H962</f>
        <v>1220</v>
      </c>
      <c r="I2854" s="22" t="s">
        <v>127</v>
      </c>
      <c r="J2854">
        <f>COUNT(H2854:H2857)</f>
        <v>4</v>
      </c>
      <c r="K2854" t="b">
        <f t="shared" ca="1" si="737"/>
        <v>0</v>
      </c>
    </row>
    <row r="2855" spans="1:11">
      <c r="A2855" s="16">
        <f t="shared" si="743"/>
        <v>67</v>
      </c>
      <c r="B2855" s="16">
        <f t="shared" si="739"/>
        <v>16</v>
      </c>
      <c r="C2855" s="17" t="s">
        <v>16</v>
      </c>
      <c r="D2855" s="16" t="str">
        <f t="shared" ref="D2855:D2857" si="747">IF(ISNUMBER(SEARCH("n/a",H2855)),"",CONCATENATE(C2855," ",H2855,","))</f>
        <v>"adult_hkd": 1412,</v>
      </c>
      <c r="E2855" s="16" t="s">
        <v>65</v>
      </c>
      <c r="F2855" t="s">
        <v>116</v>
      </c>
      <c r="G2855" t="s">
        <v>118</v>
      </c>
      <c r="H2855" s="22">
        <f t="shared" si="746"/>
        <v>1412</v>
      </c>
      <c r="I2855" s="22" t="s">
        <v>127</v>
      </c>
      <c r="K2855" t="b">
        <f t="shared" ca="1" si="737"/>
        <v>0</v>
      </c>
    </row>
    <row r="2856" spans="1:11">
      <c r="A2856" s="16">
        <f t="shared" si="743"/>
        <v>67</v>
      </c>
      <c r="B2856" s="16">
        <f t="shared" si="739"/>
        <v>17</v>
      </c>
      <c r="C2856" s="17" t="s">
        <v>17</v>
      </c>
      <c r="D2856" s="16" t="str">
        <f t="shared" si="747"/>
        <v>"child_cny": 610,</v>
      </c>
      <c r="E2856" s="16" t="s">
        <v>65</v>
      </c>
      <c r="F2856" t="s">
        <v>116</v>
      </c>
      <c r="G2856" t="s">
        <v>118</v>
      </c>
      <c r="H2856" s="22">
        <f t="shared" si="746"/>
        <v>610</v>
      </c>
      <c r="I2856" s="22" t="s">
        <v>127</v>
      </c>
      <c r="K2856" t="b">
        <f t="shared" ca="1" si="737"/>
        <v>0</v>
      </c>
    </row>
    <row r="2857" spans="1:11">
      <c r="A2857" s="16">
        <f t="shared" si="743"/>
        <v>67</v>
      </c>
      <c r="B2857" s="16">
        <f t="shared" si="739"/>
        <v>18</v>
      </c>
      <c r="C2857" s="17" t="s">
        <v>18</v>
      </c>
      <c r="D2857" s="16" t="str">
        <f t="shared" si="747"/>
        <v>"child_hkd": 706,</v>
      </c>
      <c r="E2857" s="16" t="s">
        <v>65</v>
      </c>
      <c r="F2857" t="s">
        <v>116</v>
      </c>
      <c r="G2857" t="s">
        <v>118</v>
      </c>
      <c r="H2857" s="22">
        <f t="shared" si="746"/>
        <v>706</v>
      </c>
      <c r="I2857" s="22" t="s">
        <v>127</v>
      </c>
      <c r="K2857" t="b">
        <f t="shared" ca="1" si="737"/>
        <v>0</v>
      </c>
    </row>
    <row r="2858" spans="1:11">
      <c r="A2858">
        <f t="shared" si="743"/>
        <v>67</v>
      </c>
      <c r="B2858">
        <f t="shared" si="739"/>
        <v>19</v>
      </c>
      <c r="C2858" s="1" t="s">
        <v>9</v>
      </c>
      <c r="D2858" t="str">
        <f>IF(J2854=0,"",C2858)</f>
        <v>"class_title":"first_class",</v>
      </c>
      <c r="E2858" t="s">
        <v>65</v>
      </c>
      <c r="F2858" t="s">
        <v>116</v>
      </c>
      <c r="H2858" s="22">
        <f t="shared" si="746"/>
        <v>0</v>
      </c>
      <c r="I2858" s="22" t="s">
        <v>127</v>
      </c>
      <c r="K2858" t="b">
        <f t="shared" ca="1" si="737"/>
        <v>0</v>
      </c>
    </row>
    <row r="2859" spans="1:11">
      <c r="A2859">
        <f t="shared" si="743"/>
        <v>67</v>
      </c>
      <c r="B2859">
        <f t="shared" si="739"/>
        <v>20</v>
      </c>
      <c r="C2859" s="1" t="s">
        <v>10</v>
      </c>
      <c r="D2859" t="str">
        <f>IF(J2854=0,"",C2859)</f>
        <v>"class_type":3</v>
      </c>
      <c r="E2859" t="s">
        <v>65</v>
      </c>
      <c r="F2859" t="s">
        <v>116</v>
      </c>
      <c r="H2859" s="22">
        <f t="shared" si="746"/>
        <v>0</v>
      </c>
      <c r="I2859" s="22" t="s">
        <v>127</v>
      </c>
      <c r="K2859" t="b">
        <f t="shared" ca="1" si="737"/>
        <v>0</v>
      </c>
    </row>
    <row r="2860" spans="1:11">
      <c r="A2860">
        <f t="shared" si="743"/>
        <v>67</v>
      </c>
      <c r="B2860">
        <f t="shared" si="739"/>
        <v>21</v>
      </c>
      <c r="C2860" s="1" t="s">
        <v>1</v>
      </c>
      <c r="D2860" t="str">
        <f>IF(J2854=0,"",IF(SUM(J2862:J2878)&gt;0,C2860,"}"))</f>
        <v>},</v>
      </c>
      <c r="E2860" t="s">
        <v>65</v>
      </c>
      <c r="F2860" t="s">
        <v>116</v>
      </c>
      <c r="H2860" s="22">
        <f t="shared" si="746"/>
        <v>0</v>
      </c>
      <c r="I2860" s="22" t="s">
        <v>127</v>
      </c>
      <c r="K2860" t="b">
        <f t="shared" ca="1" si="737"/>
        <v>0</v>
      </c>
    </row>
    <row r="2861" spans="1:11">
      <c r="A2861">
        <f t="shared" si="743"/>
        <v>67</v>
      </c>
      <c r="B2861">
        <f t="shared" si="739"/>
        <v>22</v>
      </c>
      <c r="C2861" s="1" t="s">
        <v>0</v>
      </c>
      <c r="D2861" t="str">
        <f>IF(J2862=0,"",C2861)</f>
        <v>{</v>
      </c>
      <c r="E2861" t="s">
        <v>65</v>
      </c>
      <c r="F2861" t="s">
        <v>116</v>
      </c>
      <c r="H2861" s="22">
        <f t="shared" si="746"/>
        <v>0</v>
      </c>
      <c r="I2861" s="22" t="s">
        <v>127</v>
      </c>
      <c r="K2861" t="b">
        <f t="shared" ca="1" si="737"/>
        <v>0</v>
      </c>
    </row>
    <row r="2862" spans="1:11">
      <c r="A2862" s="18">
        <f t="shared" si="743"/>
        <v>67</v>
      </c>
      <c r="B2862" s="18">
        <f t="shared" si="739"/>
        <v>23</v>
      </c>
      <c r="C2862" s="19" t="s">
        <v>15</v>
      </c>
      <c r="D2862" s="18" t="str">
        <f>IF(ISNUMBER(SEARCH("n/a",H2862)),"",CONCATENATE(C2862," ",H2862,","))</f>
        <v>"adult_cny": 1373.5,</v>
      </c>
      <c r="E2862" s="18" t="s">
        <v>65</v>
      </c>
      <c r="F2862" t="s">
        <v>116</v>
      </c>
      <c r="G2862" t="s">
        <v>119</v>
      </c>
      <c r="H2862" s="22">
        <f t="shared" si="746"/>
        <v>1373.5</v>
      </c>
      <c r="I2862" s="22" t="s">
        <v>127</v>
      </c>
      <c r="J2862">
        <f>COUNT(H2862:H2865)</f>
        <v>4</v>
      </c>
      <c r="K2862" t="b">
        <f t="shared" ca="1" si="737"/>
        <v>0</v>
      </c>
    </row>
    <row r="2863" spans="1:11">
      <c r="A2863" s="18">
        <f t="shared" si="743"/>
        <v>67</v>
      </c>
      <c r="B2863" s="18">
        <f t="shared" si="739"/>
        <v>24</v>
      </c>
      <c r="C2863" s="19" t="s">
        <v>16</v>
      </c>
      <c r="D2863" s="18" t="str">
        <f t="shared" ref="D2863:D2865" si="748">IF(ISNUMBER(SEARCH("n/a",H2863)),"",CONCATENATE(C2863," ",H2863,","))</f>
        <v>"adult_hkd": 1590,</v>
      </c>
      <c r="E2863" s="18" t="s">
        <v>65</v>
      </c>
      <c r="F2863" t="s">
        <v>116</v>
      </c>
      <c r="G2863" t="s">
        <v>119</v>
      </c>
      <c r="H2863" s="22">
        <f t="shared" si="746"/>
        <v>1590</v>
      </c>
      <c r="I2863" s="22" t="s">
        <v>127</v>
      </c>
      <c r="K2863" t="b">
        <f t="shared" ca="1" si="737"/>
        <v>0</v>
      </c>
    </row>
    <row r="2864" spans="1:11">
      <c r="A2864" s="18">
        <f t="shared" si="743"/>
        <v>67</v>
      </c>
      <c r="B2864" s="18">
        <f t="shared" si="739"/>
        <v>25</v>
      </c>
      <c r="C2864" s="19" t="s">
        <v>17</v>
      </c>
      <c r="D2864" s="18" t="str">
        <f t="shared" si="748"/>
        <v>"child_cny": 687,</v>
      </c>
      <c r="E2864" s="18" t="s">
        <v>65</v>
      </c>
      <c r="F2864" t="s">
        <v>116</v>
      </c>
      <c r="G2864" t="s">
        <v>119</v>
      </c>
      <c r="H2864" s="22">
        <f t="shared" si="746"/>
        <v>687</v>
      </c>
      <c r="I2864" s="22" t="s">
        <v>127</v>
      </c>
      <c r="K2864" t="b">
        <f t="shared" ca="1" si="737"/>
        <v>0</v>
      </c>
    </row>
    <row r="2865" spans="1:11">
      <c r="A2865" s="18">
        <f t="shared" si="743"/>
        <v>67</v>
      </c>
      <c r="B2865" s="18">
        <f t="shared" si="739"/>
        <v>26</v>
      </c>
      <c r="C2865" s="19" t="s">
        <v>18</v>
      </c>
      <c r="D2865" s="18" t="str">
        <f t="shared" si="748"/>
        <v>"child_hkd": 795,</v>
      </c>
      <c r="E2865" s="18" t="s">
        <v>65</v>
      </c>
      <c r="F2865" t="s">
        <v>116</v>
      </c>
      <c r="G2865" t="s">
        <v>119</v>
      </c>
      <c r="H2865" s="22">
        <f t="shared" si="746"/>
        <v>795</v>
      </c>
      <c r="I2865" s="22" t="s">
        <v>127</v>
      </c>
      <c r="K2865" t="b">
        <f t="shared" ca="1" si="737"/>
        <v>0</v>
      </c>
    </row>
    <row r="2866" spans="1:11">
      <c r="A2866">
        <f t="shared" si="743"/>
        <v>67</v>
      </c>
      <c r="B2866">
        <f t="shared" si="739"/>
        <v>27</v>
      </c>
      <c r="C2866" s="1" t="s">
        <v>11</v>
      </c>
      <c r="D2866" t="str">
        <f>IF(J2862=0,"",C2866)</f>
        <v>"class_title":"premium_class",</v>
      </c>
      <c r="E2866" t="s">
        <v>65</v>
      </c>
      <c r="F2866" t="s">
        <v>116</v>
      </c>
      <c r="H2866" s="22">
        <f t="shared" si="746"/>
        <v>0</v>
      </c>
      <c r="I2866" s="22" t="s">
        <v>127</v>
      </c>
      <c r="K2866" t="b">
        <f t="shared" ca="1" si="737"/>
        <v>0</v>
      </c>
    </row>
    <row r="2867" spans="1:11">
      <c r="A2867">
        <f t="shared" si="743"/>
        <v>67</v>
      </c>
      <c r="B2867">
        <f t="shared" si="739"/>
        <v>28</v>
      </c>
      <c r="C2867" s="1" t="s">
        <v>12</v>
      </c>
      <c r="D2867" t="str">
        <f>IF(J2862=0,"",C2867)</f>
        <v>"class_type":2</v>
      </c>
      <c r="E2867" t="s">
        <v>65</v>
      </c>
      <c r="F2867" t="s">
        <v>116</v>
      </c>
      <c r="H2867" s="22">
        <f t="shared" si="746"/>
        <v>0</v>
      </c>
      <c r="I2867" s="22" t="s">
        <v>127</v>
      </c>
      <c r="K2867" t="b">
        <f t="shared" ca="1" si="737"/>
        <v>0</v>
      </c>
    </row>
    <row r="2868" spans="1:11">
      <c r="A2868">
        <f t="shared" si="743"/>
        <v>67</v>
      </c>
      <c r="B2868">
        <f t="shared" si="739"/>
        <v>29</v>
      </c>
      <c r="C2868" s="1" t="s">
        <v>1</v>
      </c>
      <c r="D2868" t="str">
        <f>IF(J2862=0,"",IF(SUM(J2870:J2886)&gt;0,C2868,"}"))</f>
        <v>},</v>
      </c>
      <c r="E2868" t="s">
        <v>65</v>
      </c>
      <c r="F2868" t="s">
        <v>116</v>
      </c>
      <c r="H2868" s="22">
        <f t="shared" si="746"/>
        <v>0</v>
      </c>
      <c r="I2868" s="22" t="s">
        <v>127</v>
      </c>
      <c r="K2868" t="b">
        <f t="shared" ca="1" si="737"/>
        <v>0</v>
      </c>
    </row>
    <row r="2869" spans="1:11">
      <c r="A2869">
        <f t="shared" si="743"/>
        <v>67</v>
      </c>
      <c r="B2869">
        <f t="shared" si="739"/>
        <v>30</v>
      </c>
      <c r="C2869" s="1" t="s">
        <v>0</v>
      </c>
      <c r="D2869" t="str">
        <f>IF(J2870=0,"",C2869)</f>
        <v>{</v>
      </c>
      <c r="E2869" t="s">
        <v>65</v>
      </c>
      <c r="F2869" t="s">
        <v>116</v>
      </c>
      <c r="H2869" s="22">
        <f t="shared" si="746"/>
        <v>0</v>
      </c>
      <c r="I2869" s="22" t="s">
        <v>127</v>
      </c>
      <c r="K2869" t="b">
        <f t="shared" ca="1" si="737"/>
        <v>0</v>
      </c>
    </row>
    <row r="2870" spans="1:11">
      <c r="A2870" s="20">
        <f t="shared" si="743"/>
        <v>67</v>
      </c>
      <c r="B2870" s="20">
        <f t="shared" si="739"/>
        <v>31</v>
      </c>
      <c r="C2870" s="21" t="s">
        <v>15</v>
      </c>
      <c r="D2870" s="20" t="str">
        <f>IF(ISNUMBER(SEARCH("n/a",H2870)),"",CONCATENATE(C2870," ",H2870,","))</f>
        <v>"adult_cny": 2287,</v>
      </c>
      <c r="E2870" s="20" t="s">
        <v>65</v>
      </c>
      <c r="F2870" t="s">
        <v>116</v>
      </c>
      <c r="G2870" t="s">
        <v>120</v>
      </c>
      <c r="H2870" s="22">
        <f t="shared" si="746"/>
        <v>2287</v>
      </c>
      <c r="I2870" s="22" t="s">
        <v>127</v>
      </c>
      <c r="J2870">
        <f>COUNT(H2870:H2873)</f>
        <v>4</v>
      </c>
      <c r="K2870" t="b">
        <f t="shared" ca="1" si="737"/>
        <v>0</v>
      </c>
    </row>
    <row r="2871" spans="1:11">
      <c r="A2871" s="20">
        <f t="shared" si="743"/>
        <v>67</v>
      </c>
      <c r="B2871" s="20">
        <f t="shared" si="739"/>
        <v>32</v>
      </c>
      <c r="C2871" s="21" t="s">
        <v>16</v>
      </c>
      <c r="D2871" s="20" t="str">
        <f t="shared" ref="D2871:D2873" si="749">IF(ISNUMBER(SEARCH("n/a",H2871)),"",CONCATENATE(C2871," ",H2871,","))</f>
        <v>"adult_hkd": 2647,</v>
      </c>
      <c r="E2871" s="20" t="s">
        <v>65</v>
      </c>
      <c r="F2871" t="s">
        <v>116</v>
      </c>
      <c r="G2871" t="s">
        <v>120</v>
      </c>
      <c r="H2871" s="22">
        <f t="shared" si="746"/>
        <v>2647</v>
      </c>
      <c r="I2871" s="22" t="s">
        <v>127</v>
      </c>
      <c r="K2871" t="b">
        <f t="shared" ca="1" si="737"/>
        <v>0</v>
      </c>
    </row>
    <row r="2872" spans="1:11">
      <c r="A2872" s="20">
        <f t="shared" si="743"/>
        <v>67</v>
      </c>
      <c r="B2872" s="20">
        <f t="shared" si="739"/>
        <v>33</v>
      </c>
      <c r="C2872" s="21" t="s">
        <v>17</v>
      </c>
      <c r="D2872" s="20" t="str">
        <f t="shared" si="749"/>
        <v>"child_cny": 1143.5,</v>
      </c>
      <c r="E2872" s="20" t="s">
        <v>65</v>
      </c>
      <c r="F2872" t="s">
        <v>116</v>
      </c>
      <c r="G2872" t="s">
        <v>120</v>
      </c>
      <c r="H2872" s="22">
        <f t="shared" si="746"/>
        <v>1143.5</v>
      </c>
      <c r="I2872" s="22" t="s">
        <v>127</v>
      </c>
      <c r="K2872" t="b">
        <f t="shared" ca="1" si="737"/>
        <v>0</v>
      </c>
    </row>
    <row r="2873" spans="1:11">
      <c r="A2873" s="20">
        <f t="shared" si="743"/>
        <v>67</v>
      </c>
      <c r="B2873" s="20">
        <f t="shared" si="739"/>
        <v>34</v>
      </c>
      <c r="C2873" s="21" t="s">
        <v>18</v>
      </c>
      <c r="D2873" s="20" t="str">
        <f t="shared" si="749"/>
        <v>"child_hkd": 1323,</v>
      </c>
      <c r="E2873" s="20" t="s">
        <v>65</v>
      </c>
      <c r="F2873" t="s">
        <v>116</v>
      </c>
      <c r="G2873" t="s">
        <v>120</v>
      </c>
      <c r="H2873" s="22">
        <f t="shared" si="746"/>
        <v>1323</v>
      </c>
      <c r="I2873" s="22" t="s">
        <v>127</v>
      </c>
      <c r="K2873" t="b">
        <f t="shared" ca="1" si="737"/>
        <v>0</v>
      </c>
    </row>
    <row r="2874" spans="1:11">
      <c r="A2874">
        <f t="shared" si="743"/>
        <v>67</v>
      </c>
      <c r="B2874">
        <f t="shared" si="739"/>
        <v>35</v>
      </c>
      <c r="C2874" s="1" t="s">
        <v>13</v>
      </c>
      <c r="D2874" t="str">
        <f>IF(J2870=0,"",C2874)</f>
        <v>"class_title":"business_class",</v>
      </c>
      <c r="E2874" t="s">
        <v>65</v>
      </c>
      <c r="F2874" t="s">
        <v>116</v>
      </c>
      <c r="H2874" s="22">
        <f t="shared" si="746"/>
        <v>0</v>
      </c>
      <c r="I2874" s="22" t="s">
        <v>127</v>
      </c>
      <c r="K2874" t="b">
        <f t="shared" ca="1" si="737"/>
        <v>0</v>
      </c>
    </row>
    <row r="2875" spans="1:11">
      <c r="A2875">
        <f t="shared" si="743"/>
        <v>67</v>
      </c>
      <c r="B2875">
        <f t="shared" si="739"/>
        <v>36</v>
      </c>
      <c r="C2875" s="1" t="s">
        <v>14</v>
      </c>
      <c r="D2875" t="str">
        <f>IF(J2870=0,"",C2875)</f>
        <v>"class_type":1</v>
      </c>
      <c r="E2875" t="s">
        <v>65</v>
      </c>
      <c r="F2875" t="s">
        <v>116</v>
      </c>
      <c r="H2875" s="22">
        <f t="shared" si="746"/>
        <v>0</v>
      </c>
      <c r="I2875" s="22" t="s">
        <v>127</v>
      </c>
      <c r="K2875" t="b">
        <f t="shared" ca="1" si="737"/>
        <v>0</v>
      </c>
    </row>
    <row r="2876" spans="1:11">
      <c r="A2876">
        <f t="shared" si="743"/>
        <v>67</v>
      </c>
      <c r="B2876">
        <f t="shared" si="739"/>
        <v>37</v>
      </c>
      <c r="C2876" s="1" t="s">
        <v>2</v>
      </c>
      <c r="D2876" t="str">
        <f>IF(J2870=0,"",C2876)</f>
        <v>}</v>
      </c>
      <c r="E2876" t="s">
        <v>65</v>
      </c>
      <c r="F2876" t="s">
        <v>116</v>
      </c>
      <c r="H2876" s="22">
        <f t="shared" si="746"/>
        <v>0</v>
      </c>
      <c r="I2876" s="22" t="s">
        <v>127</v>
      </c>
      <c r="K2876" t="b">
        <f t="shared" ca="1" si="737"/>
        <v>0</v>
      </c>
    </row>
    <row r="2877" spans="1:11">
      <c r="A2877">
        <f t="shared" si="743"/>
        <v>67</v>
      </c>
      <c r="B2877">
        <f t="shared" si="739"/>
        <v>38</v>
      </c>
      <c r="C2877" s="1" t="s">
        <v>3</v>
      </c>
      <c r="D2877" t="str">
        <f t="shared" ref="D2877:D2879" si="750">C2877</f>
        <v>]</v>
      </c>
      <c r="E2877" t="s">
        <v>65</v>
      </c>
      <c r="F2877" t="s">
        <v>116</v>
      </c>
      <c r="H2877" s="22">
        <f t="shared" si="746"/>
        <v>0</v>
      </c>
      <c r="I2877" s="22" t="s">
        <v>127</v>
      </c>
      <c r="K2877" t="b">
        <f t="shared" ca="1" si="737"/>
        <v>0</v>
      </c>
    </row>
    <row r="2878" spans="1:11">
      <c r="A2878">
        <f t="shared" si="743"/>
        <v>67</v>
      </c>
      <c r="B2878">
        <f t="shared" si="739"/>
        <v>39</v>
      </c>
      <c r="C2878" s="1" t="s">
        <v>2</v>
      </c>
      <c r="D2878" t="str">
        <f t="shared" si="750"/>
        <v>}</v>
      </c>
      <c r="E2878" t="s">
        <v>65</v>
      </c>
      <c r="F2878" t="s">
        <v>116</v>
      </c>
      <c r="H2878" s="22">
        <f t="shared" si="746"/>
        <v>0</v>
      </c>
      <c r="I2878" s="22" t="s">
        <v>127</v>
      </c>
      <c r="K2878" t="b">
        <f t="shared" ca="1" si="737"/>
        <v>0</v>
      </c>
    </row>
    <row r="2879" spans="1:11">
      <c r="A2879">
        <f t="shared" si="743"/>
        <v>67</v>
      </c>
      <c r="B2879">
        <f t="shared" si="739"/>
        <v>40</v>
      </c>
      <c r="C2879" s="1" t="s">
        <v>4</v>
      </c>
      <c r="D2879" t="str">
        <f t="shared" si="750"/>
        <v>],</v>
      </c>
      <c r="E2879" t="s">
        <v>65</v>
      </c>
      <c r="F2879" t="s">
        <v>116</v>
      </c>
      <c r="H2879" s="22">
        <f t="shared" si="746"/>
        <v>0</v>
      </c>
      <c r="I2879" s="22" t="s">
        <v>127</v>
      </c>
      <c r="K2879" t="b">
        <f t="shared" ca="1" si="737"/>
        <v>0</v>
      </c>
    </row>
    <row r="2880" spans="1:11">
      <c r="A2880">
        <f t="shared" si="743"/>
        <v>67</v>
      </c>
      <c r="B2880">
        <f t="shared" si="739"/>
        <v>41</v>
      </c>
      <c r="C2880" s="1" t="s">
        <v>19</v>
      </c>
      <c r="D2880" t="str">
        <f>CONCATENATE(C2880," ",A2880,",")</f>
        <v>"fee_id": 67,</v>
      </c>
      <c r="E2880" t="s">
        <v>65</v>
      </c>
      <c r="F2880" t="s">
        <v>116</v>
      </c>
      <c r="H2880" s="22">
        <f t="shared" si="746"/>
        <v>0</v>
      </c>
      <c r="I2880" s="22" t="s">
        <v>127</v>
      </c>
      <c r="K2880" t="b">
        <f t="shared" ca="1" si="737"/>
        <v>0</v>
      </c>
    </row>
    <row r="2881" spans="1:11">
      <c r="A2881">
        <f t="shared" si="743"/>
        <v>67</v>
      </c>
      <c r="B2881">
        <f t="shared" si="739"/>
        <v>42</v>
      </c>
      <c r="C2881" s="1" t="s">
        <v>129</v>
      </c>
      <c r="D2881" t="str">
        <f>CONCATENATE(C2881,E2881,"2",F2881,"""")</f>
        <v>"route_id": "KMN2WEK"</v>
      </c>
      <c r="E2881" t="s">
        <v>65</v>
      </c>
      <c r="F2881" t="s">
        <v>116</v>
      </c>
      <c r="H2881" s="22">
        <f t="shared" si="746"/>
        <v>0</v>
      </c>
      <c r="I2881" s="22" t="s">
        <v>127</v>
      </c>
      <c r="K2881" t="b">
        <f t="shared" ca="1" si="737"/>
        <v>0</v>
      </c>
    </row>
    <row r="2882" spans="1:11">
      <c r="A2882">
        <f t="shared" si="743"/>
        <v>67</v>
      </c>
      <c r="B2882">
        <f t="shared" si="739"/>
        <v>43</v>
      </c>
      <c r="C2882" s="1" t="s">
        <v>1</v>
      </c>
      <c r="D2882" t="str">
        <f>IF(D2883="","}",C2882)</f>
        <v>},</v>
      </c>
      <c r="E2882" t="s">
        <v>65</v>
      </c>
      <c r="F2882" t="s">
        <v>116</v>
      </c>
      <c r="H2882" s="22">
        <f t="shared" si="746"/>
        <v>0</v>
      </c>
      <c r="I2882" s="22" t="s">
        <v>127</v>
      </c>
      <c r="K2882" t="b">
        <f t="shared" ref="K2882:K2945" ca="1" si="751">IF(EXACT($N$1,$N$2),"",FALSE)</f>
        <v>0</v>
      </c>
    </row>
    <row r="2883" spans="1:11">
      <c r="A2883">
        <f t="shared" si="743"/>
        <v>68</v>
      </c>
      <c r="B2883">
        <f t="shared" ref="B2883:B2946" si="752">MOD((ROW(C2883)-2),43)+1</f>
        <v>1</v>
      </c>
      <c r="C2883" s="1" t="s">
        <v>0</v>
      </c>
      <c r="D2883" t="str">
        <f>C2883</f>
        <v>{</v>
      </c>
      <c r="E2883" t="s">
        <v>67</v>
      </c>
      <c r="F2883" t="s">
        <v>116</v>
      </c>
      <c r="H2883" s="22">
        <f t="shared" si="746"/>
        <v>0</v>
      </c>
      <c r="I2883" s="22" t="s">
        <v>127</v>
      </c>
      <c r="K2883" t="b">
        <f t="shared" ca="1" si="751"/>
        <v>0</v>
      </c>
    </row>
    <row r="2884" spans="1:11">
      <c r="A2884">
        <f t="shared" si="743"/>
        <v>68</v>
      </c>
      <c r="B2884">
        <f t="shared" si="752"/>
        <v>2</v>
      </c>
      <c r="C2884" s="1" t="s">
        <v>5</v>
      </c>
      <c r="D2884" t="str">
        <f t="shared" ref="D2884:D2887" si="753">C2884</f>
        <v>"fee_data":[</v>
      </c>
      <c r="E2884" t="s">
        <v>67</v>
      </c>
      <c r="F2884" t="s">
        <v>116</v>
      </c>
      <c r="H2884" s="22">
        <f t="shared" si="746"/>
        <v>0</v>
      </c>
      <c r="I2884" s="22" t="s">
        <v>127</v>
      </c>
      <c r="K2884" t="b">
        <f t="shared" ca="1" si="751"/>
        <v>0</v>
      </c>
    </row>
    <row r="2885" spans="1:11">
      <c r="A2885">
        <f t="shared" si="743"/>
        <v>68</v>
      </c>
      <c r="B2885">
        <f t="shared" si="752"/>
        <v>3</v>
      </c>
      <c r="C2885" s="1" t="s">
        <v>0</v>
      </c>
      <c r="D2885" t="str">
        <f t="shared" si="753"/>
        <v>{</v>
      </c>
      <c r="E2885" t="s">
        <v>67</v>
      </c>
      <c r="F2885" t="s">
        <v>116</v>
      </c>
      <c r="H2885" s="22">
        <f t="shared" si="746"/>
        <v>0</v>
      </c>
      <c r="I2885" s="22" t="s">
        <v>127</v>
      </c>
      <c r="K2885" t="b">
        <f t="shared" ca="1" si="751"/>
        <v>0</v>
      </c>
    </row>
    <row r="2886" spans="1:11">
      <c r="A2886">
        <f t="shared" si="743"/>
        <v>68</v>
      </c>
      <c r="B2886">
        <f t="shared" si="752"/>
        <v>4</v>
      </c>
      <c r="C2886" s="24" t="s">
        <v>133</v>
      </c>
      <c r="D2886" t="str">
        <f>CONCATENATE(C2886,$M$1,",",$N$1,""",")</f>
        <v>"fee_date":"2019,2",</v>
      </c>
      <c r="E2886" t="s">
        <v>67</v>
      </c>
      <c r="F2886" t="s">
        <v>116</v>
      </c>
      <c r="H2886" s="22">
        <f t="shared" si="746"/>
        <v>0</v>
      </c>
      <c r="I2886" s="22" t="s">
        <v>127</v>
      </c>
      <c r="K2886" t="b">
        <f t="shared" ca="1" si="751"/>
        <v>0</v>
      </c>
    </row>
    <row r="2887" spans="1:11">
      <c r="A2887">
        <f t="shared" si="743"/>
        <v>68</v>
      </c>
      <c r="B2887">
        <f t="shared" si="752"/>
        <v>5</v>
      </c>
      <c r="C2887" s="1" t="s">
        <v>6</v>
      </c>
      <c r="D2887" t="str">
        <f t="shared" si="753"/>
        <v>"fee_detail":[</v>
      </c>
      <c r="E2887" t="s">
        <v>67</v>
      </c>
      <c r="F2887" t="s">
        <v>116</v>
      </c>
      <c r="H2887" s="22">
        <f t="shared" si="746"/>
        <v>0</v>
      </c>
      <c r="I2887" s="22" t="s">
        <v>127</v>
      </c>
      <c r="K2887" t="b">
        <f t="shared" ca="1" si="751"/>
        <v>0</v>
      </c>
    </row>
    <row r="2888" spans="1:11">
      <c r="A2888">
        <f t="shared" si="743"/>
        <v>68</v>
      </c>
      <c r="B2888">
        <f t="shared" si="752"/>
        <v>6</v>
      </c>
      <c r="C2888" s="1" t="s">
        <v>0</v>
      </c>
      <c r="D2888" t="str">
        <f>IF(J2889=0,"",C2888)</f>
        <v>{</v>
      </c>
      <c r="E2888" t="s">
        <v>67</v>
      </c>
      <c r="F2888" t="s">
        <v>116</v>
      </c>
      <c r="H2888" s="22">
        <f t="shared" si="746"/>
        <v>0</v>
      </c>
      <c r="I2888" s="22" t="s">
        <v>127</v>
      </c>
      <c r="K2888" t="b">
        <f t="shared" ca="1" si="751"/>
        <v>0</v>
      </c>
    </row>
    <row r="2889" spans="1:11">
      <c r="A2889" s="14">
        <f t="shared" si="743"/>
        <v>68</v>
      </c>
      <c r="B2889" s="14">
        <f t="shared" si="752"/>
        <v>7</v>
      </c>
      <c r="C2889" s="15" t="s">
        <v>15</v>
      </c>
      <c r="D2889" s="14" t="str">
        <f>IF(ISNUMBER(SEARCH("n/a",H2889)),"",CONCATENATE(C2889," ",H2889,","))</f>
        <v>"adult_cny": 142,</v>
      </c>
      <c r="E2889" s="14" t="s">
        <v>67</v>
      </c>
      <c r="F2889" t="s">
        <v>116</v>
      </c>
      <c r="G2889" t="s">
        <v>117</v>
      </c>
      <c r="H2889" s="22">
        <f t="shared" si="746"/>
        <v>142</v>
      </c>
      <c r="I2889" s="22" t="s">
        <v>127</v>
      </c>
      <c r="J2889">
        <f>COUNT(H2889:H2892)</f>
        <v>4</v>
      </c>
      <c r="K2889" t="b">
        <f t="shared" ca="1" si="751"/>
        <v>0</v>
      </c>
    </row>
    <row r="2890" spans="1:11">
      <c r="A2890" s="14">
        <f t="shared" si="743"/>
        <v>68</v>
      </c>
      <c r="B2890" s="14">
        <f t="shared" si="752"/>
        <v>8</v>
      </c>
      <c r="C2890" s="15" t="s">
        <v>16</v>
      </c>
      <c r="D2890" s="14" t="str">
        <f t="shared" ref="D2890:D2892" si="754">IF(ISNUMBER(SEARCH("n/a",H2890)),"",CONCATENATE(C2890," ",H2890,","))</f>
        <v>"adult_hkd": 164,</v>
      </c>
      <c r="E2890" s="14" t="s">
        <v>67</v>
      </c>
      <c r="F2890" t="s">
        <v>116</v>
      </c>
      <c r="G2890" t="s">
        <v>117</v>
      </c>
      <c r="H2890" s="22">
        <f t="shared" si="746"/>
        <v>164</v>
      </c>
      <c r="I2890" s="22" t="s">
        <v>127</v>
      </c>
      <c r="K2890" t="b">
        <f t="shared" ca="1" si="751"/>
        <v>0</v>
      </c>
    </row>
    <row r="2891" spans="1:11">
      <c r="A2891" s="14">
        <f t="shared" si="743"/>
        <v>68</v>
      </c>
      <c r="B2891" s="14">
        <f t="shared" si="752"/>
        <v>9</v>
      </c>
      <c r="C2891" s="15" t="s">
        <v>17</v>
      </c>
      <c r="D2891" s="14" t="str">
        <f t="shared" si="754"/>
        <v>"child_cny": 73,</v>
      </c>
      <c r="E2891" s="14" t="s">
        <v>67</v>
      </c>
      <c r="F2891" t="s">
        <v>116</v>
      </c>
      <c r="G2891" t="s">
        <v>117</v>
      </c>
      <c r="H2891" s="22">
        <f t="shared" si="746"/>
        <v>73</v>
      </c>
      <c r="I2891" s="22" t="s">
        <v>127</v>
      </c>
      <c r="K2891" t="b">
        <f t="shared" ca="1" si="751"/>
        <v>0</v>
      </c>
    </row>
    <row r="2892" spans="1:11">
      <c r="A2892" s="14">
        <f t="shared" si="743"/>
        <v>68</v>
      </c>
      <c r="B2892" s="14">
        <f t="shared" si="752"/>
        <v>10</v>
      </c>
      <c r="C2892" s="15" t="s">
        <v>18</v>
      </c>
      <c r="D2892" s="14" t="str">
        <f t="shared" si="754"/>
        <v>"child_hkd": 84,</v>
      </c>
      <c r="E2892" s="14" t="s">
        <v>67</v>
      </c>
      <c r="F2892" t="s">
        <v>116</v>
      </c>
      <c r="G2892" t="s">
        <v>117</v>
      </c>
      <c r="H2892" s="22">
        <f t="shared" si="746"/>
        <v>84</v>
      </c>
      <c r="I2892" s="22" t="s">
        <v>127</v>
      </c>
      <c r="K2892" t="b">
        <f t="shared" ca="1" si="751"/>
        <v>0</v>
      </c>
    </row>
    <row r="2893" spans="1:11">
      <c r="A2893">
        <f t="shared" si="743"/>
        <v>68</v>
      </c>
      <c r="B2893">
        <f t="shared" si="752"/>
        <v>11</v>
      </c>
      <c r="C2893" s="1" t="s">
        <v>7</v>
      </c>
      <c r="D2893" t="str">
        <f>IF(J2889=0,"",C2893)</f>
        <v>"class_title":"second_class",</v>
      </c>
      <c r="E2893" t="s">
        <v>67</v>
      </c>
      <c r="F2893" t="s">
        <v>116</v>
      </c>
      <c r="H2893" s="22">
        <f t="shared" si="746"/>
        <v>0</v>
      </c>
      <c r="I2893" s="22" t="s">
        <v>127</v>
      </c>
      <c r="K2893" t="b">
        <f t="shared" ca="1" si="751"/>
        <v>0</v>
      </c>
    </row>
    <row r="2894" spans="1:11">
      <c r="A2894">
        <f t="shared" si="743"/>
        <v>68</v>
      </c>
      <c r="B2894">
        <f t="shared" si="752"/>
        <v>12</v>
      </c>
      <c r="C2894" s="1" t="s">
        <v>8</v>
      </c>
      <c r="D2894" t="str">
        <f>IF(J2889=0,"",C2894)</f>
        <v>"class_type":4</v>
      </c>
      <c r="E2894" t="s">
        <v>67</v>
      </c>
      <c r="F2894" t="s">
        <v>116</v>
      </c>
      <c r="H2894" s="22">
        <f t="shared" si="746"/>
        <v>0</v>
      </c>
      <c r="I2894" s="22" t="s">
        <v>127</v>
      </c>
      <c r="K2894" t="b">
        <f t="shared" ca="1" si="751"/>
        <v>0</v>
      </c>
    </row>
    <row r="2895" spans="1:11">
      <c r="A2895">
        <f t="shared" si="743"/>
        <v>68</v>
      </c>
      <c r="B2895">
        <f t="shared" si="752"/>
        <v>13</v>
      </c>
      <c r="C2895" s="1" t="s">
        <v>1</v>
      </c>
      <c r="D2895" t="str">
        <f>IF(J2889=0,"",IF(SUM(J2897:J2913)&gt;0,C2895,"}"))</f>
        <v>},</v>
      </c>
      <c r="E2895" t="s">
        <v>67</v>
      </c>
      <c r="F2895" t="s">
        <v>116</v>
      </c>
      <c r="H2895" s="22">
        <f t="shared" si="746"/>
        <v>0</v>
      </c>
      <c r="I2895" s="22" t="s">
        <v>127</v>
      </c>
      <c r="K2895" t="b">
        <f t="shared" ca="1" si="751"/>
        <v>0</v>
      </c>
    </row>
    <row r="2896" spans="1:11">
      <c r="A2896">
        <f t="shared" si="743"/>
        <v>68</v>
      </c>
      <c r="B2896">
        <f t="shared" si="752"/>
        <v>14</v>
      </c>
      <c r="C2896" s="1" t="s">
        <v>0</v>
      </c>
      <c r="D2896" t="str">
        <f>IF(J2897=0,"",C2896)</f>
        <v>{</v>
      </c>
      <c r="E2896" t="s">
        <v>67</v>
      </c>
      <c r="F2896" t="s">
        <v>116</v>
      </c>
      <c r="H2896" s="22">
        <f t="shared" si="746"/>
        <v>0</v>
      </c>
      <c r="I2896" s="22" t="s">
        <v>127</v>
      </c>
      <c r="K2896" t="b">
        <f t="shared" ca="1" si="751"/>
        <v>0</v>
      </c>
    </row>
    <row r="2897" spans="1:11">
      <c r="A2897" s="16">
        <f t="shared" si="743"/>
        <v>68</v>
      </c>
      <c r="B2897" s="16">
        <f t="shared" si="752"/>
        <v>15</v>
      </c>
      <c r="C2897" s="17" t="s">
        <v>15</v>
      </c>
      <c r="D2897" s="16" t="str">
        <f>IF(ISNUMBER(SEARCH("n/a",H2897)),"",CONCATENATE(C2897," ",H2897,","))</f>
        <v>"adult_cny": 227,</v>
      </c>
      <c r="E2897" s="16" t="s">
        <v>67</v>
      </c>
      <c r="F2897" t="s">
        <v>116</v>
      </c>
      <c r="G2897" t="s">
        <v>118</v>
      </c>
      <c r="H2897" s="22">
        <f t="shared" si="746"/>
        <v>227</v>
      </c>
      <c r="I2897" s="22" t="s">
        <v>127</v>
      </c>
      <c r="J2897">
        <f>COUNT(H2897:H2900)</f>
        <v>4</v>
      </c>
      <c r="K2897" t="b">
        <f t="shared" ca="1" si="751"/>
        <v>0</v>
      </c>
    </row>
    <row r="2898" spans="1:11">
      <c r="A2898" s="16">
        <f t="shared" si="743"/>
        <v>68</v>
      </c>
      <c r="B2898" s="16">
        <f t="shared" si="752"/>
        <v>16</v>
      </c>
      <c r="C2898" s="17" t="s">
        <v>16</v>
      </c>
      <c r="D2898" s="16" t="str">
        <f t="shared" ref="D2898:D2900" si="755">IF(ISNUMBER(SEARCH("n/a",H2898)),"",CONCATENATE(C2898," ",H2898,","))</f>
        <v>"adult_hkd": 263,</v>
      </c>
      <c r="E2898" s="16" t="s">
        <v>67</v>
      </c>
      <c r="F2898" t="s">
        <v>116</v>
      </c>
      <c r="G2898" t="s">
        <v>118</v>
      </c>
      <c r="H2898" s="22">
        <f t="shared" si="746"/>
        <v>263</v>
      </c>
      <c r="I2898" s="22" t="s">
        <v>127</v>
      </c>
      <c r="K2898" t="b">
        <f t="shared" ca="1" si="751"/>
        <v>0</v>
      </c>
    </row>
    <row r="2899" spans="1:11">
      <c r="A2899" s="16">
        <f t="shared" si="743"/>
        <v>68</v>
      </c>
      <c r="B2899" s="16">
        <f t="shared" si="752"/>
        <v>17</v>
      </c>
      <c r="C2899" s="17" t="s">
        <v>17</v>
      </c>
      <c r="D2899" s="16" t="str">
        <f t="shared" si="755"/>
        <v>"child_cny": 117,</v>
      </c>
      <c r="E2899" s="16" t="s">
        <v>67</v>
      </c>
      <c r="F2899" t="s">
        <v>116</v>
      </c>
      <c r="G2899" t="s">
        <v>118</v>
      </c>
      <c r="H2899" s="22">
        <f t="shared" si="746"/>
        <v>117</v>
      </c>
      <c r="I2899" s="22" t="s">
        <v>127</v>
      </c>
      <c r="K2899" t="b">
        <f t="shared" ca="1" si="751"/>
        <v>0</v>
      </c>
    </row>
    <row r="2900" spans="1:11">
      <c r="A2900" s="16">
        <f t="shared" si="743"/>
        <v>68</v>
      </c>
      <c r="B2900" s="16">
        <f t="shared" si="752"/>
        <v>18</v>
      </c>
      <c r="C2900" s="17" t="s">
        <v>18</v>
      </c>
      <c r="D2900" s="16" t="str">
        <f t="shared" si="755"/>
        <v>"child_hkd": 135,</v>
      </c>
      <c r="E2900" s="16" t="s">
        <v>67</v>
      </c>
      <c r="F2900" t="s">
        <v>116</v>
      </c>
      <c r="G2900" t="s">
        <v>118</v>
      </c>
      <c r="H2900" s="22">
        <f t="shared" si="746"/>
        <v>135</v>
      </c>
      <c r="I2900" s="22" t="s">
        <v>127</v>
      </c>
      <c r="K2900" t="b">
        <f t="shared" ca="1" si="751"/>
        <v>0</v>
      </c>
    </row>
    <row r="2901" spans="1:11">
      <c r="A2901">
        <f t="shared" si="743"/>
        <v>68</v>
      </c>
      <c r="B2901">
        <f t="shared" si="752"/>
        <v>19</v>
      </c>
      <c r="C2901" s="1" t="s">
        <v>9</v>
      </c>
      <c r="D2901" t="str">
        <f>IF(J2897=0,"",C2901)</f>
        <v>"class_title":"first_class",</v>
      </c>
      <c r="E2901" t="s">
        <v>67</v>
      </c>
      <c r="F2901" t="s">
        <v>116</v>
      </c>
      <c r="H2901" s="22">
        <f t="shared" si="746"/>
        <v>0</v>
      </c>
      <c r="I2901" s="22" t="s">
        <v>127</v>
      </c>
      <c r="K2901" t="b">
        <f t="shared" ca="1" si="751"/>
        <v>0</v>
      </c>
    </row>
    <row r="2902" spans="1:11">
      <c r="A2902">
        <f t="shared" si="743"/>
        <v>68</v>
      </c>
      <c r="B2902">
        <f t="shared" si="752"/>
        <v>20</v>
      </c>
      <c r="C2902" s="1" t="s">
        <v>10</v>
      </c>
      <c r="D2902" t="str">
        <f>IF(J2897=0,"",C2902)</f>
        <v>"class_type":3</v>
      </c>
      <c r="E2902" t="s">
        <v>67</v>
      </c>
      <c r="F2902" t="s">
        <v>116</v>
      </c>
      <c r="H2902" s="22">
        <f t="shared" si="746"/>
        <v>0</v>
      </c>
      <c r="I2902" s="22" t="s">
        <v>127</v>
      </c>
      <c r="K2902" t="b">
        <f t="shared" ca="1" si="751"/>
        <v>0</v>
      </c>
    </row>
    <row r="2903" spans="1:11">
      <c r="A2903">
        <f t="shared" si="743"/>
        <v>68</v>
      </c>
      <c r="B2903">
        <f t="shared" si="752"/>
        <v>21</v>
      </c>
      <c r="C2903" s="1" t="s">
        <v>1</v>
      </c>
      <c r="D2903" t="str">
        <f>IF(J2897=0,"",IF(SUM(J2905:J2921)&gt;0,C2903,"}"))</f>
        <v>},</v>
      </c>
      <c r="E2903" t="s">
        <v>67</v>
      </c>
      <c r="F2903" t="s">
        <v>116</v>
      </c>
      <c r="H2903" s="22">
        <f t="shared" si="746"/>
        <v>0</v>
      </c>
      <c r="I2903" s="22" t="s">
        <v>127</v>
      </c>
      <c r="K2903" t="b">
        <f t="shared" ca="1" si="751"/>
        <v>0</v>
      </c>
    </row>
    <row r="2904" spans="1:11">
      <c r="A2904">
        <f t="shared" si="743"/>
        <v>68</v>
      </c>
      <c r="B2904">
        <f t="shared" si="752"/>
        <v>22</v>
      </c>
      <c r="C2904" s="1" t="s">
        <v>0</v>
      </c>
      <c r="D2904" t="str">
        <f>IF(J2905=0,"",C2904)</f>
        <v>{</v>
      </c>
      <c r="E2904" t="s">
        <v>67</v>
      </c>
      <c r="F2904" t="s">
        <v>116</v>
      </c>
      <c r="H2904" s="22">
        <f t="shared" si="746"/>
        <v>0</v>
      </c>
      <c r="I2904" s="22" t="s">
        <v>127</v>
      </c>
      <c r="K2904" t="b">
        <f t="shared" ca="1" si="751"/>
        <v>0</v>
      </c>
    </row>
    <row r="2905" spans="1:11">
      <c r="A2905" s="18">
        <f t="shared" ref="A2905:A2925" si="756">ROUNDUP((ROW(C2905)-1)/43,0)</f>
        <v>68</v>
      </c>
      <c r="B2905" s="18">
        <f t="shared" si="752"/>
        <v>23</v>
      </c>
      <c r="C2905" s="19" t="s">
        <v>15</v>
      </c>
      <c r="D2905" s="18" t="str">
        <f>IF(ISNUMBER(SEARCH("n/a",H2905)),"",CONCATENATE(C2905," ",H2905,","))</f>
        <v>"adult_cny": 256,</v>
      </c>
      <c r="E2905" s="18" t="s">
        <v>67</v>
      </c>
      <c r="F2905" t="s">
        <v>116</v>
      </c>
      <c r="G2905" t="s">
        <v>119</v>
      </c>
      <c r="H2905" s="22">
        <f t="shared" si="746"/>
        <v>256</v>
      </c>
      <c r="I2905" s="22" t="s">
        <v>127</v>
      </c>
      <c r="J2905">
        <f>COUNT(H2905:H2908)</f>
        <v>4</v>
      </c>
      <c r="K2905" t="b">
        <f t="shared" ca="1" si="751"/>
        <v>0</v>
      </c>
    </row>
    <row r="2906" spans="1:11">
      <c r="A2906" s="18">
        <f t="shared" si="756"/>
        <v>68</v>
      </c>
      <c r="B2906" s="18">
        <f t="shared" si="752"/>
        <v>24</v>
      </c>
      <c r="C2906" s="19" t="s">
        <v>16</v>
      </c>
      <c r="D2906" s="18" t="str">
        <f t="shared" ref="D2906:D2908" si="757">IF(ISNUMBER(SEARCH("n/a",H2906)),"",CONCATENATE(C2906," ",H2906,","))</f>
        <v>"adult_hkd": 296,</v>
      </c>
      <c r="E2906" s="18" t="s">
        <v>67</v>
      </c>
      <c r="F2906" t="s">
        <v>116</v>
      </c>
      <c r="G2906" t="s">
        <v>119</v>
      </c>
      <c r="H2906" s="22">
        <f t="shared" si="746"/>
        <v>296</v>
      </c>
      <c r="I2906" s="22" t="s">
        <v>127</v>
      </c>
      <c r="K2906" t="b">
        <f t="shared" ca="1" si="751"/>
        <v>0</v>
      </c>
    </row>
    <row r="2907" spans="1:11">
      <c r="A2907" s="18">
        <f t="shared" si="756"/>
        <v>68</v>
      </c>
      <c r="B2907" s="18">
        <f t="shared" si="752"/>
        <v>25</v>
      </c>
      <c r="C2907" s="19" t="s">
        <v>17</v>
      </c>
      <c r="D2907" s="18" t="str">
        <f t="shared" si="757"/>
        <v>"child_cny": 132,</v>
      </c>
      <c r="E2907" s="18" t="s">
        <v>67</v>
      </c>
      <c r="F2907" t="s">
        <v>116</v>
      </c>
      <c r="G2907" t="s">
        <v>119</v>
      </c>
      <c r="H2907" s="22">
        <f t="shared" si="746"/>
        <v>132</v>
      </c>
      <c r="I2907" s="22" t="s">
        <v>127</v>
      </c>
      <c r="K2907" t="b">
        <f t="shared" ca="1" si="751"/>
        <v>0</v>
      </c>
    </row>
    <row r="2908" spans="1:11">
      <c r="A2908" s="18">
        <f t="shared" si="756"/>
        <v>68</v>
      </c>
      <c r="B2908" s="18">
        <f t="shared" si="752"/>
        <v>26</v>
      </c>
      <c r="C2908" s="19" t="s">
        <v>18</v>
      </c>
      <c r="D2908" s="18" t="str">
        <f t="shared" si="757"/>
        <v>"child_hkd": 153,</v>
      </c>
      <c r="E2908" s="18" t="s">
        <v>67</v>
      </c>
      <c r="F2908" t="s">
        <v>116</v>
      </c>
      <c r="G2908" t="s">
        <v>119</v>
      </c>
      <c r="H2908" s="22">
        <f t="shared" si="746"/>
        <v>153</v>
      </c>
      <c r="I2908" s="22" t="s">
        <v>127</v>
      </c>
      <c r="K2908" t="b">
        <f t="shared" ca="1" si="751"/>
        <v>0</v>
      </c>
    </row>
    <row r="2909" spans="1:11">
      <c r="A2909">
        <f t="shared" si="756"/>
        <v>68</v>
      </c>
      <c r="B2909">
        <f t="shared" si="752"/>
        <v>27</v>
      </c>
      <c r="C2909" s="1" t="s">
        <v>11</v>
      </c>
      <c r="D2909" t="str">
        <f>IF(J2905=0,"",C2909)</f>
        <v>"class_title":"premium_class",</v>
      </c>
      <c r="E2909" t="s">
        <v>67</v>
      </c>
      <c r="F2909" t="s">
        <v>116</v>
      </c>
      <c r="H2909" s="22">
        <f t="shared" si="746"/>
        <v>0</v>
      </c>
      <c r="I2909" s="22" t="s">
        <v>127</v>
      </c>
      <c r="K2909" t="b">
        <f t="shared" ca="1" si="751"/>
        <v>0</v>
      </c>
    </row>
    <row r="2910" spans="1:11">
      <c r="A2910">
        <f t="shared" si="756"/>
        <v>68</v>
      </c>
      <c r="B2910">
        <f t="shared" si="752"/>
        <v>28</v>
      </c>
      <c r="C2910" s="1" t="s">
        <v>12</v>
      </c>
      <c r="D2910" t="str">
        <f>IF(J2905=0,"",C2910)</f>
        <v>"class_type":2</v>
      </c>
      <c r="E2910" t="s">
        <v>67</v>
      </c>
      <c r="F2910" t="s">
        <v>116</v>
      </c>
      <c r="H2910" s="22">
        <f t="shared" si="746"/>
        <v>0</v>
      </c>
      <c r="I2910" s="22" t="s">
        <v>127</v>
      </c>
      <c r="K2910" t="b">
        <f t="shared" ca="1" si="751"/>
        <v>0</v>
      </c>
    </row>
    <row r="2911" spans="1:11">
      <c r="A2911">
        <f t="shared" si="756"/>
        <v>68</v>
      </c>
      <c r="B2911">
        <f t="shared" si="752"/>
        <v>29</v>
      </c>
      <c r="C2911" s="1" t="s">
        <v>1</v>
      </c>
      <c r="D2911" t="str">
        <f>IF(J2905=0,"",IF(SUM(J2913:J2929)&gt;0,C2911,"}"))</f>
        <v>},</v>
      </c>
      <c r="E2911" t="s">
        <v>67</v>
      </c>
      <c r="F2911" t="s">
        <v>116</v>
      </c>
      <c r="H2911" s="22">
        <f t="shared" si="746"/>
        <v>0</v>
      </c>
      <c r="I2911" s="22" t="s">
        <v>127</v>
      </c>
      <c r="K2911" t="b">
        <f t="shared" ca="1" si="751"/>
        <v>0</v>
      </c>
    </row>
    <row r="2912" spans="1:11">
      <c r="A2912">
        <f t="shared" si="756"/>
        <v>68</v>
      </c>
      <c r="B2912">
        <f t="shared" si="752"/>
        <v>30</v>
      </c>
      <c r="C2912" s="1" t="s">
        <v>0</v>
      </c>
      <c r="D2912" t="str">
        <f>IF(J2913=0,"",C2912)</f>
        <v>{</v>
      </c>
      <c r="E2912" t="s">
        <v>67</v>
      </c>
      <c r="F2912" t="s">
        <v>116</v>
      </c>
      <c r="H2912" s="22">
        <f t="shared" si="746"/>
        <v>0</v>
      </c>
      <c r="I2912" s="22" t="s">
        <v>127</v>
      </c>
      <c r="K2912" t="b">
        <f t="shared" ca="1" si="751"/>
        <v>0</v>
      </c>
    </row>
    <row r="2913" spans="1:11">
      <c r="A2913" s="20">
        <f t="shared" si="756"/>
        <v>68</v>
      </c>
      <c r="B2913" s="20">
        <f t="shared" si="752"/>
        <v>31</v>
      </c>
      <c r="C2913" s="21" t="s">
        <v>15</v>
      </c>
      <c r="D2913" s="20" t="str">
        <f>IF(ISNUMBER(SEARCH("n/a",H2913)),"",CONCATENATE(C2913," ",H2913,","))</f>
        <v>"adult_cny": 426,</v>
      </c>
      <c r="E2913" s="20" t="s">
        <v>67</v>
      </c>
      <c r="F2913" t="s">
        <v>116</v>
      </c>
      <c r="G2913" t="s">
        <v>120</v>
      </c>
      <c r="H2913" s="22">
        <f t="shared" si="746"/>
        <v>426</v>
      </c>
      <c r="I2913" s="22" t="s">
        <v>127</v>
      </c>
      <c r="J2913">
        <f>COUNT(H2913:H2916)</f>
        <v>4</v>
      </c>
      <c r="K2913" t="b">
        <f t="shared" ca="1" si="751"/>
        <v>0</v>
      </c>
    </row>
    <row r="2914" spans="1:11">
      <c r="A2914" s="20">
        <f t="shared" si="756"/>
        <v>68</v>
      </c>
      <c r="B2914" s="20">
        <f t="shared" si="752"/>
        <v>32</v>
      </c>
      <c r="C2914" s="21" t="s">
        <v>16</v>
      </c>
      <c r="D2914" s="20" t="str">
        <f t="shared" ref="D2914:D2916" si="758">IF(ISNUMBER(SEARCH("n/a",H2914)),"",CONCATENATE(C2914," ",H2914,","))</f>
        <v>"adult_hkd": 493,</v>
      </c>
      <c r="E2914" s="20" t="s">
        <v>67</v>
      </c>
      <c r="F2914" t="s">
        <v>116</v>
      </c>
      <c r="G2914" t="s">
        <v>120</v>
      </c>
      <c r="H2914" s="22">
        <f t="shared" si="746"/>
        <v>493</v>
      </c>
      <c r="I2914" s="22" t="s">
        <v>127</v>
      </c>
      <c r="K2914" t="b">
        <f t="shared" ca="1" si="751"/>
        <v>0</v>
      </c>
    </row>
    <row r="2915" spans="1:11">
      <c r="A2915" s="20">
        <f t="shared" si="756"/>
        <v>68</v>
      </c>
      <c r="B2915" s="20">
        <f t="shared" si="752"/>
        <v>33</v>
      </c>
      <c r="C2915" s="21" t="s">
        <v>17</v>
      </c>
      <c r="D2915" s="20" t="str">
        <f t="shared" si="758"/>
        <v>"child_cny": 219,</v>
      </c>
      <c r="E2915" s="20" t="s">
        <v>67</v>
      </c>
      <c r="F2915" t="s">
        <v>116</v>
      </c>
      <c r="G2915" t="s">
        <v>120</v>
      </c>
      <c r="H2915" s="22">
        <f t="shared" si="746"/>
        <v>219</v>
      </c>
      <c r="I2915" s="22" t="s">
        <v>127</v>
      </c>
      <c r="K2915" t="b">
        <f t="shared" ca="1" si="751"/>
        <v>0</v>
      </c>
    </row>
    <row r="2916" spans="1:11">
      <c r="A2916" s="20">
        <f t="shared" si="756"/>
        <v>68</v>
      </c>
      <c r="B2916" s="20">
        <f t="shared" si="752"/>
        <v>34</v>
      </c>
      <c r="C2916" s="21" t="s">
        <v>18</v>
      </c>
      <c r="D2916" s="20" t="str">
        <f t="shared" si="758"/>
        <v>"child_hkd": 253,</v>
      </c>
      <c r="E2916" s="20" t="s">
        <v>67</v>
      </c>
      <c r="F2916" t="s">
        <v>116</v>
      </c>
      <c r="G2916" t="s">
        <v>120</v>
      </c>
      <c r="H2916" s="22">
        <f t="shared" si="746"/>
        <v>253</v>
      </c>
      <c r="I2916" s="22" t="s">
        <v>127</v>
      </c>
      <c r="K2916" t="b">
        <f t="shared" ca="1" si="751"/>
        <v>0</v>
      </c>
    </row>
    <row r="2917" spans="1:11">
      <c r="A2917">
        <f t="shared" si="756"/>
        <v>68</v>
      </c>
      <c r="B2917">
        <f t="shared" si="752"/>
        <v>35</v>
      </c>
      <c r="C2917" s="1" t="s">
        <v>13</v>
      </c>
      <c r="D2917" t="str">
        <f>IF(J2913=0,"",C2917)</f>
        <v>"class_title":"business_class",</v>
      </c>
      <c r="E2917" t="s">
        <v>67</v>
      </c>
      <c r="F2917" t="s">
        <v>116</v>
      </c>
      <c r="H2917" s="22">
        <f t="shared" si="746"/>
        <v>0</v>
      </c>
      <c r="I2917" s="22" t="s">
        <v>127</v>
      </c>
      <c r="K2917" t="b">
        <f t="shared" ca="1" si="751"/>
        <v>0</v>
      </c>
    </row>
    <row r="2918" spans="1:11">
      <c r="A2918">
        <f t="shared" si="756"/>
        <v>68</v>
      </c>
      <c r="B2918">
        <f t="shared" si="752"/>
        <v>36</v>
      </c>
      <c r="C2918" s="1" t="s">
        <v>14</v>
      </c>
      <c r="D2918" t="str">
        <f>IF(J2913=0,"",C2918)</f>
        <v>"class_type":1</v>
      </c>
      <c r="E2918" t="s">
        <v>67</v>
      </c>
      <c r="F2918" t="s">
        <v>116</v>
      </c>
      <c r="H2918" s="22">
        <f t="shared" ref="H2918:H2981" si="759">H1026</f>
        <v>0</v>
      </c>
      <c r="I2918" s="22" t="s">
        <v>127</v>
      </c>
      <c r="K2918" t="b">
        <f t="shared" ca="1" si="751"/>
        <v>0</v>
      </c>
    </row>
    <row r="2919" spans="1:11">
      <c r="A2919">
        <f t="shared" si="756"/>
        <v>68</v>
      </c>
      <c r="B2919">
        <f t="shared" si="752"/>
        <v>37</v>
      </c>
      <c r="C2919" s="1" t="s">
        <v>2</v>
      </c>
      <c r="D2919" t="str">
        <f>IF(J2913=0,"",C2919)</f>
        <v>}</v>
      </c>
      <c r="E2919" t="s">
        <v>67</v>
      </c>
      <c r="F2919" t="s">
        <v>116</v>
      </c>
      <c r="H2919" s="22">
        <f t="shared" si="759"/>
        <v>0</v>
      </c>
      <c r="I2919" s="22" t="s">
        <v>127</v>
      </c>
      <c r="K2919" t="b">
        <f t="shared" ca="1" si="751"/>
        <v>0</v>
      </c>
    </row>
    <row r="2920" spans="1:11">
      <c r="A2920">
        <f t="shared" si="756"/>
        <v>68</v>
      </c>
      <c r="B2920">
        <f t="shared" si="752"/>
        <v>38</v>
      </c>
      <c r="C2920" s="1" t="s">
        <v>3</v>
      </c>
      <c r="D2920" t="str">
        <f t="shared" ref="D2920:D2922" si="760">C2920</f>
        <v>]</v>
      </c>
      <c r="E2920" t="s">
        <v>67</v>
      </c>
      <c r="F2920" t="s">
        <v>116</v>
      </c>
      <c r="H2920" s="22">
        <f t="shared" si="759"/>
        <v>0</v>
      </c>
      <c r="I2920" s="22" t="s">
        <v>127</v>
      </c>
      <c r="K2920" t="b">
        <f t="shared" ca="1" si="751"/>
        <v>0</v>
      </c>
    </row>
    <row r="2921" spans="1:11">
      <c r="A2921">
        <f t="shared" si="756"/>
        <v>68</v>
      </c>
      <c r="B2921">
        <f t="shared" si="752"/>
        <v>39</v>
      </c>
      <c r="C2921" s="1" t="s">
        <v>2</v>
      </c>
      <c r="D2921" t="str">
        <f t="shared" si="760"/>
        <v>}</v>
      </c>
      <c r="E2921" t="s">
        <v>67</v>
      </c>
      <c r="F2921" t="s">
        <v>116</v>
      </c>
      <c r="H2921" s="22">
        <f t="shared" si="759"/>
        <v>0</v>
      </c>
      <c r="I2921" s="22" t="s">
        <v>127</v>
      </c>
      <c r="K2921" t="b">
        <f t="shared" ca="1" si="751"/>
        <v>0</v>
      </c>
    </row>
    <row r="2922" spans="1:11">
      <c r="A2922">
        <f t="shared" si="756"/>
        <v>68</v>
      </c>
      <c r="B2922">
        <f t="shared" si="752"/>
        <v>40</v>
      </c>
      <c r="C2922" s="1" t="s">
        <v>4</v>
      </c>
      <c r="D2922" t="str">
        <f t="shared" si="760"/>
        <v>],</v>
      </c>
      <c r="E2922" t="s">
        <v>67</v>
      </c>
      <c r="F2922" t="s">
        <v>116</v>
      </c>
      <c r="H2922" s="22">
        <f t="shared" si="759"/>
        <v>0</v>
      </c>
      <c r="I2922" s="22" t="s">
        <v>127</v>
      </c>
      <c r="K2922" t="b">
        <f t="shared" ca="1" si="751"/>
        <v>0</v>
      </c>
    </row>
    <row r="2923" spans="1:11">
      <c r="A2923">
        <f t="shared" si="756"/>
        <v>68</v>
      </c>
      <c r="B2923">
        <f t="shared" si="752"/>
        <v>41</v>
      </c>
      <c r="C2923" s="1" t="s">
        <v>19</v>
      </c>
      <c r="D2923" t="str">
        <f>CONCATENATE(C2923," ",A2923,",")</f>
        <v>"fee_id": 68,</v>
      </c>
      <c r="E2923" t="s">
        <v>67</v>
      </c>
      <c r="F2923" t="s">
        <v>116</v>
      </c>
      <c r="H2923" s="22">
        <f t="shared" si="759"/>
        <v>0</v>
      </c>
      <c r="I2923" s="22" t="s">
        <v>127</v>
      </c>
      <c r="K2923" t="b">
        <f t="shared" ca="1" si="751"/>
        <v>0</v>
      </c>
    </row>
    <row r="2924" spans="1:11">
      <c r="A2924">
        <f t="shared" si="756"/>
        <v>68</v>
      </c>
      <c r="B2924">
        <f t="shared" si="752"/>
        <v>42</v>
      </c>
      <c r="C2924" s="1" t="s">
        <v>129</v>
      </c>
      <c r="D2924" t="str">
        <f>CONCATENATE(C2924,E2924,"2",F2924,"""")</f>
        <v>"route_id": "LUF2WEK"</v>
      </c>
      <c r="E2924" t="s">
        <v>67</v>
      </c>
      <c r="F2924" t="s">
        <v>116</v>
      </c>
      <c r="H2924" s="22">
        <f t="shared" si="759"/>
        <v>0</v>
      </c>
      <c r="I2924" s="22" t="s">
        <v>127</v>
      </c>
      <c r="K2924" t="b">
        <f t="shared" ca="1" si="751"/>
        <v>0</v>
      </c>
    </row>
    <row r="2925" spans="1:11">
      <c r="A2925">
        <f t="shared" si="756"/>
        <v>68</v>
      </c>
      <c r="B2925">
        <f t="shared" si="752"/>
        <v>43</v>
      </c>
      <c r="C2925" s="1" t="s">
        <v>1</v>
      </c>
      <c r="D2925" t="str">
        <f>IF(D2926="","}",C2925)</f>
        <v>},</v>
      </c>
      <c r="E2925" t="s">
        <v>67</v>
      </c>
      <c r="F2925" t="s">
        <v>116</v>
      </c>
      <c r="H2925" s="22">
        <f t="shared" si="759"/>
        <v>0</v>
      </c>
      <c r="I2925" s="22" t="s">
        <v>127</v>
      </c>
      <c r="K2925" t="b">
        <f t="shared" ca="1" si="751"/>
        <v>0</v>
      </c>
    </row>
    <row r="2926" spans="1:11">
      <c r="A2926">
        <f>ROUNDUP((ROW(C2926)-1)/43,0)</f>
        <v>69</v>
      </c>
      <c r="B2926">
        <f t="shared" si="752"/>
        <v>1</v>
      </c>
      <c r="C2926" s="1" t="s">
        <v>0</v>
      </c>
      <c r="D2926" t="str">
        <f>C2926</f>
        <v>{</v>
      </c>
      <c r="E2926" t="s">
        <v>69</v>
      </c>
      <c r="F2926" t="s">
        <v>116</v>
      </c>
      <c r="H2926" s="22">
        <f t="shared" si="759"/>
        <v>0</v>
      </c>
      <c r="I2926" s="22" t="s">
        <v>127</v>
      </c>
      <c r="K2926" t="b">
        <f t="shared" ca="1" si="751"/>
        <v>0</v>
      </c>
    </row>
    <row r="2927" spans="1:11">
      <c r="A2927">
        <f t="shared" ref="A2927:A2990" si="761">ROUNDUP((ROW(C2927)-1)/43,0)</f>
        <v>69</v>
      </c>
      <c r="B2927">
        <f t="shared" si="752"/>
        <v>2</v>
      </c>
      <c r="C2927" s="1" t="s">
        <v>5</v>
      </c>
      <c r="D2927" t="str">
        <f t="shared" ref="D2927:D2930" si="762">C2927</f>
        <v>"fee_data":[</v>
      </c>
      <c r="E2927" t="s">
        <v>69</v>
      </c>
      <c r="F2927" t="s">
        <v>116</v>
      </c>
      <c r="H2927" s="22">
        <f t="shared" si="759"/>
        <v>0</v>
      </c>
      <c r="I2927" s="22" t="s">
        <v>127</v>
      </c>
      <c r="K2927" t="b">
        <f t="shared" ca="1" si="751"/>
        <v>0</v>
      </c>
    </row>
    <row r="2928" spans="1:11">
      <c r="A2928">
        <f t="shared" si="761"/>
        <v>69</v>
      </c>
      <c r="B2928">
        <f t="shared" si="752"/>
        <v>3</v>
      </c>
      <c r="C2928" s="1" t="s">
        <v>0</v>
      </c>
      <c r="D2928" t="str">
        <f t="shared" si="762"/>
        <v>{</v>
      </c>
      <c r="E2928" t="s">
        <v>69</v>
      </c>
      <c r="F2928" t="s">
        <v>116</v>
      </c>
      <c r="H2928" s="22">
        <f t="shared" si="759"/>
        <v>0</v>
      </c>
      <c r="I2928" s="22" t="s">
        <v>127</v>
      </c>
      <c r="K2928" t="b">
        <f t="shared" ca="1" si="751"/>
        <v>0</v>
      </c>
    </row>
    <row r="2929" spans="1:11">
      <c r="A2929">
        <f t="shared" si="761"/>
        <v>69</v>
      </c>
      <c r="B2929">
        <f t="shared" si="752"/>
        <v>4</v>
      </c>
      <c r="C2929" s="24" t="s">
        <v>133</v>
      </c>
      <c r="D2929" t="str">
        <f>CONCATENATE(C2929,$M$1,",",$N$1,""",")</f>
        <v>"fee_date":"2019,2",</v>
      </c>
      <c r="E2929" t="s">
        <v>69</v>
      </c>
      <c r="F2929" t="s">
        <v>116</v>
      </c>
      <c r="H2929" s="22">
        <f t="shared" si="759"/>
        <v>0</v>
      </c>
      <c r="I2929" s="22" t="s">
        <v>127</v>
      </c>
      <c r="K2929" t="b">
        <f t="shared" ca="1" si="751"/>
        <v>0</v>
      </c>
    </row>
    <row r="2930" spans="1:11">
      <c r="A2930">
        <f t="shared" si="761"/>
        <v>69</v>
      </c>
      <c r="B2930">
        <f t="shared" si="752"/>
        <v>5</v>
      </c>
      <c r="C2930" s="1" t="s">
        <v>6</v>
      </c>
      <c r="D2930" t="str">
        <f t="shared" si="762"/>
        <v>"fee_detail":[</v>
      </c>
      <c r="E2930" t="s">
        <v>69</v>
      </c>
      <c r="F2930" t="s">
        <v>116</v>
      </c>
      <c r="H2930" s="22">
        <f t="shared" si="759"/>
        <v>0</v>
      </c>
      <c r="I2930" s="22" t="s">
        <v>127</v>
      </c>
      <c r="K2930" t="b">
        <f t="shared" ca="1" si="751"/>
        <v>0</v>
      </c>
    </row>
    <row r="2931" spans="1:11">
      <c r="A2931">
        <f t="shared" si="761"/>
        <v>69</v>
      </c>
      <c r="B2931">
        <f t="shared" si="752"/>
        <v>6</v>
      </c>
      <c r="C2931" s="1" t="s">
        <v>0</v>
      </c>
      <c r="D2931" t="str">
        <f>IF(J2932=0,"",C2931)</f>
        <v>{</v>
      </c>
      <c r="E2931" t="s">
        <v>69</v>
      </c>
      <c r="F2931" t="s">
        <v>116</v>
      </c>
      <c r="H2931" s="22">
        <f t="shared" si="759"/>
        <v>0</v>
      </c>
      <c r="I2931" s="22" t="s">
        <v>127</v>
      </c>
      <c r="K2931" t="b">
        <f t="shared" ca="1" si="751"/>
        <v>0</v>
      </c>
    </row>
    <row r="2932" spans="1:11">
      <c r="A2932" s="14">
        <f t="shared" si="761"/>
        <v>69</v>
      </c>
      <c r="B2932" s="14">
        <f t="shared" si="752"/>
        <v>7</v>
      </c>
      <c r="C2932" s="15" t="s">
        <v>15</v>
      </c>
      <c r="D2932" s="14" t="str">
        <f>IF(ISNUMBER(SEARCH("n/a",H2932)),"",CONCATENATE(C2932," ",H2932,","))</f>
        <v>"adult_cny": 687,</v>
      </c>
      <c r="E2932" s="14" t="s">
        <v>69</v>
      </c>
      <c r="F2932" t="s">
        <v>116</v>
      </c>
      <c r="G2932" t="s">
        <v>117</v>
      </c>
      <c r="H2932" s="22">
        <f t="shared" si="759"/>
        <v>687</v>
      </c>
      <c r="I2932" s="22" t="s">
        <v>127</v>
      </c>
      <c r="J2932">
        <f>COUNT(H2932:H2935)</f>
        <v>4</v>
      </c>
      <c r="K2932" t="b">
        <f t="shared" ca="1" si="751"/>
        <v>0</v>
      </c>
    </row>
    <row r="2933" spans="1:11">
      <c r="A2933" s="14">
        <f t="shared" si="761"/>
        <v>69</v>
      </c>
      <c r="B2933" s="14">
        <f t="shared" si="752"/>
        <v>8</v>
      </c>
      <c r="C2933" s="15" t="s">
        <v>16</v>
      </c>
      <c r="D2933" s="14" t="str">
        <f t="shared" ref="D2933:D2935" si="763">IF(ISNUMBER(SEARCH("n/a",H2933)),"",CONCATENATE(C2933," ",H2933,","))</f>
        <v>"adult_hkd": 795,</v>
      </c>
      <c r="E2933" s="14" t="s">
        <v>69</v>
      </c>
      <c r="F2933" t="s">
        <v>116</v>
      </c>
      <c r="G2933" t="s">
        <v>117</v>
      </c>
      <c r="H2933" s="22">
        <f t="shared" si="759"/>
        <v>795</v>
      </c>
      <c r="I2933" s="22" t="s">
        <v>127</v>
      </c>
      <c r="K2933" t="b">
        <f t="shared" ca="1" si="751"/>
        <v>0</v>
      </c>
    </row>
    <row r="2934" spans="1:11">
      <c r="A2934" s="14">
        <f t="shared" si="761"/>
        <v>69</v>
      </c>
      <c r="B2934" s="14">
        <f t="shared" si="752"/>
        <v>9</v>
      </c>
      <c r="C2934" s="15" t="s">
        <v>17</v>
      </c>
      <c r="D2934" s="14" t="str">
        <f t="shared" si="763"/>
        <v>"child_cny": 343.5,</v>
      </c>
      <c r="E2934" s="14" t="s">
        <v>69</v>
      </c>
      <c r="F2934" t="s">
        <v>116</v>
      </c>
      <c r="G2934" t="s">
        <v>117</v>
      </c>
      <c r="H2934" s="22">
        <f t="shared" si="759"/>
        <v>343.5</v>
      </c>
      <c r="I2934" s="22" t="s">
        <v>127</v>
      </c>
      <c r="K2934" t="b">
        <f t="shared" ca="1" si="751"/>
        <v>0</v>
      </c>
    </row>
    <row r="2935" spans="1:11">
      <c r="A2935" s="14">
        <f t="shared" si="761"/>
        <v>69</v>
      </c>
      <c r="B2935" s="14">
        <f t="shared" si="752"/>
        <v>10</v>
      </c>
      <c r="C2935" s="15" t="s">
        <v>18</v>
      </c>
      <c r="D2935" s="14" t="str">
        <f t="shared" si="763"/>
        <v>"child_hkd": 398,</v>
      </c>
      <c r="E2935" s="14" t="s">
        <v>69</v>
      </c>
      <c r="F2935" t="s">
        <v>116</v>
      </c>
      <c r="G2935" t="s">
        <v>117</v>
      </c>
      <c r="H2935" s="22">
        <f t="shared" si="759"/>
        <v>398</v>
      </c>
      <c r="I2935" s="22" t="s">
        <v>127</v>
      </c>
      <c r="K2935" t="b">
        <f t="shared" ca="1" si="751"/>
        <v>0</v>
      </c>
    </row>
    <row r="2936" spans="1:11">
      <c r="A2936">
        <f t="shared" si="761"/>
        <v>69</v>
      </c>
      <c r="B2936">
        <f t="shared" si="752"/>
        <v>11</v>
      </c>
      <c r="C2936" s="1" t="s">
        <v>7</v>
      </c>
      <c r="D2936" t="str">
        <f>IF(J2932=0,"",C2936)</f>
        <v>"class_title":"second_class",</v>
      </c>
      <c r="E2936" t="s">
        <v>69</v>
      </c>
      <c r="F2936" t="s">
        <v>116</v>
      </c>
      <c r="H2936" s="22">
        <f t="shared" si="759"/>
        <v>0</v>
      </c>
      <c r="I2936" s="22" t="s">
        <v>127</v>
      </c>
      <c r="K2936" t="b">
        <f t="shared" ca="1" si="751"/>
        <v>0</v>
      </c>
    </row>
    <row r="2937" spans="1:11">
      <c r="A2937">
        <f t="shared" si="761"/>
        <v>69</v>
      </c>
      <c r="B2937">
        <f t="shared" si="752"/>
        <v>12</v>
      </c>
      <c r="C2937" s="1" t="s">
        <v>8</v>
      </c>
      <c r="D2937" t="str">
        <f>IF(J2932=0,"",C2937)</f>
        <v>"class_type":4</v>
      </c>
      <c r="E2937" t="s">
        <v>69</v>
      </c>
      <c r="F2937" t="s">
        <v>116</v>
      </c>
      <c r="H2937" s="22">
        <f t="shared" si="759"/>
        <v>0</v>
      </c>
      <c r="I2937" s="22" t="s">
        <v>127</v>
      </c>
      <c r="K2937" t="b">
        <f t="shared" ca="1" si="751"/>
        <v>0</v>
      </c>
    </row>
    <row r="2938" spans="1:11">
      <c r="A2938">
        <f t="shared" si="761"/>
        <v>69</v>
      </c>
      <c r="B2938">
        <f t="shared" si="752"/>
        <v>13</v>
      </c>
      <c r="C2938" s="1" t="s">
        <v>1</v>
      </c>
      <c r="D2938" t="str">
        <f>IF(J2932=0,"",IF(SUM(J2940:J2956)&gt;0,C2938,"}"))</f>
        <v>},</v>
      </c>
      <c r="E2938" t="s">
        <v>69</v>
      </c>
      <c r="F2938" t="s">
        <v>116</v>
      </c>
      <c r="H2938" s="22">
        <f t="shared" si="759"/>
        <v>0</v>
      </c>
      <c r="I2938" s="22" t="s">
        <v>127</v>
      </c>
      <c r="K2938" t="b">
        <f t="shared" ca="1" si="751"/>
        <v>0</v>
      </c>
    </row>
    <row r="2939" spans="1:11">
      <c r="A2939">
        <f t="shared" si="761"/>
        <v>69</v>
      </c>
      <c r="B2939">
        <f t="shared" si="752"/>
        <v>14</v>
      </c>
      <c r="C2939" s="1" t="s">
        <v>0</v>
      </c>
      <c r="D2939" t="str">
        <f>IF(J2940=0,"",C2939)</f>
        <v>{</v>
      </c>
      <c r="E2939" t="s">
        <v>69</v>
      </c>
      <c r="F2939" t="s">
        <v>116</v>
      </c>
      <c r="H2939" s="22">
        <f t="shared" si="759"/>
        <v>0</v>
      </c>
      <c r="I2939" s="22" t="s">
        <v>127</v>
      </c>
      <c r="K2939" t="b">
        <f t="shared" ca="1" si="751"/>
        <v>0</v>
      </c>
    </row>
    <row r="2940" spans="1:11">
      <c r="A2940" s="16">
        <f t="shared" si="761"/>
        <v>69</v>
      </c>
      <c r="B2940" s="16">
        <f t="shared" si="752"/>
        <v>15</v>
      </c>
      <c r="C2940" s="17" t="s">
        <v>15</v>
      </c>
      <c r="D2940" s="16" t="str">
        <f>IF(ISNUMBER(SEARCH("n/a",H2940)),"",CONCATENATE(C2940," ",H2940,","))</f>
        <v>"adult_cny": 1112.5,</v>
      </c>
      <c r="E2940" s="16" t="s">
        <v>69</v>
      </c>
      <c r="F2940" t="s">
        <v>116</v>
      </c>
      <c r="G2940" t="s">
        <v>118</v>
      </c>
      <c r="H2940" s="22">
        <f t="shared" si="759"/>
        <v>1112.5</v>
      </c>
      <c r="I2940" s="22" t="s">
        <v>127</v>
      </c>
      <c r="J2940">
        <f>COUNT(H2940:H2943)</f>
        <v>4</v>
      </c>
      <c r="K2940" t="b">
        <f t="shared" ca="1" si="751"/>
        <v>0</v>
      </c>
    </row>
    <row r="2941" spans="1:11">
      <c r="A2941" s="16">
        <f t="shared" si="761"/>
        <v>69</v>
      </c>
      <c r="B2941" s="16">
        <f t="shared" si="752"/>
        <v>16</v>
      </c>
      <c r="C2941" s="17" t="s">
        <v>16</v>
      </c>
      <c r="D2941" s="16" t="str">
        <f t="shared" ref="D2941:D2943" si="764">IF(ISNUMBER(SEARCH("n/a",H2941)),"",CONCATENATE(C2941," ",H2941,","))</f>
        <v>"adult_hkd": 1288,</v>
      </c>
      <c r="E2941" s="16" t="s">
        <v>69</v>
      </c>
      <c r="F2941" t="s">
        <v>116</v>
      </c>
      <c r="G2941" t="s">
        <v>118</v>
      </c>
      <c r="H2941" s="22">
        <f t="shared" si="759"/>
        <v>1288</v>
      </c>
      <c r="I2941" s="22" t="s">
        <v>127</v>
      </c>
      <c r="K2941" t="b">
        <f t="shared" ca="1" si="751"/>
        <v>0</v>
      </c>
    </row>
    <row r="2942" spans="1:11">
      <c r="A2942" s="16">
        <f t="shared" si="761"/>
        <v>69</v>
      </c>
      <c r="B2942" s="16">
        <f t="shared" si="752"/>
        <v>17</v>
      </c>
      <c r="C2942" s="17" t="s">
        <v>17</v>
      </c>
      <c r="D2942" s="16" t="str">
        <f t="shared" si="764"/>
        <v>"child_cny": 556.5,</v>
      </c>
      <c r="E2942" s="16" t="s">
        <v>69</v>
      </c>
      <c r="F2942" t="s">
        <v>116</v>
      </c>
      <c r="G2942" t="s">
        <v>118</v>
      </c>
      <c r="H2942" s="22">
        <f t="shared" si="759"/>
        <v>556.5</v>
      </c>
      <c r="I2942" s="22" t="s">
        <v>127</v>
      </c>
      <c r="K2942" t="b">
        <f t="shared" ca="1" si="751"/>
        <v>0</v>
      </c>
    </row>
    <row r="2943" spans="1:11">
      <c r="A2943" s="16">
        <f t="shared" si="761"/>
        <v>69</v>
      </c>
      <c r="B2943" s="16">
        <f t="shared" si="752"/>
        <v>18</v>
      </c>
      <c r="C2943" s="17" t="s">
        <v>18</v>
      </c>
      <c r="D2943" s="16" t="str">
        <f t="shared" si="764"/>
        <v>"child_hkd": 644,</v>
      </c>
      <c r="E2943" s="16" t="s">
        <v>69</v>
      </c>
      <c r="F2943" t="s">
        <v>116</v>
      </c>
      <c r="G2943" t="s">
        <v>118</v>
      </c>
      <c r="H2943" s="22">
        <f t="shared" si="759"/>
        <v>644</v>
      </c>
      <c r="I2943" s="22" t="s">
        <v>127</v>
      </c>
      <c r="K2943" t="b">
        <f t="shared" ca="1" si="751"/>
        <v>0</v>
      </c>
    </row>
    <row r="2944" spans="1:11">
      <c r="A2944">
        <f t="shared" si="761"/>
        <v>69</v>
      </c>
      <c r="B2944">
        <f t="shared" si="752"/>
        <v>19</v>
      </c>
      <c r="C2944" s="1" t="s">
        <v>9</v>
      </c>
      <c r="D2944" t="str">
        <f>IF(J2940=0,"",C2944)</f>
        <v>"class_title":"first_class",</v>
      </c>
      <c r="E2944" t="s">
        <v>69</v>
      </c>
      <c r="F2944" t="s">
        <v>116</v>
      </c>
      <c r="H2944" s="22">
        <f t="shared" si="759"/>
        <v>0</v>
      </c>
      <c r="I2944" s="22" t="s">
        <v>127</v>
      </c>
      <c r="K2944" t="b">
        <f t="shared" ca="1" si="751"/>
        <v>0</v>
      </c>
    </row>
    <row r="2945" spans="1:11">
      <c r="A2945">
        <f t="shared" si="761"/>
        <v>69</v>
      </c>
      <c r="B2945">
        <f t="shared" si="752"/>
        <v>20</v>
      </c>
      <c r="C2945" s="1" t="s">
        <v>10</v>
      </c>
      <c r="D2945" t="str">
        <f>IF(J2940=0,"",C2945)</f>
        <v>"class_type":3</v>
      </c>
      <c r="E2945" t="s">
        <v>69</v>
      </c>
      <c r="F2945" t="s">
        <v>116</v>
      </c>
      <c r="H2945" s="22">
        <f t="shared" si="759"/>
        <v>0</v>
      </c>
      <c r="I2945" s="22" t="s">
        <v>127</v>
      </c>
      <c r="K2945" t="b">
        <f t="shared" ca="1" si="751"/>
        <v>0</v>
      </c>
    </row>
    <row r="2946" spans="1:11">
      <c r="A2946">
        <f t="shared" si="761"/>
        <v>69</v>
      </c>
      <c r="B2946">
        <f t="shared" si="752"/>
        <v>21</v>
      </c>
      <c r="C2946" s="1" t="s">
        <v>1</v>
      </c>
      <c r="D2946" t="str">
        <f>IF(J2940=0,"",IF(SUM(J2948:J2964)&gt;0,C2946,"}"))</f>
        <v>},</v>
      </c>
      <c r="E2946" t="s">
        <v>69</v>
      </c>
      <c r="F2946" t="s">
        <v>116</v>
      </c>
      <c r="H2946" s="22">
        <f t="shared" si="759"/>
        <v>0</v>
      </c>
      <c r="I2946" s="22" t="s">
        <v>127</v>
      </c>
      <c r="K2946" t="b">
        <f t="shared" ref="K2946:K3009" ca="1" si="765">IF(EXACT($N$1,$N$2),"",FALSE)</f>
        <v>0</v>
      </c>
    </row>
    <row r="2947" spans="1:11">
      <c r="A2947">
        <f t="shared" si="761"/>
        <v>69</v>
      </c>
      <c r="B2947">
        <f t="shared" ref="B2947:B3010" si="766">MOD((ROW(C2947)-2),43)+1</f>
        <v>22</v>
      </c>
      <c r="C2947" s="1" t="s">
        <v>0</v>
      </c>
      <c r="D2947" t="str">
        <f>IF(J2948=0,"",C2947)</f>
        <v>{</v>
      </c>
      <c r="E2947" t="s">
        <v>69</v>
      </c>
      <c r="F2947" t="s">
        <v>116</v>
      </c>
      <c r="H2947" s="22">
        <f t="shared" si="759"/>
        <v>0</v>
      </c>
      <c r="I2947" s="22" t="s">
        <v>127</v>
      </c>
      <c r="K2947" t="b">
        <f t="shared" ca="1" si="765"/>
        <v>0</v>
      </c>
    </row>
    <row r="2948" spans="1:11">
      <c r="A2948" s="18">
        <f t="shared" si="761"/>
        <v>69</v>
      </c>
      <c r="B2948" s="18">
        <f t="shared" si="766"/>
        <v>23</v>
      </c>
      <c r="C2948" s="19" t="s">
        <v>15</v>
      </c>
      <c r="D2948" s="18" t="str">
        <f>IF(ISNUMBER(SEARCH("n/a",H2948)),"",CONCATENATE(C2948," ",H2948,","))</f>
        <v>"adult_cny": 1286,</v>
      </c>
      <c r="E2948" s="18" t="s">
        <v>69</v>
      </c>
      <c r="F2948" t="s">
        <v>116</v>
      </c>
      <c r="G2948" t="s">
        <v>119</v>
      </c>
      <c r="H2948" s="22">
        <f t="shared" si="759"/>
        <v>1286</v>
      </c>
      <c r="I2948" s="22" t="s">
        <v>127</v>
      </c>
      <c r="J2948">
        <f>COUNT(H2948:H2951)</f>
        <v>4</v>
      </c>
      <c r="K2948" t="b">
        <f t="shared" ca="1" si="765"/>
        <v>0</v>
      </c>
    </row>
    <row r="2949" spans="1:11">
      <c r="A2949" s="18">
        <f t="shared" si="761"/>
        <v>69</v>
      </c>
      <c r="B2949" s="18">
        <f t="shared" si="766"/>
        <v>24</v>
      </c>
      <c r="C2949" s="19" t="s">
        <v>16</v>
      </c>
      <c r="D2949" s="18" t="str">
        <f t="shared" ref="D2949:D2951" si="767">IF(ISNUMBER(SEARCH("n/a",H2949)),"",CONCATENATE(C2949," ",H2949,","))</f>
        <v>"adult_hkd": 1488,</v>
      </c>
      <c r="E2949" s="18" t="s">
        <v>69</v>
      </c>
      <c r="F2949" t="s">
        <v>116</v>
      </c>
      <c r="G2949" t="s">
        <v>119</v>
      </c>
      <c r="H2949" s="22">
        <f t="shared" si="759"/>
        <v>1488</v>
      </c>
      <c r="I2949" s="22" t="s">
        <v>127</v>
      </c>
      <c r="K2949" t="b">
        <f t="shared" ca="1" si="765"/>
        <v>0</v>
      </c>
    </row>
    <row r="2950" spans="1:11">
      <c r="A2950" s="18">
        <f t="shared" si="761"/>
        <v>69</v>
      </c>
      <c r="B2950" s="18">
        <f t="shared" si="766"/>
        <v>25</v>
      </c>
      <c r="C2950" s="19" t="s">
        <v>17</v>
      </c>
      <c r="D2950" s="18" t="str">
        <f t="shared" si="767"/>
        <v>"child_cny": 643,</v>
      </c>
      <c r="E2950" s="18" t="s">
        <v>69</v>
      </c>
      <c r="F2950" t="s">
        <v>116</v>
      </c>
      <c r="G2950" t="s">
        <v>119</v>
      </c>
      <c r="H2950" s="22">
        <f t="shared" si="759"/>
        <v>643</v>
      </c>
      <c r="I2950" s="22" t="s">
        <v>127</v>
      </c>
      <c r="K2950" t="b">
        <f t="shared" ca="1" si="765"/>
        <v>0</v>
      </c>
    </row>
    <row r="2951" spans="1:11">
      <c r="A2951" s="18">
        <f t="shared" si="761"/>
        <v>69</v>
      </c>
      <c r="B2951" s="18">
        <f t="shared" si="766"/>
        <v>26</v>
      </c>
      <c r="C2951" s="19" t="s">
        <v>18</v>
      </c>
      <c r="D2951" s="18" t="str">
        <f t="shared" si="767"/>
        <v>"child_hkd": 744,</v>
      </c>
      <c r="E2951" s="18" t="s">
        <v>69</v>
      </c>
      <c r="F2951" t="s">
        <v>116</v>
      </c>
      <c r="G2951" t="s">
        <v>119</v>
      </c>
      <c r="H2951" s="22">
        <f t="shared" si="759"/>
        <v>744</v>
      </c>
      <c r="I2951" s="22" t="s">
        <v>127</v>
      </c>
      <c r="K2951" t="b">
        <f t="shared" ca="1" si="765"/>
        <v>0</v>
      </c>
    </row>
    <row r="2952" spans="1:11">
      <c r="A2952">
        <f t="shared" si="761"/>
        <v>69</v>
      </c>
      <c r="B2952">
        <f t="shared" si="766"/>
        <v>27</v>
      </c>
      <c r="C2952" s="1" t="s">
        <v>11</v>
      </c>
      <c r="D2952" t="str">
        <f>IF(J2948=0,"",C2952)</f>
        <v>"class_title":"premium_class",</v>
      </c>
      <c r="E2952" t="s">
        <v>69</v>
      </c>
      <c r="F2952" t="s">
        <v>116</v>
      </c>
      <c r="H2952" s="22">
        <f t="shared" si="759"/>
        <v>0</v>
      </c>
      <c r="I2952" s="22" t="s">
        <v>127</v>
      </c>
      <c r="K2952" t="b">
        <f t="shared" ca="1" si="765"/>
        <v>0</v>
      </c>
    </row>
    <row r="2953" spans="1:11">
      <c r="A2953">
        <f t="shared" si="761"/>
        <v>69</v>
      </c>
      <c r="B2953">
        <f t="shared" si="766"/>
        <v>28</v>
      </c>
      <c r="C2953" s="1" t="s">
        <v>12</v>
      </c>
      <c r="D2953" t="str">
        <f>IF(J2948=0,"",C2953)</f>
        <v>"class_type":2</v>
      </c>
      <c r="E2953" t="s">
        <v>69</v>
      </c>
      <c r="F2953" t="s">
        <v>116</v>
      </c>
      <c r="H2953" s="22">
        <f t="shared" si="759"/>
        <v>0</v>
      </c>
      <c r="I2953" s="22" t="s">
        <v>127</v>
      </c>
      <c r="K2953" t="b">
        <f t="shared" ca="1" si="765"/>
        <v>0</v>
      </c>
    </row>
    <row r="2954" spans="1:11">
      <c r="A2954">
        <f t="shared" si="761"/>
        <v>69</v>
      </c>
      <c r="B2954">
        <f t="shared" si="766"/>
        <v>29</v>
      </c>
      <c r="C2954" s="1" t="s">
        <v>1</v>
      </c>
      <c r="D2954" t="str">
        <f>IF(J2948=0,"",IF(SUM(J2956:J2972)&gt;0,C2954,"}"))</f>
        <v>},</v>
      </c>
      <c r="E2954" t="s">
        <v>69</v>
      </c>
      <c r="F2954" t="s">
        <v>116</v>
      </c>
      <c r="H2954" s="22">
        <f t="shared" si="759"/>
        <v>0</v>
      </c>
      <c r="I2954" s="22" t="s">
        <v>127</v>
      </c>
      <c r="K2954" t="b">
        <f t="shared" ca="1" si="765"/>
        <v>0</v>
      </c>
    </row>
    <row r="2955" spans="1:11">
      <c r="A2955">
        <f t="shared" si="761"/>
        <v>69</v>
      </c>
      <c r="B2955">
        <f t="shared" si="766"/>
        <v>30</v>
      </c>
      <c r="C2955" s="1" t="s">
        <v>0</v>
      </c>
      <c r="D2955" t="str">
        <f>IF(J2956=0,"",C2955)</f>
        <v>{</v>
      </c>
      <c r="E2955" t="s">
        <v>69</v>
      </c>
      <c r="F2955" t="s">
        <v>116</v>
      </c>
      <c r="H2955" s="22">
        <f t="shared" si="759"/>
        <v>0</v>
      </c>
      <c r="I2955" s="22" t="s">
        <v>127</v>
      </c>
      <c r="K2955" t="b">
        <f t="shared" ca="1" si="765"/>
        <v>0</v>
      </c>
    </row>
    <row r="2956" spans="1:11">
      <c r="A2956" s="20">
        <f t="shared" si="761"/>
        <v>69</v>
      </c>
      <c r="B2956" s="20">
        <f t="shared" si="766"/>
        <v>31</v>
      </c>
      <c r="C2956" s="21" t="s">
        <v>15</v>
      </c>
      <c r="D2956" s="20" t="str">
        <f>IF(ISNUMBER(SEARCH("n/a",H2956)),"",CONCATENATE(C2956," ",H2956,","))</f>
        <v>"adult_cny": 2136,</v>
      </c>
      <c r="E2956" s="20" t="s">
        <v>69</v>
      </c>
      <c r="F2956" t="s">
        <v>116</v>
      </c>
      <c r="G2956" t="s">
        <v>120</v>
      </c>
      <c r="H2956" s="22">
        <f t="shared" si="759"/>
        <v>2136</v>
      </c>
      <c r="I2956" s="22" t="s">
        <v>127</v>
      </c>
      <c r="J2956">
        <f>COUNT(H2956:H2959)</f>
        <v>4</v>
      </c>
      <c r="K2956" t="b">
        <f t="shared" ca="1" si="765"/>
        <v>0</v>
      </c>
    </row>
    <row r="2957" spans="1:11">
      <c r="A2957" s="20">
        <f t="shared" si="761"/>
        <v>69</v>
      </c>
      <c r="B2957" s="20">
        <f t="shared" si="766"/>
        <v>32</v>
      </c>
      <c r="C2957" s="21" t="s">
        <v>16</v>
      </c>
      <c r="D2957" s="20" t="str">
        <f t="shared" ref="D2957:D2959" si="768">IF(ISNUMBER(SEARCH("n/a",H2957)),"",CONCATENATE(C2957," ",H2957,","))</f>
        <v>"adult_hkd": 2472,</v>
      </c>
      <c r="E2957" s="20" t="s">
        <v>69</v>
      </c>
      <c r="F2957" t="s">
        <v>116</v>
      </c>
      <c r="G2957" t="s">
        <v>120</v>
      </c>
      <c r="H2957" s="22">
        <f t="shared" si="759"/>
        <v>2472</v>
      </c>
      <c r="I2957" s="22" t="s">
        <v>127</v>
      </c>
      <c r="K2957" t="b">
        <f t="shared" ca="1" si="765"/>
        <v>0</v>
      </c>
    </row>
    <row r="2958" spans="1:11">
      <c r="A2958" s="20">
        <f t="shared" si="761"/>
        <v>69</v>
      </c>
      <c r="B2958" s="20">
        <f t="shared" si="766"/>
        <v>33</v>
      </c>
      <c r="C2958" s="21" t="s">
        <v>17</v>
      </c>
      <c r="D2958" s="20" t="str">
        <f t="shared" si="768"/>
        <v>"child_cny": 1068,</v>
      </c>
      <c r="E2958" s="20" t="s">
        <v>69</v>
      </c>
      <c r="F2958" t="s">
        <v>116</v>
      </c>
      <c r="G2958" t="s">
        <v>120</v>
      </c>
      <c r="H2958" s="22">
        <f t="shared" si="759"/>
        <v>1068</v>
      </c>
      <c r="I2958" s="22" t="s">
        <v>127</v>
      </c>
      <c r="K2958" t="b">
        <f t="shared" ca="1" si="765"/>
        <v>0</v>
      </c>
    </row>
    <row r="2959" spans="1:11">
      <c r="A2959" s="20">
        <f t="shared" si="761"/>
        <v>69</v>
      </c>
      <c r="B2959" s="20">
        <f t="shared" si="766"/>
        <v>34</v>
      </c>
      <c r="C2959" s="21" t="s">
        <v>18</v>
      </c>
      <c r="D2959" s="20" t="str">
        <f t="shared" si="768"/>
        <v>"child_hkd": 1236,</v>
      </c>
      <c r="E2959" s="20" t="s">
        <v>69</v>
      </c>
      <c r="F2959" t="s">
        <v>116</v>
      </c>
      <c r="G2959" t="s">
        <v>120</v>
      </c>
      <c r="H2959" s="22">
        <f t="shared" si="759"/>
        <v>1236</v>
      </c>
      <c r="I2959" s="22" t="s">
        <v>127</v>
      </c>
      <c r="K2959" t="b">
        <f t="shared" ca="1" si="765"/>
        <v>0</v>
      </c>
    </row>
    <row r="2960" spans="1:11">
      <c r="A2960">
        <f t="shared" si="761"/>
        <v>69</v>
      </c>
      <c r="B2960">
        <f t="shared" si="766"/>
        <v>35</v>
      </c>
      <c r="C2960" s="1" t="s">
        <v>13</v>
      </c>
      <c r="D2960" t="str">
        <f>IF(J2956=0,"",C2960)</f>
        <v>"class_title":"business_class",</v>
      </c>
      <c r="E2960" t="s">
        <v>69</v>
      </c>
      <c r="F2960" t="s">
        <v>116</v>
      </c>
      <c r="H2960" s="22">
        <f t="shared" si="759"/>
        <v>0</v>
      </c>
      <c r="I2960" s="22" t="s">
        <v>127</v>
      </c>
      <c r="K2960" t="b">
        <f t="shared" ca="1" si="765"/>
        <v>0</v>
      </c>
    </row>
    <row r="2961" spans="1:11">
      <c r="A2961">
        <f t="shared" si="761"/>
        <v>69</v>
      </c>
      <c r="B2961">
        <f t="shared" si="766"/>
        <v>36</v>
      </c>
      <c r="C2961" s="1" t="s">
        <v>14</v>
      </c>
      <c r="D2961" t="str">
        <f>IF(J2956=0,"",C2961)</f>
        <v>"class_type":1</v>
      </c>
      <c r="E2961" t="s">
        <v>69</v>
      </c>
      <c r="F2961" t="s">
        <v>116</v>
      </c>
      <c r="H2961" s="22">
        <f t="shared" si="759"/>
        <v>0</v>
      </c>
      <c r="I2961" s="22" t="s">
        <v>127</v>
      </c>
      <c r="K2961" t="b">
        <f t="shared" ca="1" si="765"/>
        <v>0</v>
      </c>
    </row>
    <row r="2962" spans="1:11">
      <c r="A2962">
        <f t="shared" si="761"/>
        <v>69</v>
      </c>
      <c r="B2962">
        <f t="shared" si="766"/>
        <v>37</v>
      </c>
      <c r="C2962" s="1" t="s">
        <v>2</v>
      </c>
      <c r="D2962" t="str">
        <f>IF(J2956=0,"",C2962)</f>
        <v>}</v>
      </c>
      <c r="E2962" t="s">
        <v>69</v>
      </c>
      <c r="F2962" t="s">
        <v>116</v>
      </c>
      <c r="H2962" s="22">
        <f t="shared" si="759"/>
        <v>0</v>
      </c>
      <c r="I2962" s="22" t="s">
        <v>127</v>
      </c>
      <c r="K2962" t="b">
        <f t="shared" ca="1" si="765"/>
        <v>0</v>
      </c>
    </row>
    <row r="2963" spans="1:11">
      <c r="A2963">
        <f t="shared" si="761"/>
        <v>69</v>
      </c>
      <c r="B2963">
        <f t="shared" si="766"/>
        <v>38</v>
      </c>
      <c r="C2963" s="1" t="s">
        <v>3</v>
      </c>
      <c r="D2963" t="str">
        <f t="shared" ref="D2963:D2965" si="769">C2963</f>
        <v>]</v>
      </c>
      <c r="E2963" t="s">
        <v>69</v>
      </c>
      <c r="F2963" t="s">
        <v>116</v>
      </c>
      <c r="H2963" s="22">
        <f t="shared" si="759"/>
        <v>0</v>
      </c>
      <c r="I2963" s="22" t="s">
        <v>127</v>
      </c>
      <c r="K2963" t="b">
        <f t="shared" ca="1" si="765"/>
        <v>0</v>
      </c>
    </row>
    <row r="2964" spans="1:11">
      <c r="A2964">
        <f t="shared" si="761"/>
        <v>69</v>
      </c>
      <c r="B2964">
        <f t="shared" si="766"/>
        <v>39</v>
      </c>
      <c r="C2964" s="1" t="s">
        <v>2</v>
      </c>
      <c r="D2964" t="str">
        <f t="shared" si="769"/>
        <v>}</v>
      </c>
      <c r="E2964" t="s">
        <v>69</v>
      </c>
      <c r="F2964" t="s">
        <v>116</v>
      </c>
      <c r="H2964" s="22">
        <f t="shared" si="759"/>
        <v>0</v>
      </c>
      <c r="I2964" s="22" t="s">
        <v>127</v>
      </c>
      <c r="K2964" t="b">
        <f t="shared" ca="1" si="765"/>
        <v>0</v>
      </c>
    </row>
    <row r="2965" spans="1:11">
      <c r="A2965">
        <f t="shared" si="761"/>
        <v>69</v>
      </c>
      <c r="B2965">
        <f t="shared" si="766"/>
        <v>40</v>
      </c>
      <c r="C2965" s="1" t="s">
        <v>4</v>
      </c>
      <c r="D2965" t="str">
        <f t="shared" si="769"/>
        <v>],</v>
      </c>
      <c r="E2965" t="s">
        <v>69</v>
      </c>
      <c r="F2965" t="s">
        <v>116</v>
      </c>
      <c r="H2965" s="22">
        <f t="shared" si="759"/>
        <v>0</v>
      </c>
      <c r="I2965" s="22" t="s">
        <v>127</v>
      </c>
      <c r="K2965" t="b">
        <f t="shared" ca="1" si="765"/>
        <v>0</v>
      </c>
    </row>
    <row r="2966" spans="1:11">
      <c r="A2966">
        <f t="shared" si="761"/>
        <v>69</v>
      </c>
      <c r="B2966">
        <f t="shared" si="766"/>
        <v>41</v>
      </c>
      <c r="C2966" s="1" t="s">
        <v>19</v>
      </c>
      <c r="D2966" t="str">
        <f>CONCATENATE(C2966," ",A2966,",")</f>
        <v>"fee_id": 69,</v>
      </c>
      <c r="E2966" t="s">
        <v>69</v>
      </c>
      <c r="F2966" t="s">
        <v>116</v>
      </c>
      <c r="H2966" s="22">
        <f t="shared" si="759"/>
        <v>0</v>
      </c>
      <c r="I2966" s="22" t="s">
        <v>127</v>
      </c>
      <c r="K2966" t="b">
        <f t="shared" ca="1" si="765"/>
        <v>0</v>
      </c>
    </row>
    <row r="2967" spans="1:11">
      <c r="A2967">
        <f t="shared" si="761"/>
        <v>69</v>
      </c>
      <c r="B2967">
        <f t="shared" si="766"/>
        <v>42</v>
      </c>
      <c r="C2967" s="1" t="s">
        <v>129</v>
      </c>
      <c r="D2967" t="str">
        <f>CONCATENATE(C2967,E2967,"2",F2967,"""")</f>
        <v>"route_id": "NCX2WEK"</v>
      </c>
      <c r="E2967" t="s">
        <v>69</v>
      </c>
      <c r="F2967" t="s">
        <v>116</v>
      </c>
      <c r="H2967" s="22">
        <f t="shared" si="759"/>
        <v>0</v>
      </c>
      <c r="I2967" s="22" t="s">
        <v>127</v>
      </c>
      <c r="K2967" t="b">
        <f t="shared" ca="1" si="765"/>
        <v>0</v>
      </c>
    </row>
    <row r="2968" spans="1:11">
      <c r="A2968">
        <f t="shared" si="761"/>
        <v>69</v>
      </c>
      <c r="B2968">
        <f t="shared" si="766"/>
        <v>43</v>
      </c>
      <c r="C2968" s="1" t="s">
        <v>1</v>
      </c>
      <c r="D2968" t="str">
        <f>IF(D2969="","}",C2968)</f>
        <v>},</v>
      </c>
      <c r="E2968" t="s">
        <v>69</v>
      </c>
      <c r="F2968" t="s">
        <v>116</v>
      </c>
      <c r="H2968" s="22">
        <f t="shared" si="759"/>
        <v>0</v>
      </c>
      <c r="I2968" s="22" t="s">
        <v>127</v>
      </c>
      <c r="K2968" t="b">
        <f t="shared" ca="1" si="765"/>
        <v>0</v>
      </c>
    </row>
    <row r="2969" spans="1:11">
      <c r="A2969">
        <f t="shared" si="761"/>
        <v>70</v>
      </c>
      <c r="B2969">
        <f t="shared" si="766"/>
        <v>1</v>
      </c>
      <c r="C2969" s="1" t="s">
        <v>0</v>
      </c>
      <c r="D2969" t="str">
        <f>C2969</f>
        <v>{</v>
      </c>
      <c r="E2969" t="s">
        <v>71</v>
      </c>
      <c r="F2969" t="s">
        <v>116</v>
      </c>
      <c r="H2969" s="22">
        <f t="shared" si="759"/>
        <v>0</v>
      </c>
      <c r="I2969" s="22" t="s">
        <v>127</v>
      </c>
      <c r="K2969" t="b">
        <f t="shared" ca="1" si="765"/>
        <v>0</v>
      </c>
    </row>
    <row r="2970" spans="1:11">
      <c r="A2970">
        <f t="shared" si="761"/>
        <v>70</v>
      </c>
      <c r="B2970">
        <f t="shared" si="766"/>
        <v>2</v>
      </c>
      <c r="C2970" s="1" t="s">
        <v>5</v>
      </c>
      <c r="D2970" t="str">
        <f t="shared" ref="D2970:D2973" si="770">C2970</f>
        <v>"fee_data":[</v>
      </c>
      <c r="E2970" t="s">
        <v>71</v>
      </c>
      <c r="F2970" t="s">
        <v>116</v>
      </c>
      <c r="H2970" s="22">
        <f t="shared" si="759"/>
        <v>0</v>
      </c>
      <c r="I2970" s="22" t="s">
        <v>127</v>
      </c>
      <c r="K2970" t="b">
        <f t="shared" ca="1" si="765"/>
        <v>0</v>
      </c>
    </row>
    <row r="2971" spans="1:11">
      <c r="A2971">
        <f t="shared" si="761"/>
        <v>70</v>
      </c>
      <c r="B2971">
        <f t="shared" si="766"/>
        <v>3</v>
      </c>
      <c r="C2971" s="1" t="s">
        <v>0</v>
      </c>
      <c r="D2971" t="str">
        <f t="shared" si="770"/>
        <v>{</v>
      </c>
      <c r="E2971" t="s">
        <v>71</v>
      </c>
      <c r="F2971" t="s">
        <v>116</v>
      </c>
      <c r="H2971" s="22">
        <f t="shared" si="759"/>
        <v>0</v>
      </c>
      <c r="I2971" s="22" t="s">
        <v>127</v>
      </c>
      <c r="K2971" t="b">
        <f t="shared" ca="1" si="765"/>
        <v>0</v>
      </c>
    </row>
    <row r="2972" spans="1:11">
      <c r="A2972">
        <f t="shared" si="761"/>
        <v>70</v>
      </c>
      <c r="B2972">
        <f t="shared" si="766"/>
        <v>4</v>
      </c>
      <c r="C2972" s="24" t="s">
        <v>133</v>
      </c>
      <c r="D2972" t="str">
        <f>CONCATENATE(C2972,$M$1,",",$N$1,""",")</f>
        <v>"fee_date":"2019,2",</v>
      </c>
      <c r="E2972" t="s">
        <v>71</v>
      </c>
      <c r="F2972" t="s">
        <v>116</v>
      </c>
      <c r="H2972" s="22">
        <f t="shared" si="759"/>
        <v>0</v>
      </c>
      <c r="I2972" s="22" t="s">
        <v>127</v>
      </c>
      <c r="K2972" t="b">
        <f t="shared" ca="1" si="765"/>
        <v>0</v>
      </c>
    </row>
    <row r="2973" spans="1:11">
      <c r="A2973">
        <f t="shared" si="761"/>
        <v>70</v>
      </c>
      <c r="B2973">
        <f t="shared" si="766"/>
        <v>5</v>
      </c>
      <c r="C2973" s="1" t="s">
        <v>6</v>
      </c>
      <c r="D2973" t="str">
        <f t="shared" si="770"/>
        <v>"fee_detail":[</v>
      </c>
      <c r="E2973" t="s">
        <v>71</v>
      </c>
      <c r="F2973" t="s">
        <v>116</v>
      </c>
      <c r="H2973" s="22">
        <f t="shared" si="759"/>
        <v>0</v>
      </c>
      <c r="I2973" s="22" t="s">
        <v>127</v>
      </c>
      <c r="K2973" t="b">
        <f t="shared" ca="1" si="765"/>
        <v>0</v>
      </c>
    </row>
    <row r="2974" spans="1:11">
      <c r="A2974">
        <f t="shared" si="761"/>
        <v>70</v>
      </c>
      <c r="B2974">
        <f t="shared" si="766"/>
        <v>6</v>
      </c>
      <c r="C2974" s="1" t="s">
        <v>0</v>
      </c>
      <c r="D2974" t="str">
        <f>IF(J2975=0,"",C2974)</f>
        <v>{</v>
      </c>
      <c r="E2974" t="s">
        <v>71</v>
      </c>
      <c r="F2974" t="s">
        <v>116</v>
      </c>
      <c r="H2974" s="22">
        <f t="shared" si="759"/>
        <v>0</v>
      </c>
      <c r="I2974" s="22" t="s">
        <v>127</v>
      </c>
      <c r="K2974" t="b">
        <f t="shared" ca="1" si="765"/>
        <v>0</v>
      </c>
    </row>
    <row r="2975" spans="1:11">
      <c r="A2975" s="14">
        <f t="shared" si="761"/>
        <v>70</v>
      </c>
      <c r="B2975" s="14">
        <f t="shared" si="766"/>
        <v>7</v>
      </c>
      <c r="C2975" s="15" t="s">
        <v>15</v>
      </c>
      <c r="D2975" s="14" t="str">
        <f>IF(ISNUMBER(SEARCH("n/a",H2975)),"",CONCATENATE(C2975," ",H2975,","))</f>
        <v>"adult_cny": 163,</v>
      </c>
      <c r="E2975" s="14" t="s">
        <v>71</v>
      </c>
      <c r="F2975" t="s">
        <v>116</v>
      </c>
      <c r="G2975" t="s">
        <v>117</v>
      </c>
      <c r="H2975" s="22">
        <f t="shared" si="759"/>
        <v>163</v>
      </c>
      <c r="I2975" s="22" t="s">
        <v>127</v>
      </c>
      <c r="J2975">
        <f>COUNT(H2975:H2978)</f>
        <v>4</v>
      </c>
      <c r="K2975" t="b">
        <f t="shared" ca="1" si="765"/>
        <v>0</v>
      </c>
    </row>
    <row r="2976" spans="1:11">
      <c r="A2976" s="14">
        <f t="shared" si="761"/>
        <v>70</v>
      </c>
      <c r="B2976" s="14">
        <f t="shared" si="766"/>
        <v>8</v>
      </c>
      <c r="C2976" s="15" t="s">
        <v>16</v>
      </c>
      <c r="D2976" s="14" t="str">
        <f t="shared" ref="D2976:D2978" si="771">IF(ISNUMBER(SEARCH("n/a",H2976)),"",CONCATENATE(C2976," ",H2976,","))</f>
        <v>"adult_hkd": 189,</v>
      </c>
      <c r="E2976" s="14" t="s">
        <v>71</v>
      </c>
      <c r="F2976" t="s">
        <v>116</v>
      </c>
      <c r="G2976" t="s">
        <v>117</v>
      </c>
      <c r="H2976" s="22">
        <f t="shared" si="759"/>
        <v>189</v>
      </c>
      <c r="I2976" s="22" t="s">
        <v>127</v>
      </c>
      <c r="K2976" t="b">
        <f t="shared" ca="1" si="765"/>
        <v>0</v>
      </c>
    </row>
    <row r="2977" spans="1:11">
      <c r="A2977" s="14">
        <f t="shared" si="761"/>
        <v>70</v>
      </c>
      <c r="B2977" s="14">
        <f t="shared" si="766"/>
        <v>9</v>
      </c>
      <c r="C2977" s="15" t="s">
        <v>17</v>
      </c>
      <c r="D2977" s="14" t="str">
        <f t="shared" si="771"/>
        <v>"child_cny": 84,</v>
      </c>
      <c r="E2977" s="14" t="s">
        <v>71</v>
      </c>
      <c r="F2977" t="s">
        <v>116</v>
      </c>
      <c r="G2977" t="s">
        <v>117</v>
      </c>
      <c r="H2977" s="22">
        <f t="shared" si="759"/>
        <v>84</v>
      </c>
      <c r="I2977" s="22" t="s">
        <v>127</v>
      </c>
      <c r="K2977" t="b">
        <f t="shared" ca="1" si="765"/>
        <v>0</v>
      </c>
    </row>
    <row r="2978" spans="1:11">
      <c r="A2978" s="14">
        <f t="shared" si="761"/>
        <v>70</v>
      </c>
      <c r="B2978" s="14">
        <f t="shared" si="766"/>
        <v>10</v>
      </c>
      <c r="C2978" s="15" t="s">
        <v>18</v>
      </c>
      <c r="D2978" s="14" t="str">
        <f t="shared" si="771"/>
        <v>"child_hkd": 97,</v>
      </c>
      <c r="E2978" s="14" t="s">
        <v>71</v>
      </c>
      <c r="F2978" t="s">
        <v>116</v>
      </c>
      <c r="G2978" t="s">
        <v>117</v>
      </c>
      <c r="H2978" s="22">
        <f t="shared" si="759"/>
        <v>97</v>
      </c>
      <c r="I2978" s="22" t="s">
        <v>127</v>
      </c>
      <c r="K2978" t="b">
        <f t="shared" ca="1" si="765"/>
        <v>0</v>
      </c>
    </row>
    <row r="2979" spans="1:11">
      <c r="A2979">
        <f t="shared" si="761"/>
        <v>70</v>
      </c>
      <c r="B2979">
        <f t="shared" si="766"/>
        <v>11</v>
      </c>
      <c r="C2979" s="1" t="s">
        <v>7</v>
      </c>
      <c r="D2979" t="str">
        <f>IF(J2975=0,"",C2979)</f>
        <v>"class_title":"second_class",</v>
      </c>
      <c r="E2979" t="s">
        <v>71</v>
      </c>
      <c r="F2979" t="s">
        <v>116</v>
      </c>
      <c r="H2979" s="22">
        <f t="shared" si="759"/>
        <v>0</v>
      </c>
      <c r="I2979" s="22" t="s">
        <v>127</v>
      </c>
      <c r="K2979" t="b">
        <f t="shared" ca="1" si="765"/>
        <v>0</v>
      </c>
    </row>
    <row r="2980" spans="1:11">
      <c r="A2980">
        <f t="shared" si="761"/>
        <v>70</v>
      </c>
      <c r="B2980">
        <f t="shared" si="766"/>
        <v>12</v>
      </c>
      <c r="C2980" s="1" t="s">
        <v>8</v>
      </c>
      <c r="D2980" t="str">
        <f>IF(J2975=0,"",C2980)</f>
        <v>"class_type":4</v>
      </c>
      <c r="E2980" t="s">
        <v>71</v>
      </c>
      <c r="F2980" t="s">
        <v>116</v>
      </c>
      <c r="H2980" s="22">
        <f t="shared" si="759"/>
        <v>0</v>
      </c>
      <c r="I2980" s="22" t="s">
        <v>127</v>
      </c>
      <c r="K2980" t="b">
        <f t="shared" ca="1" si="765"/>
        <v>0</v>
      </c>
    </row>
    <row r="2981" spans="1:11">
      <c r="A2981">
        <f t="shared" si="761"/>
        <v>70</v>
      </c>
      <c r="B2981">
        <f t="shared" si="766"/>
        <v>13</v>
      </c>
      <c r="C2981" s="1" t="s">
        <v>1</v>
      </c>
      <c r="D2981" t="str">
        <f>IF(J2975=0,"",IF(SUM(J2983:J2999)&gt;0,C2981,"}"))</f>
        <v>},</v>
      </c>
      <c r="E2981" t="s">
        <v>71</v>
      </c>
      <c r="F2981" t="s">
        <v>116</v>
      </c>
      <c r="H2981" s="22">
        <f t="shared" si="759"/>
        <v>0</v>
      </c>
      <c r="I2981" s="22" t="s">
        <v>127</v>
      </c>
      <c r="K2981" t="b">
        <f t="shared" ca="1" si="765"/>
        <v>0</v>
      </c>
    </row>
    <row r="2982" spans="1:11">
      <c r="A2982">
        <f t="shared" si="761"/>
        <v>70</v>
      </c>
      <c r="B2982">
        <f t="shared" si="766"/>
        <v>14</v>
      </c>
      <c r="C2982" s="1" t="s">
        <v>0</v>
      </c>
      <c r="D2982" t="str">
        <f>IF(J2983=0,"",C2982)</f>
        <v>{</v>
      </c>
      <c r="E2982" t="s">
        <v>71</v>
      </c>
      <c r="F2982" t="s">
        <v>116</v>
      </c>
      <c r="H2982" s="22">
        <f t="shared" ref="H2982:H3045" si="772">H1090</f>
        <v>0</v>
      </c>
      <c r="I2982" s="22" t="s">
        <v>127</v>
      </c>
      <c r="K2982" t="b">
        <f t="shared" ca="1" si="765"/>
        <v>0</v>
      </c>
    </row>
    <row r="2983" spans="1:11">
      <c r="A2983" s="16">
        <f t="shared" si="761"/>
        <v>70</v>
      </c>
      <c r="B2983" s="16">
        <f t="shared" si="766"/>
        <v>15</v>
      </c>
      <c r="C2983" s="17" t="s">
        <v>15</v>
      </c>
      <c r="D2983" s="16" t="str">
        <f>IF(ISNUMBER(SEARCH("n/a",H2983)),"",CONCATENATE(C2983," ",H2983,","))</f>
        <v>"adult_cny": 261,</v>
      </c>
      <c r="E2983" s="16" t="s">
        <v>71</v>
      </c>
      <c r="F2983" t="s">
        <v>116</v>
      </c>
      <c r="G2983" t="s">
        <v>118</v>
      </c>
      <c r="H2983" s="22">
        <f t="shared" si="772"/>
        <v>261</v>
      </c>
      <c r="I2983" s="22" t="s">
        <v>127</v>
      </c>
      <c r="J2983">
        <f>COUNT(H2983:H2986)</f>
        <v>4</v>
      </c>
      <c r="K2983" t="b">
        <f t="shared" ca="1" si="765"/>
        <v>0</v>
      </c>
    </row>
    <row r="2984" spans="1:11">
      <c r="A2984" s="16">
        <f t="shared" si="761"/>
        <v>70</v>
      </c>
      <c r="B2984" s="16">
        <f t="shared" si="766"/>
        <v>16</v>
      </c>
      <c r="C2984" s="17" t="s">
        <v>16</v>
      </c>
      <c r="D2984" s="16" t="str">
        <f t="shared" ref="D2984:D2986" si="773">IF(ISNUMBER(SEARCH("n/a",H2984)),"",CONCATENATE(C2984," ",H2984,","))</f>
        <v>"adult_hkd": 302,</v>
      </c>
      <c r="E2984" s="16" t="s">
        <v>71</v>
      </c>
      <c r="F2984" t="s">
        <v>116</v>
      </c>
      <c r="G2984" t="s">
        <v>118</v>
      </c>
      <c r="H2984" s="22">
        <f t="shared" si="772"/>
        <v>302</v>
      </c>
      <c r="I2984" s="22" t="s">
        <v>127</v>
      </c>
      <c r="K2984" t="b">
        <f t="shared" ca="1" si="765"/>
        <v>0</v>
      </c>
    </row>
    <row r="2985" spans="1:11">
      <c r="A2985" s="16">
        <f t="shared" si="761"/>
        <v>70</v>
      </c>
      <c r="B2985" s="16">
        <f t="shared" si="766"/>
        <v>17</v>
      </c>
      <c r="C2985" s="17" t="s">
        <v>17</v>
      </c>
      <c r="D2985" s="16" t="str">
        <f t="shared" si="773"/>
        <v>"child_cny": 135,</v>
      </c>
      <c r="E2985" s="16" t="s">
        <v>71</v>
      </c>
      <c r="F2985" t="s">
        <v>116</v>
      </c>
      <c r="G2985" t="s">
        <v>118</v>
      </c>
      <c r="H2985" s="22">
        <f t="shared" si="772"/>
        <v>135</v>
      </c>
      <c r="I2985" s="22" t="s">
        <v>127</v>
      </c>
      <c r="K2985" t="b">
        <f t="shared" ca="1" si="765"/>
        <v>0</v>
      </c>
    </row>
    <row r="2986" spans="1:11">
      <c r="A2986" s="16">
        <f t="shared" si="761"/>
        <v>70</v>
      </c>
      <c r="B2986" s="16">
        <f t="shared" si="766"/>
        <v>18</v>
      </c>
      <c r="C2986" s="17" t="s">
        <v>18</v>
      </c>
      <c r="D2986" s="16" t="str">
        <f t="shared" si="773"/>
        <v>"child_hkd": 156,</v>
      </c>
      <c r="E2986" s="16" t="s">
        <v>71</v>
      </c>
      <c r="F2986" t="s">
        <v>116</v>
      </c>
      <c r="G2986" t="s">
        <v>118</v>
      </c>
      <c r="H2986" s="22">
        <f t="shared" si="772"/>
        <v>156</v>
      </c>
      <c r="I2986" s="22" t="s">
        <v>127</v>
      </c>
      <c r="K2986" t="b">
        <f t="shared" ca="1" si="765"/>
        <v>0</v>
      </c>
    </row>
    <row r="2987" spans="1:11">
      <c r="A2987">
        <f t="shared" si="761"/>
        <v>70</v>
      </c>
      <c r="B2987">
        <f t="shared" si="766"/>
        <v>19</v>
      </c>
      <c r="C2987" s="1" t="s">
        <v>9</v>
      </c>
      <c r="D2987" t="str">
        <f>IF(J2983=0,"",C2987)</f>
        <v>"class_title":"first_class",</v>
      </c>
      <c r="E2987" t="s">
        <v>71</v>
      </c>
      <c r="F2987" t="s">
        <v>116</v>
      </c>
      <c r="H2987" s="22">
        <f t="shared" si="772"/>
        <v>0</v>
      </c>
      <c r="I2987" s="22" t="s">
        <v>127</v>
      </c>
      <c r="K2987" t="b">
        <f t="shared" ca="1" si="765"/>
        <v>0</v>
      </c>
    </row>
    <row r="2988" spans="1:11">
      <c r="A2988">
        <f t="shared" si="761"/>
        <v>70</v>
      </c>
      <c r="B2988">
        <f t="shared" si="766"/>
        <v>20</v>
      </c>
      <c r="C2988" s="1" t="s">
        <v>10</v>
      </c>
      <c r="D2988" t="str">
        <f>IF(J2983=0,"",C2988)</f>
        <v>"class_type":3</v>
      </c>
      <c r="E2988" t="s">
        <v>71</v>
      </c>
      <c r="F2988" t="s">
        <v>116</v>
      </c>
      <c r="H2988" s="22">
        <f t="shared" si="772"/>
        <v>0</v>
      </c>
      <c r="I2988" s="22" t="s">
        <v>127</v>
      </c>
      <c r="K2988" t="b">
        <f t="shared" ca="1" si="765"/>
        <v>0</v>
      </c>
    </row>
    <row r="2989" spans="1:11">
      <c r="A2989">
        <f t="shared" si="761"/>
        <v>70</v>
      </c>
      <c r="B2989">
        <f t="shared" si="766"/>
        <v>21</v>
      </c>
      <c r="C2989" s="1" t="s">
        <v>1</v>
      </c>
      <c r="D2989" t="str">
        <f>IF(J2983=0,"",IF(SUM(J2991:J3007)&gt;0,C2989,"}"))</f>
        <v>},</v>
      </c>
      <c r="E2989" t="s">
        <v>71</v>
      </c>
      <c r="F2989" t="s">
        <v>116</v>
      </c>
      <c r="H2989" s="22">
        <f t="shared" si="772"/>
        <v>0</v>
      </c>
      <c r="I2989" s="22" t="s">
        <v>127</v>
      </c>
      <c r="K2989" t="b">
        <f t="shared" ca="1" si="765"/>
        <v>0</v>
      </c>
    </row>
    <row r="2990" spans="1:11">
      <c r="A2990">
        <f t="shared" si="761"/>
        <v>70</v>
      </c>
      <c r="B2990">
        <f t="shared" si="766"/>
        <v>22</v>
      </c>
      <c r="C2990" s="1" t="s">
        <v>0</v>
      </c>
      <c r="D2990" t="str">
        <f>IF(J2991=0,"",C2990)</f>
        <v>{</v>
      </c>
      <c r="E2990" t="s">
        <v>71</v>
      </c>
      <c r="F2990" t="s">
        <v>116</v>
      </c>
      <c r="H2990" s="22">
        <f t="shared" si="772"/>
        <v>0</v>
      </c>
      <c r="I2990" s="22" t="s">
        <v>127</v>
      </c>
      <c r="K2990" t="b">
        <f t="shared" ca="1" si="765"/>
        <v>0</v>
      </c>
    </row>
    <row r="2991" spans="1:11">
      <c r="A2991" s="18">
        <f t="shared" ref="A2991:A3011" si="774">ROUNDUP((ROW(C2991)-1)/43,0)</f>
        <v>70</v>
      </c>
      <c r="B2991" s="18">
        <f t="shared" si="766"/>
        <v>23</v>
      </c>
      <c r="C2991" s="19" t="s">
        <v>15</v>
      </c>
      <c r="D2991" s="18" t="str">
        <f>IF(ISNUMBER(SEARCH("n/a",H2991)),"",CONCATENATE(C2991," ",H2991,","))</f>
        <v>"adult_cny": 295,</v>
      </c>
      <c r="E2991" s="18" t="s">
        <v>71</v>
      </c>
      <c r="F2991" t="s">
        <v>116</v>
      </c>
      <c r="G2991" t="s">
        <v>119</v>
      </c>
      <c r="H2991" s="22">
        <f t="shared" si="772"/>
        <v>295</v>
      </c>
      <c r="I2991" s="22" t="s">
        <v>127</v>
      </c>
      <c r="J2991">
        <f>COUNT(H2991:H2994)</f>
        <v>4</v>
      </c>
      <c r="K2991" t="b">
        <f t="shared" ca="1" si="765"/>
        <v>0</v>
      </c>
    </row>
    <row r="2992" spans="1:11">
      <c r="A2992" s="18">
        <f t="shared" si="774"/>
        <v>70</v>
      </c>
      <c r="B2992" s="18">
        <f t="shared" si="766"/>
        <v>24</v>
      </c>
      <c r="C2992" s="19" t="s">
        <v>16</v>
      </c>
      <c r="D2992" s="18" t="str">
        <f t="shared" ref="D2992:D2994" si="775">IF(ISNUMBER(SEARCH("n/a",H2992)),"",CONCATENATE(C2992," ",H2992,","))</f>
        <v>"adult_hkd": 341,</v>
      </c>
      <c r="E2992" s="18" t="s">
        <v>71</v>
      </c>
      <c r="F2992" t="s">
        <v>116</v>
      </c>
      <c r="G2992" t="s">
        <v>119</v>
      </c>
      <c r="H2992" s="22">
        <f t="shared" si="772"/>
        <v>341</v>
      </c>
      <c r="I2992" s="22" t="s">
        <v>127</v>
      </c>
      <c r="K2992" t="b">
        <f t="shared" ca="1" si="765"/>
        <v>0</v>
      </c>
    </row>
    <row r="2993" spans="1:11">
      <c r="A2993" s="18">
        <f t="shared" si="774"/>
        <v>70</v>
      </c>
      <c r="B2993" s="18">
        <f t="shared" si="766"/>
        <v>25</v>
      </c>
      <c r="C2993" s="19" t="s">
        <v>17</v>
      </c>
      <c r="D2993" s="18" t="str">
        <f t="shared" si="775"/>
        <v>"child_cny": 152,</v>
      </c>
      <c r="E2993" s="18" t="s">
        <v>71</v>
      </c>
      <c r="F2993" t="s">
        <v>116</v>
      </c>
      <c r="G2993" t="s">
        <v>119</v>
      </c>
      <c r="H2993" s="22">
        <f t="shared" si="772"/>
        <v>152</v>
      </c>
      <c r="I2993" s="22" t="s">
        <v>127</v>
      </c>
      <c r="K2993" t="b">
        <f t="shared" ca="1" si="765"/>
        <v>0</v>
      </c>
    </row>
    <row r="2994" spans="1:11">
      <c r="A2994" s="18">
        <f t="shared" si="774"/>
        <v>70</v>
      </c>
      <c r="B2994" s="18">
        <f t="shared" si="766"/>
        <v>26</v>
      </c>
      <c r="C2994" s="19" t="s">
        <v>18</v>
      </c>
      <c r="D2994" s="18" t="str">
        <f t="shared" si="775"/>
        <v>"child_hkd": 176,</v>
      </c>
      <c r="E2994" s="18" t="s">
        <v>71</v>
      </c>
      <c r="F2994" t="s">
        <v>116</v>
      </c>
      <c r="G2994" t="s">
        <v>119</v>
      </c>
      <c r="H2994" s="22">
        <f t="shared" si="772"/>
        <v>176</v>
      </c>
      <c r="I2994" s="22" t="s">
        <v>127</v>
      </c>
      <c r="K2994" t="b">
        <f t="shared" ca="1" si="765"/>
        <v>0</v>
      </c>
    </row>
    <row r="2995" spans="1:11">
      <c r="A2995">
        <f t="shared" si="774"/>
        <v>70</v>
      </c>
      <c r="B2995">
        <f t="shared" si="766"/>
        <v>27</v>
      </c>
      <c r="C2995" s="1" t="s">
        <v>11</v>
      </c>
      <c r="D2995" t="str">
        <f>IF(J2991=0,"",C2995)</f>
        <v>"class_title":"premium_class",</v>
      </c>
      <c r="E2995" t="s">
        <v>71</v>
      </c>
      <c r="F2995" t="s">
        <v>116</v>
      </c>
      <c r="H2995" s="22">
        <f t="shared" si="772"/>
        <v>0</v>
      </c>
      <c r="I2995" s="22" t="s">
        <v>127</v>
      </c>
      <c r="K2995" t="b">
        <f t="shared" ca="1" si="765"/>
        <v>0</v>
      </c>
    </row>
    <row r="2996" spans="1:11">
      <c r="A2996">
        <f t="shared" si="774"/>
        <v>70</v>
      </c>
      <c r="B2996">
        <f t="shared" si="766"/>
        <v>28</v>
      </c>
      <c r="C2996" s="1" t="s">
        <v>12</v>
      </c>
      <c r="D2996" t="str">
        <f>IF(J2991=0,"",C2996)</f>
        <v>"class_type":2</v>
      </c>
      <c r="E2996" t="s">
        <v>71</v>
      </c>
      <c r="F2996" t="s">
        <v>116</v>
      </c>
      <c r="H2996" s="22">
        <f t="shared" si="772"/>
        <v>0</v>
      </c>
      <c r="I2996" s="22" t="s">
        <v>127</v>
      </c>
      <c r="K2996" t="b">
        <f t="shared" ca="1" si="765"/>
        <v>0</v>
      </c>
    </row>
    <row r="2997" spans="1:11">
      <c r="A2997">
        <f t="shared" si="774"/>
        <v>70</v>
      </c>
      <c r="B2997">
        <f t="shared" si="766"/>
        <v>29</v>
      </c>
      <c r="C2997" s="1" t="s">
        <v>1</v>
      </c>
      <c r="D2997" t="str">
        <f>IF(J2991=0,"",IF(SUM(J2999:J3015)&gt;0,C2997,"}"))</f>
        <v>},</v>
      </c>
      <c r="E2997" t="s">
        <v>71</v>
      </c>
      <c r="F2997" t="s">
        <v>116</v>
      </c>
      <c r="H2997" s="22">
        <f t="shared" si="772"/>
        <v>0</v>
      </c>
      <c r="I2997" s="22" t="s">
        <v>127</v>
      </c>
      <c r="K2997" t="b">
        <f t="shared" ca="1" si="765"/>
        <v>0</v>
      </c>
    </row>
    <row r="2998" spans="1:11">
      <c r="A2998">
        <f t="shared" si="774"/>
        <v>70</v>
      </c>
      <c r="B2998">
        <f t="shared" si="766"/>
        <v>30</v>
      </c>
      <c r="C2998" s="1" t="s">
        <v>0</v>
      </c>
      <c r="D2998" t="str">
        <f>IF(J2999=0,"",C2998)</f>
        <v>{</v>
      </c>
      <c r="E2998" t="s">
        <v>71</v>
      </c>
      <c r="F2998" t="s">
        <v>116</v>
      </c>
      <c r="H2998" s="22">
        <f t="shared" si="772"/>
        <v>0</v>
      </c>
      <c r="I2998" s="22" t="s">
        <v>127</v>
      </c>
      <c r="K2998" t="b">
        <f t="shared" ca="1" si="765"/>
        <v>0</v>
      </c>
    </row>
    <row r="2999" spans="1:11">
      <c r="A2999" s="20">
        <f t="shared" si="774"/>
        <v>70</v>
      </c>
      <c r="B2999" s="20">
        <f t="shared" si="766"/>
        <v>31</v>
      </c>
      <c r="C2999" s="21" t="s">
        <v>15</v>
      </c>
      <c r="D2999" s="20" t="str">
        <f>IF(ISNUMBER(SEARCH("n/a",H2999)),"",CONCATENATE(C2999," ",H2999,","))</f>
        <v>"adult_cny": 491,</v>
      </c>
      <c r="E2999" s="20" t="s">
        <v>71</v>
      </c>
      <c r="F2999" t="s">
        <v>116</v>
      </c>
      <c r="G2999" t="s">
        <v>120</v>
      </c>
      <c r="H2999" s="22">
        <f t="shared" si="772"/>
        <v>491</v>
      </c>
      <c r="I2999" s="22" t="s">
        <v>127</v>
      </c>
      <c r="J2999">
        <f>COUNT(H2999:H3002)</f>
        <v>4</v>
      </c>
      <c r="K2999" t="b">
        <f t="shared" ca="1" si="765"/>
        <v>0</v>
      </c>
    </row>
    <row r="3000" spans="1:11">
      <c r="A3000" s="20">
        <f t="shared" si="774"/>
        <v>70</v>
      </c>
      <c r="B3000" s="20">
        <f t="shared" si="766"/>
        <v>32</v>
      </c>
      <c r="C3000" s="21" t="s">
        <v>16</v>
      </c>
      <c r="D3000" s="20" t="str">
        <f t="shared" ref="D3000:D3002" si="776">IF(ISNUMBER(SEARCH("n/a",H3000)),"",CONCATENATE(C3000," ",H3000,","))</f>
        <v>"adult_hkd": 568,</v>
      </c>
      <c r="E3000" s="20" t="s">
        <v>71</v>
      </c>
      <c r="F3000" t="s">
        <v>116</v>
      </c>
      <c r="G3000" t="s">
        <v>120</v>
      </c>
      <c r="H3000" s="22">
        <f t="shared" si="772"/>
        <v>568</v>
      </c>
      <c r="I3000" s="22" t="s">
        <v>127</v>
      </c>
      <c r="K3000" t="b">
        <f t="shared" ca="1" si="765"/>
        <v>0</v>
      </c>
    </row>
    <row r="3001" spans="1:11">
      <c r="A3001" s="20">
        <f t="shared" si="774"/>
        <v>70</v>
      </c>
      <c r="B3001" s="20">
        <f t="shared" si="766"/>
        <v>33</v>
      </c>
      <c r="C3001" s="21" t="s">
        <v>17</v>
      </c>
      <c r="D3001" s="20" t="str">
        <f t="shared" si="776"/>
        <v>"child_cny": 253,</v>
      </c>
      <c r="E3001" s="20" t="s">
        <v>71</v>
      </c>
      <c r="F3001" t="s">
        <v>116</v>
      </c>
      <c r="G3001" t="s">
        <v>120</v>
      </c>
      <c r="H3001" s="22">
        <f t="shared" si="772"/>
        <v>253</v>
      </c>
      <c r="I3001" s="22" t="s">
        <v>127</v>
      </c>
      <c r="K3001" t="b">
        <f t="shared" ca="1" si="765"/>
        <v>0</v>
      </c>
    </row>
    <row r="3002" spans="1:11">
      <c r="A3002" s="20">
        <f t="shared" si="774"/>
        <v>70</v>
      </c>
      <c r="B3002" s="20">
        <f t="shared" si="766"/>
        <v>34</v>
      </c>
      <c r="C3002" s="21" t="s">
        <v>18</v>
      </c>
      <c r="D3002" s="20" t="str">
        <f t="shared" si="776"/>
        <v>"child_hkd": 293,</v>
      </c>
      <c r="E3002" s="20" t="s">
        <v>71</v>
      </c>
      <c r="F3002" t="s">
        <v>116</v>
      </c>
      <c r="G3002" t="s">
        <v>120</v>
      </c>
      <c r="H3002" s="22">
        <f t="shared" si="772"/>
        <v>293</v>
      </c>
      <c r="I3002" s="22" t="s">
        <v>127</v>
      </c>
      <c r="K3002" t="b">
        <f t="shared" ca="1" si="765"/>
        <v>0</v>
      </c>
    </row>
    <row r="3003" spans="1:11">
      <c r="A3003">
        <f t="shared" si="774"/>
        <v>70</v>
      </c>
      <c r="B3003">
        <f t="shared" si="766"/>
        <v>35</v>
      </c>
      <c r="C3003" s="1" t="s">
        <v>13</v>
      </c>
      <c r="D3003" t="str">
        <f>IF(J2999=0,"",C3003)</f>
        <v>"class_title":"business_class",</v>
      </c>
      <c r="E3003" t="s">
        <v>71</v>
      </c>
      <c r="F3003" t="s">
        <v>116</v>
      </c>
      <c r="H3003" s="22">
        <f t="shared" si="772"/>
        <v>0</v>
      </c>
      <c r="I3003" s="22" t="s">
        <v>127</v>
      </c>
      <c r="K3003" t="b">
        <f t="shared" ca="1" si="765"/>
        <v>0</v>
      </c>
    </row>
    <row r="3004" spans="1:11">
      <c r="A3004">
        <f t="shared" si="774"/>
        <v>70</v>
      </c>
      <c r="B3004">
        <f t="shared" si="766"/>
        <v>36</v>
      </c>
      <c r="C3004" s="1" t="s">
        <v>14</v>
      </c>
      <c r="D3004" t="str">
        <f>IF(J2999=0,"",C3004)</f>
        <v>"class_type":1</v>
      </c>
      <c r="E3004" t="s">
        <v>71</v>
      </c>
      <c r="F3004" t="s">
        <v>116</v>
      </c>
      <c r="H3004" s="22">
        <f t="shared" si="772"/>
        <v>0</v>
      </c>
      <c r="I3004" s="22" t="s">
        <v>127</v>
      </c>
      <c r="K3004" t="b">
        <f t="shared" ca="1" si="765"/>
        <v>0</v>
      </c>
    </row>
    <row r="3005" spans="1:11">
      <c r="A3005">
        <f t="shared" si="774"/>
        <v>70</v>
      </c>
      <c r="B3005">
        <f t="shared" si="766"/>
        <v>37</v>
      </c>
      <c r="C3005" s="1" t="s">
        <v>2</v>
      </c>
      <c r="D3005" t="str">
        <f>IF(J2999=0,"",C3005)</f>
        <v>}</v>
      </c>
      <c r="E3005" t="s">
        <v>71</v>
      </c>
      <c r="F3005" t="s">
        <v>116</v>
      </c>
      <c r="H3005" s="22">
        <f t="shared" si="772"/>
        <v>0</v>
      </c>
      <c r="I3005" s="22" t="s">
        <v>127</v>
      </c>
      <c r="K3005" t="b">
        <f t="shared" ca="1" si="765"/>
        <v>0</v>
      </c>
    </row>
    <row r="3006" spans="1:11">
      <c r="A3006">
        <f t="shared" si="774"/>
        <v>70</v>
      </c>
      <c r="B3006">
        <f t="shared" si="766"/>
        <v>38</v>
      </c>
      <c r="C3006" s="1" t="s">
        <v>3</v>
      </c>
      <c r="D3006" t="str">
        <f t="shared" ref="D3006:D3008" si="777">C3006</f>
        <v>]</v>
      </c>
      <c r="E3006" t="s">
        <v>71</v>
      </c>
      <c r="F3006" t="s">
        <v>116</v>
      </c>
      <c r="H3006" s="22">
        <f t="shared" si="772"/>
        <v>0</v>
      </c>
      <c r="I3006" s="22" t="s">
        <v>127</v>
      </c>
      <c r="K3006" t="b">
        <f t="shared" ca="1" si="765"/>
        <v>0</v>
      </c>
    </row>
    <row r="3007" spans="1:11">
      <c r="A3007">
        <f t="shared" si="774"/>
        <v>70</v>
      </c>
      <c r="B3007">
        <f t="shared" si="766"/>
        <v>39</v>
      </c>
      <c r="C3007" s="1" t="s">
        <v>2</v>
      </c>
      <c r="D3007" t="str">
        <f t="shared" si="777"/>
        <v>}</v>
      </c>
      <c r="E3007" t="s">
        <v>71</v>
      </c>
      <c r="F3007" t="s">
        <v>116</v>
      </c>
      <c r="H3007" s="22">
        <f t="shared" si="772"/>
        <v>0</v>
      </c>
      <c r="I3007" s="22" t="s">
        <v>127</v>
      </c>
      <c r="K3007" t="b">
        <f t="shared" ca="1" si="765"/>
        <v>0</v>
      </c>
    </row>
    <row r="3008" spans="1:11">
      <c r="A3008">
        <f t="shared" si="774"/>
        <v>70</v>
      </c>
      <c r="B3008">
        <f t="shared" si="766"/>
        <v>40</v>
      </c>
      <c r="C3008" s="1" t="s">
        <v>4</v>
      </c>
      <c r="D3008" t="str">
        <f t="shared" si="777"/>
        <v>],</v>
      </c>
      <c r="E3008" t="s">
        <v>71</v>
      </c>
      <c r="F3008" t="s">
        <v>116</v>
      </c>
      <c r="H3008" s="22">
        <f t="shared" si="772"/>
        <v>0</v>
      </c>
      <c r="I3008" s="22" t="s">
        <v>127</v>
      </c>
      <c r="K3008" t="b">
        <f t="shared" ca="1" si="765"/>
        <v>0</v>
      </c>
    </row>
    <row r="3009" spans="1:11">
      <c r="A3009">
        <f t="shared" si="774"/>
        <v>70</v>
      </c>
      <c r="B3009">
        <f t="shared" si="766"/>
        <v>41</v>
      </c>
      <c r="C3009" s="1" t="s">
        <v>19</v>
      </c>
      <c r="D3009" t="str">
        <f>CONCATENATE(C3009," ",A3009,",")</f>
        <v>"fee_id": 70,</v>
      </c>
      <c r="E3009" t="s">
        <v>71</v>
      </c>
      <c r="F3009" t="s">
        <v>116</v>
      </c>
      <c r="H3009" s="22">
        <f t="shared" si="772"/>
        <v>0</v>
      </c>
      <c r="I3009" s="22" t="s">
        <v>127</v>
      </c>
      <c r="K3009" t="b">
        <f t="shared" ca="1" si="765"/>
        <v>0</v>
      </c>
    </row>
    <row r="3010" spans="1:11">
      <c r="A3010">
        <f t="shared" si="774"/>
        <v>70</v>
      </c>
      <c r="B3010">
        <f t="shared" si="766"/>
        <v>42</v>
      </c>
      <c r="C3010" s="1" t="s">
        <v>129</v>
      </c>
      <c r="D3010" t="str">
        <f>CONCATENATE(C3010,E3010,"2",F3010,"""")</f>
        <v>"route_id": "PUN2WEK"</v>
      </c>
      <c r="E3010" t="s">
        <v>71</v>
      </c>
      <c r="F3010" t="s">
        <v>116</v>
      </c>
      <c r="H3010" s="22">
        <f t="shared" si="772"/>
        <v>0</v>
      </c>
      <c r="I3010" s="22" t="s">
        <v>127</v>
      </c>
      <c r="K3010" t="b">
        <f t="shared" ref="K3010:K3073" ca="1" si="778">IF(EXACT($N$1,$N$2),"",FALSE)</f>
        <v>0</v>
      </c>
    </row>
    <row r="3011" spans="1:11">
      <c r="A3011">
        <f t="shared" si="774"/>
        <v>70</v>
      </c>
      <c r="B3011">
        <f t="shared" ref="B3011:B3074" si="779">MOD((ROW(C3011)-2),43)+1</f>
        <v>43</v>
      </c>
      <c r="C3011" s="1" t="s">
        <v>1</v>
      </c>
      <c r="D3011" t="str">
        <f>IF(D3012="","}",C3011)</f>
        <v>},</v>
      </c>
      <c r="E3011" t="s">
        <v>71</v>
      </c>
      <c r="F3011" t="s">
        <v>116</v>
      </c>
      <c r="H3011" s="22">
        <f t="shared" si="772"/>
        <v>0</v>
      </c>
      <c r="I3011" s="22" t="s">
        <v>127</v>
      </c>
      <c r="K3011" t="b">
        <f t="shared" ca="1" si="778"/>
        <v>0</v>
      </c>
    </row>
    <row r="3012" spans="1:11">
      <c r="A3012">
        <f>ROUNDUP((ROW(C3012)-1)/43,0)</f>
        <v>71</v>
      </c>
      <c r="B3012">
        <f t="shared" si="779"/>
        <v>1</v>
      </c>
      <c r="C3012" s="1" t="s">
        <v>0</v>
      </c>
      <c r="D3012" t="str">
        <f>C3012</f>
        <v>{</v>
      </c>
      <c r="E3012" t="s">
        <v>73</v>
      </c>
      <c r="F3012" t="s">
        <v>116</v>
      </c>
      <c r="H3012" s="22">
        <f t="shared" si="772"/>
        <v>0</v>
      </c>
      <c r="I3012" s="22" t="s">
        <v>127</v>
      </c>
      <c r="K3012" t="b">
        <f t="shared" ca="1" si="778"/>
        <v>0</v>
      </c>
    </row>
    <row r="3013" spans="1:11">
      <c r="A3013">
        <f t="shared" ref="A3013:A3076" si="780">ROUNDUP((ROW(C3013)-1)/43,0)</f>
        <v>71</v>
      </c>
      <c r="B3013">
        <f t="shared" si="779"/>
        <v>2</v>
      </c>
      <c r="C3013" s="1" t="s">
        <v>5</v>
      </c>
      <c r="D3013" t="str">
        <f t="shared" ref="D3013:D3016" si="781">C3013</f>
        <v>"fee_data":[</v>
      </c>
      <c r="E3013" t="s">
        <v>73</v>
      </c>
      <c r="F3013" t="s">
        <v>116</v>
      </c>
      <c r="H3013" s="22">
        <f t="shared" si="772"/>
        <v>0</v>
      </c>
      <c r="I3013" s="22" t="s">
        <v>127</v>
      </c>
      <c r="K3013" t="b">
        <f t="shared" ca="1" si="778"/>
        <v>0</v>
      </c>
    </row>
    <row r="3014" spans="1:11">
      <c r="A3014">
        <f t="shared" si="780"/>
        <v>71</v>
      </c>
      <c r="B3014">
        <f t="shared" si="779"/>
        <v>3</v>
      </c>
      <c r="C3014" s="1" t="s">
        <v>0</v>
      </c>
      <c r="D3014" t="str">
        <f t="shared" si="781"/>
        <v>{</v>
      </c>
      <c r="E3014" t="s">
        <v>73</v>
      </c>
      <c r="F3014" t="s">
        <v>116</v>
      </c>
      <c r="H3014" s="22">
        <f t="shared" si="772"/>
        <v>0</v>
      </c>
      <c r="I3014" s="22" t="s">
        <v>127</v>
      </c>
      <c r="K3014" t="b">
        <f t="shared" ca="1" si="778"/>
        <v>0</v>
      </c>
    </row>
    <row r="3015" spans="1:11">
      <c r="A3015">
        <f t="shared" si="780"/>
        <v>71</v>
      </c>
      <c r="B3015">
        <f t="shared" si="779"/>
        <v>4</v>
      </c>
      <c r="C3015" s="24" t="s">
        <v>133</v>
      </c>
      <c r="D3015" t="str">
        <f>CONCATENATE(C3015,$M$1,",",$N$1,""",")</f>
        <v>"fee_date":"2019,2",</v>
      </c>
      <c r="E3015" t="s">
        <v>73</v>
      </c>
      <c r="F3015" t="s">
        <v>116</v>
      </c>
      <c r="H3015" s="22">
        <f t="shared" si="772"/>
        <v>0</v>
      </c>
      <c r="I3015" s="22" t="s">
        <v>127</v>
      </c>
      <c r="K3015" t="b">
        <f t="shared" ca="1" si="778"/>
        <v>0</v>
      </c>
    </row>
    <row r="3016" spans="1:11">
      <c r="A3016">
        <f t="shared" si="780"/>
        <v>71</v>
      </c>
      <c r="B3016">
        <f t="shared" si="779"/>
        <v>5</v>
      </c>
      <c r="C3016" s="1" t="s">
        <v>6</v>
      </c>
      <c r="D3016" t="str">
        <f t="shared" si="781"/>
        <v>"fee_detail":[</v>
      </c>
      <c r="E3016" t="s">
        <v>73</v>
      </c>
      <c r="F3016" t="s">
        <v>116</v>
      </c>
      <c r="H3016" s="22">
        <f t="shared" si="772"/>
        <v>0</v>
      </c>
      <c r="I3016" s="22" t="s">
        <v>127</v>
      </c>
      <c r="K3016" t="b">
        <f t="shared" ca="1" si="778"/>
        <v>0</v>
      </c>
    </row>
    <row r="3017" spans="1:11">
      <c r="A3017">
        <f t="shared" si="780"/>
        <v>71</v>
      </c>
      <c r="B3017">
        <f t="shared" si="779"/>
        <v>6</v>
      </c>
      <c r="C3017" s="1" t="s">
        <v>0</v>
      </c>
      <c r="D3017" t="str">
        <f>IF(J3018=0,"",C3017)</f>
        <v>{</v>
      </c>
      <c r="E3017" t="s">
        <v>73</v>
      </c>
      <c r="F3017" t="s">
        <v>116</v>
      </c>
      <c r="H3017" s="22">
        <f t="shared" si="772"/>
        <v>0</v>
      </c>
      <c r="I3017" s="22" t="s">
        <v>127</v>
      </c>
      <c r="K3017" t="b">
        <f t="shared" ca="1" si="778"/>
        <v>0</v>
      </c>
    </row>
    <row r="3018" spans="1:11">
      <c r="A3018" s="14">
        <f t="shared" si="780"/>
        <v>71</v>
      </c>
      <c r="B3018" s="14">
        <f t="shared" si="779"/>
        <v>7</v>
      </c>
      <c r="C3018" s="15" t="s">
        <v>15</v>
      </c>
      <c r="D3018" s="14" t="str">
        <f>IF(ISNUMBER(SEARCH("n/a",H3018)),"",CONCATENATE(C3018," ",H3018,","))</f>
        <v>"adult_cny": 304,</v>
      </c>
      <c r="E3018" s="14" t="s">
        <v>73</v>
      </c>
      <c r="F3018" t="s">
        <v>116</v>
      </c>
      <c r="G3018" t="s">
        <v>117</v>
      </c>
      <c r="H3018" s="22">
        <f t="shared" si="772"/>
        <v>304</v>
      </c>
      <c r="I3018" s="22" t="s">
        <v>127</v>
      </c>
      <c r="J3018">
        <f>COUNT(H3018:H3021)</f>
        <v>4</v>
      </c>
      <c r="K3018" t="b">
        <f t="shared" ca="1" si="778"/>
        <v>0</v>
      </c>
    </row>
    <row r="3019" spans="1:11">
      <c r="A3019" s="14">
        <f t="shared" si="780"/>
        <v>71</v>
      </c>
      <c r="B3019" s="14">
        <f t="shared" si="779"/>
        <v>8</v>
      </c>
      <c r="C3019" s="15" t="s">
        <v>16</v>
      </c>
      <c r="D3019" s="14" t="str">
        <f t="shared" ref="D3019:D3021" si="782">IF(ISNUMBER(SEARCH("n/a",H3019)),"",CONCATENATE(C3019," ",H3019,","))</f>
        <v>"adult_hkd": 352,</v>
      </c>
      <c r="E3019" s="14" t="s">
        <v>73</v>
      </c>
      <c r="F3019" t="s">
        <v>116</v>
      </c>
      <c r="G3019" t="s">
        <v>117</v>
      </c>
      <c r="H3019" s="22">
        <f t="shared" si="772"/>
        <v>352</v>
      </c>
      <c r="I3019" s="22" t="s">
        <v>127</v>
      </c>
      <c r="K3019" t="b">
        <f t="shared" ca="1" si="778"/>
        <v>0</v>
      </c>
    </row>
    <row r="3020" spans="1:11">
      <c r="A3020" s="14">
        <f t="shared" si="780"/>
        <v>71</v>
      </c>
      <c r="B3020" s="14">
        <f t="shared" si="779"/>
        <v>9</v>
      </c>
      <c r="C3020" s="15" t="s">
        <v>17</v>
      </c>
      <c r="D3020" s="14" t="str">
        <f t="shared" si="782"/>
        <v>"child_cny": 159,</v>
      </c>
      <c r="E3020" s="14" t="s">
        <v>73</v>
      </c>
      <c r="F3020" t="s">
        <v>116</v>
      </c>
      <c r="G3020" t="s">
        <v>117</v>
      </c>
      <c r="H3020" s="22">
        <f t="shared" si="772"/>
        <v>159</v>
      </c>
      <c r="I3020" s="22" t="s">
        <v>127</v>
      </c>
      <c r="K3020" t="b">
        <f t="shared" ca="1" si="778"/>
        <v>0</v>
      </c>
    </row>
    <row r="3021" spans="1:11">
      <c r="A3021" s="14">
        <f t="shared" si="780"/>
        <v>71</v>
      </c>
      <c r="B3021" s="14">
        <f t="shared" si="779"/>
        <v>10</v>
      </c>
      <c r="C3021" s="15" t="s">
        <v>18</v>
      </c>
      <c r="D3021" s="14" t="str">
        <f t="shared" si="782"/>
        <v>"child_hkd": 184,</v>
      </c>
      <c r="E3021" s="14" t="s">
        <v>73</v>
      </c>
      <c r="F3021" t="s">
        <v>116</v>
      </c>
      <c r="G3021" t="s">
        <v>117</v>
      </c>
      <c r="H3021" s="22">
        <f t="shared" si="772"/>
        <v>184</v>
      </c>
      <c r="I3021" s="22" t="s">
        <v>127</v>
      </c>
      <c r="K3021" t="b">
        <f t="shared" ca="1" si="778"/>
        <v>0</v>
      </c>
    </row>
    <row r="3022" spans="1:11">
      <c r="A3022">
        <f t="shared" si="780"/>
        <v>71</v>
      </c>
      <c r="B3022">
        <f t="shared" si="779"/>
        <v>11</v>
      </c>
      <c r="C3022" s="1" t="s">
        <v>7</v>
      </c>
      <c r="D3022" t="str">
        <f>IF(J3018=0,"",C3022)</f>
        <v>"class_title":"second_class",</v>
      </c>
      <c r="E3022" t="s">
        <v>73</v>
      </c>
      <c r="F3022" t="s">
        <v>116</v>
      </c>
      <c r="H3022" s="22">
        <f t="shared" si="772"/>
        <v>0</v>
      </c>
      <c r="I3022" s="22" t="s">
        <v>127</v>
      </c>
      <c r="K3022" t="b">
        <f t="shared" ca="1" si="778"/>
        <v>0</v>
      </c>
    </row>
    <row r="3023" spans="1:11">
      <c r="A3023">
        <f t="shared" si="780"/>
        <v>71</v>
      </c>
      <c r="B3023">
        <f t="shared" si="779"/>
        <v>12</v>
      </c>
      <c r="C3023" s="1" t="s">
        <v>8</v>
      </c>
      <c r="D3023" t="str">
        <f>IF(J3018=0,"",C3023)</f>
        <v>"class_type":4</v>
      </c>
      <c r="E3023" t="s">
        <v>73</v>
      </c>
      <c r="F3023" t="s">
        <v>116</v>
      </c>
      <c r="H3023" s="22">
        <f t="shared" si="772"/>
        <v>0</v>
      </c>
      <c r="I3023" s="22" t="s">
        <v>127</v>
      </c>
      <c r="K3023" t="b">
        <f t="shared" ca="1" si="778"/>
        <v>0</v>
      </c>
    </row>
    <row r="3024" spans="1:11">
      <c r="A3024">
        <f t="shared" si="780"/>
        <v>71</v>
      </c>
      <c r="B3024">
        <f t="shared" si="779"/>
        <v>13</v>
      </c>
      <c r="C3024" s="1" t="s">
        <v>1</v>
      </c>
      <c r="D3024" t="str">
        <f>IF(J3018=0,"",IF(SUM(J3026:J3042)&gt;0,C3024,"}"))</f>
        <v>},</v>
      </c>
      <c r="E3024" t="s">
        <v>73</v>
      </c>
      <c r="F3024" t="s">
        <v>116</v>
      </c>
      <c r="H3024" s="22">
        <f t="shared" si="772"/>
        <v>0</v>
      </c>
      <c r="I3024" s="22" t="s">
        <v>127</v>
      </c>
      <c r="K3024" t="b">
        <f t="shared" ca="1" si="778"/>
        <v>0</v>
      </c>
    </row>
    <row r="3025" spans="1:11">
      <c r="A3025">
        <f t="shared" si="780"/>
        <v>71</v>
      </c>
      <c r="B3025">
        <f t="shared" si="779"/>
        <v>14</v>
      </c>
      <c r="C3025" s="1" t="s">
        <v>0</v>
      </c>
      <c r="D3025" t="str">
        <f>IF(J3026=0,"",C3025)</f>
        <v>{</v>
      </c>
      <c r="E3025" t="s">
        <v>73</v>
      </c>
      <c r="F3025" t="s">
        <v>116</v>
      </c>
      <c r="H3025" s="22">
        <f t="shared" si="772"/>
        <v>0</v>
      </c>
      <c r="I3025" s="22" t="s">
        <v>127</v>
      </c>
      <c r="K3025" t="b">
        <f t="shared" ca="1" si="778"/>
        <v>0</v>
      </c>
    </row>
    <row r="3026" spans="1:11">
      <c r="A3026" s="16">
        <f t="shared" si="780"/>
        <v>71</v>
      </c>
      <c r="B3026" s="16">
        <f t="shared" si="779"/>
        <v>15</v>
      </c>
      <c r="C3026" s="17" t="s">
        <v>15</v>
      </c>
      <c r="D3026" s="16" t="str">
        <f>IF(ISNUMBER(SEARCH("n/a",H3026)),"",CONCATENATE(C3026," ",H3026,","))</f>
        <v>"adult_cny": 486,</v>
      </c>
      <c r="E3026" s="16" t="s">
        <v>73</v>
      </c>
      <c r="F3026" t="s">
        <v>116</v>
      </c>
      <c r="G3026" t="s">
        <v>118</v>
      </c>
      <c r="H3026" s="22">
        <f t="shared" si="772"/>
        <v>486</v>
      </c>
      <c r="I3026" s="22" t="s">
        <v>127</v>
      </c>
      <c r="J3026">
        <f>COUNT(H3026:H3029)</f>
        <v>4</v>
      </c>
      <c r="K3026" t="b">
        <f t="shared" ca="1" si="778"/>
        <v>0</v>
      </c>
    </row>
    <row r="3027" spans="1:11">
      <c r="A3027" s="16">
        <f t="shared" si="780"/>
        <v>71</v>
      </c>
      <c r="B3027" s="16">
        <f t="shared" si="779"/>
        <v>16</v>
      </c>
      <c r="C3027" s="17" t="s">
        <v>16</v>
      </c>
      <c r="D3027" s="16" t="str">
        <f t="shared" ref="D3027:D3029" si="783">IF(ISNUMBER(SEARCH("n/a",H3027)),"",CONCATENATE(C3027," ",H3027,","))</f>
        <v>"adult_hkd": 563,</v>
      </c>
      <c r="E3027" s="16" t="s">
        <v>73</v>
      </c>
      <c r="F3027" t="s">
        <v>116</v>
      </c>
      <c r="G3027" t="s">
        <v>118</v>
      </c>
      <c r="H3027" s="22">
        <f t="shared" si="772"/>
        <v>563</v>
      </c>
      <c r="I3027" s="22" t="s">
        <v>127</v>
      </c>
      <c r="K3027" t="b">
        <f t="shared" ca="1" si="778"/>
        <v>0</v>
      </c>
    </row>
    <row r="3028" spans="1:11">
      <c r="A3028" s="16">
        <f t="shared" si="780"/>
        <v>71</v>
      </c>
      <c r="B3028" s="16">
        <f t="shared" si="779"/>
        <v>17</v>
      </c>
      <c r="C3028" s="17" t="s">
        <v>17</v>
      </c>
      <c r="D3028" s="16" t="str">
        <f t="shared" si="783"/>
        <v>"child_cny": 254,</v>
      </c>
      <c r="E3028" s="16" t="s">
        <v>73</v>
      </c>
      <c r="F3028" t="s">
        <v>116</v>
      </c>
      <c r="G3028" t="s">
        <v>118</v>
      </c>
      <c r="H3028" s="22">
        <f t="shared" si="772"/>
        <v>254</v>
      </c>
      <c r="I3028" s="22" t="s">
        <v>127</v>
      </c>
      <c r="K3028" t="b">
        <f t="shared" ca="1" si="778"/>
        <v>0</v>
      </c>
    </row>
    <row r="3029" spans="1:11">
      <c r="A3029" s="16">
        <f t="shared" si="780"/>
        <v>71</v>
      </c>
      <c r="B3029" s="16">
        <f t="shared" si="779"/>
        <v>18</v>
      </c>
      <c r="C3029" s="17" t="s">
        <v>18</v>
      </c>
      <c r="D3029" s="16" t="str">
        <f t="shared" si="783"/>
        <v>"child_hkd": 294,</v>
      </c>
      <c r="E3029" s="16" t="s">
        <v>73</v>
      </c>
      <c r="F3029" t="s">
        <v>116</v>
      </c>
      <c r="G3029" t="s">
        <v>118</v>
      </c>
      <c r="H3029" s="22">
        <f t="shared" si="772"/>
        <v>294</v>
      </c>
      <c r="I3029" s="22" t="s">
        <v>127</v>
      </c>
      <c r="K3029" t="b">
        <f t="shared" ca="1" si="778"/>
        <v>0</v>
      </c>
    </row>
    <row r="3030" spans="1:11">
      <c r="A3030">
        <f t="shared" si="780"/>
        <v>71</v>
      </c>
      <c r="B3030">
        <f t="shared" si="779"/>
        <v>19</v>
      </c>
      <c r="C3030" s="1" t="s">
        <v>9</v>
      </c>
      <c r="D3030" t="str">
        <f>IF(J3026=0,"",C3030)</f>
        <v>"class_title":"first_class",</v>
      </c>
      <c r="E3030" t="s">
        <v>73</v>
      </c>
      <c r="F3030" t="s">
        <v>116</v>
      </c>
      <c r="H3030" s="22">
        <f t="shared" si="772"/>
        <v>0</v>
      </c>
      <c r="I3030" s="22" t="s">
        <v>127</v>
      </c>
      <c r="K3030" t="b">
        <f t="shared" ca="1" si="778"/>
        <v>0</v>
      </c>
    </row>
    <row r="3031" spans="1:11">
      <c r="A3031">
        <f t="shared" si="780"/>
        <v>71</v>
      </c>
      <c r="B3031">
        <f t="shared" si="779"/>
        <v>20</v>
      </c>
      <c r="C3031" s="1" t="s">
        <v>10</v>
      </c>
      <c r="D3031" t="str">
        <f>IF(J3026=0,"",C3031)</f>
        <v>"class_type":3</v>
      </c>
      <c r="E3031" t="s">
        <v>73</v>
      </c>
      <c r="F3031" t="s">
        <v>116</v>
      </c>
      <c r="H3031" s="22">
        <f t="shared" si="772"/>
        <v>0</v>
      </c>
      <c r="I3031" s="22" t="s">
        <v>127</v>
      </c>
      <c r="K3031" t="b">
        <f t="shared" ca="1" si="778"/>
        <v>0</v>
      </c>
    </row>
    <row r="3032" spans="1:11">
      <c r="A3032">
        <f t="shared" si="780"/>
        <v>71</v>
      </c>
      <c r="B3032">
        <f t="shared" si="779"/>
        <v>21</v>
      </c>
      <c r="C3032" s="1" t="s">
        <v>1</v>
      </c>
      <c r="D3032" t="str">
        <f>IF(J3026=0,"",IF(SUM(J3034:J3050)&gt;0,C3032,"}"))</f>
        <v>},</v>
      </c>
      <c r="E3032" t="s">
        <v>73</v>
      </c>
      <c r="F3032" t="s">
        <v>116</v>
      </c>
      <c r="H3032" s="22">
        <f t="shared" si="772"/>
        <v>0</v>
      </c>
      <c r="I3032" s="22" t="s">
        <v>127</v>
      </c>
      <c r="K3032" t="b">
        <f t="shared" ca="1" si="778"/>
        <v>0</v>
      </c>
    </row>
    <row r="3033" spans="1:11">
      <c r="A3033">
        <f t="shared" si="780"/>
        <v>71</v>
      </c>
      <c r="B3033">
        <f t="shared" si="779"/>
        <v>22</v>
      </c>
      <c r="C3033" s="1" t="s">
        <v>0</v>
      </c>
      <c r="D3033" t="str">
        <f>IF(J3034=0,"",C3033)</f>
        <v>{</v>
      </c>
      <c r="E3033" t="s">
        <v>73</v>
      </c>
      <c r="F3033" t="s">
        <v>116</v>
      </c>
      <c r="H3033" s="22">
        <f t="shared" si="772"/>
        <v>0</v>
      </c>
      <c r="I3033" s="22" t="s">
        <v>127</v>
      </c>
      <c r="K3033" t="b">
        <f t="shared" ca="1" si="778"/>
        <v>0</v>
      </c>
    </row>
    <row r="3034" spans="1:11">
      <c r="A3034" s="18">
        <f t="shared" si="780"/>
        <v>71</v>
      </c>
      <c r="B3034" s="18">
        <f t="shared" si="779"/>
        <v>23</v>
      </c>
      <c r="C3034" s="19" t="s">
        <v>15</v>
      </c>
      <c r="D3034" s="18" t="str">
        <f>IF(ISNUMBER(SEARCH("n/a",H3034)),"",CONCATENATE(C3034," ",H3034,","))</f>
        <v>"adult_cny": 548,</v>
      </c>
      <c r="E3034" s="18" t="s">
        <v>73</v>
      </c>
      <c r="F3034" t="s">
        <v>116</v>
      </c>
      <c r="G3034" t="s">
        <v>119</v>
      </c>
      <c r="H3034" s="22">
        <f t="shared" si="772"/>
        <v>548</v>
      </c>
      <c r="I3034" s="22" t="s">
        <v>127</v>
      </c>
      <c r="J3034">
        <f>COUNT(H3034:H3037)</f>
        <v>4</v>
      </c>
      <c r="K3034" t="b">
        <f t="shared" ca="1" si="778"/>
        <v>0</v>
      </c>
    </row>
    <row r="3035" spans="1:11">
      <c r="A3035" s="18">
        <f t="shared" si="780"/>
        <v>71</v>
      </c>
      <c r="B3035" s="18">
        <f t="shared" si="779"/>
        <v>24</v>
      </c>
      <c r="C3035" s="19" t="s">
        <v>16</v>
      </c>
      <c r="D3035" s="18" t="str">
        <f t="shared" ref="D3035:D3037" si="784">IF(ISNUMBER(SEARCH("n/a",H3035)),"",CONCATENATE(C3035," ",H3035,","))</f>
        <v>"adult_hkd": 634,</v>
      </c>
      <c r="E3035" s="18" t="s">
        <v>73</v>
      </c>
      <c r="F3035" t="s">
        <v>116</v>
      </c>
      <c r="G3035" t="s">
        <v>119</v>
      </c>
      <c r="H3035" s="22">
        <f t="shared" si="772"/>
        <v>634</v>
      </c>
      <c r="I3035" s="22" t="s">
        <v>127</v>
      </c>
      <c r="K3035" t="b">
        <f t="shared" ca="1" si="778"/>
        <v>0</v>
      </c>
    </row>
    <row r="3036" spans="1:11">
      <c r="A3036" s="18">
        <f t="shared" si="780"/>
        <v>71</v>
      </c>
      <c r="B3036" s="18">
        <f t="shared" si="779"/>
        <v>25</v>
      </c>
      <c r="C3036" s="19" t="s">
        <v>17</v>
      </c>
      <c r="D3036" s="18" t="str">
        <f t="shared" si="784"/>
        <v>"child_cny": 286,</v>
      </c>
      <c r="E3036" s="18" t="s">
        <v>73</v>
      </c>
      <c r="F3036" t="s">
        <v>116</v>
      </c>
      <c r="G3036" t="s">
        <v>119</v>
      </c>
      <c r="H3036" s="22">
        <f t="shared" si="772"/>
        <v>286</v>
      </c>
      <c r="I3036" s="22" t="s">
        <v>127</v>
      </c>
      <c r="K3036" t="b">
        <f t="shared" ca="1" si="778"/>
        <v>0</v>
      </c>
    </row>
    <row r="3037" spans="1:11">
      <c r="A3037" s="18">
        <f t="shared" si="780"/>
        <v>71</v>
      </c>
      <c r="B3037" s="18">
        <f t="shared" si="779"/>
        <v>26</v>
      </c>
      <c r="C3037" s="19" t="s">
        <v>18</v>
      </c>
      <c r="D3037" s="18" t="str">
        <f t="shared" si="784"/>
        <v>"child_hkd": 331,</v>
      </c>
      <c r="E3037" s="18" t="s">
        <v>73</v>
      </c>
      <c r="F3037" t="s">
        <v>116</v>
      </c>
      <c r="G3037" t="s">
        <v>119</v>
      </c>
      <c r="H3037" s="22">
        <f t="shared" si="772"/>
        <v>331</v>
      </c>
      <c r="I3037" s="22" t="s">
        <v>127</v>
      </c>
      <c r="K3037" t="b">
        <f t="shared" ca="1" si="778"/>
        <v>0</v>
      </c>
    </row>
    <row r="3038" spans="1:11">
      <c r="A3038">
        <f t="shared" si="780"/>
        <v>71</v>
      </c>
      <c r="B3038">
        <f t="shared" si="779"/>
        <v>27</v>
      </c>
      <c r="C3038" s="1" t="s">
        <v>11</v>
      </c>
      <c r="D3038" t="str">
        <f>IF(J3034=0,"",C3038)</f>
        <v>"class_title":"premium_class",</v>
      </c>
      <c r="E3038" t="s">
        <v>73</v>
      </c>
      <c r="F3038" t="s">
        <v>116</v>
      </c>
      <c r="H3038" s="22">
        <f t="shared" si="772"/>
        <v>0</v>
      </c>
      <c r="I3038" s="22" t="s">
        <v>127</v>
      </c>
      <c r="K3038" t="b">
        <f t="shared" ca="1" si="778"/>
        <v>0</v>
      </c>
    </row>
    <row r="3039" spans="1:11">
      <c r="A3039">
        <f t="shared" si="780"/>
        <v>71</v>
      </c>
      <c r="B3039">
        <f t="shared" si="779"/>
        <v>28</v>
      </c>
      <c r="C3039" s="1" t="s">
        <v>12</v>
      </c>
      <c r="D3039" t="str">
        <f>IF(J3034=0,"",C3039)</f>
        <v>"class_type":2</v>
      </c>
      <c r="E3039" t="s">
        <v>73</v>
      </c>
      <c r="F3039" t="s">
        <v>116</v>
      </c>
      <c r="H3039" s="22">
        <f t="shared" si="772"/>
        <v>0</v>
      </c>
      <c r="I3039" s="22" t="s">
        <v>127</v>
      </c>
      <c r="K3039" t="b">
        <f t="shared" ca="1" si="778"/>
        <v>0</v>
      </c>
    </row>
    <row r="3040" spans="1:11">
      <c r="A3040">
        <f t="shared" si="780"/>
        <v>71</v>
      </c>
      <c r="B3040">
        <f t="shared" si="779"/>
        <v>29</v>
      </c>
      <c r="C3040" s="1" t="s">
        <v>1</v>
      </c>
      <c r="D3040" t="str">
        <f>IF(J3034=0,"",IF(SUM(J3042:J3058)&gt;0,C3040,"}"))</f>
        <v>},</v>
      </c>
      <c r="E3040" t="s">
        <v>73</v>
      </c>
      <c r="F3040" t="s">
        <v>116</v>
      </c>
      <c r="H3040" s="22">
        <f t="shared" si="772"/>
        <v>0</v>
      </c>
      <c r="I3040" s="22" t="s">
        <v>127</v>
      </c>
      <c r="K3040" t="b">
        <f t="shared" ca="1" si="778"/>
        <v>0</v>
      </c>
    </row>
    <row r="3041" spans="1:11">
      <c r="A3041">
        <f t="shared" si="780"/>
        <v>71</v>
      </c>
      <c r="B3041">
        <f t="shared" si="779"/>
        <v>30</v>
      </c>
      <c r="C3041" s="1" t="s">
        <v>0</v>
      </c>
      <c r="D3041" t="str">
        <f>IF(J3042=0,"",C3041)</f>
        <v>{</v>
      </c>
      <c r="E3041" t="s">
        <v>73</v>
      </c>
      <c r="F3041" t="s">
        <v>116</v>
      </c>
      <c r="H3041" s="22">
        <f t="shared" si="772"/>
        <v>0</v>
      </c>
      <c r="I3041" s="22" t="s">
        <v>127</v>
      </c>
      <c r="K3041" t="b">
        <f t="shared" ca="1" si="778"/>
        <v>0</v>
      </c>
    </row>
    <row r="3042" spans="1:11">
      <c r="A3042" s="20">
        <f t="shared" si="780"/>
        <v>71</v>
      </c>
      <c r="B3042" s="20">
        <f t="shared" si="779"/>
        <v>31</v>
      </c>
      <c r="C3042" s="21" t="s">
        <v>15</v>
      </c>
      <c r="D3042" s="20" t="str">
        <f>IF(ISNUMBER(SEARCH("n/a",H3042)),"",CONCATENATE(C3042," ",H3042,","))</f>
        <v>"adult_cny": 913,</v>
      </c>
      <c r="E3042" s="20" t="s">
        <v>73</v>
      </c>
      <c r="F3042" t="s">
        <v>116</v>
      </c>
      <c r="G3042" t="s">
        <v>120</v>
      </c>
      <c r="H3042" s="22">
        <f t="shared" si="772"/>
        <v>913</v>
      </c>
      <c r="I3042" s="22" t="s">
        <v>127</v>
      </c>
      <c r="J3042">
        <f>COUNT(H3042:H3045)</f>
        <v>4</v>
      </c>
      <c r="K3042" t="b">
        <f t="shared" ca="1" si="778"/>
        <v>0</v>
      </c>
    </row>
    <row r="3043" spans="1:11">
      <c r="A3043" s="20">
        <f t="shared" si="780"/>
        <v>71</v>
      </c>
      <c r="B3043" s="20">
        <f t="shared" si="779"/>
        <v>32</v>
      </c>
      <c r="C3043" s="21" t="s">
        <v>16</v>
      </c>
      <c r="D3043" s="20" t="str">
        <f t="shared" ref="D3043:D3045" si="785">IF(ISNUMBER(SEARCH("n/a",H3043)),"",CONCATENATE(C3043," ",H3043,","))</f>
        <v>"adult_hkd": 1057,</v>
      </c>
      <c r="E3043" s="20" t="s">
        <v>73</v>
      </c>
      <c r="F3043" t="s">
        <v>116</v>
      </c>
      <c r="G3043" t="s">
        <v>120</v>
      </c>
      <c r="H3043" s="22">
        <f t="shared" si="772"/>
        <v>1057</v>
      </c>
      <c r="I3043" s="22" t="s">
        <v>127</v>
      </c>
      <c r="K3043" t="b">
        <f t="shared" ca="1" si="778"/>
        <v>0</v>
      </c>
    </row>
    <row r="3044" spans="1:11">
      <c r="A3044" s="20">
        <f t="shared" si="780"/>
        <v>71</v>
      </c>
      <c r="B3044" s="20">
        <f t="shared" si="779"/>
        <v>33</v>
      </c>
      <c r="C3044" s="21" t="s">
        <v>17</v>
      </c>
      <c r="D3044" s="20" t="str">
        <f t="shared" si="785"/>
        <v>"child_cny": 477,</v>
      </c>
      <c r="E3044" s="20" t="s">
        <v>73</v>
      </c>
      <c r="F3044" t="s">
        <v>116</v>
      </c>
      <c r="G3044" t="s">
        <v>120</v>
      </c>
      <c r="H3044" s="22">
        <f t="shared" si="772"/>
        <v>477</v>
      </c>
      <c r="I3044" s="22" t="s">
        <v>127</v>
      </c>
      <c r="K3044" t="b">
        <f t="shared" ca="1" si="778"/>
        <v>0</v>
      </c>
    </row>
    <row r="3045" spans="1:11">
      <c r="A3045" s="20">
        <f t="shared" si="780"/>
        <v>71</v>
      </c>
      <c r="B3045" s="20">
        <f t="shared" si="779"/>
        <v>34</v>
      </c>
      <c r="C3045" s="21" t="s">
        <v>18</v>
      </c>
      <c r="D3045" s="20" t="str">
        <f t="shared" si="785"/>
        <v>"child_hkd": 552,</v>
      </c>
      <c r="E3045" s="20" t="s">
        <v>73</v>
      </c>
      <c r="F3045" t="s">
        <v>116</v>
      </c>
      <c r="G3045" t="s">
        <v>120</v>
      </c>
      <c r="H3045" s="22">
        <f t="shared" si="772"/>
        <v>552</v>
      </c>
      <c r="I3045" s="22" t="s">
        <v>127</v>
      </c>
      <c r="K3045" t="b">
        <f t="shared" ca="1" si="778"/>
        <v>0</v>
      </c>
    </row>
    <row r="3046" spans="1:11">
      <c r="A3046">
        <f t="shared" si="780"/>
        <v>71</v>
      </c>
      <c r="B3046">
        <f t="shared" si="779"/>
        <v>35</v>
      </c>
      <c r="C3046" s="1" t="s">
        <v>13</v>
      </c>
      <c r="D3046" t="str">
        <f>IF(J3042=0,"",C3046)</f>
        <v>"class_title":"business_class",</v>
      </c>
      <c r="E3046" t="s">
        <v>73</v>
      </c>
      <c r="F3046" t="s">
        <v>116</v>
      </c>
      <c r="H3046" s="22">
        <f t="shared" ref="H3046:H3109" si="786">H1154</f>
        <v>0</v>
      </c>
      <c r="I3046" s="22" t="s">
        <v>127</v>
      </c>
      <c r="K3046" t="b">
        <f t="shared" ca="1" si="778"/>
        <v>0</v>
      </c>
    </row>
    <row r="3047" spans="1:11">
      <c r="A3047">
        <f t="shared" si="780"/>
        <v>71</v>
      </c>
      <c r="B3047">
        <f t="shared" si="779"/>
        <v>36</v>
      </c>
      <c r="C3047" s="1" t="s">
        <v>14</v>
      </c>
      <c r="D3047" t="str">
        <f>IF(J3042=0,"",C3047)</f>
        <v>"class_type":1</v>
      </c>
      <c r="E3047" t="s">
        <v>73</v>
      </c>
      <c r="F3047" t="s">
        <v>116</v>
      </c>
      <c r="H3047" s="22">
        <f t="shared" si="786"/>
        <v>0</v>
      </c>
      <c r="I3047" s="22" t="s">
        <v>127</v>
      </c>
      <c r="K3047" t="b">
        <f t="shared" ca="1" si="778"/>
        <v>0</v>
      </c>
    </row>
    <row r="3048" spans="1:11">
      <c r="A3048">
        <f t="shared" si="780"/>
        <v>71</v>
      </c>
      <c r="B3048">
        <f t="shared" si="779"/>
        <v>37</v>
      </c>
      <c r="C3048" s="1" t="s">
        <v>2</v>
      </c>
      <c r="D3048" t="str">
        <f>IF(J3042=0,"",C3048)</f>
        <v>}</v>
      </c>
      <c r="E3048" t="s">
        <v>73</v>
      </c>
      <c r="F3048" t="s">
        <v>116</v>
      </c>
      <c r="H3048" s="22">
        <f t="shared" si="786"/>
        <v>0</v>
      </c>
      <c r="I3048" s="22" t="s">
        <v>127</v>
      </c>
      <c r="K3048" t="b">
        <f t="shared" ca="1" si="778"/>
        <v>0</v>
      </c>
    </row>
    <row r="3049" spans="1:11">
      <c r="A3049">
        <f t="shared" si="780"/>
        <v>71</v>
      </c>
      <c r="B3049">
        <f t="shared" si="779"/>
        <v>38</v>
      </c>
      <c r="C3049" s="1" t="s">
        <v>3</v>
      </c>
      <c r="D3049" t="str">
        <f t="shared" ref="D3049:D3051" si="787">C3049</f>
        <v>]</v>
      </c>
      <c r="E3049" t="s">
        <v>73</v>
      </c>
      <c r="F3049" t="s">
        <v>116</v>
      </c>
      <c r="H3049" s="22">
        <f t="shared" si="786"/>
        <v>0</v>
      </c>
      <c r="I3049" s="22" t="s">
        <v>127</v>
      </c>
      <c r="K3049" t="b">
        <f t="shared" ca="1" si="778"/>
        <v>0</v>
      </c>
    </row>
    <row r="3050" spans="1:11">
      <c r="A3050">
        <f t="shared" si="780"/>
        <v>71</v>
      </c>
      <c r="B3050">
        <f t="shared" si="779"/>
        <v>39</v>
      </c>
      <c r="C3050" s="1" t="s">
        <v>2</v>
      </c>
      <c r="D3050" t="str">
        <f t="shared" si="787"/>
        <v>}</v>
      </c>
      <c r="E3050" t="s">
        <v>73</v>
      </c>
      <c r="F3050" t="s">
        <v>116</v>
      </c>
      <c r="H3050" s="22">
        <f t="shared" si="786"/>
        <v>0</v>
      </c>
      <c r="I3050" s="22" t="s">
        <v>127</v>
      </c>
      <c r="K3050" t="b">
        <f t="shared" ca="1" si="778"/>
        <v>0</v>
      </c>
    </row>
    <row r="3051" spans="1:11">
      <c r="A3051">
        <f t="shared" si="780"/>
        <v>71</v>
      </c>
      <c r="B3051">
        <f t="shared" si="779"/>
        <v>40</v>
      </c>
      <c r="C3051" s="1" t="s">
        <v>4</v>
      </c>
      <c r="D3051" t="str">
        <f t="shared" si="787"/>
        <v>],</v>
      </c>
      <c r="E3051" t="s">
        <v>73</v>
      </c>
      <c r="F3051" t="s">
        <v>116</v>
      </c>
      <c r="H3051" s="22">
        <f t="shared" si="786"/>
        <v>0</v>
      </c>
      <c r="I3051" s="22" t="s">
        <v>127</v>
      </c>
      <c r="K3051" t="b">
        <f t="shared" ca="1" si="778"/>
        <v>0</v>
      </c>
    </row>
    <row r="3052" spans="1:11">
      <c r="A3052">
        <f t="shared" si="780"/>
        <v>71</v>
      </c>
      <c r="B3052">
        <f t="shared" si="779"/>
        <v>41</v>
      </c>
      <c r="C3052" s="1" t="s">
        <v>19</v>
      </c>
      <c r="D3052" t="str">
        <f>CONCATENATE(C3052," ",A3052,",")</f>
        <v>"fee_id": 71,</v>
      </c>
      <c r="E3052" t="s">
        <v>73</v>
      </c>
      <c r="F3052" t="s">
        <v>116</v>
      </c>
      <c r="H3052" s="22">
        <f t="shared" si="786"/>
        <v>0</v>
      </c>
      <c r="I3052" s="22" t="s">
        <v>127</v>
      </c>
      <c r="K3052" t="b">
        <f t="shared" ca="1" si="778"/>
        <v>0</v>
      </c>
    </row>
    <row r="3053" spans="1:11">
      <c r="A3053">
        <f t="shared" si="780"/>
        <v>71</v>
      </c>
      <c r="B3053">
        <f t="shared" si="779"/>
        <v>42</v>
      </c>
      <c r="C3053" s="1" t="s">
        <v>129</v>
      </c>
      <c r="D3053" t="str">
        <f>CONCATENATE(C3053,E3053,"2",F3053,"""")</f>
        <v>"route_id": "PUT2WEK"</v>
      </c>
      <c r="E3053" t="s">
        <v>73</v>
      </c>
      <c r="F3053" t="s">
        <v>116</v>
      </c>
      <c r="H3053" s="22">
        <f t="shared" si="786"/>
        <v>0</v>
      </c>
      <c r="I3053" s="22" t="s">
        <v>127</v>
      </c>
      <c r="K3053" t="b">
        <f t="shared" ca="1" si="778"/>
        <v>0</v>
      </c>
    </row>
    <row r="3054" spans="1:11">
      <c r="A3054">
        <f t="shared" si="780"/>
        <v>71</v>
      </c>
      <c r="B3054">
        <f t="shared" si="779"/>
        <v>43</v>
      </c>
      <c r="C3054" s="1" t="s">
        <v>1</v>
      </c>
      <c r="D3054" t="str">
        <f>IF(D3055="","}",C3054)</f>
        <v>},</v>
      </c>
      <c r="E3054" t="s">
        <v>73</v>
      </c>
      <c r="F3054" t="s">
        <v>116</v>
      </c>
      <c r="H3054" s="22">
        <f t="shared" si="786"/>
        <v>0</v>
      </c>
      <c r="I3054" s="22" t="s">
        <v>127</v>
      </c>
      <c r="K3054" t="b">
        <f t="shared" ca="1" si="778"/>
        <v>0</v>
      </c>
    </row>
    <row r="3055" spans="1:11">
      <c r="A3055">
        <f t="shared" si="780"/>
        <v>72</v>
      </c>
      <c r="B3055">
        <f t="shared" si="779"/>
        <v>1</v>
      </c>
      <c r="C3055" s="1" t="s">
        <v>0</v>
      </c>
      <c r="D3055" t="str">
        <f>C3055</f>
        <v>{</v>
      </c>
      <c r="E3055" t="s">
        <v>75</v>
      </c>
      <c r="F3055" t="s">
        <v>116</v>
      </c>
      <c r="H3055" s="22">
        <f t="shared" si="786"/>
        <v>0</v>
      </c>
      <c r="I3055" s="22" t="s">
        <v>127</v>
      </c>
      <c r="K3055" t="b">
        <f t="shared" ca="1" si="778"/>
        <v>0</v>
      </c>
    </row>
    <row r="3056" spans="1:11">
      <c r="A3056">
        <f t="shared" si="780"/>
        <v>72</v>
      </c>
      <c r="B3056">
        <f t="shared" si="779"/>
        <v>2</v>
      </c>
      <c r="C3056" s="1" t="s">
        <v>5</v>
      </c>
      <c r="D3056" t="str">
        <f t="shared" ref="D3056:D3059" si="788">C3056</f>
        <v>"fee_data":[</v>
      </c>
      <c r="E3056" t="s">
        <v>75</v>
      </c>
      <c r="F3056" t="s">
        <v>116</v>
      </c>
      <c r="H3056" s="22">
        <f t="shared" si="786"/>
        <v>0</v>
      </c>
      <c r="I3056" s="22" t="s">
        <v>127</v>
      </c>
      <c r="K3056" t="b">
        <f t="shared" ca="1" si="778"/>
        <v>0</v>
      </c>
    </row>
    <row r="3057" spans="1:11">
      <c r="A3057">
        <f t="shared" si="780"/>
        <v>72</v>
      </c>
      <c r="B3057">
        <f t="shared" si="779"/>
        <v>3</v>
      </c>
      <c r="C3057" s="1" t="s">
        <v>0</v>
      </c>
      <c r="D3057" t="str">
        <f t="shared" si="788"/>
        <v>{</v>
      </c>
      <c r="E3057" t="s">
        <v>75</v>
      </c>
      <c r="F3057" t="s">
        <v>116</v>
      </c>
      <c r="H3057" s="22">
        <f t="shared" si="786"/>
        <v>0</v>
      </c>
      <c r="I3057" s="22" t="s">
        <v>127</v>
      </c>
      <c r="K3057" t="b">
        <f t="shared" ca="1" si="778"/>
        <v>0</v>
      </c>
    </row>
    <row r="3058" spans="1:11">
      <c r="A3058">
        <f t="shared" si="780"/>
        <v>72</v>
      </c>
      <c r="B3058">
        <f t="shared" si="779"/>
        <v>4</v>
      </c>
      <c r="C3058" s="24" t="s">
        <v>133</v>
      </c>
      <c r="D3058" t="str">
        <f>CONCATENATE(C3058,$M$1,",",$N$1,""",")</f>
        <v>"fee_date":"2019,2",</v>
      </c>
      <c r="E3058" t="s">
        <v>75</v>
      </c>
      <c r="F3058" t="s">
        <v>116</v>
      </c>
      <c r="H3058" s="22">
        <f t="shared" si="786"/>
        <v>0</v>
      </c>
      <c r="I3058" s="22" t="s">
        <v>127</v>
      </c>
      <c r="K3058" t="b">
        <f t="shared" ca="1" si="778"/>
        <v>0</v>
      </c>
    </row>
    <row r="3059" spans="1:11">
      <c r="A3059">
        <f t="shared" si="780"/>
        <v>72</v>
      </c>
      <c r="B3059">
        <f t="shared" si="779"/>
        <v>5</v>
      </c>
      <c r="C3059" s="1" t="s">
        <v>6</v>
      </c>
      <c r="D3059" t="str">
        <f t="shared" si="788"/>
        <v>"fee_detail":[</v>
      </c>
      <c r="E3059" t="s">
        <v>75</v>
      </c>
      <c r="F3059" t="s">
        <v>116</v>
      </c>
      <c r="H3059" s="22">
        <f t="shared" si="786"/>
        <v>0</v>
      </c>
      <c r="I3059" s="22" t="s">
        <v>127</v>
      </c>
      <c r="K3059" t="b">
        <f t="shared" ca="1" si="778"/>
        <v>0</v>
      </c>
    </row>
    <row r="3060" spans="1:11">
      <c r="A3060">
        <f t="shared" si="780"/>
        <v>72</v>
      </c>
      <c r="B3060">
        <f t="shared" si="779"/>
        <v>6</v>
      </c>
      <c r="C3060" s="1" t="s">
        <v>0</v>
      </c>
      <c r="D3060" t="str">
        <f>IF(J3061=0,"",C3060)</f>
        <v>{</v>
      </c>
      <c r="E3060" t="s">
        <v>75</v>
      </c>
      <c r="F3060" t="s">
        <v>116</v>
      </c>
      <c r="H3060" s="22">
        <f t="shared" si="786"/>
        <v>0</v>
      </c>
      <c r="I3060" s="22" t="s">
        <v>127</v>
      </c>
      <c r="K3060" t="b">
        <f t="shared" ca="1" si="778"/>
        <v>0</v>
      </c>
    </row>
    <row r="3061" spans="1:11">
      <c r="A3061" s="14">
        <f t="shared" si="780"/>
        <v>72</v>
      </c>
      <c r="B3061" s="14">
        <f t="shared" si="779"/>
        <v>7</v>
      </c>
      <c r="C3061" s="15" t="s">
        <v>15</v>
      </c>
      <c r="D3061" s="14" t="str">
        <f>IF(ISNUMBER(SEARCH("n/a",H3061)),"",CONCATENATE(C3061," ",H3061,","))</f>
        <v>"adult_cny": 280,</v>
      </c>
      <c r="E3061" s="14" t="s">
        <v>75</v>
      </c>
      <c r="F3061" t="s">
        <v>116</v>
      </c>
      <c r="G3061" t="s">
        <v>117</v>
      </c>
      <c r="H3061" s="22">
        <f t="shared" si="786"/>
        <v>280</v>
      </c>
      <c r="I3061" s="22" t="s">
        <v>127</v>
      </c>
      <c r="J3061">
        <f>COUNT(H3061:H3064)</f>
        <v>4</v>
      </c>
      <c r="K3061" t="b">
        <f t="shared" ca="1" si="778"/>
        <v>0</v>
      </c>
    </row>
    <row r="3062" spans="1:11">
      <c r="A3062" s="14">
        <f t="shared" si="780"/>
        <v>72</v>
      </c>
      <c r="B3062" s="14">
        <f t="shared" si="779"/>
        <v>8</v>
      </c>
      <c r="C3062" s="15" t="s">
        <v>16</v>
      </c>
      <c r="D3062" s="14" t="str">
        <f t="shared" ref="D3062:D3064" si="789">IF(ISNUMBER(SEARCH("n/a",H3062)),"",CONCATENATE(C3062," ",H3062,","))</f>
        <v>"adult_hkd": 324,</v>
      </c>
      <c r="E3062" s="14" t="s">
        <v>75</v>
      </c>
      <c r="F3062" t="s">
        <v>116</v>
      </c>
      <c r="G3062" t="s">
        <v>117</v>
      </c>
      <c r="H3062" s="22">
        <f t="shared" si="786"/>
        <v>324</v>
      </c>
      <c r="I3062" s="22" t="s">
        <v>127</v>
      </c>
      <c r="K3062" t="b">
        <f t="shared" ca="1" si="778"/>
        <v>0</v>
      </c>
    </row>
    <row r="3063" spans="1:11">
      <c r="A3063" s="14">
        <f t="shared" si="780"/>
        <v>72</v>
      </c>
      <c r="B3063" s="14">
        <f t="shared" si="779"/>
        <v>9</v>
      </c>
      <c r="C3063" s="15" t="s">
        <v>17</v>
      </c>
      <c r="D3063" s="14" t="str">
        <f t="shared" si="789"/>
        <v>"child_cny": 146,</v>
      </c>
      <c r="E3063" s="14" t="s">
        <v>75</v>
      </c>
      <c r="F3063" t="s">
        <v>116</v>
      </c>
      <c r="G3063" t="s">
        <v>117</v>
      </c>
      <c r="H3063" s="22">
        <f t="shared" si="786"/>
        <v>146</v>
      </c>
      <c r="I3063" s="22" t="s">
        <v>127</v>
      </c>
      <c r="K3063" t="b">
        <f t="shared" ca="1" si="778"/>
        <v>0</v>
      </c>
    </row>
    <row r="3064" spans="1:11">
      <c r="A3064" s="14">
        <f t="shared" si="780"/>
        <v>72</v>
      </c>
      <c r="B3064" s="14">
        <f t="shared" si="779"/>
        <v>10</v>
      </c>
      <c r="C3064" s="15" t="s">
        <v>18</v>
      </c>
      <c r="D3064" s="14" t="str">
        <f t="shared" si="789"/>
        <v>"child_hkd": 169,</v>
      </c>
      <c r="E3064" s="14" t="s">
        <v>75</v>
      </c>
      <c r="F3064" t="s">
        <v>116</v>
      </c>
      <c r="G3064" t="s">
        <v>117</v>
      </c>
      <c r="H3064" s="22">
        <f t="shared" si="786"/>
        <v>169</v>
      </c>
      <c r="I3064" s="22" t="s">
        <v>127</v>
      </c>
      <c r="K3064" t="b">
        <f t="shared" ca="1" si="778"/>
        <v>0</v>
      </c>
    </row>
    <row r="3065" spans="1:11">
      <c r="A3065">
        <f t="shared" si="780"/>
        <v>72</v>
      </c>
      <c r="B3065">
        <f t="shared" si="779"/>
        <v>11</v>
      </c>
      <c r="C3065" s="1" t="s">
        <v>7</v>
      </c>
      <c r="D3065" t="str">
        <f>IF(J3061=0,"",C3065)</f>
        <v>"class_title":"second_class",</v>
      </c>
      <c r="E3065" t="s">
        <v>75</v>
      </c>
      <c r="F3065" t="s">
        <v>116</v>
      </c>
      <c r="H3065" s="22">
        <f t="shared" si="786"/>
        <v>0</v>
      </c>
      <c r="I3065" s="22" t="s">
        <v>127</v>
      </c>
      <c r="K3065" t="b">
        <f t="shared" ca="1" si="778"/>
        <v>0</v>
      </c>
    </row>
    <row r="3066" spans="1:11">
      <c r="A3066">
        <f t="shared" si="780"/>
        <v>72</v>
      </c>
      <c r="B3066">
        <f t="shared" si="779"/>
        <v>12</v>
      </c>
      <c r="C3066" s="1" t="s">
        <v>8</v>
      </c>
      <c r="D3066" t="str">
        <f>IF(J3061=0,"",C3066)</f>
        <v>"class_type":4</v>
      </c>
      <c r="E3066" t="s">
        <v>75</v>
      </c>
      <c r="F3066" t="s">
        <v>116</v>
      </c>
      <c r="H3066" s="22">
        <f t="shared" si="786"/>
        <v>0</v>
      </c>
      <c r="I3066" s="22" t="s">
        <v>127</v>
      </c>
      <c r="K3066" t="b">
        <f t="shared" ca="1" si="778"/>
        <v>0</v>
      </c>
    </row>
    <row r="3067" spans="1:11">
      <c r="A3067">
        <f t="shared" si="780"/>
        <v>72</v>
      </c>
      <c r="B3067">
        <f t="shared" si="779"/>
        <v>13</v>
      </c>
      <c r="C3067" s="1" t="s">
        <v>1</v>
      </c>
      <c r="D3067" t="str">
        <f>IF(J3061=0,"",IF(SUM(J3069:J3085)&gt;0,C3067,"}"))</f>
        <v>},</v>
      </c>
      <c r="E3067" t="s">
        <v>75</v>
      </c>
      <c r="F3067" t="s">
        <v>116</v>
      </c>
      <c r="H3067" s="22">
        <f t="shared" si="786"/>
        <v>0</v>
      </c>
      <c r="I3067" s="22" t="s">
        <v>127</v>
      </c>
      <c r="K3067" t="b">
        <f t="shared" ca="1" si="778"/>
        <v>0</v>
      </c>
    </row>
    <row r="3068" spans="1:11">
      <c r="A3068">
        <f t="shared" si="780"/>
        <v>72</v>
      </c>
      <c r="B3068">
        <f t="shared" si="779"/>
        <v>14</v>
      </c>
      <c r="C3068" s="1" t="s">
        <v>0</v>
      </c>
      <c r="D3068" t="str">
        <f>IF(J3069=0,"",C3068)</f>
        <v>{</v>
      </c>
      <c r="E3068" t="s">
        <v>75</v>
      </c>
      <c r="F3068" t="s">
        <v>116</v>
      </c>
      <c r="H3068" s="22">
        <f t="shared" si="786"/>
        <v>0</v>
      </c>
      <c r="I3068" s="22" t="s">
        <v>127</v>
      </c>
      <c r="K3068" t="b">
        <f t="shared" ca="1" si="778"/>
        <v>0</v>
      </c>
    </row>
    <row r="3069" spans="1:11">
      <c r="A3069" s="16">
        <f t="shared" si="780"/>
        <v>72</v>
      </c>
      <c r="B3069" s="16">
        <f t="shared" si="779"/>
        <v>15</v>
      </c>
      <c r="C3069" s="17" t="s">
        <v>15</v>
      </c>
      <c r="D3069" s="16" t="str">
        <f>IF(ISNUMBER(SEARCH("n/a",H3069)),"",CONCATENATE(C3069," ",H3069,","))</f>
        <v>"adult_cny": 448,</v>
      </c>
      <c r="E3069" s="16" t="s">
        <v>75</v>
      </c>
      <c r="F3069" t="s">
        <v>116</v>
      </c>
      <c r="G3069" t="s">
        <v>118</v>
      </c>
      <c r="H3069" s="22">
        <f t="shared" si="786"/>
        <v>448</v>
      </c>
      <c r="I3069" s="22" t="s">
        <v>127</v>
      </c>
      <c r="J3069">
        <f>COUNT(H3069:H3072)</f>
        <v>4</v>
      </c>
      <c r="K3069" t="b">
        <f t="shared" ca="1" si="778"/>
        <v>0</v>
      </c>
    </row>
    <row r="3070" spans="1:11">
      <c r="A3070" s="16">
        <f t="shared" si="780"/>
        <v>72</v>
      </c>
      <c r="B3070" s="16">
        <f t="shared" si="779"/>
        <v>16</v>
      </c>
      <c r="C3070" s="17" t="s">
        <v>16</v>
      </c>
      <c r="D3070" s="16" t="str">
        <f t="shared" ref="D3070:D3072" si="790">IF(ISNUMBER(SEARCH("n/a",H3070)),"",CONCATENATE(C3070," ",H3070,","))</f>
        <v>"adult_hkd": 519,</v>
      </c>
      <c r="E3070" s="16" t="s">
        <v>75</v>
      </c>
      <c r="F3070" t="s">
        <v>116</v>
      </c>
      <c r="G3070" t="s">
        <v>118</v>
      </c>
      <c r="H3070" s="22">
        <f t="shared" si="786"/>
        <v>519</v>
      </c>
      <c r="I3070" s="22" t="s">
        <v>127</v>
      </c>
      <c r="K3070" t="b">
        <f t="shared" ca="1" si="778"/>
        <v>0</v>
      </c>
    </row>
    <row r="3071" spans="1:11">
      <c r="A3071" s="16">
        <f t="shared" si="780"/>
        <v>72</v>
      </c>
      <c r="B3071" s="16">
        <f t="shared" si="779"/>
        <v>17</v>
      </c>
      <c r="C3071" s="17" t="s">
        <v>17</v>
      </c>
      <c r="D3071" s="16" t="str">
        <f t="shared" si="790"/>
        <v>"child_cny": 234,</v>
      </c>
      <c r="E3071" s="16" t="s">
        <v>75</v>
      </c>
      <c r="F3071" t="s">
        <v>116</v>
      </c>
      <c r="G3071" t="s">
        <v>118</v>
      </c>
      <c r="H3071" s="22">
        <f t="shared" si="786"/>
        <v>234</v>
      </c>
      <c r="I3071" s="22" t="s">
        <v>127</v>
      </c>
      <c r="K3071" t="b">
        <f t="shared" ca="1" si="778"/>
        <v>0</v>
      </c>
    </row>
    <row r="3072" spans="1:11">
      <c r="A3072" s="16">
        <f t="shared" si="780"/>
        <v>72</v>
      </c>
      <c r="B3072" s="16">
        <f t="shared" si="779"/>
        <v>18</v>
      </c>
      <c r="C3072" s="17" t="s">
        <v>18</v>
      </c>
      <c r="D3072" s="16" t="str">
        <f t="shared" si="790"/>
        <v>"child_hkd": 271,</v>
      </c>
      <c r="E3072" s="16" t="s">
        <v>75</v>
      </c>
      <c r="F3072" t="s">
        <v>116</v>
      </c>
      <c r="G3072" t="s">
        <v>118</v>
      </c>
      <c r="H3072" s="22">
        <f t="shared" si="786"/>
        <v>271</v>
      </c>
      <c r="I3072" s="22" t="s">
        <v>127</v>
      </c>
      <c r="K3072" t="b">
        <f t="shared" ca="1" si="778"/>
        <v>0</v>
      </c>
    </row>
    <row r="3073" spans="1:11">
      <c r="A3073">
        <f t="shared" si="780"/>
        <v>72</v>
      </c>
      <c r="B3073">
        <f t="shared" si="779"/>
        <v>19</v>
      </c>
      <c r="C3073" s="1" t="s">
        <v>9</v>
      </c>
      <c r="D3073" t="str">
        <f>IF(J3069=0,"",C3073)</f>
        <v>"class_title":"first_class",</v>
      </c>
      <c r="E3073" t="s">
        <v>75</v>
      </c>
      <c r="F3073" t="s">
        <v>116</v>
      </c>
      <c r="H3073" s="22">
        <f t="shared" si="786"/>
        <v>0</v>
      </c>
      <c r="I3073" s="22" t="s">
        <v>127</v>
      </c>
      <c r="K3073" t="b">
        <f t="shared" ca="1" si="778"/>
        <v>0</v>
      </c>
    </row>
    <row r="3074" spans="1:11">
      <c r="A3074">
        <f t="shared" si="780"/>
        <v>72</v>
      </c>
      <c r="B3074">
        <f t="shared" si="779"/>
        <v>20</v>
      </c>
      <c r="C3074" s="1" t="s">
        <v>10</v>
      </c>
      <c r="D3074" t="str">
        <f>IF(J3069=0,"",C3074)</f>
        <v>"class_type":3</v>
      </c>
      <c r="E3074" t="s">
        <v>75</v>
      </c>
      <c r="F3074" t="s">
        <v>116</v>
      </c>
      <c r="H3074" s="22">
        <f t="shared" si="786"/>
        <v>0</v>
      </c>
      <c r="I3074" s="22" t="s">
        <v>127</v>
      </c>
      <c r="K3074" t="b">
        <f t="shared" ref="K3074:K3137" ca="1" si="791">IF(EXACT($N$1,$N$2),"",FALSE)</f>
        <v>0</v>
      </c>
    </row>
    <row r="3075" spans="1:11">
      <c r="A3075">
        <f t="shared" si="780"/>
        <v>72</v>
      </c>
      <c r="B3075">
        <f t="shared" ref="B3075:B3138" si="792">MOD((ROW(C3075)-2),43)+1</f>
        <v>21</v>
      </c>
      <c r="C3075" s="1" t="s">
        <v>1</v>
      </c>
      <c r="D3075" t="str">
        <f>IF(J3069=0,"",IF(SUM(J3077:J3093)&gt;0,C3075,"}"))</f>
        <v>},</v>
      </c>
      <c r="E3075" t="s">
        <v>75</v>
      </c>
      <c r="F3075" t="s">
        <v>116</v>
      </c>
      <c r="H3075" s="22">
        <f t="shared" si="786"/>
        <v>0</v>
      </c>
      <c r="I3075" s="22" t="s">
        <v>127</v>
      </c>
      <c r="K3075" t="b">
        <f t="shared" ca="1" si="791"/>
        <v>0</v>
      </c>
    </row>
    <row r="3076" spans="1:11">
      <c r="A3076">
        <f t="shared" si="780"/>
        <v>72</v>
      </c>
      <c r="B3076">
        <f t="shared" si="792"/>
        <v>22</v>
      </c>
      <c r="C3076" s="1" t="s">
        <v>0</v>
      </c>
      <c r="D3076" t="str">
        <f>IF(J3077=0,"",C3076)</f>
        <v>{</v>
      </c>
      <c r="E3076" t="s">
        <v>75</v>
      </c>
      <c r="F3076" t="s">
        <v>116</v>
      </c>
      <c r="H3076" s="22">
        <f t="shared" si="786"/>
        <v>0</v>
      </c>
      <c r="I3076" s="22" t="s">
        <v>127</v>
      </c>
      <c r="K3076" t="b">
        <f t="shared" ca="1" si="791"/>
        <v>0</v>
      </c>
    </row>
    <row r="3077" spans="1:11">
      <c r="A3077" s="18">
        <f t="shared" ref="A3077:A3097" si="793">ROUNDUP((ROW(C3077)-1)/43,0)</f>
        <v>72</v>
      </c>
      <c r="B3077" s="18">
        <f t="shared" si="792"/>
        <v>23</v>
      </c>
      <c r="C3077" s="19" t="s">
        <v>15</v>
      </c>
      <c r="D3077" s="18" t="str">
        <f>IF(ISNUMBER(SEARCH("n/a",H3077)),"",CONCATENATE(C3077," ",H3077,","))</f>
        <v>"adult_cny": 505,</v>
      </c>
      <c r="E3077" s="18" t="s">
        <v>75</v>
      </c>
      <c r="F3077" t="s">
        <v>116</v>
      </c>
      <c r="G3077" t="s">
        <v>119</v>
      </c>
      <c r="H3077" s="22">
        <f t="shared" si="786"/>
        <v>505</v>
      </c>
      <c r="I3077" s="22" t="s">
        <v>127</v>
      </c>
      <c r="J3077">
        <f>COUNT(H3077:H3080)</f>
        <v>4</v>
      </c>
      <c r="K3077" t="b">
        <f t="shared" ca="1" si="791"/>
        <v>0</v>
      </c>
    </row>
    <row r="3078" spans="1:11">
      <c r="A3078" s="18">
        <f t="shared" si="793"/>
        <v>72</v>
      </c>
      <c r="B3078" s="18">
        <f t="shared" si="792"/>
        <v>24</v>
      </c>
      <c r="C3078" s="19" t="s">
        <v>16</v>
      </c>
      <c r="D3078" s="18" t="str">
        <f t="shared" ref="D3078:D3080" si="794">IF(ISNUMBER(SEARCH("n/a",H3078)),"",CONCATENATE(C3078," ",H3078,","))</f>
        <v>"adult_hkd": 584,</v>
      </c>
      <c r="E3078" s="18" t="s">
        <v>75</v>
      </c>
      <c r="F3078" t="s">
        <v>116</v>
      </c>
      <c r="G3078" t="s">
        <v>119</v>
      </c>
      <c r="H3078" s="22">
        <f t="shared" si="786"/>
        <v>584</v>
      </c>
      <c r="I3078" s="22" t="s">
        <v>127</v>
      </c>
      <c r="K3078" t="b">
        <f t="shared" ca="1" si="791"/>
        <v>0</v>
      </c>
    </row>
    <row r="3079" spans="1:11">
      <c r="A3079" s="18">
        <f t="shared" si="793"/>
        <v>72</v>
      </c>
      <c r="B3079" s="18">
        <f t="shared" si="792"/>
        <v>25</v>
      </c>
      <c r="C3079" s="19" t="s">
        <v>17</v>
      </c>
      <c r="D3079" s="18" t="str">
        <f t="shared" si="794"/>
        <v>"child_cny": 263,</v>
      </c>
      <c r="E3079" s="18" t="s">
        <v>75</v>
      </c>
      <c r="F3079" t="s">
        <v>116</v>
      </c>
      <c r="G3079" t="s">
        <v>119</v>
      </c>
      <c r="H3079" s="22">
        <f t="shared" si="786"/>
        <v>263</v>
      </c>
      <c r="I3079" s="22" t="s">
        <v>127</v>
      </c>
      <c r="K3079" t="b">
        <f t="shared" ca="1" si="791"/>
        <v>0</v>
      </c>
    </row>
    <row r="3080" spans="1:11">
      <c r="A3080" s="18">
        <f t="shared" si="793"/>
        <v>72</v>
      </c>
      <c r="B3080" s="18">
        <f t="shared" si="792"/>
        <v>26</v>
      </c>
      <c r="C3080" s="19" t="s">
        <v>18</v>
      </c>
      <c r="D3080" s="18" t="str">
        <f t="shared" si="794"/>
        <v>"child_hkd": 304,</v>
      </c>
      <c r="E3080" s="18" t="s">
        <v>75</v>
      </c>
      <c r="F3080" t="s">
        <v>116</v>
      </c>
      <c r="G3080" t="s">
        <v>119</v>
      </c>
      <c r="H3080" s="22">
        <f t="shared" si="786"/>
        <v>304</v>
      </c>
      <c r="I3080" s="22" t="s">
        <v>127</v>
      </c>
      <c r="K3080" t="b">
        <f t="shared" ca="1" si="791"/>
        <v>0</v>
      </c>
    </row>
    <row r="3081" spans="1:11">
      <c r="A3081">
        <f t="shared" si="793"/>
        <v>72</v>
      </c>
      <c r="B3081">
        <f t="shared" si="792"/>
        <v>27</v>
      </c>
      <c r="C3081" s="1" t="s">
        <v>11</v>
      </c>
      <c r="D3081" t="str">
        <f>IF(J3077=0,"",C3081)</f>
        <v>"class_title":"premium_class",</v>
      </c>
      <c r="E3081" t="s">
        <v>75</v>
      </c>
      <c r="F3081" t="s">
        <v>116</v>
      </c>
      <c r="H3081" s="22">
        <f t="shared" si="786"/>
        <v>0</v>
      </c>
      <c r="I3081" s="22" t="s">
        <v>127</v>
      </c>
      <c r="K3081" t="b">
        <f t="shared" ca="1" si="791"/>
        <v>0</v>
      </c>
    </row>
    <row r="3082" spans="1:11">
      <c r="A3082">
        <f t="shared" si="793"/>
        <v>72</v>
      </c>
      <c r="B3082">
        <f t="shared" si="792"/>
        <v>28</v>
      </c>
      <c r="C3082" s="1" t="s">
        <v>12</v>
      </c>
      <c r="D3082" t="str">
        <f>IF(J3077=0,"",C3082)</f>
        <v>"class_type":2</v>
      </c>
      <c r="E3082" t="s">
        <v>75</v>
      </c>
      <c r="F3082" t="s">
        <v>116</v>
      </c>
      <c r="H3082" s="22">
        <f t="shared" si="786"/>
        <v>0</v>
      </c>
      <c r="I3082" s="22" t="s">
        <v>127</v>
      </c>
      <c r="K3082" t="b">
        <f t="shared" ca="1" si="791"/>
        <v>0</v>
      </c>
    </row>
    <row r="3083" spans="1:11">
      <c r="A3083">
        <f t="shared" si="793"/>
        <v>72</v>
      </c>
      <c r="B3083">
        <f t="shared" si="792"/>
        <v>29</v>
      </c>
      <c r="C3083" s="1" t="s">
        <v>1</v>
      </c>
      <c r="D3083" t="str">
        <f>IF(J3077=0,"",IF(SUM(J3085:J3101)&gt;0,C3083,"}"))</f>
        <v>},</v>
      </c>
      <c r="E3083" t="s">
        <v>75</v>
      </c>
      <c r="F3083" t="s">
        <v>116</v>
      </c>
      <c r="H3083" s="22">
        <f t="shared" si="786"/>
        <v>0</v>
      </c>
      <c r="I3083" s="22" t="s">
        <v>127</v>
      </c>
      <c r="K3083" t="b">
        <f t="shared" ca="1" si="791"/>
        <v>0</v>
      </c>
    </row>
    <row r="3084" spans="1:11">
      <c r="A3084">
        <f t="shared" si="793"/>
        <v>72</v>
      </c>
      <c r="B3084">
        <f t="shared" si="792"/>
        <v>30</v>
      </c>
      <c r="C3084" s="1" t="s">
        <v>0</v>
      </c>
      <c r="D3084" t="str">
        <f>IF(J3085=0,"",C3084)</f>
        <v>{</v>
      </c>
      <c r="E3084" t="s">
        <v>75</v>
      </c>
      <c r="F3084" t="s">
        <v>116</v>
      </c>
      <c r="H3084" s="22">
        <f t="shared" si="786"/>
        <v>0</v>
      </c>
      <c r="I3084" s="22" t="s">
        <v>127</v>
      </c>
      <c r="K3084" t="b">
        <f t="shared" ca="1" si="791"/>
        <v>0</v>
      </c>
    </row>
    <row r="3085" spans="1:11">
      <c r="A3085" s="20">
        <f t="shared" si="793"/>
        <v>72</v>
      </c>
      <c r="B3085" s="20">
        <f t="shared" si="792"/>
        <v>31</v>
      </c>
      <c r="C3085" s="21" t="s">
        <v>15</v>
      </c>
      <c r="D3085" s="20" t="str">
        <f>IF(ISNUMBER(SEARCH("n/a",H3085)),"",CONCATENATE(C3085," ",H3085,","))</f>
        <v>"adult_cny": 840,</v>
      </c>
      <c r="E3085" s="20" t="s">
        <v>75</v>
      </c>
      <c r="F3085" t="s">
        <v>116</v>
      </c>
      <c r="G3085" t="s">
        <v>120</v>
      </c>
      <c r="H3085" s="22">
        <f t="shared" si="786"/>
        <v>840</v>
      </c>
      <c r="I3085" s="22" t="s">
        <v>127</v>
      </c>
      <c r="J3085">
        <f>COUNT(H3085:H3088)</f>
        <v>4</v>
      </c>
      <c r="K3085" t="b">
        <f t="shared" ca="1" si="791"/>
        <v>0</v>
      </c>
    </row>
    <row r="3086" spans="1:11">
      <c r="A3086" s="20">
        <f t="shared" si="793"/>
        <v>72</v>
      </c>
      <c r="B3086" s="20">
        <f t="shared" si="792"/>
        <v>32</v>
      </c>
      <c r="C3086" s="21" t="s">
        <v>16</v>
      </c>
      <c r="D3086" s="20" t="str">
        <f t="shared" ref="D3086:D3088" si="795">IF(ISNUMBER(SEARCH("n/a",H3086)),"",CONCATENATE(C3086," ",H3086,","))</f>
        <v>"adult_hkd": 972,</v>
      </c>
      <c r="E3086" s="20" t="s">
        <v>75</v>
      </c>
      <c r="F3086" t="s">
        <v>116</v>
      </c>
      <c r="G3086" t="s">
        <v>120</v>
      </c>
      <c r="H3086" s="22">
        <f t="shared" si="786"/>
        <v>972</v>
      </c>
      <c r="I3086" s="22" t="s">
        <v>127</v>
      </c>
      <c r="K3086" t="b">
        <f t="shared" ca="1" si="791"/>
        <v>0</v>
      </c>
    </row>
    <row r="3087" spans="1:11">
      <c r="A3087" s="20">
        <f t="shared" si="793"/>
        <v>72</v>
      </c>
      <c r="B3087" s="20">
        <f t="shared" si="792"/>
        <v>33</v>
      </c>
      <c r="C3087" s="21" t="s">
        <v>17</v>
      </c>
      <c r="D3087" s="20" t="str">
        <f t="shared" si="795"/>
        <v>"child_cny": 438,</v>
      </c>
      <c r="E3087" s="20" t="s">
        <v>75</v>
      </c>
      <c r="F3087" t="s">
        <v>116</v>
      </c>
      <c r="G3087" t="s">
        <v>120</v>
      </c>
      <c r="H3087" s="22">
        <f t="shared" si="786"/>
        <v>438</v>
      </c>
      <c r="I3087" s="22" t="s">
        <v>127</v>
      </c>
      <c r="K3087" t="b">
        <f t="shared" ca="1" si="791"/>
        <v>0</v>
      </c>
    </row>
    <row r="3088" spans="1:11">
      <c r="A3088" s="20">
        <f t="shared" si="793"/>
        <v>72</v>
      </c>
      <c r="B3088" s="20">
        <f t="shared" si="792"/>
        <v>34</v>
      </c>
      <c r="C3088" s="21" t="s">
        <v>18</v>
      </c>
      <c r="D3088" s="20" t="str">
        <f t="shared" si="795"/>
        <v>"child_hkd": 507,</v>
      </c>
      <c r="E3088" s="20" t="s">
        <v>75</v>
      </c>
      <c r="F3088" t="s">
        <v>116</v>
      </c>
      <c r="G3088" t="s">
        <v>120</v>
      </c>
      <c r="H3088" s="22">
        <f t="shared" si="786"/>
        <v>507</v>
      </c>
      <c r="I3088" s="22" t="s">
        <v>127</v>
      </c>
      <c r="K3088" t="b">
        <f t="shared" ca="1" si="791"/>
        <v>0</v>
      </c>
    </row>
    <row r="3089" spans="1:11">
      <c r="A3089">
        <f t="shared" si="793"/>
        <v>72</v>
      </c>
      <c r="B3089">
        <f t="shared" si="792"/>
        <v>35</v>
      </c>
      <c r="C3089" s="1" t="s">
        <v>13</v>
      </c>
      <c r="D3089" t="str">
        <f>IF(J3085=0,"",C3089)</f>
        <v>"class_title":"business_class",</v>
      </c>
      <c r="E3089" t="s">
        <v>75</v>
      </c>
      <c r="F3089" t="s">
        <v>116</v>
      </c>
      <c r="H3089" s="22">
        <f t="shared" si="786"/>
        <v>0</v>
      </c>
      <c r="I3089" s="22" t="s">
        <v>127</v>
      </c>
      <c r="K3089" t="b">
        <f t="shared" ca="1" si="791"/>
        <v>0</v>
      </c>
    </row>
    <row r="3090" spans="1:11">
      <c r="A3090">
        <f t="shared" si="793"/>
        <v>72</v>
      </c>
      <c r="B3090">
        <f t="shared" si="792"/>
        <v>36</v>
      </c>
      <c r="C3090" s="1" t="s">
        <v>14</v>
      </c>
      <c r="D3090" t="str">
        <f>IF(J3085=0,"",C3090)</f>
        <v>"class_type":1</v>
      </c>
      <c r="E3090" t="s">
        <v>75</v>
      </c>
      <c r="F3090" t="s">
        <v>116</v>
      </c>
      <c r="H3090" s="22">
        <f t="shared" si="786"/>
        <v>0</v>
      </c>
      <c r="I3090" s="22" t="s">
        <v>127</v>
      </c>
      <c r="K3090" t="b">
        <f t="shared" ca="1" si="791"/>
        <v>0</v>
      </c>
    </row>
    <row r="3091" spans="1:11">
      <c r="A3091">
        <f t="shared" si="793"/>
        <v>72</v>
      </c>
      <c r="B3091">
        <f t="shared" si="792"/>
        <v>37</v>
      </c>
      <c r="C3091" s="1" t="s">
        <v>2</v>
      </c>
      <c r="D3091" t="str">
        <f>IF(J3085=0,"",C3091)</f>
        <v>}</v>
      </c>
      <c r="E3091" t="s">
        <v>75</v>
      </c>
      <c r="F3091" t="s">
        <v>116</v>
      </c>
      <c r="H3091" s="22">
        <f t="shared" si="786"/>
        <v>0</v>
      </c>
      <c r="I3091" s="22" t="s">
        <v>127</v>
      </c>
      <c r="K3091" t="b">
        <f t="shared" ca="1" si="791"/>
        <v>0</v>
      </c>
    </row>
    <row r="3092" spans="1:11">
      <c r="A3092">
        <f t="shared" si="793"/>
        <v>72</v>
      </c>
      <c r="B3092">
        <f t="shared" si="792"/>
        <v>38</v>
      </c>
      <c r="C3092" s="1" t="s">
        <v>3</v>
      </c>
      <c r="D3092" t="str">
        <f t="shared" ref="D3092:D3094" si="796">C3092</f>
        <v>]</v>
      </c>
      <c r="E3092" t="s">
        <v>75</v>
      </c>
      <c r="F3092" t="s">
        <v>116</v>
      </c>
      <c r="H3092" s="22">
        <f t="shared" si="786"/>
        <v>0</v>
      </c>
      <c r="I3092" s="22" t="s">
        <v>127</v>
      </c>
      <c r="K3092" t="b">
        <f t="shared" ca="1" si="791"/>
        <v>0</v>
      </c>
    </row>
    <row r="3093" spans="1:11">
      <c r="A3093">
        <f t="shared" si="793"/>
        <v>72</v>
      </c>
      <c r="B3093">
        <f t="shared" si="792"/>
        <v>39</v>
      </c>
      <c r="C3093" s="1" t="s">
        <v>2</v>
      </c>
      <c r="D3093" t="str">
        <f t="shared" si="796"/>
        <v>}</v>
      </c>
      <c r="E3093" t="s">
        <v>75</v>
      </c>
      <c r="F3093" t="s">
        <v>116</v>
      </c>
      <c r="H3093" s="22">
        <f t="shared" si="786"/>
        <v>0</v>
      </c>
      <c r="I3093" s="22" t="s">
        <v>127</v>
      </c>
      <c r="K3093" t="b">
        <f t="shared" ca="1" si="791"/>
        <v>0</v>
      </c>
    </row>
    <row r="3094" spans="1:11">
      <c r="A3094">
        <f t="shared" si="793"/>
        <v>72</v>
      </c>
      <c r="B3094">
        <f t="shared" si="792"/>
        <v>40</v>
      </c>
      <c r="C3094" s="1" t="s">
        <v>4</v>
      </c>
      <c r="D3094" t="str">
        <f t="shared" si="796"/>
        <v>],</v>
      </c>
      <c r="E3094" t="s">
        <v>75</v>
      </c>
      <c r="F3094" t="s">
        <v>116</v>
      </c>
      <c r="H3094" s="22">
        <f t="shared" si="786"/>
        <v>0</v>
      </c>
      <c r="I3094" s="22" t="s">
        <v>127</v>
      </c>
      <c r="K3094" t="b">
        <f t="shared" ca="1" si="791"/>
        <v>0</v>
      </c>
    </row>
    <row r="3095" spans="1:11">
      <c r="A3095">
        <f t="shared" si="793"/>
        <v>72</v>
      </c>
      <c r="B3095">
        <f t="shared" si="792"/>
        <v>41</v>
      </c>
      <c r="C3095" s="1" t="s">
        <v>19</v>
      </c>
      <c r="D3095" t="str">
        <f>CONCATENATE(C3095," ",A3095,",")</f>
        <v>"fee_id": 72,</v>
      </c>
      <c r="E3095" t="s">
        <v>75</v>
      </c>
      <c r="F3095" t="s">
        <v>116</v>
      </c>
      <c r="H3095" s="22">
        <f t="shared" si="786"/>
        <v>0</v>
      </c>
      <c r="I3095" s="22" t="s">
        <v>127</v>
      </c>
      <c r="K3095" t="b">
        <f t="shared" ca="1" si="791"/>
        <v>0</v>
      </c>
    </row>
    <row r="3096" spans="1:11">
      <c r="A3096">
        <f t="shared" si="793"/>
        <v>72</v>
      </c>
      <c r="B3096">
        <f t="shared" si="792"/>
        <v>42</v>
      </c>
      <c r="C3096" s="1" t="s">
        <v>129</v>
      </c>
      <c r="D3096" t="str">
        <f>CONCATENATE(C3096,E3096,"2",F3096,"""")</f>
        <v>"route_id": "QUZ2WEK"</v>
      </c>
      <c r="E3096" t="s">
        <v>75</v>
      </c>
      <c r="F3096" t="s">
        <v>116</v>
      </c>
      <c r="H3096" s="22">
        <f t="shared" si="786"/>
        <v>0</v>
      </c>
      <c r="I3096" s="22" t="s">
        <v>127</v>
      </c>
      <c r="K3096" t="b">
        <f t="shared" ca="1" si="791"/>
        <v>0</v>
      </c>
    </row>
    <row r="3097" spans="1:11">
      <c r="A3097">
        <f t="shared" si="793"/>
        <v>72</v>
      </c>
      <c r="B3097">
        <f t="shared" si="792"/>
        <v>43</v>
      </c>
      <c r="C3097" s="1" t="s">
        <v>1</v>
      </c>
      <c r="D3097" t="str">
        <f>IF(D3098="","}",C3097)</f>
        <v>},</v>
      </c>
      <c r="E3097" t="s">
        <v>75</v>
      </c>
      <c r="F3097" t="s">
        <v>116</v>
      </c>
      <c r="H3097" s="22">
        <f t="shared" si="786"/>
        <v>0</v>
      </c>
      <c r="I3097" s="22" t="s">
        <v>127</v>
      </c>
      <c r="K3097" t="b">
        <f t="shared" ca="1" si="791"/>
        <v>0</v>
      </c>
    </row>
    <row r="3098" spans="1:11">
      <c r="A3098">
        <f>ROUNDUP((ROW(C3098)-1)/43,0)</f>
        <v>73</v>
      </c>
      <c r="B3098">
        <f t="shared" si="792"/>
        <v>1</v>
      </c>
      <c r="C3098" s="1" t="s">
        <v>0</v>
      </c>
      <c r="D3098" t="str">
        <f>C3098</f>
        <v>{</v>
      </c>
      <c r="E3098" t="s">
        <v>77</v>
      </c>
      <c r="F3098" t="s">
        <v>116</v>
      </c>
      <c r="H3098" s="22">
        <f t="shared" si="786"/>
        <v>0</v>
      </c>
      <c r="I3098" s="22" t="s">
        <v>127</v>
      </c>
      <c r="K3098" t="b">
        <f t="shared" ca="1" si="791"/>
        <v>0</v>
      </c>
    </row>
    <row r="3099" spans="1:11">
      <c r="A3099">
        <f t="shared" ref="A3099:A3162" si="797">ROUNDUP((ROW(C3099)-1)/43,0)</f>
        <v>73</v>
      </c>
      <c r="B3099">
        <f t="shared" si="792"/>
        <v>2</v>
      </c>
      <c r="C3099" s="1" t="s">
        <v>5</v>
      </c>
      <c r="D3099" t="str">
        <f t="shared" ref="D3099:D3102" si="798">C3099</f>
        <v>"fee_data":[</v>
      </c>
      <c r="E3099" t="s">
        <v>77</v>
      </c>
      <c r="F3099" t="s">
        <v>116</v>
      </c>
      <c r="H3099" s="22">
        <f t="shared" si="786"/>
        <v>0</v>
      </c>
      <c r="I3099" s="22" t="s">
        <v>127</v>
      </c>
      <c r="K3099" t="b">
        <f t="shared" ca="1" si="791"/>
        <v>0</v>
      </c>
    </row>
    <row r="3100" spans="1:11">
      <c r="A3100">
        <f t="shared" si="797"/>
        <v>73</v>
      </c>
      <c r="B3100">
        <f t="shared" si="792"/>
        <v>3</v>
      </c>
      <c r="C3100" s="1" t="s">
        <v>0</v>
      </c>
      <c r="D3100" t="str">
        <f t="shared" si="798"/>
        <v>{</v>
      </c>
      <c r="E3100" t="s">
        <v>77</v>
      </c>
      <c r="F3100" t="s">
        <v>116</v>
      </c>
      <c r="H3100" s="22">
        <f t="shared" si="786"/>
        <v>0</v>
      </c>
      <c r="I3100" s="22" t="s">
        <v>127</v>
      </c>
      <c r="K3100" t="b">
        <f t="shared" ca="1" si="791"/>
        <v>0</v>
      </c>
    </row>
    <row r="3101" spans="1:11">
      <c r="A3101">
        <f t="shared" si="797"/>
        <v>73</v>
      </c>
      <c r="B3101">
        <f t="shared" si="792"/>
        <v>4</v>
      </c>
      <c r="C3101" s="24" t="s">
        <v>133</v>
      </c>
      <c r="D3101" t="str">
        <f>CONCATENATE(C3101,$M$1,",",$N$1,""",")</f>
        <v>"fee_date":"2019,2",</v>
      </c>
      <c r="E3101" t="s">
        <v>77</v>
      </c>
      <c r="F3101" t="s">
        <v>116</v>
      </c>
      <c r="H3101" s="22">
        <f t="shared" si="786"/>
        <v>0</v>
      </c>
      <c r="I3101" s="22" t="s">
        <v>127</v>
      </c>
      <c r="K3101" t="b">
        <f t="shared" ca="1" si="791"/>
        <v>0</v>
      </c>
    </row>
    <row r="3102" spans="1:11">
      <c r="A3102">
        <f t="shared" si="797"/>
        <v>73</v>
      </c>
      <c r="B3102">
        <f t="shared" si="792"/>
        <v>5</v>
      </c>
      <c r="C3102" s="1" t="s">
        <v>6</v>
      </c>
      <c r="D3102" t="str">
        <f t="shared" si="798"/>
        <v>"fee_detail":[</v>
      </c>
      <c r="E3102" t="s">
        <v>77</v>
      </c>
      <c r="F3102" t="s">
        <v>116</v>
      </c>
      <c r="H3102" s="22">
        <f t="shared" si="786"/>
        <v>0</v>
      </c>
      <c r="I3102" s="22" t="s">
        <v>127</v>
      </c>
      <c r="K3102" t="b">
        <f t="shared" ca="1" si="791"/>
        <v>0</v>
      </c>
    </row>
    <row r="3103" spans="1:11">
      <c r="A3103">
        <f t="shared" si="797"/>
        <v>73</v>
      </c>
      <c r="B3103">
        <f t="shared" si="792"/>
        <v>6</v>
      </c>
      <c r="C3103" s="1" t="s">
        <v>0</v>
      </c>
      <c r="D3103" t="str">
        <f>IF(J3104=0,"",C3103)</f>
        <v>{</v>
      </c>
      <c r="E3103" t="s">
        <v>77</v>
      </c>
      <c r="F3103" t="s">
        <v>116</v>
      </c>
      <c r="H3103" s="22">
        <f t="shared" si="786"/>
        <v>0</v>
      </c>
      <c r="I3103" s="22" t="s">
        <v>127</v>
      </c>
      <c r="K3103" t="b">
        <f t="shared" ca="1" si="791"/>
        <v>0</v>
      </c>
    </row>
    <row r="3104" spans="1:11">
      <c r="A3104" s="14">
        <f t="shared" si="797"/>
        <v>73</v>
      </c>
      <c r="B3104" s="14">
        <f t="shared" si="792"/>
        <v>7</v>
      </c>
      <c r="C3104" s="15" t="s">
        <v>15</v>
      </c>
      <c r="D3104" s="14" t="str">
        <f>IF(ISNUMBER(SEARCH("n/a",H3104)),"",CONCATENATE(C3104," ",H3104,","))</f>
        <v>"adult_cny": 196,</v>
      </c>
      <c r="E3104" s="14" t="s">
        <v>77</v>
      </c>
      <c r="F3104" t="s">
        <v>116</v>
      </c>
      <c r="G3104" t="s">
        <v>117</v>
      </c>
      <c r="H3104" s="22">
        <f t="shared" si="786"/>
        <v>196</v>
      </c>
      <c r="I3104" s="22" t="s">
        <v>127</v>
      </c>
      <c r="J3104">
        <f>COUNT(H3104:H3107)</f>
        <v>4</v>
      </c>
      <c r="K3104" t="b">
        <f t="shared" ca="1" si="791"/>
        <v>0</v>
      </c>
    </row>
    <row r="3105" spans="1:11">
      <c r="A3105" s="14">
        <f t="shared" si="797"/>
        <v>73</v>
      </c>
      <c r="B3105" s="14">
        <f t="shared" si="792"/>
        <v>8</v>
      </c>
      <c r="C3105" s="15" t="s">
        <v>16</v>
      </c>
      <c r="D3105" s="14" t="str">
        <f t="shared" ref="D3105:D3107" si="799">IF(ISNUMBER(SEARCH("n/a",H3105)),"",CONCATENATE(C3105," ",H3105,","))</f>
        <v>"adult_hkd": 227,</v>
      </c>
      <c r="E3105" s="14" t="s">
        <v>77</v>
      </c>
      <c r="F3105" t="s">
        <v>116</v>
      </c>
      <c r="G3105" t="s">
        <v>117</v>
      </c>
      <c r="H3105" s="22">
        <f t="shared" si="786"/>
        <v>227</v>
      </c>
      <c r="I3105" s="22" t="s">
        <v>127</v>
      </c>
      <c r="K3105" t="b">
        <f t="shared" ca="1" si="791"/>
        <v>0</v>
      </c>
    </row>
    <row r="3106" spans="1:11">
      <c r="A3106" s="14">
        <f t="shared" si="797"/>
        <v>73</v>
      </c>
      <c r="B3106" s="14">
        <f t="shared" si="792"/>
        <v>9</v>
      </c>
      <c r="C3106" s="15" t="s">
        <v>17</v>
      </c>
      <c r="D3106" s="14" t="str">
        <f t="shared" si="799"/>
        <v>"child_cny": 102,</v>
      </c>
      <c r="E3106" s="14" t="s">
        <v>77</v>
      </c>
      <c r="F3106" t="s">
        <v>116</v>
      </c>
      <c r="G3106" t="s">
        <v>117</v>
      </c>
      <c r="H3106" s="22">
        <f t="shared" si="786"/>
        <v>102</v>
      </c>
      <c r="I3106" s="22" t="s">
        <v>127</v>
      </c>
      <c r="K3106" t="b">
        <f t="shared" ca="1" si="791"/>
        <v>0</v>
      </c>
    </row>
    <row r="3107" spans="1:11">
      <c r="A3107" s="14">
        <f t="shared" si="797"/>
        <v>73</v>
      </c>
      <c r="B3107" s="14">
        <f t="shared" si="792"/>
        <v>10</v>
      </c>
      <c r="C3107" s="15" t="s">
        <v>18</v>
      </c>
      <c r="D3107" s="14" t="str">
        <f t="shared" si="799"/>
        <v>"child_hkd": 118,</v>
      </c>
      <c r="E3107" s="14" t="s">
        <v>77</v>
      </c>
      <c r="F3107" t="s">
        <v>116</v>
      </c>
      <c r="G3107" t="s">
        <v>117</v>
      </c>
      <c r="H3107" s="22">
        <f t="shared" si="786"/>
        <v>118</v>
      </c>
      <c r="I3107" s="22" t="s">
        <v>127</v>
      </c>
      <c r="K3107" t="b">
        <f t="shared" ca="1" si="791"/>
        <v>0</v>
      </c>
    </row>
    <row r="3108" spans="1:11">
      <c r="A3108">
        <f t="shared" si="797"/>
        <v>73</v>
      </c>
      <c r="B3108">
        <f t="shared" si="792"/>
        <v>11</v>
      </c>
      <c r="C3108" s="1" t="s">
        <v>7</v>
      </c>
      <c r="D3108" t="str">
        <f>IF(J3104=0,"",C3108)</f>
        <v>"class_title":"second_class",</v>
      </c>
      <c r="E3108" t="s">
        <v>77</v>
      </c>
      <c r="F3108" t="s">
        <v>116</v>
      </c>
      <c r="H3108" s="22">
        <f t="shared" si="786"/>
        <v>0</v>
      </c>
      <c r="I3108" s="22" t="s">
        <v>127</v>
      </c>
      <c r="K3108" t="b">
        <f t="shared" ca="1" si="791"/>
        <v>0</v>
      </c>
    </row>
    <row r="3109" spans="1:11">
      <c r="A3109">
        <f t="shared" si="797"/>
        <v>73</v>
      </c>
      <c r="B3109">
        <f t="shared" si="792"/>
        <v>12</v>
      </c>
      <c r="C3109" s="1" t="s">
        <v>8</v>
      </c>
      <c r="D3109" t="str">
        <f>IF(J3104=0,"",C3109)</f>
        <v>"class_type":4</v>
      </c>
      <c r="E3109" t="s">
        <v>77</v>
      </c>
      <c r="F3109" t="s">
        <v>116</v>
      </c>
      <c r="H3109" s="22">
        <f t="shared" si="786"/>
        <v>0</v>
      </c>
      <c r="I3109" s="22" t="s">
        <v>127</v>
      </c>
      <c r="K3109" t="b">
        <f t="shared" ca="1" si="791"/>
        <v>0</v>
      </c>
    </row>
    <row r="3110" spans="1:11">
      <c r="A3110">
        <f t="shared" si="797"/>
        <v>73</v>
      </c>
      <c r="B3110">
        <f t="shared" si="792"/>
        <v>13</v>
      </c>
      <c r="C3110" s="1" t="s">
        <v>1</v>
      </c>
      <c r="D3110" t="str">
        <f>IF(J3104=0,"",IF(SUM(J3112:J3128)&gt;0,C3110,"}"))</f>
        <v>},</v>
      </c>
      <c r="E3110" t="s">
        <v>77</v>
      </c>
      <c r="F3110" t="s">
        <v>116</v>
      </c>
      <c r="H3110" s="22">
        <f t="shared" ref="H3110:H3173" si="800">H1218</f>
        <v>0</v>
      </c>
      <c r="I3110" s="22" t="s">
        <v>127</v>
      </c>
      <c r="K3110" t="b">
        <f t="shared" ca="1" si="791"/>
        <v>0</v>
      </c>
    </row>
    <row r="3111" spans="1:11">
      <c r="A3111">
        <f t="shared" si="797"/>
        <v>73</v>
      </c>
      <c r="B3111">
        <f t="shared" si="792"/>
        <v>14</v>
      </c>
      <c r="C3111" s="1" t="s">
        <v>0</v>
      </c>
      <c r="D3111" t="str">
        <f>IF(J3112=0,"",C3111)</f>
        <v>{</v>
      </c>
      <c r="E3111" t="s">
        <v>77</v>
      </c>
      <c r="F3111" t="s">
        <v>116</v>
      </c>
      <c r="H3111" s="22">
        <f t="shared" si="800"/>
        <v>0</v>
      </c>
      <c r="I3111" s="22" t="s">
        <v>127</v>
      </c>
      <c r="K3111" t="b">
        <f t="shared" ca="1" si="791"/>
        <v>0</v>
      </c>
    </row>
    <row r="3112" spans="1:11">
      <c r="A3112" s="16">
        <f t="shared" si="797"/>
        <v>73</v>
      </c>
      <c r="B3112" s="16">
        <f t="shared" si="792"/>
        <v>15</v>
      </c>
      <c r="C3112" s="17" t="s">
        <v>15</v>
      </c>
      <c r="D3112" s="16" t="str">
        <f>IF(ISNUMBER(SEARCH("n/a",H3112)),"",CONCATENATE(C3112," ",H3112,","))</f>
        <v>"adult_cny": 314,</v>
      </c>
      <c r="E3112" s="16" t="s">
        <v>77</v>
      </c>
      <c r="F3112" t="s">
        <v>116</v>
      </c>
      <c r="G3112" t="s">
        <v>118</v>
      </c>
      <c r="H3112" s="22">
        <f t="shared" si="800"/>
        <v>314</v>
      </c>
      <c r="I3112" s="22" t="s">
        <v>127</v>
      </c>
      <c r="J3112">
        <f>COUNT(H3112:H3115)</f>
        <v>4</v>
      </c>
      <c r="K3112" t="b">
        <f t="shared" ca="1" si="791"/>
        <v>0</v>
      </c>
    </row>
    <row r="3113" spans="1:11">
      <c r="A3113" s="16">
        <f t="shared" si="797"/>
        <v>73</v>
      </c>
      <c r="B3113" s="16">
        <f t="shared" si="792"/>
        <v>16</v>
      </c>
      <c r="C3113" s="17" t="s">
        <v>16</v>
      </c>
      <c r="D3113" s="16" t="str">
        <f t="shared" ref="D3113:D3115" si="801">IF(ISNUMBER(SEARCH("n/a",H3113)),"",CONCATENATE(C3113," ",H3113,","))</f>
        <v>"adult_hkd": 363,</v>
      </c>
      <c r="E3113" s="16" t="s">
        <v>77</v>
      </c>
      <c r="F3113" t="s">
        <v>116</v>
      </c>
      <c r="G3113" t="s">
        <v>118</v>
      </c>
      <c r="H3113" s="22">
        <f t="shared" si="800"/>
        <v>363</v>
      </c>
      <c r="I3113" s="22" t="s">
        <v>127</v>
      </c>
      <c r="K3113" t="b">
        <f t="shared" ca="1" si="791"/>
        <v>0</v>
      </c>
    </row>
    <row r="3114" spans="1:11">
      <c r="A3114" s="16">
        <f t="shared" si="797"/>
        <v>73</v>
      </c>
      <c r="B3114" s="16">
        <f t="shared" si="792"/>
        <v>17</v>
      </c>
      <c r="C3114" s="17" t="s">
        <v>17</v>
      </c>
      <c r="D3114" s="16" t="str">
        <f t="shared" si="801"/>
        <v>"child_cny": 163,</v>
      </c>
      <c r="E3114" s="16" t="s">
        <v>77</v>
      </c>
      <c r="F3114" t="s">
        <v>116</v>
      </c>
      <c r="G3114" t="s">
        <v>118</v>
      </c>
      <c r="H3114" s="22">
        <f t="shared" si="800"/>
        <v>163</v>
      </c>
      <c r="I3114" s="22" t="s">
        <v>127</v>
      </c>
      <c r="K3114" t="b">
        <f t="shared" ca="1" si="791"/>
        <v>0</v>
      </c>
    </row>
    <row r="3115" spans="1:11">
      <c r="A3115" s="16">
        <f t="shared" si="797"/>
        <v>73</v>
      </c>
      <c r="B3115" s="16">
        <f t="shared" si="792"/>
        <v>18</v>
      </c>
      <c r="C3115" s="17" t="s">
        <v>18</v>
      </c>
      <c r="D3115" s="16" t="str">
        <f t="shared" si="801"/>
        <v>"child_hkd": 189,</v>
      </c>
      <c r="E3115" s="16" t="s">
        <v>77</v>
      </c>
      <c r="F3115" t="s">
        <v>116</v>
      </c>
      <c r="G3115" t="s">
        <v>118</v>
      </c>
      <c r="H3115" s="22">
        <f t="shared" si="800"/>
        <v>189</v>
      </c>
      <c r="I3115" s="22" t="s">
        <v>127</v>
      </c>
      <c r="K3115" t="b">
        <f t="shared" ca="1" si="791"/>
        <v>0</v>
      </c>
    </row>
    <row r="3116" spans="1:11">
      <c r="A3116">
        <f t="shared" si="797"/>
        <v>73</v>
      </c>
      <c r="B3116">
        <f t="shared" si="792"/>
        <v>19</v>
      </c>
      <c r="C3116" s="1" t="s">
        <v>9</v>
      </c>
      <c r="D3116" t="str">
        <f>IF(J3112=0,"",C3116)</f>
        <v>"class_title":"first_class",</v>
      </c>
      <c r="E3116" t="s">
        <v>77</v>
      </c>
      <c r="F3116" t="s">
        <v>116</v>
      </c>
      <c r="H3116" s="22">
        <f t="shared" si="800"/>
        <v>0</v>
      </c>
      <c r="I3116" s="22" t="s">
        <v>127</v>
      </c>
      <c r="K3116" t="b">
        <f t="shared" ca="1" si="791"/>
        <v>0</v>
      </c>
    </row>
    <row r="3117" spans="1:11">
      <c r="A3117">
        <f t="shared" si="797"/>
        <v>73</v>
      </c>
      <c r="B3117">
        <f t="shared" si="792"/>
        <v>20</v>
      </c>
      <c r="C3117" s="1" t="s">
        <v>10</v>
      </c>
      <c r="D3117" t="str">
        <f>IF(J3112=0,"",C3117)</f>
        <v>"class_type":3</v>
      </c>
      <c r="E3117" t="s">
        <v>77</v>
      </c>
      <c r="F3117" t="s">
        <v>116</v>
      </c>
      <c r="H3117" s="22">
        <f t="shared" si="800"/>
        <v>0</v>
      </c>
      <c r="I3117" s="22" t="s">
        <v>127</v>
      </c>
      <c r="K3117" t="b">
        <f t="shared" ca="1" si="791"/>
        <v>0</v>
      </c>
    </row>
    <row r="3118" spans="1:11">
      <c r="A3118">
        <f t="shared" si="797"/>
        <v>73</v>
      </c>
      <c r="B3118">
        <f t="shared" si="792"/>
        <v>21</v>
      </c>
      <c r="C3118" s="1" t="s">
        <v>1</v>
      </c>
      <c r="D3118" t="str">
        <f>IF(J3112=0,"",IF(SUM(J3120:J3136)&gt;0,C3118,"}"))</f>
        <v>},</v>
      </c>
      <c r="E3118" t="s">
        <v>77</v>
      </c>
      <c r="F3118" t="s">
        <v>116</v>
      </c>
      <c r="H3118" s="22">
        <f t="shared" si="800"/>
        <v>0</v>
      </c>
      <c r="I3118" s="22" t="s">
        <v>127</v>
      </c>
      <c r="K3118" t="b">
        <f t="shared" ca="1" si="791"/>
        <v>0</v>
      </c>
    </row>
    <row r="3119" spans="1:11">
      <c r="A3119">
        <f t="shared" si="797"/>
        <v>73</v>
      </c>
      <c r="B3119">
        <f t="shared" si="792"/>
        <v>22</v>
      </c>
      <c r="C3119" s="1" t="s">
        <v>0</v>
      </c>
      <c r="D3119" t="str">
        <f>IF(J3120=0,"",C3119)</f>
        <v>{</v>
      </c>
      <c r="E3119" t="s">
        <v>77</v>
      </c>
      <c r="F3119" t="s">
        <v>116</v>
      </c>
      <c r="H3119" s="22">
        <f t="shared" si="800"/>
        <v>0</v>
      </c>
      <c r="I3119" s="22" t="s">
        <v>127</v>
      </c>
      <c r="K3119" t="b">
        <f t="shared" ca="1" si="791"/>
        <v>0</v>
      </c>
    </row>
    <row r="3120" spans="1:11">
      <c r="A3120" s="18">
        <f t="shared" si="797"/>
        <v>73</v>
      </c>
      <c r="B3120" s="18">
        <f t="shared" si="792"/>
        <v>23</v>
      </c>
      <c r="C3120" s="19" t="s">
        <v>15</v>
      </c>
      <c r="D3120" s="18" t="str">
        <f>IF(ISNUMBER(SEARCH("n/a",H3120)),"",CONCATENATE(C3120," ",H3120,","))</f>
        <v>"adult_cny": 354,</v>
      </c>
      <c r="E3120" s="18" t="s">
        <v>77</v>
      </c>
      <c r="F3120" t="s">
        <v>116</v>
      </c>
      <c r="G3120" t="s">
        <v>119</v>
      </c>
      <c r="H3120" s="22">
        <f t="shared" si="800"/>
        <v>354</v>
      </c>
      <c r="I3120" s="22" t="s">
        <v>127</v>
      </c>
      <c r="J3120">
        <f>COUNT(H3120:H3123)</f>
        <v>4</v>
      </c>
      <c r="K3120" t="b">
        <f t="shared" ca="1" si="791"/>
        <v>0</v>
      </c>
    </row>
    <row r="3121" spans="1:11">
      <c r="A3121" s="18">
        <f t="shared" si="797"/>
        <v>73</v>
      </c>
      <c r="B3121" s="18">
        <f t="shared" si="792"/>
        <v>24</v>
      </c>
      <c r="C3121" s="19" t="s">
        <v>16</v>
      </c>
      <c r="D3121" s="18" t="str">
        <f t="shared" ref="D3121:D3123" si="802">IF(ISNUMBER(SEARCH("n/a",H3121)),"",CONCATENATE(C3121," ",H3121,","))</f>
        <v>"adult_hkd": 410,</v>
      </c>
      <c r="E3121" s="18" t="s">
        <v>77</v>
      </c>
      <c r="F3121" t="s">
        <v>116</v>
      </c>
      <c r="G3121" t="s">
        <v>119</v>
      </c>
      <c r="H3121" s="22">
        <f t="shared" si="800"/>
        <v>410</v>
      </c>
      <c r="I3121" s="22" t="s">
        <v>127</v>
      </c>
      <c r="K3121" t="b">
        <f t="shared" ca="1" si="791"/>
        <v>0</v>
      </c>
    </row>
    <row r="3122" spans="1:11">
      <c r="A3122" s="18">
        <f t="shared" si="797"/>
        <v>73</v>
      </c>
      <c r="B3122" s="18">
        <f t="shared" si="792"/>
        <v>25</v>
      </c>
      <c r="C3122" s="19" t="s">
        <v>17</v>
      </c>
      <c r="D3122" s="18" t="str">
        <f t="shared" si="802"/>
        <v>"child_cny": 184,</v>
      </c>
      <c r="E3122" s="18" t="s">
        <v>77</v>
      </c>
      <c r="F3122" t="s">
        <v>116</v>
      </c>
      <c r="G3122" t="s">
        <v>119</v>
      </c>
      <c r="H3122" s="22">
        <f t="shared" si="800"/>
        <v>184</v>
      </c>
      <c r="I3122" s="22" t="s">
        <v>127</v>
      </c>
      <c r="K3122" t="b">
        <f t="shared" ca="1" si="791"/>
        <v>0</v>
      </c>
    </row>
    <row r="3123" spans="1:11">
      <c r="A3123" s="18">
        <f t="shared" si="797"/>
        <v>73</v>
      </c>
      <c r="B3123" s="18">
        <f t="shared" si="792"/>
        <v>26</v>
      </c>
      <c r="C3123" s="19" t="s">
        <v>18</v>
      </c>
      <c r="D3123" s="18" t="str">
        <f t="shared" si="802"/>
        <v>"child_hkd": 213,</v>
      </c>
      <c r="E3123" s="18" t="s">
        <v>77</v>
      </c>
      <c r="F3123" t="s">
        <v>116</v>
      </c>
      <c r="G3123" t="s">
        <v>119</v>
      </c>
      <c r="H3123" s="22">
        <f t="shared" si="800"/>
        <v>213</v>
      </c>
      <c r="I3123" s="22" t="s">
        <v>127</v>
      </c>
      <c r="K3123" t="b">
        <f t="shared" ca="1" si="791"/>
        <v>0</v>
      </c>
    </row>
    <row r="3124" spans="1:11">
      <c r="A3124">
        <f t="shared" si="797"/>
        <v>73</v>
      </c>
      <c r="B3124">
        <f t="shared" si="792"/>
        <v>27</v>
      </c>
      <c r="C3124" s="1" t="s">
        <v>11</v>
      </c>
      <c r="D3124" t="str">
        <f>IF(J3120=0,"",C3124)</f>
        <v>"class_title":"premium_class",</v>
      </c>
      <c r="E3124" t="s">
        <v>77</v>
      </c>
      <c r="F3124" t="s">
        <v>116</v>
      </c>
      <c r="H3124" s="22">
        <f t="shared" si="800"/>
        <v>0</v>
      </c>
      <c r="I3124" s="22" t="s">
        <v>127</v>
      </c>
      <c r="K3124" t="b">
        <f t="shared" ca="1" si="791"/>
        <v>0</v>
      </c>
    </row>
    <row r="3125" spans="1:11">
      <c r="A3125">
        <f t="shared" si="797"/>
        <v>73</v>
      </c>
      <c r="B3125">
        <f t="shared" si="792"/>
        <v>28</v>
      </c>
      <c r="C3125" s="1" t="s">
        <v>12</v>
      </c>
      <c r="D3125" t="str">
        <f>IF(J3120=0,"",C3125)</f>
        <v>"class_type":2</v>
      </c>
      <c r="E3125" t="s">
        <v>77</v>
      </c>
      <c r="F3125" t="s">
        <v>116</v>
      </c>
      <c r="H3125" s="22">
        <f t="shared" si="800"/>
        <v>0</v>
      </c>
      <c r="I3125" s="22" t="s">
        <v>127</v>
      </c>
      <c r="K3125" t="b">
        <f t="shared" ca="1" si="791"/>
        <v>0</v>
      </c>
    </row>
    <row r="3126" spans="1:11">
      <c r="A3126">
        <f t="shared" si="797"/>
        <v>73</v>
      </c>
      <c r="B3126">
        <f t="shared" si="792"/>
        <v>29</v>
      </c>
      <c r="C3126" s="1" t="s">
        <v>1</v>
      </c>
      <c r="D3126" t="str">
        <f>IF(J3120=0,"",IF(SUM(J3128:J3144)&gt;0,C3126,"}"))</f>
        <v>},</v>
      </c>
      <c r="E3126" t="s">
        <v>77</v>
      </c>
      <c r="F3126" t="s">
        <v>116</v>
      </c>
      <c r="H3126" s="22">
        <f t="shared" si="800"/>
        <v>0</v>
      </c>
      <c r="I3126" s="22" t="s">
        <v>127</v>
      </c>
      <c r="K3126" t="b">
        <f t="shared" ca="1" si="791"/>
        <v>0</v>
      </c>
    </row>
    <row r="3127" spans="1:11">
      <c r="A3127">
        <f t="shared" si="797"/>
        <v>73</v>
      </c>
      <c r="B3127">
        <f t="shared" si="792"/>
        <v>30</v>
      </c>
      <c r="C3127" s="1" t="s">
        <v>0</v>
      </c>
      <c r="D3127" t="str">
        <f>IF(J3128=0,"",C3127)</f>
        <v>{</v>
      </c>
      <c r="E3127" t="s">
        <v>77</v>
      </c>
      <c r="F3127" t="s">
        <v>116</v>
      </c>
      <c r="H3127" s="22">
        <f t="shared" si="800"/>
        <v>0</v>
      </c>
      <c r="I3127" s="22" t="s">
        <v>127</v>
      </c>
      <c r="K3127" t="b">
        <f t="shared" ca="1" si="791"/>
        <v>0</v>
      </c>
    </row>
    <row r="3128" spans="1:11">
      <c r="A3128" s="20">
        <f t="shared" si="797"/>
        <v>73</v>
      </c>
      <c r="B3128" s="20">
        <f t="shared" si="792"/>
        <v>31</v>
      </c>
      <c r="C3128" s="21" t="s">
        <v>15</v>
      </c>
      <c r="D3128" s="20" t="str">
        <f>IF(ISNUMBER(SEARCH("n/a",H3128)),"",CONCATENATE(C3128," ",H3128,","))</f>
        <v>"adult_cny": 589,</v>
      </c>
      <c r="E3128" s="20" t="s">
        <v>77</v>
      </c>
      <c r="F3128" t="s">
        <v>116</v>
      </c>
      <c r="G3128" t="s">
        <v>120</v>
      </c>
      <c r="H3128" s="22">
        <f t="shared" si="800"/>
        <v>589</v>
      </c>
      <c r="I3128" s="22" t="s">
        <v>127</v>
      </c>
      <c r="J3128">
        <f>COUNT(H3128:H3131)</f>
        <v>4</v>
      </c>
      <c r="K3128" t="b">
        <f t="shared" ca="1" si="791"/>
        <v>0</v>
      </c>
    </row>
    <row r="3129" spans="1:11">
      <c r="A3129" s="20">
        <f t="shared" si="797"/>
        <v>73</v>
      </c>
      <c r="B3129" s="20">
        <f t="shared" si="792"/>
        <v>32</v>
      </c>
      <c r="C3129" s="21" t="s">
        <v>16</v>
      </c>
      <c r="D3129" s="20" t="str">
        <f t="shared" ref="D3129:D3131" si="803">IF(ISNUMBER(SEARCH("n/a",H3129)),"",CONCATENATE(C3129," ",H3129,","))</f>
        <v>"adult_hkd": 682,</v>
      </c>
      <c r="E3129" s="20" t="s">
        <v>77</v>
      </c>
      <c r="F3129" t="s">
        <v>116</v>
      </c>
      <c r="G3129" t="s">
        <v>120</v>
      </c>
      <c r="H3129" s="22">
        <f t="shared" si="800"/>
        <v>682</v>
      </c>
      <c r="I3129" s="22" t="s">
        <v>127</v>
      </c>
      <c r="K3129" t="b">
        <f t="shared" ca="1" si="791"/>
        <v>0</v>
      </c>
    </row>
    <row r="3130" spans="1:11">
      <c r="A3130" s="20">
        <f t="shared" si="797"/>
        <v>73</v>
      </c>
      <c r="B3130" s="20">
        <f t="shared" si="792"/>
        <v>33</v>
      </c>
      <c r="C3130" s="21" t="s">
        <v>17</v>
      </c>
      <c r="D3130" s="20" t="str">
        <f t="shared" si="803"/>
        <v>"child_cny": 305,</v>
      </c>
      <c r="E3130" s="20" t="s">
        <v>77</v>
      </c>
      <c r="F3130" t="s">
        <v>116</v>
      </c>
      <c r="G3130" t="s">
        <v>120</v>
      </c>
      <c r="H3130" s="22">
        <f t="shared" si="800"/>
        <v>305</v>
      </c>
      <c r="I3130" s="22" t="s">
        <v>127</v>
      </c>
      <c r="K3130" t="b">
        <f t="shared" ca="1" si="791"/>
        <v>0</v>
      </c>
    </row>
    <row r="3131" spans="1:11">
      <c r="A3131" s="20">
        <f t="shared" si="797"/>
        <v>73</v>
      </c>
      <c r="B3131" s="20">
        <f t="shared" si="792"/>
        <v>34</v>
      </c>
      <c r="C3131" s="21" t="s">
        <v>18</v>
      </c>
      <c r="D3131" s="20" t="str">
        <f t="shared" si="803"/>
        <v>"child_hkd": 353,</v>
      </c>
      <c r="E3131" s="20" t="s">
        <v>77</v>
      </c>
      <c r="F3131" t="s">
        <v>116</v>
      </c>
      <c r="G3131" t="s">
        <v>120</v>
      </c>
      <c r="H3131" s="22">
        <f t="shared" si="800"/>
        <v>353</v>
      </c>
      <c r="I3131" s="22" t="s">
        <v>127</v>
      </c>
      <c r="K3131" t="b">
        <f t="shared" ca="1" si="791"/>
        <v>0</v>
      </c>
    </row>
    <row r="3132" spans="1:11">
      <c r="A3132">
        <f t="shared" si="797"/>
        <v>73</v>
      </c>
      <c r="B3132">
        <f t="shared" si="792"/>
        <v>35</v>
      </c>
      <c r="C3132" s="1" t="s">
        <v>13</v>
      </c>
      <c r="D3132" t="str">
        <f>IF(J3128=0,"",C3132)</f>
        <v>"class_title":"business_class",</v>
      </c>
      <c r="E3132" t="s">
        <v>77</v>
      </c>
      <c r="F3132" t="s">
        <v>116</v>
      </c>
      <c r="H3132" s="22">
        <f t="shared" si="800"/>
        <v>0</v>
      </c>
      <c r="I3132" s="22" t="s">
        <v>127</v>
      </c>
      <c r="K3132" t="b">
        <f t="shared" ca="1" si="791"/>
        <v>0</v>
      </c>
    </row>
    <row r="3133" spans="1:11">
      <c r="A3133">
        <f t="shared" si="797"/>
        <v>73</v>
      </c>
      <c r="B3133">
        <f t="shared" si="792"/>
        <v>36</v>
      </c>
      <c r="C3133" s="1" t="s">
        <v>14</v>
      </c>
      <c r="D3133" t="str">
        <f>IF(J3128=0,"",C3133)</f>
        <v>"class_type":1</v>
      </c>
      <c r="E3133" t="s">
        <v>77</v>
      </c>
      <c r="F3133" t="s">
        <v>116</v>
      </c>
      <c r="H3133" s="22">
        <f t="shared" si="800"/>
        <v>0</v>
      </c>
      <c r="I3133" s="22" t="s">
        <v>127</v>
      </c>
      <c r="K3133" t="b">
        <f t="shared" ca="1" si="791"/>
        <v>0</v>
      </c>
    </row>
    <row r="3134" spans="1:11">
      <c r="A3134">
        <f t="shared" si="797"/>
        <v>73</v>
      </c>
      <c r="B3134">
        <f t="shared" si="792"/>
        <v>37</v>
      </c>
      <c r="C3134" s="1" t="s">
        <v>2</v>
      </c>
      <c r="D3134" t="str">
        <f>IF(J3128=0,"",C3134)</f>
        <v>}</v>
      </c>
      <c r="E3134" t="s">
        <v>77</v>
      </c>
      <c r="F3134" t="s">
        <v>116</v>
      </c>
      <c r="H3134" s="22">
        <f t="shared" si="800"/>
        <v>0</v>
      </c>
      <c r="I3134" s="22" t="s">
        <v>127</v>
      </c>
      <c r="K3134" t="b">
        <f t="shared" ca="1" si="791"/>
        <v>0</v>
      </c>
    </row>
    <row r="3135" spans="1:11">
      <c r="A3135">
        <f t="shared" si="797"/>
        <v>73</v>
      </c>
      <c r="B3135">
        <f t="shared" si="792"/>
        <v>38</v>
      </c>
      <c r="C3135" s="1" t="s">
        <v>3</v>
      </c>
      <c r="D3135" t="str">
        <f t="shared" ref="D3135:D3137" si="804">C3135</f>
        <v>]</v>
      </c>
      <c r="E3135" t="s">
        <v>77</v>
      </c>
      <c r="F3135" t="s">
        <v>116</v>
      </c>
      <c r="H3135" s="22">
        <f t="shared" si="800"/>
        <v>0</v>
      </c>
      <c r="I3135" s="22" t="s">
        <v>127</v>
      </c>
      <c r="K3135" t="b">
        <f t="shared" ca="1" si="791"/>
        <v>0</v>
      </c>
    </row>
    <row r="3136" spans="1:11">
      <c r="A3136">
        <f t="shared" si="797"/>
        <v>73</v>
      </c>
      <c r="B3136">
        <f t="shared" si="792"/>
        <v>39</v>
      </c>
      <c r="C3136" s="1" t="s">
        <v>2</v>
      </c>
      <c r="D3136" t="str">
        <f t="shared" si="804"/>
        <v>}</v>
      </c>
      <c r="E3136" t="s">
        <v>77</v>
      </c>
      <c r="F3136" t="s">
        <v>116</v>
      </c>
      <c r="H3136" s="22">
        <f t="shared" si="800"/>
        <v>0</v>
      </c>
      <c r="I3136" s="22" t="s">
        <v>127</v>
      </c>
      <c r="K3136" t="b">
        <f t="shared" ca="1" si="791"/>
        <v>0</v>
      </c>
    </row>
    <row r="3137" spans="1:11">
      <c r="A3137">
        <f t="shared" si="797"/>
        <v>73</v>
      </c>
      <c r="B3137">
        <f t="shared" si="792"/>
        <v>40</v>
      </c>
      <c r="C3137" s="1" t="s">
        <v>4</v>
      </c>
      <c r="D3137" t="str">
        <f t="shared" si="804"/>
        <v>],</v>
      </c>
      <c r="E3137" t="s">
        <v>77</v>
      </c>
      <c r="F3137" t="s">
        <v>116</v>
      </c>
      <c r="H3137" s="22">
        <f t="shared" si="800"/>
        <v>0</v>
      </c>
      <c r="I3137" s="22" t="s">
        <v>127</v>
      </c>
      <c r="K3137" t="b">
        <f t="shared" ca="1" si="791"/>
        <v>0</v>
      </c>
    </row>
    <row r="3138" spans="1:11">
      <c r="A3138">
        <f t="shared" si="797"/>
        <v>73</v>
      </c>
      <c r="B3138">
        <f t="shared" si="792"/>
        <v>41</v>
      </c>
      <c r="C3138" s="1" t="s">
        <v>19</v>
      </c>
      <c r="D3138" t="str">
        <f>CONCATENATE(C3138," ",A3138,",")</f>
        <v>"fee_id": 73,</v>
      </c>
      <c r="E3138" t="s">
        <v>77</v>
      </c>
      <c r="F3138" t="s">
        <v>116</v>
      </c>
      <c r="H3138" s="22">
        <f t="shared" si="800"/>
        <v>0</v>
      </c>
      <c r="I3138" s="22" t="s">
        <v>127</v>
      </c>
      <c r="K3138" t="b">
        <f t="shared" ref="K3138:K3201" ca="1" si="805">IF(EXACT($N$1,$N$2),"",FALSE)</f>
        <v>0</v>
      </c>
    </row>
    <row r="3139" spans="1:11">
      <c r="A3139">
        <f t="shared" si="797"/>
        <v>73</v>
      </c>
      <c r="B3139">
        <f t="shared" ref="B3139:B3202" si="806">MOD((ROW(C3139)-2),43)+1</f>
        <v>42</v>
      </c>
      <c r="C3139" s="1" t="s">
        <v>129</v>
      </c>
      <c r="D3139" t="str">
        <f>CONCATENATE(C3139,E3139,"2",F3139,"""")</f>
        <v>"route_id": "RAP2WEK"</v>
      </c>
      <c r="E3139" t="s">
        <v>77</v>
      </c>
      <c r="F3139" t="s">
        <v>116</v>
      </c>
      <c r="H3139" s="22">
        <f t="shared" si="800"/>
        <v>0</v>
      </c>
      <c r="I3139" s="22" t="s">
        <v>127</v>
      </c>
      <c r="K3139" t="b">
        <f t="shared" ca="1" si="805"/>
        <v>0</v>
      </c>
    </row>
    <row r="3140" spans="1:11">
      <c r="A3140">
        <f t="shared" si="797"/>
        <v>73</v>
      </c>
      <c r="B3140">
        <f t="shared" si="806"/>
        <v>43</v>
      </c>
      <c r="C3140" s="1" t="s">
        <v>1</v>
      </c>
      <c r="D3140" t="str">
        <f>IF(D3141="","}",C3140)</f>
        <v>},</v>
      </c>
      <c r="E3140" t="s">
        <v>77</v>
      </c>
      <c r="F3140" t="s">
        <v>116</v>
      </c>
      <c r="H3140" s="22">
        <f t="shared" si="800"/>
        <v>0</v>
      </c>
      <c r="I3140" s="22" t="s">
        <v>127</v>
      </c>
      <c r="K3140" t="b">
        <f t="shared" ca="1" si="805"/>
        <v>0</v>
      </c>
    </row>
    <row r="3141" spans="1:11">
      <c r="A3141">
        <f t="shared" si="797"/>
        <v>74</v>
      </c>
      <c r="B3141">
        <f t="shared" si="806"/>
        <v>1</v>
      </c>
      <c r="C3141" s="1" t="s">
        <v>0</v>
      </c>
      <c r="D3141" t="str">
        <f>C3141</f>
        <v>{</v>
      </c>
      <c r="E3141" t="s">
        <v>79</v>
      </c>
      <c r="F3141" t="s">
        <v>116</v>
      </c>
      <c r="H3141" s="22">
        <f t="shared" si="800"/>
        <v>0</v>
      </c>
      <c r="I3141" s="22" t="s">
        <v>127</v>
      </c>
      <c r="K3141" t="b">
        <f t="shared" ca="1" si="805"/>
        <v>0</v>
      </c>
    </row>
    <row r="3142" spans="1:11">
      <c r="A3142">
        <f t="shared" si="797"/>
        <v>74</v>
      </c>
      <c r="B3142">
        <f t="shared" si="806"/>
        <v>2</v>
      </c>
      <c r="C3142" s="1" t="s">
        <v>5</v>
      </c>
      <c r="D3142" t="str">
        <f t="shared" ref="D3142:D3145" si="807">C3142</f>
        <v>"fee_data":[</v>
      </c>
      <c r="E3142" t="s">
        <v>79</v>
      </c>
      <c r="F3142" t="s">
        <v>116</v>
      </c>
      <c r="H3142" s="22">
        <f t="shared" si="800"/>
        <v>0</v>
      </c>
      <c r="I3142" s="22" t="s">
        <v>127</v>
      </c>
      <c r="K3142" t="b">
        <f t="shared" ca="1" si="805"/>
        <v>0</v>
      </c>
    </row>
    <row r="3143" spans="1:11">
      <c r="A3143">
        <f t="shared" si="797"/>
        <v>74</v>
      </c>
      <c r="B3143">
        <f t="shared" si="806"/>
        <v>3</v>
      </c>
      <c r="C3143" s="1" t="s">
        <v>0</v>
      </c>
      <c r="D3143" t="str">
        <f t="shared" si="807"/>
        <v>{</v>
      </c>
      <c r="E3143" t="s">
        <v>79</v>
      </c>
      <c r="F3143" t="s">
        <v>116</v>
      </c>
      <c r="H3143" s="22">
        <f t="shared" si="800"/>
        <v>0</v>
      </c>
      <c r="I3143" s="22" t="s">
        <v>127</v>
      </c>
      <c r="K3143" t="b">
        <f t="shared" ca="1" si="805"/>
        <v>0</v>
      </c>
    </row>
    <row r="3144" spans="1:11">
      <c r="A3144">
        <f t="shared" si="797"/>
        <v>74</v>
      </c>
      <c r="B3144">
        <f t="shared" si="806"/>
        <v>4</v>
      </c>
      <c r="C3144" s="24" t="s">
        <v>133</v>
      </c>
      <c r="D3144" t="str">
        <f>CONCATENATE(C3144,$M$1,",",$N$1,""",")</f>
        <v>"fee_date":"2019,2",</v>
      </c>
      <c r="E3144" t="s">
        <v>79</v>
      </c>
      <c r="F3144" t="s">
        <v>116</v>
      </c>
      <c r="H3144" s="22">
        <f t="shared" si="800"/>
        <v>0</v>
      </c>
      <c r="I3144" s="22" t="s">
        <v>127</v>
      </c>
      <c r="K3144" t="b">
        <f t="shared" ca="1" si="805"/>
        <v>0</v>
      </c>
    </row>
    <row r="3145" spans="1:11">
      <c r="A3145">
        <f t="shared" si="797"/>
        <v>74</v>
      </c>
      <c r="B3145">
        <f t="shared" si="806"/>
        <v>5</v>
      </c>
      <c r="C3145" s="1" t="s">
        <v>6</v>
      </c>
      <c r="D3145" t="str">
        <f t="shared" si="807"/>
        <v>"fee_detail":[</v>
      </c>
      <c r="E3145" t="s">
        <v>79</v>
      </c>
      <c r="F3145" t="s">
        <v>116</v>
      </c>
      <c r="H3145" s="22">
        <f t="shared" si="800"/>
        <v>0</v>
      </c>
      <c r="I3145" s="22" t="s">
        <v>127</v>
      </c>
      <c r="K3145" t="b">
        <f t="shared" ca="1" si="805"/>
        <v>0</v>
      </c>
    </row>
    <row r="3146" spans="1:11">
      <c r="A3146">
        <f t="shared" si="797"/>
        <v>74</v>
      </c>
      <c r="B3146">
        <f t="shared" si="806"/>
        <v>6</v>
      </c>
      <c r="C3146" s="1" t="s">
        <v>0</v>
      </c>
      <c r="D3146" t="str">
        <f>IF(J3147=0,"",C3146)</f>
        <v>{</v>
      </c>
      <c r="E3146" t="s">
        <v>79</v>
      </c>
      <c r="F3146" t="s">
        <v>116</v>
      </c>
      <c r="H3146" s="22">
        <f t="shared" si="800"/>
        <v>0</v>
      </c>
      <c r="I3146" s="22" t="s">
        <v>127</v>
      </c>
      <c r="K3146" t="b">
        <f t="shared" ca="1" si="805"/>
        <v>0</v>
      </c>
    </row>
    <row r="3147" spans="1:11">
      <c r="A3147" s="14">
        <f t="shared" si="797"/>
        <v>74</v>
      </c>
      <c r="B3147" s="14">
        <f t="shared" si="806"/>
        <v>7</v>
      </c>
      <c r="C3147" s="15" t="s">
        <v>15</v>
      </c>
      <c r="D3147" s="14" t="str">
        <f>IF(ISNUMBER(SEARCH("n/a",H3147)),"",CONCATENATE(C3147," ",H3147,","))</f>
        <v>"adult_cny": 1008,</v>
      </c>
      <c r="E3147" s="14" t="s">
        <v>79</v>
      </c>
      <c r="F3147" t="s">
        <v>116</v>
      </c>
      <c r="G3147" t="s">
        <v>117</v>
      </c>
      <c r="H3147" s="22">
        <f t="shared" si="800"/>
        <v>1008</v>
      </c>
      <c r="I3147" s="22" t="s">
        <v>127</v>
      </c>
      <c r="J3147">
        <f>COUNT(H3147:H3150)</f>
        <v>4</v>
      </c>
      <c r="K3147" t="b">
        <f t="shared" ca="1" si="805"/>
        <v>0</v>
      </c>
    </row>
    <row r="3148" spans="1:11">
      <c r="A3148" s="14">
        <f t="shared" si="797"/>
        <v>74</v>
      </c>
      <c r="B3148" s="14">
        <f t="shared" si="806"/>
        <v>8</v>
      </c>
      <c r="C3148" s="15" t="s">
        <v>16</v>
      </c>
      <c r="D3148" s="14" t="str">
        <f t="shared" ref="D3148:D3150" si="808">IF(ISNUMBER(SEARCH("n/a",H3148)),"",CONCATENATE(C3148," ",H3148,","))</f>
        <v>"adult_hkd": 1167,</v>
      </c>
      <c r="E3148" s="14" t="s">
        <v>79</v>
      </c>
      <c r="F3148" t="s">
        <v>116</v>
      </c>
      <c r="G3148" t="s">
        <v>117</v>
      </c>
      <c r="H3148" s="22">
        <f t="shared" si="800"/>
        <v>1167</v>
      </c>
      <c r="I3148" s="22" t="s">
        <v>127</v>
      </c>
      <c r="K3148" t="b">
        <f t="shared" ca="1" si="805"/>
        <v>0</v>
      </c>
    </row>
    <row r="3149" spans="1:11">
      <c r="A3149" s="14">
        <f t="shared" si="797"/>
        <v>74</v>
      </c>
      <c r="B3149" s="14">
        <f t="shared" si="806"/>
        <v>9</v>
      </c>
      <c r="C3149" s="15" t="s">
        <v>17</v>
      </c>
      <c r="D3149" s="14" t="str">
        <f t="shared" si="808"/>
        <v>"child_cny": 504,</v>
      </c>
      <c r="E3149" s="14" t="s">
        <v>79</v>
      </c>
      <c r="F3149" t="s">
        <v>116</v>
      </c>
      <c r="G3149" t="s">
        <v>117</v>
      </c>
      <c r="H3149" s="22">
        <f t="shared" si="800"/>
        <v>504</v>
      </c>
      <c r="I3149" s="22" t="s">
        <v>127</v>
      </c>
      <c r="K3149" t="b">
        <f t="shared" ca="1" si="805"/>
        <v>0</v>
      </c>
    </row>
    <row r="3150" spans="1:11">
      <c r="A3150" s="14">
        <f t="shared" si="797"/>
        <v>74</v>
      </c>
      <c r="B3150" s="14">
        <f t="shared" si="806"/>
        <v>10</v>
      </c>
      <c r="C3150" s="15" t="s">
        <v>18</v>
      </c>
      <c r="D3150" s="14" t="str">
        <f t="shared" si="808"/>
        <v>"child_hkd": 583,</v>
      </c>
      <c r="E3150" s="14" t="s">
        <v>79</v>
      </c>
      <c r="F3150" t="s">
        <v>116</v>
      </c>
      <c r="G3150" t="s">
        <v>117</v>
      </c>
      <c r="H3150" s="22">
        <f t="shared" si="800"/>
        <v>583</v>
      </c>
      <c r="I3150" s="22" t="s">
        <v>127</v>
      </c>
      <c r="K3150" t="b">
        <f t="shared" ca="1" si="805"/>
        <v>0</v>
      </c>
    </row>
    <row r="3151" spans="1:11">
      <c r="A3151">
        <f t="shared" si="797"/>
        <v>74</v>
      </c>
      <c r="B3151">
        <f t="shared" si="806"/>
        <v>11</v>
      </c>
      <c r="C3151" s="1" t="s">
        <v>7</v>
      </c>
      <c r="D3151" t="str">
        <f>IF(J3147=0,"",C3151)</f>
        <v>"class_title":"second_class",</v>
      </c>
      <c r="E3151" t="s">
        <v>79</v>
      </c>
      <c r="F3151" t="s">
        <v>116</v>
      </c>
      <c r="H3151" s="22">
        <f t="shared" si="800"/>
        <v>0</v>
      </c>
      <c r="I3151" s="22" t="s">
        <v>127</v>
      </c>
      <c r="K3151" t="b">
        <f t="shared" ca="1" si="805"/>
        <v>0</v>
      </c>
    </row>
    <row r="3152" spans="1:11">
      <c r="A3152">
        <f t="shared" si="797"/>
        <v>74</v>
      </c>
      <c r="B3152">
        <f t="shared" si="806"/>
        <v>12</v>
      </c>
      <c r="C3152" s="1" t="s">
        <v>8</v>
      </c>
      <c r="D3152" t="str">
        <f>IF(J3147=0,"",C3152)</f>
        <v>"class_type":4</v>
      </c>
      <c r="E3152" t="s">
        <v>79</v>
      </c>
      <c r="F3152" t="s">
        <v>116</v>
      </c>
      <c r="H3152" s="22">
        <f t="shared" si="800"/>
        <v>0</v>
      </c>
      <c r="I3152" s="22" t="s">
        <v>127</v>
      </c>
      <c r="K3152" t="b">
        <f t="shared" ca="1" si="805"/>
        <v>0</v>
      </c>
    </row>
    <row r="3153" spans="1:11">
      <c r="A3153">
        <f t="shared" si="797"/>
        <v>74</v>
      </c>
      <c r="B3153">
        <f t="shared" si="806"/>
        <v>13</v>
      </c>
      <c r="C3153" s="1" t="s">
        <v>1</v>
      </c>
      <c r="D3153" t="str">
        <f>IF(J3147=0,"",IF(SUM(J3155:J3171)&gt;0,C3153,"}"))</f>
        <v>},</v>
      </c>
      <c r="E3153" t="s">
        <v>79</v>
      </c>
      <c r="F3153" t="s">
        <v>116</v>
      </c>
      <c r="H3153" s="22">
        <f t="shared" si="800"/>
        <v>0</v>
      </c>
      <c r="I3153" s="22" t="s">
        <v>127</v>
      </c>
      <c r="K3153" t="b">
        <f t="shared" ca="1" si="805"/>
        <v>0</v>
      </c>
    </row>
    <row r="3154" spans="1:11">
      <c r="A3154">
        <f t="shared" si="797"/>
        <v>74</v>
      </c>
      <c r="B3154">
        <f t="shared" si="806"/>
        <v>14</v>
      </c>
      <c r="C3154" s="1" t="s">
        <v>0</v>
      </c>
      <c r="D3154" t="str">
        <f>IF(J3155=0,"",C3154)</f>
        <v>{</v>
      </c>
      <c r="E3154" t="s">
        <v>79</v>
      </c>
      <c r="F3154" t="s">
        <v>116</v>
      </c>
      <c r="H3154" s="22">
        <f t="shared" si="800"/>
        <v>0</v>
      </c>
      <c r="I3154" s="22" t="s">
        <v>127</v>
      </c>
      <c r="K3154" t="b">
        <f t="shared" ca="1" si="805"/>
        <v>0</v>
      </c>
    </row>
    <row r="3155" spans="1:11">
      <c r="A3155" s="16">
        <f t="shared" si="797"/>
        <v>74</v>
      </c>
      <c r="B3155" s="16">
        <f t="shared" si="806"/>
        <v>15</v>
      </c>
      <c r="C3155" s="17" t="s">
        <v>15</v>
      </c>
      <c r="D3155" s="16" t="str">
        <f>IF(ISNUMBER(SEARCH("n/a",H3155)),"",CONCATENATE(C3155," ",H3155,","))</f>
        <v>"adult_cny": 1646.5,</v>
      </c>
      <c r="E3155" s="16" t="s">
        <v>79</v>
      </c>
      <c r="F3155" t="s">
        <v>116</v>
      </c>
      <c r="G3155" t="s">
        <v>118</v>
      </c>
      <c r="H3155" s="22">
        <f t="shared" si="800"/>
        <v>1646.5</v>
      </c>
      <c r="I3155" s="22" t="s">
        <v>127</v>
      </c>
      <c r="J3155">
        <f>COUNT(H3155:H3158)</f>
        <v>4</v>
      </c>
      <c r="K3155" t="b">
        <f t="shared" ca="1" si="805"/>
        <v>0</v>
      </c>
    </row>
    <row r="3156" spans="1:11">
      <c r="A3156" s="16">
        <f t="shared" si="797"/>
        <v>74</v>
      </c>
      <c r="B3156" s="16">
        <f t="shared" si="806"/>
        <v>16</v>
      </c>
      <c r="C3156" s="17" t="s">
        <v>16</v>
      </c>
      <c r="D3156" s="16" t="str">
        <f t="shared" ref="D3156:D3158" si="809">IF(ISNUMBER(SEARCH("n/a",H3156)),"",CONCATENATE(C3156," ",H3156,","))</f>
        <v>"adult_hkd": 1906,</v>
      </c>
      <c r="E3156" s="16" t="s">
        <v>79</v>
      </c>
      <c r="F3156" t="s">
        <v>116</v>
      </c>
      <c r="G3156" t="s">
        <v>118</v>
      </c>
      <c r="H3156" s="22">
        <f t="shared" si="800"/>
        <v>1906</v>
      </c>
      <c r="I3156" s="22" t="s">
        <v>127</v>
      </c>
      <c r="K3156" t="b">
        <f t="shared" ca="1" si="805"/>
        <v>0</v>
      </c>
    </row>
    <row r="3157" spans="1:11">
      <c r="A3157" s="16">
        <f t="shared" si="797"/>
        <v>74</v>
      </c>
      <c r="B3157" s="16">
        <f t="shared" si="806"/>
        <v>17</v>
      </c>
      <c r="C3157" s="17" t="s">
        <v>17</v>
      </c>
      <c r="D3157" s="16" t="str">
        <f t="shared" si="809"/>
        <v>"child_cny": 823.5,</v>
      </c>
      <c r="E3157" s="16" t="s">
        <v>79</v>
      </c>
      <c r="F3157" t="s">
        <v>116</v>
      </c>
      <c r="G3157" t="s">
        <v>118</v>
      </c>
      <c r="H3157" s="22">
        <f t="shared" si="800"/>
        <v>823.5</v>
      </c>
      <c r="I3157" s="22" t="s">
        <v>127</v>
      </c>
      <c r="K3157" t="b">
        <f t="shared" ca="1" si="805"/>
        <v>0</v>
      </c>
    </row>
    <row r="3158" spans="1:11">
      <c r="A3158" s="16">
        <f t="shared" si="797"/>
        <v>74</v>
      </c>
      <c r="B3158" s="16">
        <f t="shared" si="806"/>
        <v>18</v>
      </c>
      <c r="C3158" s="17" t="s">
        <v>18</v>
      </c>
      <c r="D3158" s="16" t="str">
        <f t="shared" si="809"/>
        <v>"child_hkd": 953,</v>
      </c>
      <c r="E3158" s="16" t="s">
        <v>79</v>
      </c>
      <c r="F3158" t="s">
        <v>116</v>
      </c>
      <c r="G3158" t="s">
        <v>118</v>
      </c>
      <c r="H3158" s="22">
        <f t="shared" si="800"/>
        <v>953</v>
      </c>
      <c r="I3158" s="22" t="s">
        <v>127</v>
      </c>
      <c r="K3158" t="b">
        <f t="shared" ca="1" si="805"/>
        <v>0</v>
      </c>
    </row>
    <row r="3159" spans="1:11">
      <c r="A3159">
        <f t="shared" si="797"/>
        <v>74</v>
      </c>
      <c r="B3159">
        <f t="shared" si="806"/>
        <v>19</v>
      </c>
      <c r="C3159" s="1" t="s">
        <v>9</v>
      </c>
      <c r="D3159" t="str">
        <f>IF(J3155=0,"",C3159)</f>
        <v>"class_title":"first_class",</v>
      </c>
      <c r="E3159" t="s">
        <v>79</v>
      </c>
      <c r="F3159" t="s">
        <v>116</v>
      </c>
      <c r="H3159" s="22">
        <f t="shared" si="800"/>
        <v>0</v>
      </c>
      <c r="I3159" s="22" t="s">
        <v>127</v>
      </c>
      <c r="K3159" t="b">
        <f t="shared" ca="1" si="805"/>
        <v>0</v>
      </c>
    </row>
    <row r="3160" spans="1:11">
      <c r="A3160">
        <f t="shared" si="797"/>
        <v>74</v>
      </c>
      <c r="B3160">
        <f t="shared" si="806"/>
        <v>20</v>
      </c>
      <c r="C3160" s="1" t="s">
        <v>10</v>
      </c>
      <c r="D3160" t="str">
        <f>IF(J3155=0,"",C3160)</f>
        <v>"class_type":3</v>
      </c>
      <c r="E3160" t="s">
        <v>79</v>
      </c>
      <c r="F3160" t="s">
        <v>116</v>
      </c>
      <c r="H3160" s="22">
        <f t="shared" si="800"/>
        <v>0</v>
      </c>
      <c r="I3160" s="22" t="s">
        <v>127</v>
      </c>
      <c r="K3160" t="b">
        <f t="shared" ca="1" si="805"/>
        <v>0</v>
      </c>
    </row>
    <row r="3161" spans="1:11">
      <c r="A3161">
        <f t="shared" si="797"/>
        <v>74</v>
      </c>
      <c r="B3161">
        <f t="shared" si="806"/>
        <v>21</v>
      </c>
      <c r="C3161" s="1" t="s">
        <v>1</v>
      </c>
      <c r="D3161" t="str">
        <f>IF(J3155=0,"",IF(SUM(J3163:J3179)&gt;0,C3161,"}"))</f>
        <v>},</v>
      </c>
      <c r="E3161" t="s">
        <v>79</v>
      </c>
      <c r="F3161" t="s">
        <v>116</v>
      </c>
      <c r="H3161" s="22">
        <f t="shared" si="800"/>
        <v>0</v>
      </c>
      <c r="I3161" s="22" t="s">
        <v>127</v>
      </c>
      <c r="K3161" t="b">
        <f t="shared" ca="1" si="805"/>
        <v>0</v>
      </c>
    </row>
    <row r="3162" spans="1:11">
      <c r="A3162">
        <f t="shared" si="797"/>
        <v>74</v>
      </c>
      <c r="B3162">
        <f t="shared" si="806"/>
        <v>22</v>
      </c>
      <c r="C3162" s="1" t="s">
        <v>0</v>
      </c>
      <c r="D3162" t="str">
        <f>IF(J3163=0,"",C3162)</f>
        <v>{</v>
      </c>
      <c r="E3162" t="s">
        <v>79</v>
      </c>
      <c r="F3162" t="s">
        <v>116</v>
      </c>
      <c r="H3162" s="22">
        <f t="shared" si="800"/>
        <v>0</v>
      </c>
      <c r="I3162" s="22" t="s">
        <v>127</v>
      </c>
      <c r="K3162" t="b">
        <f t="shared" ca="1" si="805"/>
        <v>0</v>
      </c>
    </row>
    <row r="3163" spans="1:11">
      <c r="A3163" s="18">
        <f t="shared" ref="A3163:A3183" si="810">ROUNDUP((ROW(C3163)-1)/43,0)</f>
        <v>74</v>
      </c>
      <c r="B3163" s="18">
        <f t="shared" si="806"/>
        <v>23</v>
      </c>
      <c r="C3163" s="19" t="s">
        <v>15</v>
      </c>
      <c r="D3163" s="18" t="str">
        <f>IF(ISNUMBER(SEARCH("n/a",H3163)),"",CONCATENATE(C3163," ",H3163,","))</f>
        <v>"adult_cny": 1889.5,</v>
      </c>
      <c r="E3163" s="18" t="s">
        <v>79</v>
      </c>
      <c r="F3163" t="s">
        <v>116</v>
      </c>
      <c r="G3163" t="s">
        <v>119</v>
      </c>
      <c r="H3163" s="22">
        <f t="shared" si="800"/>
        <v>1889.5</v>
      </c>
      <c r="I3163" s="22" t="s">
        <v>127</v>
      </c>
      <c r="J3163">
        <f>COUNT(H3163:H3166)</f>
        <v>4</v>
      </c>
      <c r="K3163" t="b">
        <f t="shared" ca="1" si="805"/>
        <v>0</v>
      </c>
    </row>
    <row r="3164" spans="1:11">
      <c r="A3164" s="18">
        <f t="shared" si="810"/>
        <v>74</v>
      </c>
      <c r="B3164" s="18">
        <f t="shared" si="806"/>
        <v>24</v>
      </c>
      <c r="C3164" s="19" t="s">
        <v>16</v>
      </c>
      <c r="D3164" s="18" t="str">
        <f t="shared" ref="D3164:D3166" si="811">IF(ISNUMBER(SEARCH("n/a",H3164)),"",CONCATENATE(C3164," ",H3164,","))</f>
        <v>"adult_hkd": 2187,</v>
      </c>
      <c r="E3164" s="18" t="s">
        <v>79</v>
      </c>
      <c r="F3164" t="s">
        <v>116</v>
      </c>
      <c r="G3164" t="s">
        <v>119</v>
      </c>
      <c r="H3164" s="22">
        <f t="shared" si="800"/>
        <v>2187</v>
      </c>
      <c r="I3164" s="22" t="s">
        <v>127</v>
      </c>
      <c r="K3164" t="b">
        <f t="shared" ca="1" si="805"/>
        <v>0</v>
      </c>
    </row>
    <row r="3165" spans="1:11">
      <c r="A3165" s="18">
        <f t="shared" si="810"/>
        <v>74</v>
      </c>
      <c r="B3165" s="18">
        <f t="shared" si="806"/>
        <v>25</v>
      </c>
      <c r="C3165" s="19" t="s">
        <v>17</v>
      </c>
      <c r="D3165" s="18" t="str">
        <f t="shared" si="811"/>
        <v>"child_cny": 945,</v>
      </c>
      <c r="E3165" s="18" t="s">
        <v>79</v>
      </c>
      <c r="F3165" t="s">
        <v>116</v>
      </c>
      <c r="G3165" t="s">
        <v>119</v>
      </c>
      <c r="H3165" s="22">
        <f t="shared" si="800"/>
        <v>945</v>
      </c>
      <c r="I3165" s="22" t="s">
        <v>127</v>
      </c>
      <c r="K3165" t="b">
        <f t="shared" ca="1" si="805"/>
        <v>0</v>
      </c>
    </row>
    <row r="3166" spans="1:11">
      <c r="A3166" s="18">
        <f t="shared" si="810"/>
        <v>74</v>
      </c>
      <c r="B3166" s="18">
        <f t="shared" si="806"/>
        <v>26</v>
      </c>
      <c r="C3166" s="19" t="s">
        <v>18</v>
      </c>
      <c r="D3166" s="18" t="str">
        <f t="shared" si="811"/>
        <v>"child_hkd": 1094,</v>
      </c>
      <c r="E3166" s="18" t="s">
        <v>79</v>
      </c>
      <c r="F3166" t="s">
        <v>116</v>
      </c>
      <c r="G3166" t="s">
        <v>119</v>
      </c>
      <c r="H3166" s="22">
        <f t="shared" si="800"/>
        <v>1094</v>
      </c>
      <c r="I3166" s="22" t="s">
        <v>127</v>
      </c>
      <c r="K3166" t="b">
        <f t="shared" ca="1" si="805"/>
        <v>0</v>
      </c>
    </row>
    <row r="3167" spans="1:11">
      <c r="A3167">
        <f t="shared" si="810"/>
        <v>74</v>
      </c>
      <c r="B3167">
        <f t="shared" si="806"/>
        <v>27</v>
      </c>
      <c r="C3167" s="1" t="s">
        <v>11</v>
      </c>
      <c r="D3167" t="str">
        <f>IF(J3163=0,"",C3167)</f>
        <v>"class_title":"premium_class",</v>
      </c>
      <c r="E3167" t="s">
        <v>79</v>
      </c>
      <c r="F3167" t="s">
        <v>116</v>
      </c>
      <c r="H3167" s="22">
        <f t="shared" si="800"/>
        <v>0</v>
      </c>
      <c r="I3167" s="22" t="s">
        <v>127</v>
      </c>
      <c r="K3167" t="b">
        <f t="shared" ca="1" si="805"/>
        <v>0</v>
      </c>
    </row>
    <row r="3168" spans="1:11">
      <c r="A3168">
        <f t="shared" si="810"/>
        <v>74</v>
      </c>
      <c r="B3168">
        <f t="shared" si="806"/>
        <v>28</v>
      </c>
      <c r="C3168" s="1" t="s">
        <v>12</v>
      </c>
      <c r="D3168" t="str">
        <f>IF(J3163=0,"",C3168)</f>
        <v>"class_type":2</v>
      </c>
      <c r="E3168" t="s">
        <v>79</v>
      </c>
      <c r="F3168" t="s">
        <v>116</v>
      </c>
      <c r="H3168" s="22">
        <f t="shared" si="800"/>
        <v>0</v>
      </c>
      <c r="I3168" s="22" t="s">
        <v>127</v>
      </c>
      <c r="K3168" t="b">
        <f t="shared" ca="1" si="805"/>
        <v>0</v>
      </c>
    </row>
    <row r="3169" spans="1:11">
      <c r="A3169">
        <f t="shared" si="810"/>
        <v>74</v>
      </c>
      <c r="B3169">
        <f t="shared" si="806"/>
        <v>29</v>
      </c>
      <c r="C3169" s="1" t="s">
        <v>1</v>
      </c>
      <c r="D3169" t="str">
        <f>IF(J3163=0,"",IF(SUM(J3171:J3187)&gt;0,C3169,"}"))</f>
        <v>},</v>
      </c>
      <c r="E3169" t="s">
        <v>79</v>
      </c>
      <c r="F3169" t="s">
        <v>116</v>
      </c>
      <c r="H3169" s="22">
        <f t="shared" si="800"/>
        <v>0</v>
      </c>
      <c r="I3169" s="22" t="s">
        <v>127</v>
      </c>
      <c r="K3169" t="b">
        <f t="shared" ca="1" si="805"/>
        <v>0</v>
      </c>
    </row>
    <row r="3170" spans="1:11">
      <c r="A3170">
        <f t="shared" si="810"/>
        <v>74</v>
      </c>
      <c r="B3170">
        <f t="shared" si="806"/>
        <v>30</v>
      </c>
      <c r="C3170" s="1" t="s">
        <v>0</v>
      </c>
      <c r="D3170" t="str">
        <f>IF(J3171=0,"",C3170)</f>
        <v>{</v>
      </c>
      <c r="E3170" t="s">
        <v>79</v>
      </c>
      <c r="F3170" t="s">
        <v>116</v>
      </c>
      <c r="H3170" s="22">
        <f t="shared" si="800"/>
        <v>0</v>
      </c>
      <c r="I3170" s="22" t="s">
        <v>127</v>
      </c>
      <c r="K3170" t="b">
        <f t="shared" ca="1" si="805"/>
        <v>0</v>
      </c>
    </row>
    <row r="3171" spans="1:11">
      <c r="A3171" s="20">
        <f t="shared" si="810"/>
        <v>74</v>
      </c>
      <c r="B3171" s="20">
        <f t="shared" si="806"/>
        <v>31</v>
      </c>
      <c r="C3171" s="21" t="s">
        <v>15</v>
      </c>
      <c r="D3171" s="20" t="str">
        <f>IF(ISNUMBER(SEARCH("n/a",H3171)),"",CONCATENATE(C3171," ",H3171,","))</f>
        <v>"adult_cny": 3137.5,</v>
      </c>
      <c r="E3171" s="20" t="s">
        <v>79</v>
      </c>
      <c r="F3171" t="s">
        <v>116</v>
      </c>
      <c r="G3171" t="s">
        <v>120</v>
      </c>
      <c r="H3171" s="22">
        <f t="shared" si="800"/>
        <v>3137.5</v>
      </c>
      <c r="I3171" s="22" t="s">
        <v>127</v>
      </c>
      <c r="J3171">
        <f>COUNT(H3171:H3174)</f>
        <v>4</v>
      </c>
      <c r="K3171" t="b">
        <f t="shared" ca="1" si="805"/>
        <v>0</v>
      </c>
    </row>
    <row r="3172" spans="1:11">
      <c r="A3172" s="20">
        <f t="shared" si="810"/>
        <v>74</v>
      </c>
      <c r="B3172" s="20">
        <f t="shared" si="806"/>
        <v>32</v>
      </c>
      <c r="C3172" s="21" t="s">
        <v>16</v>
      </c>
      <c r="D3172" s="20" t="str">
        <f t="shared" ref="D3172:D3174" si="812">IF(ISNUMBER(SEARCH("n/a",H3172)),"",CONCATENATE(C3172," ",H3172,","))</f>
        <v>"adult_hkd": 3631,</v>
      </c>
      <c r="E3172" s="20" t="s">
        <v>79</v>
      </c>
      <c r="F3172" t="s">
        <v>116</v>
      </c>
      <c r="G3172" t="s">
        <v>120</v>
      </c>
      <c r="H3172" s="22">
        <f t="shared" si="800"/>
        <v>3631</v>
      </c>
      <c r="I3172" s="22" t="s">
        <v>127</v>
      </c>
      <c r="K3172" t="b">
        <f t="shared" ca="1" si="805"/>
        <v>0</v>
      </c>
    </row>
    <row r="3173" spans="1:11">
      <c r="A3173" s="20">
        <f t="shared" si="810"/>
        <v>74</v>
      </c>
      <c r="B3173" s="20">
        <f t="shared" si="806"/>
        <v>33</v>
      </c>
      <c r="C3173" s="21" t="s">
        <v>17</v>
      </c>
      <c r="D3173" s="20" t="str">
        <f t="shared" si="812"/>
        <v>"child_cny": 1569,</v>
      </c>
      <c r="E3173" s="20" t="s">
        <v>79</v>
      </c>
      <c r="F3173" t="s">
        <v>116</v>
      </c>
      <c r="G3173" t="s">
        <v>120</v>
      </c>
      <c r="H3173" s="22">
        <f t="shared" si="800"/>
        <v>1569</v>
      </c>
      <c r="I3173" s="22" t="s">
        <v>127</v>
      </c>
      <c r="K3173" t="b">
        <f t="shared" ca="1" si="805"/>
        <v>0</v>
      </c>
    </row>
    <row r="3174" spans="1:11">
      <c r="A3174" s="20">
        <f t="shared" si="810"/>
        <v>74</v>
      </c>
      <c r="B3174" s="20">
        <f t="shared" si="806"/>
        <v>34</v>
      </c>
      <c r="C3174" s="21" t="s">
        <v>18</v>
      </c>
      <c r="D3174" s="20" t="str">
        <f t="shared" si="812"/>
        <v>"child_hkd": 1816,</v>
      </c>
      <c r="E3174" s="20" t="s">
        <v>79</v>
      </c>
      <c r="F3174" t="s">
        <v>116</v>
      </c>
      <c r="G3174" t="s">
        <v>120</v>
      </c>
      <c r="H3174" s="22">
        <f t="shared" ref="H3174:H3237" si="813">H1282</f>
        <v>1816</v>
      </c>
      <c r="I3174" s="22" t="s">
        <v>127</v>
      </c>
      <c r="K3174" t="b">
        <f t="shared" ca="1" si="805"/>
        <v>0</v>
      </c>
    </row>
    <row r="3175" spans="1:11">
      <c r="A3175">
        <f t="shared" si="810"/>
        <v>74</v>
      </c>
      <c r="B3175">
        <f t="shared" si="806"/>
        <v>35</v>
      </c>
      <c r="C3175" s="1" t="s">
        <v>13</v>
      </c>
      <c r="D3175" t="str">
        <f>IF(J3171=0,"",C3175)</f>
        <v>"class_title":"business_class",</v>
      </c>
      <c r="E3175" t="s">
        <v>79</v>
      </c>
      <c r="F3175" t="s">
        <v>116</v>
      </c>
      <c r="H3175" s="22">
        <f t="shared" si="813"/>
        <v>0</v>
      </c>
      <c r="I3175" s="22" t="s">
        <v>127</v>
      </c>
      <c r="K3175" t="b">
        <f t="shared" ca="1" si="805"/>
        <v>0</v>
      </c>
    </row>
    <row r="3176" spans="1:11">
      <c r="A3176">
        <f t="shared" si="810"/>
        <v>74</v>
      </c>
      <c r="B3176">
        <f t="shared" si="806"/>
        <v>36</v>
      </c>
      <c r="C3176" s="1" t="s">
        <v>14</v>
      </c>
      <c r="D3176" t="str">
        <f>IF(J3171=0,"",C3176)</f>
        <v>"class_type":1</v>
      </c>
      <c r="E3176" t="s">
        <v>79</v>
      </c>
      <c r="F3176" t="s">
        <v>116</v>
      </c>
      <c r="H3176" s="22">
        <f t="shared" si="813"/>
        <v>0</v>
      </c>
      <c r="I3176" s="22" t="s">
        <v>127</v>
      </c>
      <c r="K3176" t="b">
        <f t="shared" ca="1" si="805"/>
        <v>0</v>
      </c>
    </row>
    <row r="3177" spans="1:11">
      <c r="A3177">
        <f t="shared" si="810"/>
        <v>74</v>
      </c>
      <c r="B3177">
        <f t="shared" si="806"/>
        <v>37</v>
      </c>
      <c r="C3177" s="1" t="s">
        <v>2</v>
      </c>
      <c r="D3177" t="str">
        <f>IF(J3171=0,"",C3177)</f>
        <v>}</v>
      </c>
      <c r="E3177" t="s">
        <v>79</v>
      </c>
      <c r="F3177" t="s">
        <v>116</v>
      </c>
      <c r="H3177" s="22">
        <f t="shared" si="813"/>
        <v>0</v>
      </c>
      <c r="I3177" s="22" t="s">
        <v>127</v>
      </c>
      <c r="K3177" t="b">
        <f t="shared" ca="1" si="805"/>
        <v>0</v>
      </c>
    </row>
    <row r="3178" spans="1:11">
      <c r="A3178">
        <f t="shared" si="810"/>
        <v>74</v>
      </c>
      <c r="B3178">
        <f t="shared" si="806"/>
        <v>38</v>
      </c>
      <c r="C3178" s="1" t="s">
        <v>3</v>
      </c>
      <c r="D3178" t="str">
        <f t="shared" ref="D3178:D3180" si="814">C3178</f>
        <v>]</v>
      </c>
      <c r="E3178" t="s">
        <v>79</v>
      </c>
      <c r="F3178" t="s">
        <v>116</v>
      </c>
      <c r="H3178" s="22">
        <f t="shared" si="813"/>
        <v>0</v>
      </c>
      <c r="I3178" s="22" t="s">
        <v>127</v>
      </c>
      <c r="K3178" t="b">
        <f t="shared" ca="1" si="805"/>
        <v>0</v>
      </c>
    </row>
    <row r="3179" spans="1:11">
      <c r="A3179">
        <f t="shared" si="810"/>
        <v>74</v>
      </c>
      <c r="B3179">
        <f t="shared" si="806"/>
        <v>39</v>
      </c>
      <c r="C3179" s="1" t="s">
        <v>2</v>
      </c>
      <c r="D3179" t="str">
        <f t="shared" si="814"/>
        <v>}</v>
      </c>
      <c r="E3179" t="s">
        <v>79</v>
      </c>
      <c r="F3179" t="s">
        <v>116</v>
      </c>
      <c r="H3179" s="22">
        <f t="shared" si="813"/>
        <v>0</v>
      </c>
      <c r="I3179" s="22" t="s">
        <v>127</v>
      </c>
      <c r="K3179" t="b">
        <f t="shared" ca="1" si="805"/>
        <v>0</v>
      </c>
    </row>
    <row r="3180" spans="1:11">
      <c r="A3180">
        <f t="shared" si="810"/>
        <v>74</v>
      </c>
      <c r="B3180">
        <f t="shared" si="806"/>
        <v>40</v>
      </c>
      <c r="C3180" s="1" t="s">
        <v>4</v>
      </c>
      <c r="D3180" t="str">
        <f t="shared" si="814"/>
        <v>],</v>
      </c>
      <c r="E3180" t="s">
        <v>79</v>
      </c>
      <c r="F3180" t="s">
        <v>116</v>
      </c>
      <c r="H3180" s="22">
        <f t="shared" si="813"/>
        <v>0</v>
      </c>
      <c r="I3180" s="22" t="s">
        <v>127</v>
      </c>
      <c r="K3180" t="b">
        <f t="shared" ca="1" si="805"/>
        <v>0</v>
      </c>
    </row>
    <row r="3181" spans="1:11">
      <c r="A3181">
        <f t="shared" si="810"/>
        <v>74</v>
      </c>
      <c r="B3181">
        <f t="shared" si="806"/>
        <v>41</v>
      </c>
      <c r="C3181" s="1" t="s">
        <v>19</v>
      </c>
      <c r="D3181" t="str">
        <f>CONCATENATE(C3181," ",A3181,",")</f>
        <v>"fee_id": 74,</v>
      </c>
      <c r="E3181" t="s">
        <v>79</v>
      </c>
      <c r="F3181" t="s">
        <v>116</v>
      </c>
      <c r="H3181" s="22">
        <f t="shared" si="813"/>
        <v>0</v>
      </c>
      <c r="I3181" s="22" t="s">
        <v>127</v>
      </c>
      <c r="K3181" t="b">
        <f t="shared" ca="1" si="805"/>
        <v>0</v>
      </c>
    </row>
    <row r="3182" spans="1:11">
      <c r="A3182">
        <f t="shared" si="810"/>
        <v>74</v>
      </c>
      <c r="B3182">
        <f t="shared" si="806"/>
        <v>42</v>
      </c>
      <c r="C3182" s="1" t="s">
        <v>129</v>
      </c>
      <c r="D3182" t="str">
        <f>CONCATENATE(C3182,E3182,"2",F3182,"""")</f>
        <v>"route_id": "SHH2WEK"</v>
      </c>
      <c r="E3182" t="s">
        <v>79</v>
      </c>
      <c r="F3182" t="s">
        <v>116</v>
      </c>
      <c r="H3182" s="22">
        <f t="shared" si="813"/>
        <v>0</v>
      </c>
      <c r="I3182" s="22" t="s">
        <v>127</v>
      </c>
      <c r="K3182" t="b">
        <f t="shared" ca="1" si="805"/>
        <v>0</v>
      </c>
    </row>
    <row r="3183" spans="1:11">
      <c r="A3183">
        <f t="shared" si="810"/>
        <v>74</v>
      </c>
      <c r="B3183">
        <f t="shared" si="806"/>
        <v>43</v>
      </c>
      <c r="C3183" s="1" t="s">
        <v>1</v>
      </c>
      <c r="D3183" t="str">
        <f>IF(D3184="","}",C3183)</f>
        <v>},</v>
      </c>
      <c r="E3183" t="s">
        <v>79</v>
      </c>
      <c r="F3183" t="s">
        <v>116</v>
      </c>
      <c r="H3183" s="22">
        <f t="shared" si="813"/>
        <v>0</v>
      </c>
      <c r="I3183" s="22" t="s">
        <v>127</v>
      </c>
      <c r="K3183" t="b">
        <f t="shared" ca="1" si="805"/>
        <v>0</v>
      </c>
    </row>
    <row r="3184" spans="1:11">
      <c r="A3184">
        <f>ROUNDUP((ROW(C3184)-1)/43,0)</f>
        <v>75</v>
      </c>
      <c r="B3184">
        <f t="shared" si="806"/>
        <v>1</v>
      </c>
      <c r="C3184" s="1" t="s">
        <v>0</v>
      </c>
      <c r="D3184" t="str">
        <f>C3184</f>
        <v>{</v>
      </c>
      <c r="E3184" t="s">
        <v>81</v>
      </c>
      <c r="F3184" t="s">
        <v>116</v>
      </c>
      <c r="H3184" s="22">
        <f t="shared" si="813"/>
        <v>0</v>
      </c>
      <c r="I3184" s="22" t="s">
        <v>127</v>
      </c>
      <c r="K3184" t="b">
        <f t="shared" ca="1" si="805"/>
        <v>0</v>
      </c>
    </row>
    <row r="3185" spans="1:11">
      <c r="A3185">
        <f t="shared" ref="A3185:A3248" si="815">ROUNDUP((ROW(C3185)-1)/43,0)</f>
        <v>75</v>
      </c>
      <c r="B3185">
        <f t="shared" si="806"/>
        <v>2</v>
      </c>
      <c r="C3185" s="1" t="s">
        <v>5</v>
      </c>
      <c r="D3185" t="str">
        <f t="shared" ref="D3185:D3188" si="816">C3185</f>
        <v>"fee_data":[</v>
      </c>
      <c r="E3185" t="s">
        <v>81</v>
      </c>
      <c r="F3185" t="s">
        <v>116</v>
      </c>
      <c r="H3185" s="22">
        <f t="shared" si="813"/>
        <v>0</v>
      </c>
      <c r="I3185" s="22" t="s">
        <v>127</v>
      </c>
      <c r="K3185" t="b">
        <f t="shared" ca="1" si="805"/>
        <v>0</v>
      </c>
    </row>
    <row r="3186" spans="1:11">
      <c r="A3186">
        <f t="shared" si="815"/>
        <v>75</v>
      </c>
      <c r="B3186">
        <f t="shared" si="806"/>
        <v>3</v>
      </c>
      <c r="C3186" s="1" t="s">
        <v>0</v>
      </c>
      <c r="D3186" t="str">
        <f t="shared" si="816"/>
        <v>{</v>
      </c>
      <c r="E3186" t="s">
        <v>81</v>
      </c>
      <c r="F3186" t="s">
        <v>116</v>
      </c>
      <c r="H3186" s="22">
        <f t="shared" si="813"/>
        <v>0</v>
      </c>
      <c r="I3186" s="22" t="s">
        <v>127</v>
      </c>
      <c r="K3186" t="b">
        <f t="shared" ca="1" si="805"/>
        <v>0</v>
      </c>
    </row>
    <row r="3187" spans="1:11">
      <c r="A3187">
        <f t="shared" si="815"/>
        <v>75</v>
      </c>
      <c r="B3187">
        <f t="shared" si="806"/>
        <v>4</v>
      </c>
      <c r="C3187" s="24" t="s">
        <v>133</v>
      </c>
      <c r="D3187" t="str">
        <f>CONCATENATE(C3187,$M$1,",",$N$1,""",")</f>
        <v>"fee_date":"2019,2",</v>
      </c>
      <c r="E3187" t="s">
        <v>81</v>
      </c>
      <c r="F3187" t="s">
        <v>116</v>
      </c>
      <c r="H3187" s="22">
        <f t="shared" si="813"/>
        <v>0</v>
      </c>
      <c r="I3187" s="22" t="s">
        <v>127</v>
      </c>
      <c r="K3187" t="b">
        <f t="shared" ca="1" si="805"/>
        <v>0</v>
      </c>
    </row>
    <row r="3188" spans="1:11">
      <c r="A3188">
        <f t="shared" si="815"/>
        <v>75</v>
      </c>
      <c r="B3188">
        <f t="shared" si="806"/>
        <v>5</v>
      </c>
      <c r="C3188" s="1" t="s">
        <v>6</v>
      </c>
      <c r="D3188" t="str">
        <f t="shared" si="816"/>
        <v>"fee_detail":[</v>
      </c>
      <c r="E3188" t="s">
        <v>81</v>
      </c>
      <c r="F3188" t="s">
        <v>116</v>
      </c>
      <c r="H3188" s="22">
        <f t="shared" si="813"/>
        <v>0</v>
      </c>
      <c r="I3188" s="22" t="s">
        <v>127</v>
      </c>
      <c r="K3188" t="b">
        <f t="shared" ca="1" si="805"/>
        <v>0</v>
      </c>
    </row>
    <row r="3189" spans="1:11">
      <c r="A3189">
        <f t="shared" si="815"/>
        <v>75</v>
      </c>
      <c r="B3189">
        <f t="shared" si="806"/>
        <v>6</v>
      </c>
      <c r="C3189" s="1" t="s">
        <v>0</v>
      </c>
      <c r="D3189" t="str">
        <f>IF(J3190=0,"",C3189)</f>
        <v>{</v>
      </c>
      <c r="E3189" t="s">
        <v>81</v>
      </c>
      <c r="F3189" t="s">
        <v>116</v>
      </c>
      <c r="H3189" s="22">
        <f t="shared" si="813"/>
        <v>0</v>
      </c>
      <c r="I3189" s="22" t="s">
        <v>127</v>
      </c>
      <c r="K3189" t="b">
        <f t="shared" ca="1" si="805"/>
        <v>0</v>
      </c>
    </row>
    <row r="3190" spans="1:11">
      <c r="A3190" s="14">
        <f t="shared" si="815"/>
        <v>75</v>
      </c>
      <c r="B3190" s="14">
        <f t="shared" si="806"/>
        <v>7</v>
      </c>
      <c r="C3190" s="15" t="s">
        <v>15</v>
      </c>
      <c r="D3190" s="14" t="str">
        <f>IF(ISNUMBER(SEARCH("n/a",H3190)),"",CONCATENATE(C3190," ",H3190,","))</f>
        <v>"adult_cny": 794,</v>
      </c>
      <c r="E3190" s="14" t="s">
        <v>81</v>
      </c>
      <c r="F3190" t="s">
        <v>116</v>
      </c>
      <c r="G3190" t="s">
        <v>117</v>
      </c>
      <c r="H3190" s="22">
        <f t="shared" si="813"/>
        <v>794</v>
      </c>
      <c r="I3190" s="22" t="s">
        <v>127</v>
      </c>
      <c r="J3190">
        <f>COUNT(H3190:H3193)</f>
        <v>4</v>
      </c>
      <c r="K3190" t="b">
        <f t="shared" ca="1" si="805"/>
        <v>0</v>
      </c>
    </row>
    <row r="3191" spans="1:11">
      <c r="A3191" s="14">
        <f t="shared" si="815"/>
        <v>75</v>
      </c>
      <c r="B3191" s="14">
        <f t="shared" si="806"/>
        <v>8</v>
      </c>
      <c r="C3191" s="15" t="s">
        <v>16</v>
      </c>
      <c r="D3191" s="14" t="str">
        <f t="shared" ref="D3191:D3193" si="817">IF(ISNUMBER(SEARCH("n/a",H3191)),"",CONCATENATE(C3191," ",H3191,","))</f>
        <v>"adult_hkd": 919,</v>
      </c>
      <c r="E3191" s="14" t="s">
        <v>81</v>
      </c>
      <c r="F3191" t="s">
        <v>116</v>
      </c>
      <c r="G3191" t="s">
        <v>117</v>
      </c>
      <c r="H3191" s="22">
        <f t="shared" si="813"/>
        <v>919</v>
      </c>
      <c r="I3191" s="22" t="s">
        <v>127</v>
      </c>
      <c r="K3191" t="b">
        <f t="shared" ca="1" si="805"/>
        <v>0</v>
      </c>
    </row>
    <row r="3192" spans="1:11">
      <c r="A3192" s="14">
        <f t="shared" si="815"/>
        <v>75</v>
      </c>
      <c r="B3192" s="14">
        <f t="shared" si="806"/>
        <v>9</v>
      </c>
      <c r="C3192" s="15" t="s">
        <v>17</v>
      </c>
      <c r="D3192" s="14" t="str">
        <f t="shared" si="817"/>
        <v>"child_cny": 397,</v>
      </c>
      <c r="E3192" s="14" t="s">
        <v>81</v>
      </c>
      <c r="F3192" t="s">
        <v>116</v>
      </c>
      <c r="G3192" t="s">
        <v>117</v>
      </c>
      <c r="H3192" s="22">
        <f t="shared" si="813"/>
        <v>397</v>
      </c>
      <c r="I3192" s="22" t="s">
        <v>127</v>
      </c>
      <c r="K3192" t="b">
        <f t="shared" ca="1" si="805"/>
        <v>0</v>
      </c>
    </row>
    <row r="3193" spans="1:11">
      <c r="A3193" s="14">
        <f t="shared" si="815"/>
        <v>75</v>
      </c>
      <c r="B3193" s="14">
        <f t="shared" si="806"/>
        <v>10</v>
      </c>
      <c r="C3193" s="15" t="s">
        <v>18</v>
      </c>
      <c r="D3193" s="14" t="str">
        <f t="shared" si="817"/>
        <v>"child_hkd": 459,</v>
      </c>
      <c r="E3193" s="14" t="s">
        <v>81</v>
      </c>
      <c r="F3193" t="s">
        <v>116</v>
      </c>
      <c r="G3193" t="s">
        <v>117</v>
      </c>
      <c r="H3193" s="22">
        <f t="shared" si="813"/>
        <v>459</v>
      </c>
      <c r="I3193" s="22" t="s">
        <v>127</v>
      </c>
      <c r="K3193" t="b">
        <f t="shared" ca="1" si="805"/>
        <v>0</v>
      </c>
    </row>
    <row r="3194" spans="1:11">
      <c r="A3194">
        <f t="shared" si="815"/>
        <v>75</v>
      </c>
      <c r="B3194">
        <f t="shared" si="806"/>
        <v>11</v>
      </c>
      <c r="C3194" s="1" t="s">
        <v>7</v>
      </c>
      <c r="D3194" t="str">
        <f>IF(J3190=0,"",C3194)</f>
        <v>"class_title":"second_class",</v>
      </c>
      <c r="E3194" t="s">
        <v>81</v>
      </c>
      <c r="F3194" t="s">
        <v>116</v>
      </c>
      <c r="H3194" s="22">
        <f t="shared" si="813"/>
        <v>0</v>
      </c>
      <c r="I3194" s="22" t="s">
        <v>127</v>
      </c>
      <c r="K3194" t="b">
        <f t="shared" ca="1" si="805"/>
        <v>0</v>
      </c>
    </row>
    <row r="3195" spans="1:11">
      <c r="A3195">
        <f t="shared" si="815"/>
        <v>75</v>
      </c>
      <c r="B3195">
        <f t="shared" si="806"/>
        <v>12</v>
      </c>
      <c r="C3195" s="1" t="s">
        <v>8</v>
      </c>
      <c r="D3195" t="str">
        <f>IF(J3190=0,"",C3195)</f>
        <v>"class_type":4</v>
      </c>
      <c r="E3195" t="s">
        <v>81</v>
      </c>
      <c r="F3195" t="s">
        <v>116</v>
      </c>
      <c r="H3195" s="22">
        <f t="shared" si="813"/>
        <v>0</v>
      </c>
      <c r="I3195" s="22" t="s">
        <v>127</v>
      </c>
      <c r="K3195" t="b">
        <f t="shared" ca="1" si="805"/>
        <v>0</v>
      </c>
    </row>
    <row r="3196" spans="1:11">
      <c r="A3196">
        <f t="shared" si="815"/>
        <v>75</v>
      </c>
      <c r="B3196">
        <f t="shared" si="806"/>
        <v>13</v>
      </c>
      <c r="C3196" s="1" t="s">
        <v>1</v>
      </c>
      <c r="D3196" t="str">
        <f>IF(J3190=0,"",IF(SUM(J3198:J3214)&gt;0,C3196,"}"))</f>
        <v>},</v>
      </c>
      <c r="E3196" t="s">
        <v>81</v>
      </c>
      <c r="F3196" t="s">
        <v>116</v>
      </c>
      <c r="H3196" s="22">
        <f t="shared" si="813"/>
        <v>0</v>
      </c>
      <c r="I3196" s="22" t="s">
        <v>127</v>
      </c>
      <c r="K3196" t="b">
        <f t="shared" ca="1" si="805"/>
        <v>0</v>
      </c>
    </row>
    <row r="3197" spans="1:11">
      <c r="A3197">
        <f t="shared" si="815"/>
        <v>75</v>
      </c>
      <c r="B3197">
        <f t="shared" si="806"/>
        <v>14</v>
      </c>
      <c r="C3197" s="1" t="s">
        <v>0</v>
      </c>
      <c r="D3197" t="str">
        <f>IF(J3198=0,"",C3197)</f>
        <v>{</v>
      </c>
      <c r="E3197" t="s">
        <v>81</v>
      </c>
      <c r="F3197" t="s">
        <v>116</v>
      </c>
      <c r="H3197" s="22">
        <f t="shared" si="813"/>
        <v>0</v>
      </c>
      <c r="I3197" s="22" t="s">
        <v>127</v>
      </c>
      <c r="K3197" t="b">
        <f t="shared" ca="1" si="805"/>
        <v>0</v>
      </c>
    </row>
    <row r="3198" spans="1:11">
      <c r="A3198" s="16">
        <f t="shared" si="815"/>
        <v>75</v>
      </c>
      <c r="B3198" s="16">
        <f t="shared" si="806"/>
        <v>15</v>
      </c>
      <c r="C3198" s="17" t="s">
        <v>15</v>
      </c>
      <c r="D3198" s="16" t="str">
        <f>IF(ISNUMBER(SEARCH("n/a",H3198)),"",CONCATENATE(C3198," ",H3198,","))</f>
        <v>"adult_cny": 1292.5,</v>
      </c>
      <c r="E3198" s="16" t="s">
        <v>81</v>
      </c>
      <c r="F3198" t="s">
        <v>116</v>
      </c>
      <c r="G3198" t="s">
        <v>118</v>
      </c>
      <c r="H3198" s="22">
        <f t="shared" si="813"/>
        <v>1292.5</v>
      </c>
      <c r="I3198" s="22" t="s">
        <v>127</v>
      </c>
      <c r="J3198">
        <f>COUNT(H3198:H3201)</f>
        <v>4</v>
      </c>
      <c r="K3198" t="b">
        <f t="shared" ca="1" si="805"/>
        <v>0</v>
      </c>
    </row>
    <row r="3199" spans="1:11">
      <c r="A3199" s="16">
        <f t="shared" si="815"/>
        <v>75</v>
      </c>
      <c r="B3199" s="16">
        <f t="shared" si="806"/>
        <v>16</v>
      </c>
      <c r="C3199" s="17" t="s">
        <v>16</v>
      </c>
      <c r="D3199" s="16" t="str">
        <f t="shared" ref="D3199:D3201" si="818">IF(ISNUMBER(SEARCH("n/a",H3199)),"",CONCATENATE(C3199," ",H3199,","))</f>
        <v>"adult_hkd": 1496,</v>
      </c>
      <c r="E3199" s="16" t="s">
        <v>81</v>
      </c>
      <c r="F3199" t="s">
        <v>116</v>
      </c>
      <c r="G3199" t="s">
        <v>118</v>
      </c>
      <c r="H3199" s="22">
        <f t="shared" si="813"/>
        <v>1496</v>
      </c>
      <c r="I3199" s="22" t="s">
        <v>127</v>
      </c>
      <c r="K3199" t="b">
        <f t="shared" ca="1" si="805"/>
        <v>0</v>
      </c>
    </row>
    <row r="3200" spans="1:11">
      <c r="A3200" s="16">
        <f t="shared" si="815"/>
        <v>75</v>
      </c>
      <c r="B3200" s="16">
        <f t="shared" si="806"/>
        <v>17</v>
      </c>
      <c r="C3200" s="17" t="s">
        <v>17</v>
      </c>
      <c r="D3200" s="16" t="str">
        <f t="shared" si="818"/>
        <v>"child_cny": 646.5,</v>
      </c>
      <c r="E3200" s="16" t="s">
        <v>81</v>
      </c>
      <c r="F3200" t="s">
        <v>116</v>
      </c>
      <c r="G3200" t="s">
        <v>118</v>
      </c>
      <c r="H3200" s="22">
        <f t="shared" si="813"/>
        <v>646.5</v>
      </c>
      <c r="I3200" s="22" t="s">
        <v>127</v>
      </c>
      <c r="K3200" t="b">
        <f t="shared" ca="1" si="805"/>
        <v>0</v>
      </c>
    </row>
    <row r="3201" spans="1:11">
      <c r="A3201" s="16">
        <f t="shared" si="815"/>
        <v>75</v>
      </c>
      <c r="B3201" s="16">
        <f t="shared" si="806"/>
        <v>18</v>
      </c>
      <c r="C3201" s="17" t="s">
        <v>18</v>
      </c>
      <c r="D3201" s="16" t="str">
        <f t="shared" si="818"/>
        <v>"child_hkd": 748,</v>
      </c>
      <c r="E3201" s="16" t="s">
        <v>81</v>
      </c>
      <c r="F3201" t="s">
        <v>116</v>
      </c>
      <c r="G3201" t="s">
        <v>118</v>
      </c>
      <c r="H3201" s="22">
        <f t="shared" si="813"/>
        <v>748</v>
      </c>
      <c r="I3201" s="22" t="s">
        <v>127</v>
      </c>
      <c r="K3201" t="b">
        <f t="shared" ca="1" si="805"/>
        <v>0</v>
      </c>
    </row>
    <row r="3202" spans="1:11">
      <c r="A3202">
        <f t="shared" si="815"/>
        <v>75</v>
      </c>
      <c r="B3202">
        <f t="shared" si="806"/>
        <v>19</v>
      </c>
      <c r="C3202" s="1" t="s">
        <v>9</v>
      </c>
      <c r="D3202" t="str">
        <f>IF(J3198=0,"",C3202)</f>
        <v>"class_title":"first_class",</v>
      </c>
      <c r="E3202" t="s">
        <v>81</v>
      </c>
      <c r="F3202" t="s">
        <v>116</v>
      </c>
      <c r="H3202" s="22">
        <f t="shared" si="813"/>
        <v>0</v>
      </c>
      <c r="I3202" s="22" t="s">
        <v>127</v>
      </c>
      <c r="K3202" t="b">
        <f t="shared" ref="K3202:K3265" ca="1" si="819">IF(EXACT($N$1,$N$2),"",FALSE)</f>
        <v>0</v>
      </c>
    </row>
    <row r="3203" spans="1:11">
      <c r="A3203">
        <f t="shared" si="815"/>
        <v>75</v>
      </c>
      <c r="B3203">
        <f t="shared" ref="B3203:B3266" si="820">MOD((ROW(C3203)-2),43)+1</f>
        <v>20</v>
      </c>
      <c r="C3203" s="1" t="s">
        <v>10</v>
      </c>
      <c r="D3203" t="str">
        <f>IF(J3198=0,"",C3203)</f>
        <v>"class_type":3</v>
      </c>
      <c r="E3203" t="s">
        <v>81</v>
      </c>
      <c r="F3203" t="s">
        <v>116</v>
      </c>
      <c r="H3203" s="22">
        <f t="shared" si="813"/>
        <v>0</v>
      </c>
      <c r="I3203" s="22" t="s">
        <v>127</v>
      </c>
      <c r="K3203" t="b">
        <f t="shared" ca="1" si="819"/>
        <v>0</v>
      </c>
    </row>
    <row r="3204" spans="1:11">
      <c r="A3204">
        <f t="shared" si="815"/>
        <v>75</v>
      </c>
      <c r="B3204">
        <f t="shared" si="820"/>
        <v>21</v>
      </c>
      <c r="C3204" s="1" t="s">
        <v>1</v>
      </c>
      <c r="D3204" t="str">
        <f>IF(J3198=0,"",IF(SUM(J3206:J3222)&gt;0,C3204,"}"))</f>
        <v>},</v>
      </c>
      <c r="E3204" t="s">
        <v>81</v>
      </c>
      <c r="F3204" t="s">
        <v>116</v>
      </c>
      <c r="H3204" s="22">
        <f t="shared" si="813"/>
        <v>0</v>
      </c>
      <c r="I3204" s="22" t="s">
        <v>127</v>
      </c>
      <c r="K3204" t="b">
        <f t="shared" ca="1" si="819"/>
        <v>0</v>
      </c>
    </row>
    <row r="3205" spans="1:11">
      <c r="A3205">
        <f t="shared" si="815"/>
        <v>75</v>
      </c>
      <c r="B3205">
        <f t="shared" si="820"/>
        <v>22</v>
      </c>
      <c r="C3205" s="1" t="s">
        <v>0</v>
      </c>
      <c r="D3205" t="str">
        <f>IF(J3206=0,"",C3205)</f>
        <v>{</v>
      </c>
      <c r="E3205" t="s">
        <v>81</v>
      </c>
      <c r="F3205" t="s">
        <v>116</v>
      </c>
      <c r="H3205" s="22">
        <f t="shared" si="813"/>
        <v>0</v>
      </c>
      <c r="I3205" s="22" t="s">
        <v>127</v>
      </c>
      <c r="K3205" t="b">
        <f t="shared" ca="1" si="819"/>
        <v>0</v>
      </c>
    </row>
    <row r="3206" spans="1:11">
      <c r="A3206" s="18">
        <f t="shared" si="815"/>
        <v>75</v>
      </c>
      <c r="B3206" s="18">
        <f t="shared" si="820"/>
        <v>23</v>
      </c>
      <c r="C3206" s="19" t="s">
        <v>15</v>
      </c>
      <c r="D3206" s="18" t="str">
        <f>IF(ISNUMBER(SEARCH("n/a",H3206)),"",CONCATENATE(C3206," ",H3206,","))</f>
        <v>"adult_cny": 1489.5,</v>
      </c>
      <c r="E3206" s="18" t="s">
        <v>81</v>
      </c>
      <c r="F3206" t="s">
        <v>116</v>
      </c>
      <c r="G3206" t="s">
        <v>119</v>
      </c>
      <c r="H3206" s="22">
        <f t="shared" si="813"/>
        <v>1489.5</v>
      </c>
      <c r="I3206" s="22" t="s">
        <v>127</v>
      </c>
      <c r="J3206">
        <f>COUNT(H3206:H3209)</f>
        <v>4</v>
      </c>
      <c r="K3206" t="b">
        <f t="shared" ca="1" si="819"/>
        <v>0</v>
      </c>
    </row>
    <row r="3207" spans="1:11">
      <c r="A3207" s="18">
        <f t="shared" si="815"/>
        <v>75</v>
      </c>
      <c r="B3207" s="18">
        <f t="shared" si="820"/>
        <v>24</v>
      </c>
      <c r="C3207" s="19" t="s">
        <v>16</v>
      </c>
      <c r="D3207" s="18" t="str">
        <f t="shared" ref="D3207:D3209" si="821">IF(ISNUMBER(SEARCH("n/a",H3207)),"",CONCATENATE(C3207," ",H3207,","))</f>
        <v>"adult_hkd": 1724,</v>
      </c>
      <c r="E3207" s="18" t="s">
        <v>81</v>
      </c>
      <c r="F3207" t="s">
        <v>116</v>
      </c>
      <c r="G3207" t="s">
        <v>119</v>
      </c>
      <c r="H3207" s="22">
        <f t="shared" si="813"/>
        <v>1724</v>
      </c>
      <c r="I3207" s="22" t="s">
        <v>127</v>
      </c>
      <c r="K3207" t="b">
        <f t="shared" ca="1" si="819"/>
        <v>0</v>
      </c>
    </row>
    <row r="3208" spans="1:11">
      <c r="A3208" s="18">
        <f t="shared" si="815"/>
        <v>75</v>
      </c>
      <c r="B3208" s="18">
        <f t="shared" si="820"/>
        <v>25</v>
      </c>
      <c r="C3208" s="19" t="s">
        <v>17</v>
      </c>
      <c r="D3208" s="18" t="str">
        <f t="shared" si="821"/>
        <v>"child_cny": 745,</v>
      </c>
      <c r="E3208" s="18" t="s">
        <v>81</v>
      </c>
      <c r="F3208" t="s">
        <v>116</v>
      </c>
      <c r="G3208" t="s">
        <v>119</v>
      </c>
      <c r="H3208" s="22">
        <f t="shared" si="813"/>
        <v>745</v>
      </c>
      <c r="I3208" s="22" t="s">
        <v>127</v>
      </c>
      <c r="K3208" t="b">
        <f t="shared" ca="1" si="819"/>
        <v>0</v>
      </c>
    </row>
    <row r="3209" spans="1:11">
      <c r="A3209" s="18">
        <f t="shared" si="815"/>
        <v>75</v>
      </c>
      <c r="B3209" s="18">
        <f t="shared" si="820"/>
        <v>26</v>
      </c>
      <c r="C3209" s="19" t="s">
        <v>18</v>
      </c>
      <c r="D3209" s="18" t="str">
        <f t="shared" si="821"/>
        <v>"child_hkd": 862,</v>
      </c>
      <c r="E3209" s="18" t="s">
        <v>81</v>
      </c>
      <c r="F3209" t="s">
        <v>116</v>
      </c>
      <c r="G3209" t="s">
        <v>119</v>
      </c>
      <c r="H3209" s="22">
        <f t="shared" si="813"/>
        <v>862</v>
      </c>
      <c r="I3209" s="22" t="s">
        <v>127</v>
      </c>
      <c r="K3209" t="b">
        <f t="shared" ca="1" si="819"/>
        <v>0</v>
      </c>
    </row>
    <row r="3210" spans="1:11">
      <c r="A3210">
        <f t="shared" si="815"/>
        <v>75</v>
      </c>
      <c r="B3210">
        <f t="shared" si="820"/>
        <v>27</v>
      </c>
      <c r="C3210" s="1" t="s">
        <v>11</v>
      </c>
      <c r="D3210" t="str">
        <f>IF(J3206=0,"",C3210)</f>
        <v>"class_title":"premium_class",</v>
      </c>
      <c r="E3210" t="s">
        <v>81</v>
      </c>
      <c r="F3210" t="s">
        <v>116</v>
      </c>
      <c r="H3210" s="22">
        <f t="shared" si="813"/>
        <v>0</v>
      </c>
      <c r="I3210" s="22" t="s">
        <v>127</v>
      </c>
      <c r="K3210" t="b">
        <f t="shared" ca="1" si="819"/>
        <v>0</v>
      </c>
    </row>
    <row r="3211" spans="1:11">
      <c r="A3211">
        <f t="shared" si="815"/>
        <v>75</v>
      </c>
      <c r="B3211">
        <f t="shared" si="820"/>
        <v>28</v>
      </c>
      <c r="C3211" s="1" t="s">
        <v>12</v>
      </c>
      <c r="D3211" t="str">
        <f>IF(J3206=0,"",C3211)</f>
        <v>"class_type":2</v>
      </c>
      <c r="E3211" t="s">
        <v>81</v>
      </c>
      <c r="F3211" t="s">
        <v>116</v>
      </c>
      <c r="H3211" s="22">
        <f t="shared" si="813"/>
        <v>0</v>
      </c>
      <c r="I3211" s="22" t="s">
        <v>127</v>
      </c>
      <c r="K3211" t="b">
        <f t="shared" ca="1" si="819"/>
        <v>0</v>
      </c>
    </row>
    <row r="3212" spans="1:11">
      <c r="A3212">
        <f t="shared" si="815"/>
        <v>75</v>
      </c>
      <c r="B3212">
        <f t="shared" si="820"/>
        <v>29</v>
      </c>
      <c r="C3212" s="1" t="s">
        <v>1</v>
      </c>
      <c r="D3212" t="str">
        <f>IF(J3206=0,"",IF(SUM(J3214:J3230)&gt;0,C3212,"}"))</f>
        <v>},</v>
      </c>
      <c r="E3212" t="s">
        <v>81</v>
      </c>
      <c r="F3212" t="s">
        <v>116</v>
      </c>
      <c r="H3212" s="22">
        <f t="shared" si="813"/>
        <v>0</v>
      </c>
      <c r="I3212" s="22" t="s">
        <v>127</v>
      </c>
      <c r="K3212" t="b">
        <f t="shared" ca="1" si="819"/>
        <v>0</v>
      </c>
    </row>
    <row r="3213" spans="1:11">
      <c r="A3213">
        <f t="shared" si="815"/>
        <v>75</v>
      </c>
      <c r="B3213">
        <f t="shared" si="820"/>
        <v>30</v>
      </c>
      <c r="C3213" s="1" t="s">
        <v>0</v>
      </c>
      <c r="D3213" t="str">
        <f>IF(J3214=0,"",C3213)</f>
        <v>{</v>
      </c>
      <c r="E3213" t="s">
        <v>81</v>
      </c>
      <c r="F3213" t="s">
        <v>116</v>
      </c>
      <c r="H3213" s="22">
        <f t="shared" si="813"/>
        <v>0</v>
      </c>
      <c r="I3213" s="22" t="s">
        <v>127</v>
      </c>
      <c r="K3213" t="b">
        <f t="shared" ca="1" si="819"/>
        <v>0</v>
      </c>
    </row>
    <row r="3214" spans="1:11">
      <c r="A3214" s="20">
        <f t="shared" si="815"/>
        <v>75</v>
      </c>
      <c r="B3214" s="20">
        <f t="shared" si="820"/>
        <v>31</v>
      </c>
      <c r="C3214" s="21" t="s">
        <v>15</v>
      </c>
      <c r="D3214" s="20" t="str">
        <f>IF(ISNUMBER(SEARCH("n/a",H3214)),"",CONCATENATE(C3214," ",H3214,","))</f>
        <v>"adult_cny": 2473.5,</v>
      </c>
      <c r="E3214" s="20" t="s">
        <v>81</v>
      </c>
      <c r="F3214" t="s">
        <v>116</v>
      </c>
      <c r="G3214" t="s">
        <v>120</v>
      </c>
      <c r="H3214" s="22">
        <f t="shared" si="813"/>
        <v>2473.5</v>
      </c>
      <c r="I3214" s="22" t="s">
        <v>127</v>
      </c>
      <c r="J3214">
        <f>COUNT(H3214:H3217)</f>
        <v>4</v>
      </c>
      <c r="K3214" t="b">
        <f t="shared" ca="1" si="819"/>
        <v>0</v>
      </c>
    </row>
    <row r="3215" spans="1:11">
      <c r="A3215" s="20">
        <f t="shared" si="815"/>
        <v>75</v>
      </c>
      <c r="B3215" s="20">
        <f t="shared" si="820"/>
        <v>32</v>
      </c>
      <c r="C3215" s="21" t="s">
        <v>16</v>
      </c>
      <c r="D3215" s="20" t="str">
        <f t="shared" ref="D3215:D3217" si="822">IF(ISNUMBER(SEARCH("n/a",H3215)),"",CONCATENATE(C3215," ",H3215,","))</f>
        <v>"adult_hkd": 2863,</v>
      </c>
      <c r="E3215" s="20" t="s">
        <v>81</v>
      </c>
      <c r="F3215" t="s">
        <v>116</v>
      </c>
      <c r="G3215" t="s">
        <v>120</v>
      </c>
      <c r="H3215" s="22">
        <f t="shared" si="813"/>
        <v>2863</v>
      </c>
      <c r="I3215" s="22" t="s">
        <v>127</v>
      </c>
      <c r="K3215" t="b">
        <f t="shared" ca="1" si="819"/>
        <v>0</v>
      </c>
    </row>
    <row r="3216" spans="1:11">
      <c r="A3216" s="20">
        <f t="shared" si="815"/>
        <v>75</v>
      </c>
      <c r="B3216" s="20">
        <f t="shared" si="820"/>
        <v>33</v>
      </c>
      <c r="C3216" s="21" t="s">
        <v>17</v>
      </c>
      <c r="D3216" s="20" t="str">
        <f t="shared" si="822"/>
        <v>"child_cny": 1237,</v>
      </c>
      <c r="E3216" s="20" t="s">
        <v>81</v>
      </c>
      <c r="F3216" t="s">
        <v>116</v>
      </c>
      <c r="G3216" t="s">
        <v>120</v>
      </c>
      <c r="H3216" s="22">
        <f t="shared" si="813"/>
        <v>1237</v>
      </c>
      <c r="I3216" s="22" t="s">
        <v>127</v>
      </c>
      <c r="K3216" t="b">
        <f t="shared" ca="1" si="819"/>
        <v>0</v>
      </c>
    </row>
    <row r="3217" spans="1:11">
      <c r="A3217" s="20">
        <f t="shared" si="815"/>
        <v>75</v>
      </c>
      <c r="B3217" s="20">
        <f t="shared" si="820"/>
        <v>34</v>
      </c>
      <c r="C3217" s="21" t="s">
        <v>18</v>
      </c>
      <c r="D3217" s="20" t="str">
        <f t="shared" si="822"/>
        <v>"child_hkd": 1432,</v>
      </c>
      <c r="E3217" s="20" t="s">
        <v>81</v>
      </c>
      <c r="F3217" t="s">
        <v>116</v>
      </c>
      <c r="G3217" t="s">
        <v>120</v>
      </c>
      <c r="H3217" s="22">
        <f t="shared" si="813"/>
        <v>1432</v>
      </c>
      <c r="I3217" s="22" t="s">
        <v>127</v>
      </c>
      <c r="K3217" t="b">
        <f t="shared" ca="1" si="819"/>
        <v>0</v>
      </c>
    </row>
    <row r="3218" spans="1:11">
      <c r="A3218">
        <f t="shared" si="815"/>
        <v>75</v>
      </c>
      <c r="B3218">
        <f t="shared" si="820"/>
        <v>35</v>
      </c>
      <c r="C3218" s="1" t="s">
        <v>13</v>
      </c>
      <c r="D3218" t="str">
        <f>IF(J3214=0,"",C3218)</f>
        <v>"class_title":"business_class",</v>
      </c>
      <c r="E3218" t="s">
        <v>81</v>
      </c>
      <c r="F3218" t="s">
        <v>116</v>
      </c>
      <c r="H3218" s="22">
        <f t="shared" si="813"/>
        <v>0</v>
      </c>
      <c r="I3218" s="22" t="s">
        <v>127</v>
      </c>
      <c r="K3218" t="b">
        <f t="shared" ca="1" si="819"/>
        <v>0</v>
      </c>
    </row>
    <row r="3219" spans="1:11">
      <c r="A3219">
        <f t="shared" si="815"/>
        <v>75</v>
      </c>
      <c r="B3219">
        <f t="shared" si="820"/>
        <v>36</v>
      </c>
      <c r="C3219" s="1" t="s">
        <v>14</v>
      </c>
      <c r="D3219" t="str">
        <f>IF(J3214=0,"",C3219)</f>
        <v>"class_type":1</v>
      </c>
      <c r="E3219" t="s">
        <v>81</v>
      </c>
      <c r="F3219" t="s">
        <v>116</v>
      </c>
      <c r="H3219" s="22">
        <f t="shared" si="813"/>
        <v>0</v>
      </c>
      <c r="I3219" s="22" t="s">
        <v>127</v>
      </c>
      <c r="K3219" t="b">
        <f t="shared" ca="1" si="819"/>
        <v>0</v>
      </c>
    </row>
    <row r="3220" spans="1:11">
      <c r="A3220">
        <f t="shared" si="815"/>
        <v>75</v>
      </c>
      <c r="B3220">
        <f t="shared" si="820"/>
        <v>37</v>
      </c>
      <c r="C3220" s="1" t="s">
        <v>2</v>
      </c>
      <c r="D3220" t="str">
        <f>IF(J3214=0,"",C3220)</f>
        <v>}</v>
      </c>
      <c r="E3220" t="s">
        <v>81</v>
      </c>
      <c r="F3220" t="s">
        <v>116</v>
      </c>
      <c r="H3220" s="22">
        <f t="shared" si="813"/>
        <v>0</v>
      </c>
      <c r="I3220" s="22" t="s">
        <v>127</v>
      </c>
      <c r="K3220" t="b">
        <f t="shared" ca="1" si="819"/>
        <v>0</v>
      </c>
    </row>
    <row r="3221" spans="1:11">
      <c r="A3221">
        <f t="shared" si="815"/>
        <v>75</v>
      </c>
      <c r="B3221">
        <f t="shared" si="820"/>
        <v>38</v>
      </c>
      <c r="C3221" s="1" t="s">
        <v>3</v>
      </c>
      <c r="D3221" t="str">
        <f t="shared" ref="D3221:D3223" si="823">C3221</f>
        <v>]</v>
      </c>
      <c r="E3221" t="s">
        <v>81</v>
      </c>
      <c r="F3221" t="s">
        <v>116</v>
      </c>
      <c r="H3221" s="22">
        <f t="shared" si="813"/>
        <v>0</v>
      </c>
      <c r="I3221" s="22" t="s">
        <v>127</v>
      </c>
      <c r="K3221" t="b">
        <f t="shared" ca="1" si="819"/>
        <v>0</v>
      </c>
    </row>
    <row r="3222" spans="1:11">
      <c r="A3222">
        <f t="shared" si="815"/>
        <v>75</v>
      </c>
      <c r="B3222">
        <f t="shared" si="820"/>
        <v>39</v>
      </c>
      <c r="C3222" s="1" t="s">
        <v>2</v>
      </c>
      <c r="D3222" t="str">
        <f t="shared" si="823"/>
        <v>}</v>
      </c>
      <c r="E3222" t="s">
        <v>81</v>
      </c>
      <c r="F3222" t="s">
        <v>116</v>
      </c>
      <c r="H3222" s="22">
        <f t="shared" si="813"/>
        <v>0</v>
      </c>
      <c r="I3222" s="22" t="s">
        <v>127</v>
      </c>
      <c r="K3222" t="b">
        <f t="shared" ca="1" si="819"/>
        <v>0</v>
      </c>
    </row>
    <row r="3223" spans="1:11">
      <c r="A3223">
        <f t="shared" si="815"/>
        <v>75</v>
      </c>
      <c r="B3223">
        <f t="shared" si="820"/>
        <v>40</v>
      </c>
      <c r="C3223" s="1" t="s">
        <v>4</v>
      </c>
      <c r="D3223" t="str">
        <f t="shared" si="823"/>
        <v>],</v>
      </c>
      <c r="E3223" t="s">
        <v>81</v>
      </c>
      <c r="F3223" t="s">
        <v>116</v>
      </c>
      <c r="H3223" s="22">
        <f t="shared" si="813"/>
        <v>0</v>
      </c>
      <c r="I3223" s="22" t="s">
        <v>127</v>
      </c>
      <c r="K3223" t="b">
        <f t="shared" ca="1" si="819"/>
        <v>0</v>
      </c>
    </row>
    <row r="3224" spans="1:11">
      <c r="A3224">
        <f t="shared" si="815"/>
        <v>75</v>
      </c>
      <c r="B3224">
        <f t="shared" si="820"/>
        <v>41</v>
      </c>
      <c r="C3224" s="1" t="s">
        <v>19</v>
      </c>
      <c r="D3224" t="str">
        <f>CONCATENATE(C3224," ",A3224,",")</f>
        <v>"fee_id": 75,</v>
      </c>
      <c r="E3224" t="s">
        <v>81</v>
      </c>
      <c r="F3224" t="s">
        <v>116</v>
      </c>
      <c r="H3224" s="22">
        <f t="shared" si="813"/>
        <v>0</v>
      </c>
      <c r="I3224" s="22" t="s">
        <v>127</v>
      </c>
      <c r="K3224" t="b">
        <f t="shared" ca="1" si="819"/>
        <v>0</v>
      </c>
    </row>
    <row r="3225" spans="1:11">
      <c r="A3225">
        <f t="shared" si="815"/>
        <v>75</v>
      </c>
      <c r="B3225">
        <f t="shared" si="820"/>
        <v>42</v>
      </c>
      <c r="C3225" s="1" t="s">
        <v>129</v>
      </c>
      <c r="D3225" t="str">
        <f>CONCATENATE(C3225,E3225,"2",F3225,"""")</f>
        <v>"route_id": "SHR2WEK"</v>
      </c>
      <c r="E3225" t="s">
        <v>81</v>
      </c>
      <c r="F3225" t="s">
        <v>116</v>
      </c>
      <c r="H3225" s="22">
        <f t="shared" si="813"/>
        <v>0</v>
      </c>
      <c r="I3225" s="22" t="s">
        <v>127</v>
      </c>
      <c r="K3225" t="b">
        <f t="shared" ca="1" si="819"/>
        <v>0</v>
      </c>
    </row>
    <row r="3226" spans="1:11">
      <c r="A3226">
        <f t="shared" si="815"/>
        <v>75</v>
      </c>
      <c r="B3226">
        <f t="shared" si="820"/>
        <v>43</v>
      </c>
      <c r="C3226" s="1" t="s">
        <v>1</v>
      </c>
      <c r="D3226" t="str">
        <f>IF(D3227="","}",C3226)</f>
        <v>},</v>
      </c>
      <c r="E3226" t="s">
        <v>81</v>
      </c>
      <c r="F3226" t="s">
        <v>116</v>
      </c>
      <c r="H3226" s="22">
        <f t="shared" si="813"/>
        <v>0</v>
      </c>
      <c r="I3226" s="22" t="s">
        <v>127</v>
      </c>
      <c r="K3226" t="b">
        <f t="shared" ca="1" si="819"/>
        <v>0</v>
      </c>
    </row>
    <row r="3227" spans="1:11">
      <c r="A3227">
        <f t="shared" si="815"/>
        <v>76</v>
      </c>
      <c r="B3227">
        <f t="shared" si="820"/>
        <v>1</v>
      </c>
      <c r="C3227" s="1" t="s">
        <v>0</v>
      </c>
      <c r="D3227" t="str">
        <f>C3227</f>
        <v>{</v>
      </c>
      <c r="E3227" t="s">
        <v>83</v>
      </c>
      <c r="F3227" t="s">
        <v>116</v>
      </c>
      <c r="H3227" s="22">
        <f t="shared" si="813"/>
        <v>0</v>
      </c>
      <c r="I3227" s="22" t="s">
        <v>127</v>
      </c>
      <c r="K3227" t="b">
        <f t="shared" ca="1" si="819"/>
        <v>0</v>
      </c>
    </row>
    <row r="3228" spans="1:11">
      <c r="A3228">
        <f t="shared" si="815"/>
        <v>76</v>
      </c>
      <c r="B3228">
        <f t="shared" si="820"/>
        <v>2</v>
      </c>
      <c r="C3228" s="1" t="s">
        <v>5</v>
      </c>
      <c r="D3228" t="str">
        <f t="shared" ref="D3228:D3231" si="824">C3228</f>
        <v>"fee_data":[</v>
      </c>
      <c r="E3228" t="s">
        <v>83</v>
      </c>
      <c r="F3228" t="s">
        <v>116</v>
      </c>
      <c r="H3228" s="22">
        <f t="shared" si="813"/>
        <v>0</v>
      </c>
      <c r="I3228" s="22" t="s">
        <v>127</v>
      </c>
      <c r="K3228" t="b">
        <f t="shared" ca="1" si="819"/>
        <v>0</v>
      </c>
    </row>
    <row r="3229" spans="1:11">
      <c r="A3229">
        <f t="shared" si="815"/>
        <v>76</v>
      </c>
      <c r="B3229">
        <f t="shared" si="820"/>
        <v>3</v>
      </c>
      <c r="C3229" s="1" t="s">
        <v>0</v>
      </c>
      <c r="D3229" t="str">
        <f t="shared" si="824"/>
        <v>{</v>
      </c>
      <c r="E3229" t="s">
        <v>83</v>
      </c>
      <c r="F3229" t="s">
        <v>116</v>
      </c>
      <c r="H3229" s="22">
        <f t="shared" si="813"/>
        <v>0</v>
      </c>
      <c r="I3229" s="22" t="s">
        <v>127</v>
      </c>
      <c r="K3229" t="b">
        <f t="shared" ca="1" si="819"/>
        <v>0</v>
      </c>
    </row>
    <row r="3230" spans="1:11">
      <c r="A3230">
        <f t="shared" si="815"/>
        <v>76</v>
      </c>
      <c r="B3230">
        <f t="shared" si="820"/>
        <v>4</v>
      </c>
      <c r="C3230" s="24" t="s">
        <v>133</v>
      </c>
      <c r="D3230" t="str">
        <f>CONCATENATE(C3230,$M$1,",",$N$1,""",")</f>
        <v>"fee_date":"2019,2",</v>
      </c>
      <c r="E3230" t="s">
        <v>83</v>
      </c>
      <c r="F3230" t="s">
        <v>116</v>
      </c>
      <c r="H3230" s="22">
        <f t="shared" si="813"/>
        <v>0</v>
      </c>
      <c r="I3230" s="22" t="s">
        <v>127</v>
      </c>
      <c r="K3230" t="b">
        <f t="shared" ca="1" si="819"/>
        <v>0</v>
      </c>
    </row>
    <row r="3231" spans="1:11">
      <c r="A3231">
        <f t="shared" si="815"/>
        <v>76</v>
      </c>
      <c r="B3231">
        <f t="shared" si="820"/>
        <v>5</v>
      </c>
      <c r="C3231" s="1" t="s">
        <v>6</v>
      </c>
      <c r="D3231" t="str">
        <f t="shared" si="824"/>
        <v>"fee_detail":[</v>
      </c>
      <c r="E3231" t="s">
        <v>83</v>
      </c>
      <c r="F3231" t="s">
        <v>116</v>
      </c>
      <c r="H3231" s="22">
        <f t="shared" si="813"/>
        <v>0</v>
      </c>
      <c r="I3231" s="22" t="s">
        <v>127</v>
      </c>
      <c r="K3231" t="b">
        <f t="shared" ca="1" si="819"/>
        <v>0</v>
      </c>
    </row>
    <row r="3232" spans="1:11">
      <c r="A3232">
        <f t="shared" si="815"/>
        <v>76</v>
      </c>
      <c r="B3232">
        <f t="shared" si="820"/>
        <v>6</v>
      </c>
      <c r="C3232" s="1" t="s">
        <v>0</v>
      </c>
      <c r="D3232" t="str">
        <f>IF(J3233=0,"",C3232)</f>
        <v>{</v>
      </c>
      <c r="E3232" t="s">
        <v>83</v>
      </c>
      <c r="F3232" t="s">
        <v>116</v>
      </c>
      <c r="H3232" s="22">
        <f t="shared" si="813"/>
        <v>0</v>
      </c>
      <c r="I3232" s="22" t="s">
        <v>127</v>
      </c>
      <c r="K3232" t="b">
        <f t="shared" ca="1" si="819"/>
        <v>0</v>
      </c>
    </row>
    <row r="3233" spans="1:11">
      <c r="A3233" s="14">
        <f t="shared" si="815"/>
        <v>76</v>
      </c>
      <c r="B3233" s="14">
        <f t="shared" si="820"/>
        <v>7</v>
      </c>
      <c r="C3233" s="15" t="s">
        <v>15</v>
      </c>
      <c r="D3233" s="14" t="str">
        <f>IF(ISNUMBER(SEARCH("n/a",H3233)),"",CONCATENATE(C3233," ",H3233,","))</f>
        <v>"adult_cny": 130,</v>
      </c>
      <c r="E3233" s="14" t="s">
        <v>83</v>
      </c>
      <c r="F3233" t="s">
        <v>116</v>
      </c>
      <c r="G3233" t="s">
        <v>117</v>
      </c>
      <c r="H3233" s="22">
        <f t="shared" si="813"/>
        <v>130</v>
      </c>
      <c r="I3233" s="22" t="s">
        <v>127</v>
      </c>
      <c r="J3233">
        <f>COUNT(H3233:H3236)</f>
        <v>4</v>
      </c>
      <c r="K3233" t="b">
        <f t="shared" ca="1" si="819"/>
        <v>0</v>
      </c>
    </row>
    <row r="3234" spans="1:11">
      <c r="A3234" s="14">
        <f t="shared" si="815"/>
        <v>76</v>
      </c>
      <c r="B3234" s="14">
        <f t="shared" si="820"/>
        <v>8</v>
      </c>
      <c r="C3234" s="15" t="s">
        <v>16</v>
      </c>
      <c r="D3234" s="14" t="str">
        <f t="shared" ref="D3234:D3236" si="825">IF(ISNUMBER(SEARCH("n/a",H3234)),"",CONCATENATE(C3234," ",H3234,","))</f>
        <v>"adult_hkd": 150,</v>
      </c>
      <c r="E3234" s="14" t="s">
        <v>83</v>
      </c>
      <c r="F3234" t="s">
        <v>116</v>
      </c>
      <c r="G3234" t="s">
        <v>117</v>
      </c>
      <c r="H3234" s="22">
        <f t="shared" si="813"/>
        <v>150</v>
      </c>
      <c r="I3234" s="22" t="s">
        <v>127</v>
      </c>
      <c r="K3234" t="b">
        <f t="shared" ca="1" si="819"/>
        <v>0</v>
      </c>
    </row>
    <row r="3235" spans="1:11">
      <c r="A3235" s="14">
        <f t="shared" si="815"/>
        <v>76</v>
      </c>
      <c r="B3235" s="14">
        <f t="shared" si="820"/>
        <v>9</v>
      </c>
      <c r="C3235" s="15" t="s">
        <v>17</v>
      </c>
      <c r="D3235" s="14" t="str">
        <f t="shared" si="825"/>
        <v>"child_cny": 67,</v>
      </c>
      <c r="E3235" s="14" t="s">
        <v>83</v>
      </c>
      <c r="F3235" t="s">
        <v>116</v>
      </c>
      <c r="G3235" t="s">
        <v>117</v>
      </c>
      <c r="H3235" s="22">
        <f t="shared" si="813"/>
        <v>67</v>
      </c>
      <c r="I3235" s="22" t="s">
        <v>127</v>
      </c>
      <c r="K3235" t="b">
        <f t="shared" ca="1" si="819"/>
        <v>0</v>
      </c>
    </row>
    <row r="3236" spans="1:11">
      <c r="A3236" s="14">
        <f t="shared" si="815"/>
        <v>76</v>
      </c>
      <c r="B3236" s="14">
        <f t="shared" si="820"/>
        <v>10</v>
      </c>
      <c r="C3236" s="15" t="s">
        <v>18</v>
      </c>
      <c r="D3236" s="14" t="str">
        <f t="shared" si="825"/>
        <v>"child_hkd": 78,</v>
      </c>
      <c r="E3236" s="14" t="s">
        <v>83</v>
      </c>
      <c r="F3236" t="s">
        <v>116</v>
      </c>
      <c r="G3236" t="s">
        <v>117</v>
      </c>
      <c r="H3236" s="22">
        <f t="shared" si="813"/>
        <v>78</v>
      </c>
      <c r="I3236" s="22" t="s">
        <v>127</v>
      </c>
      <c r="K3236" t="b">
        <f t="shared" ca="1" si="819"/>
        <v>0</v>
      </c>
    </row>
    <row r="3237" spans="1:11">
      <c r="A3237">
        <f t="shared" si="815"/>
        <v>76</v>
      </c>
      <c r="B3237">
        <f t="shared" si="820"/>
        <v>11</v>
      </c>
      <c r="C3237" s="1" t="s">
        <v>7</v>
      </c>
      <c r="D3237" t="str">
        <f>IF(J3233=0,"",C3237)</f>
        <v>"class_title":"second_class",</v>
      </c>
      <c r="E3237" t="s">
        <v>83</v>
      </c>
      <c r="F3237" t="s">
        <v>116</v>
      </c>
      <c r="H3237" s="22">
        <f t="shared" si="813"/>
        <v>0</v>
      </c>
      <c r="I3237" s="22" t="s">
        <v>127</v>
      </c>
      <c r="K3237" t="b">
        <f t="shared" ca="1" si="819"/>
        <v>0</v>
      </c>
    </row>
    <row r="3238" spans="1:11">
      <c r="A3238">
        <f t="shared" si="815"/>
        <v>76</v>
      </c>
      <c r="B3238">
        <f t="shared" si="820"/>
        <v>12</v>
      </c>
      <c r="C3238" s="1" t="s">
        <v>8</v>
      </c>
      <c r="D3238" t="str">
        <f>IF(J3233=0,"",C3238)</f>
        <v>"class_type":4</v>
      </c>
      <c r="E3238" t="s">
        <v>83</v>
      </c>
      <c r="F3238" t="s">
        <v>116</v>
      </c>
      <c r="H3238" s="22">
        <f t="shared" ref="H3238:H3301" si="826">H1346</f>
        <v>0</v>
      </c>
      <c r="I3238" s="22" t="s">
        <v>127</v>
      </c>
      <c r="K3238" t="b">
        <f t="shared" ca="1" si="819"/>
        <v>0</v>
      </c>
    </row>
    <row r="3239" spans="1:11">
      <c r="A3239">
        <f t="shared" si="815"/>
        <v>76</v>
      </c>
      <c r="B3239">
        <f t="shared" si="820"/>
        <v>13</v>
      </c>
      <c r="C3239" s="1" t="s">
        <v>1</v>
      </c>
      <c r="D3239" t="str">
        <f>IF(J3233=0,"",IF(SUM(J3241:J3257)&gt;0,C3239,"}"))</f>
        <v>},</v>
      </c>
      <c r="E3239" t="s">
        <v>83</v>
      </c>
      <c r="F3239" t="s">
        <v>116</v>
      </c>
      <c r="H3239" s="22">
        <f t="shared" si="826"/>
        <v>0</v>
      </c>
      <c r="I3239" s="22" t="s">
        <v>127</v>
      </c>
      <c r="K3239" t="b">
        <f t="shared" ca="1" si="819"/>
        <v>0</v>
      </c>
    </row>
    <row r="3240" spans="1:11">
      <c r="A3240">
        <f t="shared" si="815"/>
        <v>76</v>
      </c>
      <c r="B3240">
        <f t="shared" si="820"/>
        <v>14</v>
      </c>
      <c r="C3240" s="1" t="s">
        <v>0</v>
      </c>
      <c r="D3240" t="str">
        <f>IF(J3241=0,"",C3240)</f>
        <v>{</v>
      </c>
      <c r="E3240" t="s">
        <v>83</v>
      </c>
      <c r="F3240" t="s">
        <v>116</v>
      </c>
      <c r="H3240" s="22">
        <f t="shared" si="826"/>
        <v>0</v>
      </c>
      <c r="I3240" s="22" t="s">
        <v>127</v>
      </c>
      <c r="K3240" t="b">
        <f t="shared" ca="1" si="819"/>
        <v>0</v>
      </c>
    </row>
    <row r="3241" spans="1:11">
      <c r="A3241" s="16">
        <f t="shared" si="815"/>
        <v>76</v>
      </c>
      <c r="B3241" s="16">
        <f t="shared" si="820"/>
        <v>15</v>
      </c>
      <c r="C3241" s="17" t="s">
        <v>15</v>
      </c>
      <c r="D3241" s="16" t="str">
        <f>IF(ISNUMBER(SEARCH("n/a",H3241)),"",CONCATENATE(C3241," ",H3241,","))</f>
        <v>"adult_cny": 207,</v>
      </c>
      <c r="E3241" s="16" t="s">
        <v>83</v>
      </c>
      <c r="F3241" t="s">
        <v>116</v>
      </c>
      <c r="G3241" t="s">
        <v>118</v>
      </c>
      <c r="H3241" s="22">
        <f t="shared" si="826"/>
        <v>207</v>
      </c>
      <c r="I3241" s="22" t="s">
        <v>127</v>
      </c>
      <c r="J3241">
        <f>COUNT(H3241:H3244)</f>
        <v>4</v>
      </c>
      <c r="K3241" t="b">
        <f t="shared" ca="1" si="819"/>
        <v>0</v>
      </c>
    </row>
    <row r="3242" spans="1:11">
      <c r="A3242" s="16">
        <f t="shared" si="815"/>
        <v>76</v>
      </c>
      <c r="B3242" s="16">
        <f t="shared" si="820"/>
        <v>16</v>
      </c>
      <c r="C3242" s="17" t="s">
        <v>16</v>
      </c>
      <c r="D3242" s="16" t="str">
        <f t="shared" ref="D3242:D3244" si="827">IF(ISNUMBER(SEARCH("n/a",H3242)),"",CONCATENATE(C3242," ",H3242,","))</f>
        <v>"adult_hkd": 240,</v>
      </c>
      <c r="E3242" s="16" t="s">
        <v>83</v>
      </c>
      <c r="F3242" t="s">
        <v>116</v>
      </c>
      <c r="G3242" t="s">
        <v>118</v>
      </c>
      <c r="H3242" s="22">
        <f t="shared" si="826"/>
        <v>240</v>
      </c>
      <c r="I3242" s="22" t="s">
        <v>127</v>
      </c>
      <c r="K3242" t="b">
        <f t="shared" ca="1" si="819"/>
        <v>0</v>
      </c>
    </row>
    <row r="3243" spans="1:11">
      <c r="A3243" s="16">
        <f t="shared" si="815"/>
        <v>76</v>
      </c>
      <c r="B3243" s="16">
        <f t="shared" si="820"/>
        <v>17</v>
      </c>
      <c r="C3243" s="17" t="s">
        <v>17</v>
      </c>
      <c r="D3243" s="16" t="str">
        <f t="shared" si="827"/>
        <v>"child_cny": 106,</v>
      </c>
      <c r="E3243" s="16" t="s">
        <v>83</v>
      </c>
      <c r="F3243" t="s">
        <v>116</v>
      </c>
      <c r="G3243" t="s">
        <v>118</v>
      </c>
      <c r="H3243" s="22">
        <f t="shared" si="826"/>
        <v>106</v>
      </c>
      <c r="I3243" s="22" t="s">
        <v>127</v>
      </c>
      <c r="K3243" t="b">
        <f t="shared" ca="1" si="819"/>
        <v>0</v>
      </c>
    </row>
    <row r="3244" spans="1:11">
      <c r="A3244" s="16">
        <f t="shared" si="815"/>
        <v>76</v>
      </c>
      <c r="B3244" s="16">
        <f t="shared" si="820"/>
        <v>18</v>
      </c>
      <c r="C3244" s="17" t="s">
        <v>18</v>
      </c>
      <c r="D3244" s="16" t="str">
        <f t="shared" si="827"/>
        <v>"child_hkd": 123,</v>
      </c>
      <c r="E3244" s="16" t="s">
        <v>83</v>
      </c>
      <c r="F3244" t="s">
        <v>116</v>
      </c>
      <c r="G3244" t="s">
        <v>118</v>
      </c>
      <c r="H3244" s="22">
        <f t="shared" si="826"/>
        <v>123</v>
      </c>
      <c r="I3244" s="22" t="s">
        <v>127</v>
      </c>
      <c r="K3244" t="b">
        <f t="shared" ca="1" si="819"/>
        <v>0</v>
      </c>
    </row>
    <row r="3245" spans="1:11">
      <c r="A3245">
        <f t="shared" si="815"/>
        <v>76</v>
      </c>
      <c r="B3245">
        <f t="shared" si="820"/>
        <v>19</v>
      </c>
      <c r="C3245" s="1" t="s">
        <v>9</v>
      </c>
      <c r="D3245" t="str">
        <f>IF(J3241=0,"",C3245)</f>
        <v>"class_title":"first_class",</v>
      </c>
      <c r="E3245" t="s">
        <v>83</v>
      </c>
      <c r="F3245" t="s">
        <v>116</v>
      </c>
      <c r="H3245" s="22">
        <f t="shared" si="826"/>
        <v>0</v>
      </c>
      <c r="I3245" s="22" t="s">
        <v>127</v>
      </c>
      <c r="K3245" t="b">
        <f t="shared" ca="1" si="819"/>
        <v>0</v>
      </c>
    </row>
    <row r="3246" spans="1:11">
      <c r="A3246">
        <f t="shared" si="815"/>
        <v>76</v>
      </c>
      <c r="B3246">
        <f t="shared" si="820"/>
        <v>20</v>
      </c>
      <c r="C3246" s="1" t="s">
        <v>10</v>
      </c>
      <c r="D3246" t="str">
        <f>IF(J3241=0,"",C3246)</f>
        <v>"class_type":3</v>
      </c>
      <c r="E3246" t="s">
        <v>83</v>
      </c>
      <c r="F3246" t="s">
        <v>116</v>
      </c>
      <c r="H3246" s="22">
        <f t="shared" si="826"/>
        <v>0</v>
      </c>
      <c r="I3246" s="22" t="s">
        <v>127</v>
      </c>
      <c r="K3246" t="b">
        <f t="shared" ca="1" si="819"/>
        <v>0</v>
      </c>
    </row>
    <row r="3247" spans="1:11">
      <c r="A3247">
        <f t="shared" si="815"/>
        <v>76</v>
      </c>
      <c r="B3247">
        <f t="shared" si="820"/>
        <v>21</v>
      </c>
      <c r="C3247" s="1" t="s">
        <v>1</v>
      </c>
      <c r="D3247" t="str">
        <f>IF(J3241=0,"",IF(SUM(J3249:J3265)&gt;0,C3247,"}"))</f>
        <v>},</v>
      </c>
      <c r="E3247" t="s">
        <v>83</v>
      </c>
      <c r="F3247" t="s">
        <v>116</v>
      </c>
      <c r="H3247" s="22">
        <f t="shared" si="826"/>
        <v>0</v>
      </c>
      <c r="I3247" s="22" t="s">
        <v>127</v>
      </c>
      <c r="K3247" t="b">
        <f t="shared" ca="1" si="819"/>
        <v>0</v>
      </c>
    </row>
    <row r="3248" spans="1:11">
      <c r="A3248">
        <f t="shared" si="815"/>
        <v>76</v>
      </c>
      <c r="B3248">
        <f t="shared" si="820"/>
        <v>22</v>
      </c>
      <c r="C3248" s="1" t="s">
        <v>0</v>
      </c>
      <c r="D3248" t="str">
        <f>IF(J3249=0,"",C3248)</f>
        <v>{</v>
      </c>
      <c r="E3248" t="s">
        <v>83</v>
      </c>
      <c r="F3248" t="s">
        <v>116</v>
      </c>
      <c r="H3248" s="22">
        <f t="shared" si="826"/>
        <v>0</v>
      </c>
      <c r="I3248" s="22" t="s">
        <v>127</v>
      </c>
      <c r="K3248" t="b">
        <f t="shared" ca="1" si="819"/>
        <v>0</v>
      </c>
    </row>
    <row r="3249" spans="1:11">
      <c r="A3249" s="18">
        <f t="shared" ref="A3249:A3269" si="828">ROUNDUP((ROW(C3249)-1)/43,0)</f>
        <v>76</v>
      </c>
      <c r="B3249" s="18">
        <f t="shared" si="820"/>
        <v>23</v>
      </c>
      <c r="C3249" s="19" t="s">
        <v>15</v>
      </c>
      <c r="D3249" s="18" t="str">
        <f>IF(ISNUMBER(SEARCH("n/a",H3249)),"",CONCATENATE(C3249," ",H3249,","))</f>
        <v>"adult_cny": 234,</v>
      </c>
      <c r="E3249" s="18" t="s">
        <v>83</v>
      </c>
      <c r="F3249" t="s">
        <v>116</v>
      </c>
      <c r="G3249" t="s">
        <v>119</v>
      </c>
      <c r="H3249" s="22">
        <f t="shared" si="826"/>
        <v>234</v>
      </c>
      <c r="I3249" s="22" t="s">
        <v>127</v>
      </c>
      <c r="J3249">
        <f>COUNT(H3249:H3252)</f>
        <v>4</v>
      </c>
      <c r="K3249" t="b">
        <f t="shared" ca="1" si="819"/>
        <v>0</v>
      </c>
    </row>
    <row r="3250" spans="1:11">
      <c r="A3250" s="18">
        <f t="shared" si="828"/>
        <v>76</v>
      </c>
      <c r="B3250" s="18">
        <f t="shared" si="820"/>
        <v>24</v>
      </c>
      <c r="C3250" s="19" t="s">
        <v>16</v>
      </c>
      <c r="D3250" s="18" t="str">
        <f t="shared" ref="D3250:D3252" si="829">IF(ISNUMBER(SEARCH("n/a",H3250)),"",CONCATENATE(C3250," ",H3250,","))</f>
        <v>"adult_hkd": 271,</v>
      </c>
      <c r="E3250" s="18" t="s">
        <v>83</v>
      </c>
      <c r="F3250" t="s">
        <v>116</v>
      </c>
      <c r="G3250" t="s">
        <v>119</v>
      </c>
      <c r="H3250" s="22">
        <f t="shared" si="826"/>
        <v>271</v>
      </c>
      <c r="I3250" s="22" t="s">
        <v>127</v>
      </c>
      <c r="K3250" t="b">
        <f t="shared" ca="1" si="819"/>
        <v>0</v>
      </c>
    </row>
    <row r="3251" spans="1:11">
      <c r="A3251" s="18">
        <f t="shared" si="828"/>
        <v>76</v>
      </c>
      <c r="B3251" s="18">
        <f t="shared" si="820"/>
        <v>25</v>
      </c>
      <c r="C3251" s="19" t="s">
        <v>17</v>
      </c>
      <c r="D3251" s="18" t="str">
        <f t="shared" si="829"/>
        <v>"child_cny": 120,</v>
      </c>
      <c r="E3251" s="18" t="s">
        <v>83</v>
      </c>
      <c r="F3251" t="s">
        <v>116</v>
      </c>
      <c r="G3251" t="s">
        <v>119</v>
      </c>
      <c r="H3251" s="22">
        <f t="shared" si="826"/>
        <v>120</v>
      </c>
      <c r="I3251" s="22" t="s">
        <v>127</v>
      </c>
      <c r="K3251" t="b">
        <f t="shared" ca="1" si="819"/>
        <v>0</v>
      </c>
    </row>
    <row r="3252" spans="1:11">
      <c r="A3252" s="18">
        <f t="shared" si="828"/>
        <v>76</v>
      </c>
      <c r="B3252" s="18">
        <f t="shared" si="820"/>
        <v>26</v>
      </c>
      <c r="C3252" s="19" t="s">
        <v>18</v>
      </c>
      <c r="D3252" s="18" t="str">
        <f t="shared" si="829"/>
        <v>"child_hkd": 139,</v>
      </c>
      <c r="E3252" s="18" t="s">
        <v>83</v>
      </c>
      <c r="F3252" t="s">
        <v>116</v>
      </c>
      <c r="G3252" t="s">
        <v>119</v>
      </c>
      <c r="H3252" s="22">
        <f t="shared" si="826"/>
        <v>139</v>
      </c>
      <c r="I3252" s="22" t="s">
        <v>127</v>
      </c>
      <c r="K3252" t="b">
        <f t="shared" ca="1" si="819"/>
        <v>0</v>
      </c>
    </row>
    <row r="3253" spans="1:11">
      <c r="A3253">
        <f t="shared" si="828"/>
        <v>76</v>
      </c>
      <c r="B3253">
        <f t="shared" si="820"/>
        <v>27</v>
      </c>
      <c r="C3253" s="1" t="s">
        <v>11</v>
      </c>
      <c r="D3253" t="str">
        <f>IF(J3249=0,"",C3253)</f>
        <v>"class_title":"premium_class",</v>
      </c>
      <c r="E3253" t="s">
        <v>83</v>
      </c>
      <c r="F3253" t="s">
        <v>116</v>
      </c>
      <c r="H3253" s="22">
        <f t="shared" si="826"/>
        <v>0</v>
      </c>
      <c r="I3253" s="22" t="s">
        <v>127</v>
      </c>
      <c r="K3253" t="b">
        <f t="shared" ca="1" si="819"/>
        <v>0</v>
      </c>
    </row>
    <row r="3254" spans="1:11">
      <c r="A3254">
        <f t="shared" si="828"/>
        <v>76</v>
      </c>
      <c r="B3254">
        <f t="shared" si="820"/>
        <v>28</v>
      </c>
      <c r="C3254" s="1" t="s">
        <v>12</v>
      </c>
      <c r="D3254" t="str">
        <f>IF(J3249=0,"",C3254)</f>
        <v>"class_type":2</v>
      </c>
      <c r="E3254" t="s">
        <v>83</v>
      </c>
      <c r="F3254" t="s">
        <v>116</v>
      </c>
      <c r="H3254" s="22">
        <f t="shared" si="826"/>
        <v>0</v>
      </c>
      <c r="I3254" s="22" t="s">
        <v>127</v>
      </c>
      <c r="K3254" t="b">
        <f t="shared" ca="1" si="819"/>
        <v>0</v>
      </c>
    </row>
    <row r="3255" spans="1:11">
      <c r="A3255">
        <f t="shared" si="828"/>
        <v>76</v>
      </c>
      <c r="B3255">
        <f t="shared" si="820"/>
        <v>29</v>
      </c>
      <c r="C3255" s="1" t="s">
        <v>1</v>
      </c>
      <c r="D3255" t="str">
        <f>IF(J3249=0,"",IF(SUM(J3257:J3273)&gt;0,C3255,"}"))</f>
        <v>},</v>
      </c>
      <c r="E3255" t="s">
        <v>83</v>
      </c>
      <c r="F3255" t="s">
        <v>116</v>
      </c>
      <c r="H3255" s="22">
        <f t="shared" si="826"/>
        <v>0</v>
      </c>
      <c r="I3255" s="22" t="s">
        <v>127</v>
      </c>
      <c r="K3255" t="b">
        <f t="shared" ca="1" si="819"/>
        <v>0</v>
      </c>
    </row>
    <row r="3256" spans="1:11">
      <c r="A3256">
        <f t="shared" si="828"/>
        <v>76</v>
      </c>
      <c r="B3256">
        <f t="shared" si="820"/>
        <v>30</v>
      </c>
      <c r="C3256" s="1" t="s">
        <v>0</v>
      </c>
      <c r="D3256" t="str">
        <f>IF(J3257=0,"",C3256)</f>
        <v>{</v>
      </c>
      <c r="E3256" t="s">
        <v>83</v>
      </c>
      <c r="F3256" t="s">
        <v>116</v>
      </c>
      <c r="H3256" s="22">
        <f t="shared" si="826"/>
        <v>0</v>
      </c>
      <c r="I3256" s="22" t="s">
        <v>127</v>
      </c>
      <c r="K3256" t="b">
        <f t="shared" ca="1" si="819"/>
        <v>0</v>
      </c>
    </row>
    <row r="3257" spans="1:11">
      <c r="A3257" s="20">
        <f t="shared" si="828"/>
        <v>76</v>
      </c>
      <c r="B3257" s="20">
        <f t="shared" si="820"/>
        <v>31</v>
      </c>
      <c r="C3257" s="21" t="s">
        <v>15</v>
      </c>
      <c r="D3257" s="20" t="str">
        <f>IF(ISNUMBER(SEARCH("n/a",H3257)),"",CONCATENATE(C3257," ",H3257,","))</f>
        <v>"adult_cny": 389,</v>
      </c>
      <c r="E3257" s="20" t="s">
        <v>83</v>
      </c>
      <c r="F3257" t="s">
        <v>116</v>
      </c>
      <c r="G3257" t="s">
        <v>120</v>
      </c>
      <c r="H3257" s="22">
        <f t="shared" si="826"/>
        <v>389</v>
      </c>
      <c r="I3257" s="22" t="s">
        <v>127</v>
      </c>
      <c r="J3257">
        <f>COUNT(H3257:H3260)</f>
        <v>4</v>
      </c>
      <c r="K3257" t="b">
        <f t="shared" ca="1" si="819"/>
        <v>0</v>
      </c>
    </row>
    <row r="3258" spans="1:11">
      <c r="A3258" s="20">
        <f t="shared" si="828"/>
        <v>76</v>
      </c>
      <c r="B3258" s="20">
        <f t="shared" si="820"/>
        <v>32</v>
      </c>
      <c r="C3258" s="21" t="s">
        <v>16</v>
      </c>
      <c r="D3258" s="20" t="str">
        <f t="shared" ref="D3258:D3260" si="830">IF(ISNUMBER(SEARCH("n/a",H3258)),"",CONCATENATE(C3258," ",H3258,","))</f>
        <v>"adult_hkd": 450,</v>
      </c>
      <c r="E3258" s="20" t="s">
        <v>83</v>
      </c>
      <c r="F3258" t="s">
        <v>116</v>
      </c>
      <c r="G3258" t="s">
        <v>120</v>
      </c>
      <c r="H3258" s="22">
        <f t="shared" si="826"/>
        <v>450</v>
      </c>
      <c r="I3258" s="22" t="s">
        <v>127</v>
      </c>
      <c r="K3258" t="b">
        <f t="shared" ca="1" si="819"/>
        <v>0</v>
      </c>
    </row>
    <row r="3259" spans="1:11">
      <c r="A3259" s="20">
        <f t="shared" si="828"/>
        <v>76</v>
      </c>
      <c r="B3259" s="20">
        <f t="shared" si="820"/>
        <v>33</v>
      </c>
      <c r="C3259" s="21" t="s">
        <v>17</v>
      </c>
      <c r="D3259" s="20" t="str">
        <f t="shared" si="830"/>
        <v>"child_cny": 200,</v>
      </c>
      <c r="E3259" s="20" t="s">
        <v>83</v>
      </c>
      <c r="F3259" t="s">
        <v>116</v>
      </c>
      <c r="G3259" t="s">
        <v>120</v>
      </c>
      <c r="H3259" s="22">
        <f t="shared" si="826"/>
        <v>200</v>
      </c>
      <c r="I3259" s="22" t="s">
        <v>127</v>
      </c>
      <c r="K3259" t="b">
        <f t="shared" ca="1" si="819"/>
        <v>0</v>
      </c>
    </row>
    <row r="3260" spans="1:11">
      <c r="A3260" s="20">
        <f t="shared" si="828"/>
        <v>76</v>
      </c>
      <c r="B3260" s="20">
        <f t="shared" si="820"/>
        <v>34</v>
      </c>
      <c r="C3260" s="21" t="s">
        <v>18</v>
      </c>
      <c r="D3260" s="20" t="str">
        <f t="shared" si="830"/>
        <v>"child_hkd": 231,</v>
      </c>
      <c r="E3260" s="20" t="s">
        <v>83</v>
      </c>
      <c r="F3260" t="s">
        <v>116</v>
      </c>
      <c r="G3260" t="s">
        <v>120</v>
      </c>
      <c r="H3260" s="22">
        <f t="shared" si="826"/>
        <v>231</v>
      </c>
      <c r="I3260" s="22" t="s">
        <v>127</v>
      </c>
      <c r="K3260" t="b">
        <f t="shared" ca="1" si="819"/>
        <v>0</v>
      </c>
    </row>
    <row r="3261" spans="1:11">
      <c r="A3261">
        <f t="shared" si="828"/>
        <v>76</v>
      </c>
      <c r="B3261">
        <f t="shared" si="820"/>
        <v>35</v>
      </c>
      <c r="C3261" s="1" t="s">
        <v>13</v>
      </c>
      <c r="D3261" t="str">
        <f>IF(J3257=0,"",C3261)</f>
        <v>"class_title":"business_class",</v>
      </c>
      <c r="E3261" t="s">
        <v>83</v>
      </c>
      <c r="F3261" t="s">
        <v>116</v>
      </c>
      <c r="H3261" s="22">
        <f t="shared" si="826"/>
        <v>0</v>
      </c>
      <c r="I3261" s="22" t="s">
        <v>127</v>
      </c>
      <c r="K3261" t="b">
        <f t="shared" ca="1" si="819"/>
        <v>0</v>
      </c>
    </row>
    <row r="3262" spans="1:11">
      <c r="A3262">
        <f t="shared" si="828"/>
        <v>76</v>
      </c>
      <c r="B3262">
        <f t="shared" si="820"/>
        <v>36</v>
      </c>
      <c r="C3262" s="1" t="s">
        <v>14</v>
      </c>
      <c r="D3262" t="str">
        <f>IF(J3257=0,"",C3262)</f>
        <v>"class_type":1</v>
      </c>
      <c r="E3262" t="s">
        <v>83</v>
      </c>
      <c r="F3262" t="s">
        <v>116</v>
      </c>
      <c r="H3262" s="22">
        <f t="shared" si="826"/>
        <v>0</v>
      </c>
      <c r="I3262" s="22" t="s">
        <v>127</v>
      </c>
      <c r="K3262" t="b">
        <f t="shared" ca="1" si="819"/>
        <v>0</v>
      </c>
    </row>
    <row r="3263" spans="1:11">
      <c r="A3263">
        <f t="shared" si="828"/>
        <v>76</v>
      </c>
      <c r="B3263">
        <f t="shared" si="820"/>
        <v>37</v>
      </c>
      <c r="C3263" s="1" t="s">
        <v>2</v>
      </c>
      <c r="D3263" t="str">
        <f>IF(J3257=0,"",C3263)</f>
        <v>}</v>
      </c>
      <c r="E3263" t="s">
        <v>83</v>
      </c>
      <c r="F3263" t="s">
        <v>116</v>
      </c>
      <c r="H3263" s="22">
        <f t="shared" si="826"/>
        <v>0</v>
      </c>
      <c r="I3263" s="22" t="s">
        <v>127</v>
      </c>
      <c r="K3263" t="b">
        <f t="shared" ca="1" si="819"/>
        <v>0</v>
      </c>
    </row>
    <row r="3264" spans="1:11">
      <c r="A3264">
        <f t="shared" si="828"/>
        <v>76</v>
      </c>
      <c r="B3264">
        <f t="shared" si="820"/>
        <v>38</v>
      </c>
      <c r="C3264" s="1" t="s">
        <v>3</v>
      </c>
      <c r="D3264" t="str">
        <f t="shared" ref="D3264:D3266" si="831">C3264</f>
        <v>]</v>
      </c>
      <c r="E3264" t="s">
        <v>83</v>
      </c>
      <c r="F3264" t="s">
        <v>116</v>
      </c>
      <c r="H3264" s="22">
        <f t="shared" si="826"/>
        <v>0</v>
      </c>
      <c r="I3264" s="22" t="s">
        <v>127</v>
      </c>
      <c r="K3264" t="b">
        <f t="shared" ca="1" si="819"/>
        <v>0</v>
      </c>
    </row>
    <row r="3265" spans="1:11">
      <c r="A3265">
        <f t="shared" si="828"/>
        <v>76</v>
      </c>
      <c r="B3265">
        <f t="shared" si="820"/>
        <v>39</v>
      </c>
      <c r="C3265" s="1" t="s">
        <v>2</v>
      </c>
      <c r="D3265" t="str">
        <f t="shared" si="831"/>
        <v>}</v>
      </c>
      <c r="E3265" t="s">
        <v>83</v>
      </c>
      <c r="F3265" t="s">
        <v>116</v>
      </c>
      <c r="H3265" s="22">
        <f t="shared" si="826"/>
        <v>0</v>
      </c>
      <c r="I3265" s="22" t="s">
        <v>127</v>
      </c>
      <c r="K3265" t="b">
        <f t="shared" ca="1" si="819"/>
        <v>0</v>
      </c>
    </row>
    <row r="3266" spans="1:11">
      <c r="A3266">
        <f t="shared" si="828"/>
        <v>76</v>
      </c>
      <c r="B3266">
        <f t="shared" si="820"/>
        <v>40</v>
      </c>
      <c r="C3266" s="1" t="s">
        <v>4</v>
      </c>
      <c r="D3266" t="str">
        <f t="shared" si="831"/>
        <v>],</v>
      </c>
      <c r="E3266" t="s">
        <v>83</v>
      </c>
      <c r="F3266" t="s">
        <v>116</v>
      </c>
      <c r="H3266" s="22">
        <f t="shared" si="826"/>
        <v>0</v>
      </c>
      <c r="I3266" s="22" t="s">
        <v>127</v>
      </c>
      <c r="K3266" t="b">
        <f t="shared" ref="K3266:K3329" ca="1" si="832">IF(EXACT($N$1,$N$2),"",FALSE)</f>
        <v>0</v>
      </c>
    </row>
    <row r="3267" spans="1:11">
      <c r="A3267">
        <f t="shared" si="828"/>
        <v>76</v>
      </c>
      <c r="B3267">
        <f t="shared" ref="B3267:B3330" si="833">MOD((ROW(C3267)-2),43)+1</f>
        <v>41</v>
      </c>
      <c r="C3267" s="1" t="s">
        <v>19</v>
      </c>
      <c r="D3267" t="str">
        <f>CONCATENATE(C3267," ",A3267,",")</f>
        <v>"fee_id": 76,</v>
      </c>
      <c r="E3267" t="s">
        <v>83</v>
      </c>
      <c r="F3267" t="s">
        <v>116</v>
      </c>
      <c r="H3267" s="22">
        <f t="shared" si="826"/>
        <v>0</v>
      </c>
      <c r="I3267" s="22" t="s">
        <v>127</v>
      </c>
      <c r="K3267" t="b">
        <f t="shared" ca="1" si="832"/>
        <v>0</v>
      </c>
    </row>
    <row r="3268" spans="1:11">
      <c r="A3268">
        <f t="shared" si="828"/>
        <v>76</v>
      </c>
      <c r="B3268">
        <f t="shared" si="833"/>
        <v>42</v>
      </c>
      <c r="C3268" s="1" t="s">
        <v>129</v>
      </c>
      <c r="D3268" t="str">
        <f>CONCATENATE(C3268,E3268,"2",F3268,"""")</f>
        <v>"route_id": "SHW2WEK"</v>
      </c>
      <c r="E3268" t="s">
        <v>83</v>
      </c>
      <c r="F3268" t="s">
        <v>116</v>
      </c>
      <c r="H3268" s="22">
        <f t="shared" si="826"/>
        <v>0</v>
      </c>
      <c r="I3268" s="22" t="s">
        <v>127</v>
      </c>
      <c r="K3268" t="b">
        <f t="shared" ca="1" si="832"/>
        <v>0</v>
      </c>
    </row>
    <row r="3269" spans="1:11">
      <c r="A3269">
        <f t="shared" si="828"/>
        <v>76</v>
      </c>
      <c r="B3269">
        <f t="shared" si="833"/>
        <v>43</v>
      </c>
      <c r="C3269" s="1" t="s">
        <v>1</v>
      </c>
      <c r="D3269" t="str">
        <f>IF(D3270="","}",C3269)</f>
        <v>},</v>
      </c>
      <c r="E3269" t="s">
        <v>83</v>
      </c>
      <c r="F3269" t="s">
        <v>116</v>
      </c>
      <c r="H3269" s="22">
        <f t="shared" si="826"/>
        <v>0</v>
      </c>
      <c r="I3269" s="22" t="s">
        <v>127</v>
      </c>
      <c r="K3269" t="b">
        <f t="shared" ca="1" si="832"/>
        <v>0</v>
      </c>
    </row>
    <row r="3270" spans="1:11">
      <c r="A3270">
        <f>ROUNDUP((ROW(C3270)-1)/43,0)</f>
        <v>77</v>
      </c>
      <c r="B3270">
        <f t="shared" si="833"/>
        <v>1</v>
      </c>
      <c r="C3270" s="1" t="s">
        <v>0</v>
      </c>
      <c r="D3270" t="str">
        <f>C3270</f>
        <v>{</v>
      </c>
      <c r="E3270" t="s">
        <v>85</v>
      </c>
      <c r="F3270" t="s">
        <v>116</v>
      </c>
      <c r="H3270" s="22">
        <f t="shared" si="826"/>
        <v>0</v>
      </c>
      <c r="I3270" s="22" t="s">
        <v>127</v>
      </c>
      <c r="K3270" t="b">
        <f t="shared" ca="1" si="832"/>
        <v>0</v>
      </c>
    </row>
    <row r="3271" spans="1:11">
      <c r="A3271">
        <f t="shared" ref="A3271:A3334" si="834">ROUNDUP((ROW(C3271)-1)/43,0)</f>
        <v>77</v>
      </c>
      <c r="B3271">
        <f t="shared" si="833"/>
        <v>2</v>
      </c>
      <c r="C3271" s="1" t="s">
        <v>5</v>
      </c>
      <c r="D3271" t="str">
        <f t="shared" ref="D3271:D3274" si="835">C3271</f>
        <v>"fee_data":[</v>
      </c>
      <c r="E3271" t="s">
        <v>85</v>
      </c>
      <c r="F3271" t="s">
        <v>116</v>
      </c>
      <c r="H3271" s="22">
        <f t="shared" si="826"/>
        <v>0</v>
      </c>
      <c r="I3271" s="22" t="s">
        <v>127</v>
      </c>
      <c r="K3271" t="b">
        <f t="shared" ca="1" si="832"/>
        <v>0</v>
      </c>
    </row>
    <row r="3272" spans="1:11">
      <c r="A3272">
        <f t="shared" si="834"/>
        <v>77</v>
      </c>
      <c r="B3272">
        <f t="shared" si="833"/>
        <v>3</v>
      </c>
      <c r="C3272" s="1" t="s">
        <v>0</v>
      </c>
      <c r="D3272" t="str">
        <f t="shared" si="835"/>
        <v>{</v>
      </c>
      <c r="E3272" t="s">
        <v>85</v>
      </c>
      <c r="F3272" t="s">
        <v>116</v>
      </c>
      <c r="H3272" s="22">
        <f t="shared" si="826"/>
        <v>0</v>
      </c>
      <c r="I3272" s="22" t="s">
        <v>127</v>
      </c>
      <c r="K3272" t="b">
        <f t="shared" ca="1" si="832"/>
        <v>0</v>
      </c>
    </row>
    <row r="3273" spans="1:11">
      <c r="A3273">
        <f t="shared" si="834"/>
        <v>77</v>
      </c>
      <c r="B3273">
        <f t="shared" si="833"/>
        <v>4</v>
      </c>
      <c r="C3273" s="24" t="s">
        <v>133</v>
      </c>
      <c r="D3273" t="str">
        <f>CONCATENATE(C3273,$M$1,",",$N$1,""",")</f>
        <v>"fee_date":"2019,2",</v>
      </c>
      <c r="E3273" t="s">
        <v>85</v>
      </c>
      <c r="F3273" t="s">
        <v>116</v>
      </c>
      <c r="H3273" s="22">
        <f t="shared" si="826"/>
        <v>0</v>
      </c>
      <c r="I3273" s="22" t="s">
        <v>127</v>
      </c>
      <c r="K3273" t="b">
        <f t="shared" ca="1" si="832"/>
        <v>0</v>
      </c>
    </row>
    <row r="3274" spans="1:11">
      <c r="A3274">
        <f t="shared" si="834"/>
        <v>77</v>
      </c>
      <c r="B3274">
        <f t="shared" si="833"/>
        <v>5</v>
      </c>
      <c r="C3274" s="1" t="s">
        <v>6</v>
      </c>
      <c r="D3274" t="str">
        <f t="shared" si="835"/>
        <v>"fee_detail":[</v>
      </c>
      <c r="E3274" t="s">
        <v>85</v>
      </c>
      <c r="F3274" t="s">
        <v>116</v>
      </c>
      <c r="H3274" s="22">
        <f t="shared" si="826"/>
        <v>0</v>
      </c>
      <c r="I3274" s="22" t="s">
        <v>127</v>
      </c>
      <c r="K3274" t="b">
        <f t="shared" ca="1" si="832"/>
        <v>0</v>
      </c>
    </row>
    <row r="3275" spans="1:11">
      <c r="A3275">
        <f t="shared" si="834"/>
        <v>77</v>
      </c>
      <c r="B3275">
        <f t="shared" si="833"/>
        <v>6</v>
      </c>
      <c r="C3275" s="1" t="s">
        <v>0</v>
      </c>
      <c r="D3275" t="str">
        <f>IF(J3276=0,"",C3275)</f>
        <v>{</v>
      </c>
      <c r="E3275" t="s">
        <v>85</v>
      </c>
      <c r="F3275" t="s">
        <v>116</v>
      </c>
      <c r="H3275" s="22">
        <f t="shared" si="826"/>
        <v>0</v>
      </c>
      <c r="I3275" s="22" t="s">
        <v>127</v>
      </c>
      <c r="K3275" t="b">
        <f t="shared" ca="1" si="832"/>
        <v>0</v>
      </c>
    </row>
    <row r="3276" spans="1:11">
      <c r="A3276" s="14">
        <f t="shared" si="834"/>
        <v>77</v>
      </c>
      <c r="B3276" s="14">
        <f t="shared" si="833"/>
        <v>7</v>
      </c>
      <c r="C3276" s="15" t="s">
        <v>15</v>
      </c>
      <c r="D3276" s="14" t="str">
        <f>IF(ISNUMBER(SEARCH("n/a",H3276)),"",CONCATENATE(C3276," ",H3276,","))</f>
        <v>"adult_cny": 319.5,</v>
      </c>
      <c r="E3276" s="14" t="s">
        <v>85</v>
      </c>
      <c r="F3276" t="s">
        <v>116</v>
      </c>
      <c r="G3276" t="s">
        <v>117</v>
      </c>
      <c r="H3276" s="22">
        <f t="shared" si="826"/>
        <v>319.5</v>
      </c>
      <c r="I3276" s="22" t="s">
        <v>127</v>
      </c>
      <c r="J3276">
        <f>COUNT(H3276:H3279)</f>
        <v>4</v>
      </c>
      <c r="K3276" t="b">
        <f t="shared" ca="1" si="832"/>
        <v>0</v>
      </c>
    </row>
    <row r="3277" spans="1:11">
      <c r="A3277" s="14">
        <f t="shared" si="834"/>
        <v>77</v>
      </c>
      <c r="B3277" s="14">
        <f t="shared" si="833"/>
        <v>8</v>
      </c>
      <c r="C3277" s="15" t="s">
        <v>16</v>
      </c>
      <c r="D3277" s="14" t="str">
        <f t="shared" ref="D3277:D3279" si="836">IF(ISNUMBER(SEARCH("n/a",H3277)),"",CONCATENATE(C3277," ",H3277,","))</f>
        <v>"adult_hkd": 370,</v>
      </c>
      <c r="E3277" s="14" t="s">
        <v>85</v>
      </c>
      <c r="F3277" t="s">
        <v>116</v>
      </c>
      <c r="G3277" t="s">
        <v>117</v>
      </c>
      <c r="H3277" s="22">
        <f t="shared" si="826"/>
        <v>370</v>
      </c>
      <c r="I3277" s="22" t="s">
        <v>127</v>
      </c>
      <c r="K3277" t="b">
        <f t="shared" ca="1" si="832"/>
        <v>0</v>
      </c>
    </row>
    <row r="3278" spans="1:11">
      <c r="A3278" s="14">
        <f t="shared" si="834"/>
        <v>77</v>
      </c>
      <c r="B3278" s="14">
        <f t="shared" si="833"/>
        <v>9</v>
      </c>
      <c r="C3278" s="15" t="s">
        <v>17</v>
      </c>
      <c r="D3278" s="14" t="str">
        <f t="shared" si="836"/>
        <v>"child_cny": 160,</v>
      </c>
      <c r="E3278" s="14" t="s">
        <v>85</v>
      </c>
      <c r="F3278" t="s">
        <v>116</v>
      </c>
      <c r="G3278" t="s">
        <v>117</v>
      </c>
      <c r="H3278" s="22">
        <f t="shared" si="826"/>
        <v>160</v>
      </c>
      <c r="I3278" s="22" t="s">
        <v>127</v>
      </c>
      <c r="K3278" t="b">
        <f t="shared" ca="1" si="832"/>
        <v>0</v>
      </c>
    </row>
    <row r="3279" spans="1:11">
      <c r="A3279" s="14">
        <f t="shared" si="834"/>
        <v>77</v>
      </c>
      <c r="B3279" s="14">
        <f t="shared" si="833"/>
        <v>10</v>
      </c>
      <c r="C3279" s="15" t="s">
        <v>18</v>
      </c>
      <c r="D3279" s="14" t="str">
        <f t="shared" si="836"/>
        <v>"child_hkd": 185,</v>
      </c>
      <c r="E3279" s="14" t="s">
        <v>85</v>
      </c>
      <c r="F3279" t="s">
        <v>116</v>
      </c>
      <c r="G3279" t="s">
        <v>117</v>
      </c>
      <c r="H3279" s="22">
        <f t="shared" si="826"/>
        <v>185</v>
      </c>
      <c r="I3279" s="22" t="s">
        <v>127</v>
      </c>
      <c r="K3279" t="b">
        <f t="shared" ca="1" si="832"/>
        <v>0</v>
      </c>
    </row>
    <row r="3280" spans="1:11">
      <c r="A3280">
        <f t="shared" si="834"/>
        <v>77</v>
      </c>
      <c r="B3280">
        <f t="shared" si="833"/>
        <v>11</v>
      </c>
      <c r="C3280" s="1" t="s">
        <v>7</v>
      </c>
      <c r="D3280" t="str">
        <f>IF(J3276=0,"",C3280)</f>
        <v>"class_title":"second_class",</v>
      </c>
      <c r="E3280" t="s">
        <v>85</v>
      </c>
      <c r="F3280" t="s">
        <v>116</v>
      </c>
      <c r="H3280" s="22">
        <f t="shared" si="826"/>
        <v>0</v>
      </c>
      <c r="I3280" s="22" t="s">
        <v>127</v>
      </c>
      <c r="K3280" t="b">
        <f t="shared" ca="1" si="832"/>
        <v>0</v>
      </c>
    </row>
    <row r="3281" spans="1:11">
      <c r="A3281">
        <f t="shared" si="834"/>
        <v>77</v>
      </c>
      <c r="B3281">
        <f t="shared" si="833"/>
        <v>12</v>
      </c>
      <c r="C3281" s="1" t="s">
        <v>8</v>
      </c>
      <c r="D3281" t="str">
        <f>IF(J3276=0,"",C3281)</f>
        <v>"class_type":4</v>
      </c>
      <c r="E3281" t="s">
        <v>85</v>
      </c>
      <c r="F3281" t="s">
        <v>116</v>
      </c>
      <c r="H3281" s="22">
        <f t="shared" si="826"/>
        <v>0</v>
      </c>
      <c r="I3281" s="22" t="s">
        <v>127</v>
      </c>
      <c r="K3281" t="b">
        <f t="shared" ca="1" si="832"/>
        <v>0</v>
      </c>
    </row>
    <row r="3282" spans="1:11">
      <c r="A3282">
        <f t="shared" si="834"/>
        <v>77</v>
      </c>
      <c r="B3282">
        <f t="shared" si="833"/>
        <v>13</v>
      </c>
      <c r="C3282" s="1" t="s">
        <v>1</v>
      </c>
      <c r="D3282" t="str">
        <f>IF(J3276=0,"",IF(SUM(J3284:J3300)&gt;0,C3282,"}"))</f>
        <v>},</v>
      </c>
      <c r="E3282" t="s">
        <v>85</v>
      </c>
      <c r="F3282" t="s">
        <v>116</v>
      </c>
      <c r="H3282" s="22">
        <f t="shared" si="826"/>
        <v>0</v>
      </c>
      <c r="I3282" s="22" t="s">
        <v>127</v>
      </c>
      <c r="K3282" t="b">
        <f t="shared" ca="1" si="832"/>
        <v>0</v>
      </c>
    </row>
    <row r="3283" spans="1:11">
      <c r="A3283">
        <f t="shared" si="834"/>
        <v>77</v>
      </c>
      <c r="B3283">
        <f t="shared" si="833"/>
        <v>14</v>
      </c>
      <c r="C3283" s="1" t="s">
        <v>0</v>
      </c>
      <c r="D3283" t="str">
        <f>IF(J3284=0,"",C3283)</f>
        <v>{</v>
      </c>
      <c r="E3283" t="s">
        <v>85</v>
      </c>
      <c r="F3283" t="s">
        <v>116</v>
      </c>
      <c r="H3283" s="22">
        <f t="shared" si="826"/>
        <v>0</v>
      </c>
      <c r="I3283" s="22" t="s">
        <v>127</v>
      </c>
      <c r="K3283" t="b">
        <f t="shared" ca="1" si="832"/>
        <v>0</v>
      </c>
    </row>
    <row r="3284" spans="1:11">
      <c r="A3284" s="16">
        <f t="shared" si="834"/>
        <v>77</v>
      </c>
      <c r="B3284" s="16">
        <f t="shared" si="833"/>
        <v>15</v>
      </c>
      <c r="C3284" s="17" t="s">
        <v>15</v>
      </c>
      <c r="D3284" s="16" t="str">
        <f>IF(ISNUMBER(SEARCH("n/a",H3284)),"",CONCATENATE(C3284," ",H3284,","))</f>
        <v>"adult_cny": 508.5,</v>
      </c>
      <c r="E3284" s="16" t="s">
        <v>85</v>
      </c>
      <c r="F3284" t="s">
        <v>116</v>
      </c>
      <c r="G3284" t="s">
        <v>118</v>
      </c>
      <c r="H3284" s="22">
        <f t="shared" si="826"/>
        <v>508.5</v>
      </c>
      <c r="I3284" s="22" t="s">
        <v>127</v>
      </c>
      <c r="J3284">
        <f>COUNT(H3284:H3287)</f>
        <v>4</v>
      </c>
      <c r="K3284" t="b">
        <f t="shared" ca="1" si="832"/>
        <v>0</v>
      </c>
    </row>
    <row r="3285" spans="1:11">
      <c r="A3285" s="16">
        <f t="shared" si="834"/>
        <v>77</v>
      </c>
      <c r="B3285" s="16">
        <f t="shared" si="833"/>
        <v>16</v>
      </c>
      <c r="C3285" s="17" t="s">
        <v>16</v>
      </c>
      <c r="D3285" s="16" t="str">
        <f t="shared" ref="D3285:D3287" si="837">IF(ISNUMBER(SEARCH("n/a",H3285)),"",CONCATENATE(C3285," ",H3285,","))</f>
        <v>"adult_hkd": 589,</v>
      </c>
      <c r="E3285" s="16" t="s">
        <v>85</v>
      </c>
      <c r="F3285" t="s">
        <v>116</v>
      </c>
      <c r="G3285" t="s">
        <v>118</v>
      </c>
      <c r="H3285" s="22">
        <f t="shared" si="826"/>
        <v>589</v>
      </c>
      <c r="I3285" s="22" t="s">
        <v>127</v>
      </c>
      <c r="K3285" t="b">
        <f t="shared" ca="1" si="832"/>
        <v>0</v>
      </c>
    </row>
    <row r="3286" spans="1:11">
      <c r="A3286" s="16">
        <f t="shared" si="834"/>
        <v>77</v>
      </c>
      <c r="B3286" s="16">
        <f t="shared" si="833"/>
        <v>17</v>
      </c>
      <c r="C3286" s="17" t="s">
        <v>17</v>
      </c>
      <c r="D3286" s="16" t="str">
        <f t="shared" si="837"/>
        <v>"child_cny": 254.5,</v>
      </c>
      <c r="E3286" s="16" t="s">
        <v>85</v>
      </c>
      <c r="F3286" t="s">
        <v>116</v>
      </c>
      <c r="G3286" t="s">
        <v>118</v>
      </c>
      <c r="H3286" s="22">
        <f t="shared" si="826"/>
        <v>254.5</v>
      </c>
      <c r="I3286" s="22" t="s">
        <v>127</v>
      </c>
      <c r="K3286" t="b">
        <f t="shared" ca="1" si="832"/>
        <v>0</v>
      </c>
    </row>
    <row r="3287" spans="1:11">
      <c r="A3287" s="16">
        <f t="shared" si="834"/>
        <v>77</v>
      </c>
      <c r="B3287" s="16">
        <f t="shared" si="833"/>
        <v>18</v>
      </c>
      <c r="C3287" s="17" t="s">
        <v>18</v>
      </c>
      <c r="D3287" s="16" t="str">
        <f t="shared" si="837"/>
        <v>"child_hkd": 295,</v>
      </c>
      <c r="E3287" s="16" t="s">
        <v>85</v>
      </c>
      <c r="F3287" t="s">
        <v>116</v>
      </c>
      <c r="G3287" t="s">
        <v>118</v>
      </c>
      <c r="H3287" s="22">
        <f t="shared" si="826"/>
        <v>295</v>
      </c>
      <c r="I3287" s="22" t="s">
        <v>127</v>
      </c>
      <c r="K3287" t="b">
        <f t="shared" ca="1" si="832"/>
        <v>0</v>
      </c>
    </row>
    <row r="3288" spans="1:11">
      <c r="A3288">
        <f t="shared" si="834"/>
        <v>77</v>
      </c>
      <c r="B3288">
        <f t="shared" si="833"/>
        <v>19</v>
      </c>
      <c r="C3288" s="1" t="s">
        <v>9</v>
      </c>
      <c r="D3288" t="str">
        <f>IF(J3284=0,"",C3288)</f>
        <v>"class_title":"first_class",</v>
      </c>
      <c r="E3288" t="s">
        <v>85</v>
      </c>
      <c r="F3288" t="s">
        <v>116</v>
      </c>
      <c r="H3288" s="22">
        <f t="shared" si="826"/>
        <v>0</v>
      </c>
      <c r="I3288" s="22" t="s">
        <v>127</v>
      </c>
      <c r="K3288" t="b">
        <f t="shared" ca="1" si="832"/>
        <v>0</v>
      </c>
    </row>
    <row r="3289" spans="1:11">
      <c r="A3289">
        <f t="shared" si="834"/>
        <v>77</v>
      </c>
      <c r="B3289">
        <f t="shared" si="833"/>
        <v>20</v>
      </c>
      <c r="C3289" s="1" t="s">
        <v>10</v>
      </c>
      <c r="D3289" t="str">
        <f>IF(J3284=0,"",C3289)</f>
        <v>"class_type":3</v>
      </c>
      <c r="E3289" t="s">
        <v>85</v>
      </c>
      <c r="F3289" t="s">
        <v>116</v>
      </c>
      <c r="H3289" s="22">
        <f t="shared" si="826"/>
        <v>0</v>
      </c>
      <c r="I3289" s="22" t="s">
        <v>127</v>
      </c>
      <c r="K3289" t="b">
        <f t="shared" ca="1" si="832"/>
        <v>0</v>
      </c>
    </row>
    <row r="3290" spans="1:11">
      <c r="A3290">
        <f t="shared" si="834"/>
        <v>77</v>
      </c>
      <c r="B3290">
        <f t="shared" si="833"/>
        <v>21</v>
      </c>
      <c r="C3290" s="1" t="s">
        <v>1</v>
      </c>
      <c r="D3290" t="str">
        <f>IF(J3284=0,"",IF(SUM(J3292:J3308)&gt;0,C3290,"}"))</f>
        <v>},</v>
      </c>
      <c r="E3290" t="s">
        <v>85</v>
      </c>
      <c r="F3290" t="s">
        <v>116</v>
      </c>
      <c r="H3290" s="22">
        <f t="shared" si="826"/>
        <v>0</v>
      </c>
      <c r="I3290" s="22" t="s">
        <v>127</v>
      </c>
      <c r="K3290" t="b">
        <f t="shared" ca="1" si="832"/>
        <v>0</v>
      </c>
    </row>
    <row r="3291" spans="1:11">
      <c r="A3291">
        <f t="shared" si="834"/>
        <v>77</v>
      </c>
      <c r="B3291">
        <f t="shared" si="833"/>
        <v>22</v>
      </c>
      <c r="C3291" s="1" t="s">
        <v>0</v>
      </c>
      <c r="D3291" t="str">
        <f>IF(J3292=0,"",C3291)</f>
        <v>{</v>
      </c>
      <c r="E3291" t="s">
        <v>85</v>
      </c>
      <c r="F3291" t="s">
        <v>116</v>
      </c>
      <c r="H3291" s="22">
        <f t="shared" si="826"/>
        <v>0</v>
      </c>
      <c r="I3291" s="22" t="s">
        <v>127</v>
      </c>
      <c r="K3291" t="b">
        <f t="shared" ca="1" si="832"/>
        <v>0</v>
      </c>
    </row>
    <row r="3292" spans="1:11">
      <c r="A3292" s="18">
        <f t="shared" si="834"/>
        <v>77</v>
      </c>
      <c r="B3292" s="18">
        <f t="shared" si="833"/>
        <v>23</v>
      </c>
      <c r="C3292" s="19" t="s">
        <v>15</v>
      </c>
      <c r="D3292" s="18" t="str">
        <f>IF(ISNUMBER(SEARCH("n/a",H3292)),"",CONCATENATE(C3292," ",H3292,","))</f>
        <v>"adult_cny": 585.5,</v>
      </c>
      <c r="E3292" s="18" t="s">
        <v>85</v>
      </c>
      <c r="F3292" t="s">
        <v>116</v>
      </c>
      <c r="G3292" t="s">
        <v>119</v>
      </c>
      <c r="H3292" s="22">
        <f t="shared" si="826"/>
        <v>585.5</v>
      </c>
      <c r="I3292" s="22" t="s">
        <v>127</v>
      </c>
      <c r="J3292">
        <f>COUNT(H3292:H3295)</f>
        <v>4</v>
      </c>
      <c r="K3292" t="b">
        <f t="shared" ca="1" si="832"/>
        <v>0</v>
      </c>
    </row>
    <row r="3293" spans="1:11">
      <c r="A3293" s="18">
        <f t="shared" si="834"/>
        <v>77</v>
      </c>
      <c r="B3293" s="18">
        <f t="shared" si="833"/>
        <v>24</v>
      </c>
      <c r="C3293" s="19" t="s">
        <v>16</v>
      </c>
      <c r="D3293" s="18" t="str">
        <f t="shared" ref="D3293:D3295" si="838">IF(ISNUMBER(SEARCH("n/a",H3293)),"",CONCATENATE(C3293," ",H3293,","))</f>
        <v>"adult_hkd": 678,</v>
      </c>
      <c r="E3293" s="18" t="s">
        <v>85</v>
      </c>
      <c r="F3293" t="s">
        <v>116</v>
      </c>
      <c r="G3293" t="s">
        <v>119</v>
      </c>
      <c r="H3293" s="22">
        <f t="shared" si="826"/>
        <v>678</v>
      </c>
      <c r="I3293" s="22" t="s">
        <v>127</v>
      </c>
      <c r="K3293" t="b">
        <f t="shared" ca="1" si="832"/>
        <v>0</v>
      </c>
    </row>
    <row r="3294" spans="1:11">
      <c r="A3294" s="18">
        <f t="shared" si="834"/>
        <v>77</v>
      </c>
      <c r="B3294" s="18">
        <f t="shared" si="833"/>
        <v>25</v>
      </c>
      <c r="C3294" s="19" t="s">
        <v>17</v>
      </c>
      <c r="D3294" s="18" t="str">
        <f t="shared" si="838"/>
        <v>"child_cny": 293,</v>
      </c>
      <c r="E3294" s="18" t="s">
        <v>85</v>
      </c>
      <c r="F3294" t="s">
        <v>116</v>
      </c>
      <c r="G3294" t="s">
        <v>119</v>
      </c>
      <c r="H3294" s="22">
        <f t="shared" si="826"/>
        <v>293</v>
      </c>
      <c r="I3294" s="22" t="s">
        <v>127</v>
      </c>
      <c r="K3294" t="b">
        <f t="shared" ca="1" si="832"/>
        <v>0</v>
      </c>
    </row>
    <row r="3295" spans="1:11">
      <c r="A3295" s="18">
        <f t="shared" si="834"/>
        <v>77</v>
      </c>
      <c r="B3295" s="18">
        <f t="shared" si="833"/>
        <v>26</v>
      </c>
      <c r="C3295" s="19" t="s">
        <v>18</v>
      </c>
      <c r="D3295" s="18" t="str">
        <f t="shared" si="838"/>
        <v>"child_hkd": 339,</v>
      </c>
      <c r="E3295" s="18" t="s">
        <v>85</v>
      </c>
      <c r="F3295" t="s">
        <v>116</v>
      </c>
      <c r="G3295" t="s">
        <v>119</v>
      </c>
      <c r="H3295" s="22">
        <f t="shared" si="826"/>
        <v>339</v>
      </c>
      <c r="I3295" s="22" t="s">
        <v>127</v>
      </c>
      <c r="K3295" t="b">
        <f t="shared" ca="1" si="832"/>
        <v>0</v>
      </c>
    </row>
    <row r="3296" spans="1:11">
      <c r="A3296">
        <f t="shared" si="834"/>
        <v>77</v>
      </c>
      <c r="B3296">
        <f t="shared" si="833"/>
        <v>27</v>
      </c>
      <c r="C3296" s="1" t="s">
        <v>11</v>
      </c>
      <c r="D3296" t="str">
        <f>IF(J3292=0,"",C3296)</f>
        <v>"class_title":"premium_class",</v>
      </c>
      <c r="E3296" t="s">
        <v>85</v>
      </c>
      <c r="F3296" t="s">
        <v>116</v>
      </c>
      <c r="H3296" s="22">
        <f t="shared" si="826"/>
        <v>0</v>
      </c>
      <c r="I3296" s="22" t="s">
        <v>127</v>
      </c>
      <c r="K3296" t="b">
        <f t="shared" ca="1" si="832"/>
        <v>0</v>
      </c>
    </row>
    <row r="3297" spans="1:11">
      <c r="A3297">
        <f t="shared" si="834"/>
        <v>77</v>
      </c>
      <c r="B3297">
        <f t="shared" si="833"/>
        <v>28</v>
      </c>
      <c r="C3297" s="1" t="s">
        <v>12</v>
      </c>
      <c r="D3297" t="str">
        <f>IF(J3292=0,"",C3297)</f>
        <v>"class_type":2</v>
      </c>
      <c r="E3297" t="s">
        <v>85</v>
      </c>
      <c r="F3297" t="s">
        <v>116</v>
      </c>
      <c r="H3297" s="22">
        <f t="shared" si="826"/>
        <v>0</v>
      </c>
      <c r="I3297" s="22" t="s">
        <v>127</v>
      </c>
      <c r="K3297" t="b">
        <f t="shared" ca="1" si="832"/>
        <v>0</v>
      </c>
    </row>
    <row r="3298" spans="1:11">
      <c r="A3298">
        <f t="shared" si="834"/>
        <v>77</v>
      </c>
      <c r="B3298">
        <f t="shared" si="833"/>
        <v>29</v>
      </c>
      <c r="C3298" s="1" t="s">
        <v>1</v>
      </c>
      <c r="D3298" t="str">
        <f>IF(J3292=0,"",IF(SUM(J3300:J3316)&gt;0,C3298,"}"))</f>
        <v>},</v>
      </c>
      <c r="E3298" t="s">
        <v>85</v>
      </c>
      <c r="F3298" t="s">
        <v>116</v>
      </c>
      <c r="H3298" s="22">
        <f t="shared" si="826"/>
        <v>0</v>
      </c>
      <c r="I3298" s="22" t="s">
        <v>127</v>
      </c>
      <c r="K3298" t="b">
        <f t="shared" ca="1" si="832"/>
        <v>0</v>
      </c>
    </row>
    <row r="3299" spans="1:11">
      <c r="A3299">
        <f t="shared" si="834"/>
        <v>77</v>
      </c>
      <c r="B3299">
        <f t="shared" si="833"/>
        <v>30</v>
      </c>
      <c r="C3299" s="1" t="s">
        <v>0</v>
      </c>
      <c r="D3299" t="str">
        <f>IF(J3300=0,"",C3299)</f>
        <v>{</v>
      </c>
      <c r="E3299" t="s">
        <v>85</v>
      </c>
      <c r="F3299" t="s">
        <v>116</v>
      </c>
      <c r="H3299" s="22">
        <f t="shared" si="826"/>
        <v>0</v>
      </c>
      <c r="I3299" s="22" t="s">
        <v>127</v>
      </c>
      <c r="K3299" t="b">
        <f t="shared" ca="1" si="832"/>
        <v>0</v>
      </c>
    </row>
    <row r="3300" spans="1:11">
      <c r="A3300" s="20">
        <f t="shared" si="834"/>
        <v>77</v>
      </c>
      <c r="B3300" s="20">
        <f t="shared" si="833"/>
        <v>31</v>
      </c>
      <c r="C3300" s="21" t="s">
        <v>15</v>
      </c>
      <c r="D3300" s="20" t="str">
        <f>IF(ISNUMBER(SEARCH("n/a",H3300)),"",CONCATENATE(C3300," ",H3300,","))</f>
        <v>"adult_cny": 973.5,</v>
      </c>
      <c r="E3300" s="20" t="s">
        <v>85</v>
      </c>
      <c r="F3300" t="s">
        <v>116</v>
      </c>
      <c r="G3300" t="s">
        <v>120</v>
      </c>
      <c r="H3300" s="22">
        <f t="shared" si="826"/>
        <v>973.5</v>
      </c>
      <c r="I3300" s="22" t="s">
        <v>127</v>
      </c>
      <c r="J3300">
        <f>COUNT(H3300:H3303)</f>
        <v>4</v>
      </c>
      <c r="K3300" t="b">
        <f t="shared" ca="1" si="832"/>
        <v>0</v>
      </c>
    </row>
    <row r="3301" spans="1:11">
      <c r="A3301" s="20">
        <f t="shared" si="834"/>
        <v>77</v>
      </c>
      <c r="B3301" s="20">
        <f t="shared" si="833"/>
        <v>32</v>
      </c>
      <c r="C3301" s="21" t="s">
        <v>16</v>
      </c>
      <c r="D3301" s="20" t="str">
        <f t="shared" ref="D3301:D3303" si="839">IF(ISNUMBER(SEARCH("n/a",H3301)),"",CONCATENATE(C3301," ",H3301,","))</f>
        <v>"adult_hkd": 1127,</v>
      </c>
      <c r="E3301" s="20" t="s">
        <v>85</v>
      </c>
      <c r="F3301" t="s">
        <v>116</v>
      </c>
      <c r="G3301" t="s">
        <v>120</v>
      </c>
      <c r="H3301" s="22">
        <f t="shared" si="826"/>
        <v>1127</v>
      </c>
      <c r="I3301" s="22" t="s">
        <v>127</v>
      </c>
      <c r="K3301" t="b">
        <f t="shared" ca="1" si="832"/>
        <v>0</v>
      </c>
    </row>
    <row r="3302" spans="1:11">
      <c r="A3302" s="20">
        <f t="shared" si="834"/>
        <v>77</v>
      </c>
      <c r="B3302" s="20">
        <f t="shared" si="833"/>
        <v>33</v>
      </c>
      <c r="C3302" s="21" t="s">
        <v>17</v>
      </c>
      <c r="D3302" s="20" t="str">
        <f t="shared" si="839"/>
        <v>"child_cny": 487,</v>
      </c>
      <c r="E3302" s="20" t="s">
        <v>85</v>
      </c>
      <c r="F3302" t="s">
        <v>116</v>
      </c>
      <c r="G3302" t="s">
        <v>120</v>
      </c>
      <c r="H3302" s="22">
        <f t="shared" ref="H3302:H3365" si="840">H1410</f>
        <v>487</v>
      </c>
      <c r="I3302" s="22" t="s">
        <v>127</v>
      </c>
      <c r="K3302" t="b">
        <f t="shared" ca="1" si="832"/>
        <v>0</v>
      </c>
    </row>
    <row r="3303" spans="1:11">
      <c r="A3303" s="20">
        <f t="shared" si="834"/>
        <v>77</v>
      </c>
      <c r="B3303" s="20">
        <f t="shared" si="833"/>
        <v>34</v>
      </c>
      <c r="C3303" s="21" t="s">
        <v>18</v>
      </c>
      <c r="D3303" s="20" t="str">
        <f t="shared" si="839"/>
        <v>"child_hkd": 564,</v>
      </c>
      <c r="E3303" s="20" t="s">
        <v>85</v>
      </c>
      <c r="F3303" t="s">
        <v>116</v>
      </c>
      <c r="G3303" t="s">
        <v>120</v>
      </c>
      <c r="H3303" s="22">
        <f t="shared" si="840"/>
        <v>564</v>
      </c>
      <c r="I3303" s="22" t="s">
        <v>127</v>
      </c>
      <c r="K3303" t="b">
        <f t="shared" ca="1" si="832"/>
        <v>0</v>
      </c>
    </row>
    <row r="3304" spans="1:11">
      <c r="A3304">
        <f t="shared" si="834"/>
        <v>77</v>
      </c>
      <c r="B3304">
        <f t="shared" si="833"/>
        <v>35</v>
      </c>
      <c r="C3304" s="1" t="s">
        <v>13</v>
      </c>
      <c r="D3304" t="str">
        <f>IF(J3300=0,"",C3304)</f>
        <v>"class_title":"business_class",</v>
      </c>
      <c r="E3304" t="s">
        <v>85</v>
      </c>
      <c r="F3304" t="s">
        <v>116</v>
      </c>
      <c r="H3304" s="22">
        <f t="shared" si="840"/>
        <v>0</v>
      </c>
      <c r="I3304" s="22" t="s">
        <v>127</v>
      </c>
      <c r="K3304" t="b">
        <f t="shared" ca="1" si="832"/>
        <v>0</v>
      </c>
    </row>
    <row r="3305" spans="1:11">
      <c r="A3305">
        <f t="shared" si="834"/>
        <v>77</v>
      </c>
      <c r="B3305">
        <f t="shared" si="833"/>
        <v>36</v>
      </c>
      <c r="C3305" s="1" t="s">
        <v>14</v>
      </c>
      <c r="D3305" t="str">
        <f>IF(J3300=0,"",C3305)</f>
        <v>"class_type":1</v>
      </c>
      <c r="E3305" t="s">
        <v>85</v>
      </c>
      <c r="F3305" t="s">
        <v>116</v>
      </c>
      <c r="H3305" s="22">
        <f t="shared" si="840"/>
        <v>0</v>
      </c>
      <c r="I3305" s="22" t="s">
        <v>127</v>
      </c>
      <c r="K3305" t="b">
        <f t="shared" ca="1" si="832"/>
        <v>0</v>
      </c>
    </row>
    <row r="3306" spans="1:11">
      <c r="A3306">
        <f t="shared" si="834"/>
        <v>77</v>
      </c>
      <c r="B3306">
        <f t="shared" si="833"/>
        <v>37</v>
      </c>
      <c r="C3306" s="1" t="s">
        <v>2</v>
      </c>
      <c r="D3306" t="str">
        <f>IF(J3300=0,"",C3306)</f>
        <v>}</v>
      </c>
      <c r="E3306" t="s">
        <v>85</v>
      </c>
      <c r="F3306" t="s">
        <v>116</v>
      </c>
      <c r="H3306" s="22">
        <f t="shared" si="840"/>
        <v>0</v>
      </c>
      <c r="I3306" s="22" t="s">
        <v>127</v>
      </c>
      <c r="K3306" t="b">
        <f t="shared" ca="1" si="832"/>
        <v>0</v>
      </c>
    </row>
    <row r="3307" spans="1:11">
      <c r="A3307">
        <f t="shared" si="834"/>
        <v>77</v>
      </c>
      <c r="B3307">
        <f t="shared" si="833"/>
        <v>38</v>
      </c>
      <c r="C3307" s="1" t="s">
        <v>3</v>
      </c>
      <c r="D3307" t="str">
        <f t="shared" ref="D3307:D3309" si="841">C3307</f>
        <v>]</v>
      </c>
      <c r="E3307" t="s">
        <v>85</v>
      </c>
      <c r="F3307" t="s">
        <v>116</v>
      </c>
      <c r="H3307" s="22">
        <f t="shared" si="840"/>
        <v>0</v>
      </c>
      <c r="I3307" s="22" t="s">
        <v>127</v>
      </c>
      <c r="K3307" t="b">
        <f t="shared" ca="1" si="832"/>
        <v>0</v>
      </c>
    </row>
    <row r="3308" spans="1:11">
      <c r="A3308">
        <f t="shared" si="834"/>
        <v>77</v>
      </c>
      <c r="B3308">
        <f t="shared" si="833"/>
        <v>39</v>
      </c>
      <c r="C3308" s="1" t="s">
        <v>2</v>
      </c>
      <c r="D3308" t="str">
        <f t="shared" si="841"/>
        <v>}</v>
      </c>
      <c r="E3308" t="s">
        <v>85</v>
      </c>
      <c r="F3308" t="s">
        <v>116</v>
      </c>
      <c r="H3308" s="22">
        <f t="shared" si="840"/>
        <v>0</v>
      </c>
      <c r="I3308" s="22" t="s">
        <v>127</v>
      </c>
      <c r="K3308" t="b">
        <f t="shared" ca="1" si="832"/>
        <v>0</v>
      </c>
    </row>
    <row r="3309" spans="1:11">
      <c r="A3309">
        <f t="shared" si="834"/>
        <v>77</v>
      </c>
      <c r="B3309">
        <f t="shared" si="833"/>
        <v>40</v>
      </c>
      <c r="C3309" s="1" t="s">
        <v>4</v>
      </c>
      <c r="D3309" t="str">
        <f t="shared" si="841"/>
        <v>],</v>
      </c>
      <c r="E3309" t="s">
        <v>85</v>
      </c>
      <c r="F3309" t="s">
        <v>116</v>
      </c>
      <c r="H3309" s="22">
        <f t="shared" si="840"/>
        <v>0</v>
      </c>
      <c r="I3309" s="22" t="s">
        <v>127</v>
      </c>
      <c r="K3309" t="b">
        <f t="shared" ca="1" si="832"/>
        <v>0</v>
      </c>
    </row>
    <row r="3310" spans="1:11">
      <c r="A3310">
        <f t="shared" si="834"/>
        <v>77</v>
      </c>
      <c r="B3310">
        <f t="shared" si="833"/>
        <v>41</v>
      </c>
      <c r="C3310" s="1" t="s">
        <v>19</v>
      </c>
      <c r="D3310" t="str">
        <f>CONCATENATE(C3310," ",A3310,",")</f>
        <v>"fee_id": 77,</v>
      </c>
      <c r="E3310" t="s">
        <v>85</v>
      </c>
      <c r="F3310" t="s">
        <v>116</v>
      </c>
      <c r="H3310" s="22">
        <f t="shared" si="840"/>
        <v>0</v>
      </c>
      <c r="I3310" s="22" t="s">
        <v>127</v>
      </c>
      <c r="K3310" t="b">
        <f t="shared" ca="1" si="832"/>
        <v>0</v>
      </c>
    </row>
    <row r="3311" spans="1:11">
      <c r="A3311">
        <f t="shared" si="834"/>
        <v>77</v>
      </c>
      <c r="B3311">
        <f t="shared" si="833"/>
        <v>42</v>
      </c>
      <c r="C3311" s="1" t="s">
        <v>129</v>
      </c>
      <c r="D3311" t="str">
        <f>CONCATENATE(C3311,E3311,"2",F3311,"""")</f>
        <v>"route_id": "SHG2WEK"</v>
      </c>
      <c r="E3311" t="s">
        <v>85</v>
      </c>
      <c r="F3311" t="s">
        <v>116</v>
      </c>
      <c r="H3311" s="22">
        <f t="shared" si="840"/>
        <v>0</v>
      </c>
      <c r="I3311" s="22" t="s">
        <v>127</v>
      </c>
      <c r="K3311" t="b">
        <f t="shared" ca="1" si="832"/>
        <v>0</v>
      </c>
    </row>
    <row r="3312" spans="1:11">
      <c r="A3312">
        <f t="shared" si="834"/>
        <v>77</v>
      </c>
      <c r="B3312">
        <f t="shared" si="833"/>
        <v>43</v>
      </c>
      <c r="C3312" s="1" t="s">
        <v>1</v>
      </c>
      <c r="D3312" t="str">
        <f>IF(D3313="","}",C3312)</f>
        <v>},</v>
      </c>
      <c r="E3312" t="s">
        <v>85</v>
      </c>
      <c r="F3312" t="s">
        <v>116</v>
      </c>
      <c r="H3312" s="22">
        <f t="shared" si="840"/>
        <v>0</v>
      </c>
      <c r="I3312" s="22" t="s">
        <v>127</v>
      </c>
      <c r="K3312" t="b">
        <f t="shared" ca="1" si="832"/>
        <v>0</v>
      </c>
    </row>
    <row r="3313" spans="1:11">
      <c r="A3313">
        <f t="shared" si="834"/>
        <v>78</v>
      </c>
      <c r="B3313">
        <f t="shared" si="833"/>
        <v>1</v>
      </c>
      <c r="C3313" s="1" t="s">
        <v>0</v>
      </c>
      <c r="D3313" t="str">
        <f>C3313</f>
        <v>{</v>
      </c>
      <c r="E3313" t="s">
        <v>87</v>
      </c>
      <c r="F3313" t="s">
        <v>116</v>
      </c>
      <c r="H3313" s="22">
        <f t="shared" si="840"/>
        <v>0</v>
      </c>
      <c r="I3313" s="22" t="s">
        <v>127</v>
      </c>
      <c r="K3313" t="b">
        <f t="shared" ca="1" si="832"/>
        <v>0</v>
      </c>
    </row>
    <row r="3314" spans="1:11">
      <c r="A3314">
        <f t="shared" si="834"/>
        <v>78</v>
      </c>
      <c r="B3314">
        <f t="shared" si="833"/>
        <v>2</v>
      </c>
      <c r="C3314" s="1" t="s">
        <v>5</v>
      </c>
      <c r="D3314" t="str">
        <f t="shared" ref="D3314:D3317" si="842">C3314</f>
        <v>"fee_data":[</v>
      </c>
      <c r="E3314" t="s">
        <v>87</v>
      </c>
      <c r="F3314" t="s">
        <v>116</v>
      </c>
      <c r="H3314" s="22">
        <f t="shared" si="840"/>
        <v>0</v>
      </c>
      <c r="I3314" s="22" t="s">
        <v>127</v>
      </c>
      <c r="K3314" t="b">
        <f t="shared" ca="1" si="832"/>
        <v>0</v>
      </c>
    </row>
    <row r="3315" spans="1:11">
      <c r="A3315">
        <f t="shared" si="834"/>
        <v>78</v>
      </c>
      <c r="B3315">
        <f t="shared" si="833"/>
        <v>3</v>
      </c>
      <c r="C3315" s="1" t="s">
        <v>0</v>
      </c>
      <c r="D3315" t="str">
        <f t="shared" si="842"/>
        <v>{</v>
      </c>
      <c r="E3315" t="s">
        <v>87</v>
      </c>
      <c r="F3315" t="s">
        <v>116</v>
      </c>
      <c r="H3315" s="22">
        <f t="shared" si="840"/>
        <v>0</v>
      </c>
      <c r="I3315" s="22" t="s">
        <v>127</v>
      </c>
      <c r="K3315" t="b">
        <f t="shared" ca="1" si="832"/>
        <v>0</v>
      </c>
    </row>
    <row r="3316" spans="1:11">
      <c r="A3316">
        <f t="shared" si="834"/>
        <v>78</v>
      </c>
      <c r="B3316">
        <f t="shared" si="833"/>
        <v>4</v>
      </c>
      <c r="C3316" s="24" t="s">
        <v>133</v>
      </c>
      <c r="D3316" t="str">
        <f>CONCATENATE(C3316,$M$1,",",$N$1,""",")</f>
        <v>"fee_date":"2019,2",</v>
      </c>
      <c r="E3316" t="s">
        <v>87</v>
      </c>
      <c r="F3316" t="s">
        <v>116</v>
      </c>
      <c r="H3316" s="22">
        <f t="shared" si="840"/>
        <v>0</v>
      </c>
      <c r="I3316" s="22" t="s">
        <v>127</v>
      </c>
      <c r="K3316" t="b">
        <f t="shared" ca="1" si="832"/>
        <v>0</v>
      </c>
    </row>
    <row r="3317" spans="1:11">
      <c r="A3317">
        <f t="shared" si="834"/>
        <v>78</v>
      </c>
      <c r="B3317">
        <f t="shared" si="833"/>
        <v>5</v>
      </c>
      <c r="C3317" s="1" t="s">
        <v>6</v>
      </c>
      <c r="D3317" t="str">
        <f t="shared" si="842"/>
        <v>"fee_detail":[</v>
      </c>
      <c r="E3317" t="s">
        <v>87</v>
      </c>
      <c r="F3317" t="s">
        <v>116</v>
      </c>
      <c r="H3317" s="22">
        <f t="shared" si="840"/>
        <v>0</v>
      </c>
      <c r="I3317" s="22" t="s">
        <v>127</v>
      </c>
      <c r="K3317" t="b">
        <f t="shared" ca="1" si="832"/>
        <v>0</v>
      </c>
    </row>
    <row r="3318" spans="1:11">
      <c r="A3318">
        <f t="shared" si="834"/>
        <v>78</v>
      </c>
      <c r="B3318">
        <f t="shared" si="833"/>
        <v>6</v>
      </c>
      <c r="C3318" s="1" t="s">
        <v>0</v>
      </c>
      <c r="D3318" t="str">
        <f>IF(J3319=0,"",C3318)</f>
        <v>{</v>
      </c>
      <c r="E3318" t="s">
        <v>87</v>
      </c>
      <c r="F3318" t="s">
        <v>116</v>
      </c>
      <c r="H3318" s="22">
        <f t="shared" si="840"/>
        <v>0</v>
      </c>
      <c r="I3318" s="22" t="s">
        <v>127</v>
      </c>
      <c r="K3318" t="b">
        <f t="shared" ca="1" si="832"/>
        <v>0</v>
      </c>
    </row>
    <row r="3319" spans="1:11">
      <c r="A3319" s="14">
        <f t="shared" si="834"/>
        <v>78</v>
      </c>
      <c r="B3319" s="14">
        <f t="shared" si="833"/>
        <v>7</v>
      </c>
      <c r="C3319" s="15" t="s">
        <v>15</v>
      </c>
      <c r="D3319" s="14" t="str">
        <f>IF(ISNUMBER(SEARCH("n/a",H3319)),"",CONCATENATE(C3319," ",H3319,","))</f>
        <v>"adult_cny": 87,</v>
      </c>
      <c r="E3319" s="14" t="s">
        <v>87</v>
      </c>
      <c r="F3319" t="s">
        <v>116</v>
      </c>
      <c r="G3319" t="s">
        <v>117</v>
      </c>
      <c r="H3319" s="22">
        <f t="shared" si="840"/>
        <v>87</v>
      </c>
      <c r="I3319" s="22" t="s">
        <v>127</v>
      </c>
      <c r="J3319">
        <f>COUNT(H3319:H3322)</f>
        <v>4</v>
      </c>
      <c r="K3319" t="b">
        <f t="shared" ca="1" si="832"/>
        <v>0</v>
      </c>
    </row>
    <row r="3320" spans="1:11">
      <c r="A3320" s="14">
        <f t="shared" si="834"/>
        <v>78</v>
      </c>
      <c r="B3320" s="14">
        <f t="shared" si="833"/>
        <v>8</v>
      </c>
      <c r="C3320" s="15" t="s">
        <v>16</v>
      </c>
      <c r="D3320" s="14" t="str">
        <f t="shared" ref="D3320:D3322" si="843">IF(ISNUMBER(SEARCH("n/a",H3320)),"",CONCATENATE(C3320," ",H3320,","))</f>
        <v>"adult_hkd": 101,</v>
      </c>
      <c r="E3320" s="14" t="s">
        <v>87</v>
      </c>
      <c r="F3320" t="s">
        <v>116</v>
      </c>
      <c r="G3320" t="s">
        <v>117</v>
      </c>
      <c r="H3320" s="22">
        <f t="shared" si="840"/>
        <v>101</v>
      </c>
      <c r="I3320" s="22" t="s">
        <v>127</v>
      </c>
      <c r="K3320" t="b">
        <f t="shared" ca="1" si="832"/>
        <v>0</v>
      </c>
    </row>
    <row r="3321" spans="1:11">
      <c r="A3321" s="14">
        <f t="shared" si="834"/>
        <v>78</v>
      </c>
      <c r="B3321" s="14">
        <f t="shared" si="833"/>
        <v>9</v>
      </c>
      <c r="C3321" s="15" t="s">
        <v>17</v>
      </c>
      <c r="D3321" s="14" t="str">
        <f t="shared" si="843"/>
        <v>"child_cny": 44,</v>
      </c>
      <c r="E3321" s="14" t="s">
        <v>87</v>
      </c>
      <c r="F3321" t="s">
        <v>116</v>
      </c>
      <c r="G3321" t="s">
        <v>117</v>
      </c>
      <c r="H3321" s="22">
        <f t="shared" si="840"/>
        <v>44</v>
      </c>
      <c r="I3321" s="22" t="s">
        <v>127</v>
      </c>
      <c r="K3321" t="b">
        <f t="shared" ca="1" si="832"/>
        <v>0</v>
      </c>
    </row>
    <row r="3322" spans="1:11">
      <c r="A3322" s="14">
        <f t="shared" si="834"/>
        <v>78</v>
      </c>
      <c r="B3322" s="14">
        <f t="shared" si="833"/>
        <v>10</v>
      </c>
      <c r="C3322" s="15" t="s">
        <v>18</v>
      </c>
      <c r="D3322" s="14" t="str">
        <f t="shared" si="843"/>
        <v>"child_hkd": 51,</v>
      </c>
      <c r="E3322" s="14" t="s">
        <v>87</v>
      </c>
      <c r="F3322" t="s">
        <v>116</v>
      </c>
      <c r="G3322" t="s">
        <v>117</v>
      </c>
      <c r="H3322" s="22">
        <f t="shared" si="840"/>
        <v>51</v>
      </c>
      <c r="I3322" s="22" t="s">
        <v>127</v>
      </c>
      <c r="K3322" t="b">
        <f t="shared" ca="1" si="832"/>
        <v>0</v>
      </c>
    </row>
    <row r="3323" spans="1:11">
      <c r="A3323">
        <f t="shared" si="834"/>
        <v>78</v>
      </c>
      <c r="B3323">
        <f t="shared" si="833"/>
        <v>11</v>
      </c>
      <c r="C3323" s="1" t="s">
        <v>7</v>
      </c>
      <c r="D3323" t="str">
        <f>IF(J3319=0,"",C3323)</f>
        <v>"class_title":"second_class",</v>
      </c>
      <c r="E3323" t="s">
        <v>87</v>
      </c>
      <c r="F3323" t="s">
        <v>116</v>
      </c>
      <c r="H3323" s="22">
        <f t="shared" si="840"/>
        <v>0</v>
      </c>
      <c r="I3323" s="22" t="s">
        <v>127</v>
      </c>
      <c r="K3323" t="b">
        <f t="shared" ca="1" si="832"/>
        <v>0</v>
      </c>
    </row>
    <row r="3324" spans="1:11">
      <c r="A3324">
        <f t="shared" si="834"/>
        <v>78</v>
      </c>
      <c r="B3324">
        <f t="shared" si="833"/>
        <v>12</v>
      </c>
      <c r="C3324" s="1" t="s">
        <v>8</v>
      </c>
      <c r="D3324" t="str">
        <f>IF(J3319=0,"",C3324)</f>
        <v>"class_type":4</v>
      </c>
      <c r="E3324" t="s">
        <v>87</v>
      </c>
      <c r="F3324" t="s">
        <v>116</v>
      </c>
      <c r="H3324" s="22">
        <f t="shared" si="840"/>
        <v>0</v>
      </c>
      <c r="I3324" s="22" t="s">
        <v>127</v>
      </c>
      <c r="K3324" t="b">
        <f t="shared" ca="1" si="832"/>
        <v>0</v>
      </c>
    </row>
    <row r="3325" spans="1:11">
      <c r="A3325">
        <f t="shared" si="834"/>
        <v>78</v>
      </c>
      <c r="B3325">
        <f t="shared" si="833"/>
        <v>13</v>
      </c>
      <c r="C3325" s="1" t="s">
        <v>1</v>
      </c>
      <c r="D3325" t="str">
        <f>IF(J3319=0,"",IF(SUM(J3327:J3343)&gt;0,C3325,"}"))</f>
        <v>},</v>
      </c>
      <c r="E3325" t="s">
        <v>87</v>
      </c>
      <c r="F3325" t="s">
        <v>116</v>
      </c>
      <c r="H3325" s="22">
        <f t="shared" si="840"/>
        <v>0</v>
      </c>
      <c r="I3325" s="22" t="s">
        <v>127</v>
      </c>
      <c r="K3325" t="b">
        <f t="shared" ca="1" si="832"/>
        <v>0</v>
      </c>
    </row>
    <row r="3326" spans="1:11">
      <c r="A3326">
        <f t="shared" si="834"/>
        <v>78</v>
      </c>
      <c r="B3326">
        <f t="shared" si="833"/>
        <v>14</v>
      </c>
      <c r="C3326" s="1" t="s">
        <v>0</v>
      </c>
      <c r="D3326" t="str">
        <f>IF(J3327=0,"",C3326)</f>
        <v>{</v>
      </c>
      <c r="E3326" t="s">
        <v>87</v>
      </c>
      <c r="F3326" t="s">
        <v>116</v>
      </c>
      <c r="H3326" s="22">
        <f t="shared" si="840"/>
        <v>0</v>
      </c>
      <c r="I3326" s="22" t="s">
        <v>127</v>
      </c>
      <c r="K3326" t="b">
        <f t="shared" ca="1" si="832"/>
        <v>0</v>
      </c>
    </row>
    <row r="3327" spans="1:11">
      <c r="A3327" s="16">
        <f t="shared" si="834"/>
        <v>78</v>
      </c>
      <c r="B3327" s="16">
        <f t="shared" si="833"/>
        <v>15</v>
      </c>
      <c r="C3327" s="17" t="s">
        <v>15</v>
      </c>
      <c r="D3327" s="16" t="str">
        <f>IF(ISNUMBER(SEARCH("n/a",H3327)),"",CONCATENATE(C3327," ",H3327,","))</f>
        <v>"adult_cny": 140,</v>
      </c>
      <c r="E3327" s="16" t="s">
        <v>87</v>
      </c>
      <c r="F3327" t="s">
        <v>116</v>
      </c>
      <c r="G3327" t="s">
        <v>118</v>
      </c>
      <c r="H3327" s="22">
        <f t="shared" si="840"/>
        <v>140</v>
      </c>
      <c r="I3327" s="22" t="s">
        <v>127</v>
      </c>
      <c r="J3327">
        <f>COUNT(H3327:H3330)</f>
        <v>4</v>
      </c>
      <c r="K3327" t="b">
        <f t="shared" ca="1" si="832"/>
        <v>0</v>
      </c>
    </row>
    <row r="3328" spans="1:11">
      <c r="A3328" s="16">
        <f t="shared" si="834"/>
        <v>78</v>
      </c>
      <c r="B3328" s="16">
        <f t="shared" si="833"/>
        <v>16</v>
      </c>
      <c r="C3328" s="17" t="s">
        <v>16</v>
      </c>
      <c r="D3328" s="16" t="str">
        <f t="shared" ref="D3328:D3330" si="844">IF(ISNUMBER(SEARCH("n/a",H3328)),"",CONCATENATE(C3328," ",H3328,","))</f>
        <v>"adult_hkd": 162,</v>
      </c>
      <c r="E3328" s="16" t="s">
        <v>87</v>
      </c>
      <c r="F3328" t="s">
        <v>116</v>
      </c>
      <c r="G3328" t="s">
        <v>118</v>
      </c>
      <c r="H3328" s="22">
        <f t="shared" si="840"/>
        <v>162</v>
      </c>
      <c r="I3328" s="22" t="s">
        <v>127</v>
      </c>
      <c r="K3328" t="b">
        <f t="shared" ca="1" si="832"/>
        <v>0</v>
      </c>
    </row>
    <row r="3329" spans="1:11">
      <c r="A3329" s="16">
        <f t="shared" si="834"/>
        <v>78</v>
      </c>
      <c r="B3329" s="16">
        <f t="shared" si="833"/>
        <v>17</v>
      </c>
      <c r="C3329" s="17" t="s">
        <v>17</v>
      </c>
      <c r="D3329" s="16" t="str">
        <f t="shared" si="844"/>
        <v>"child_cny": 71,</v>
      </c>
      <c r="E3329" s="16" t="s">
        <v>87</v>
      </c>
      <c r="F3329" t="s">
        <v>116</v>
      </c>
      <c r="G3329" t="s">
        <v>118</v>
      </c>
      <c r="H3329" s="22">
        <f t="shared" si="840"/>
        <v>71</v>
      </c>
      <c r="I3329" s="22" t="s">
        <v>127</v>
      </c>
      <c r="K3329" t="b">
        <f t="shared" ca="1" si="832"/>
        <v>0</v>
      </c>
    </row>
    <row r="3330" spans="1:11">
      <c r="A3330" s="16">
        <f t="shared" si="834"/>
        <v>78</v>
      </c>
      <c r="B3330" s="16">
        <f t="shared" si="833"/>
        <v>18</v>
      </c>
      <c r="C3330" s="17" t="s">
        <v>18</v>
      </c>
      <c r="D3330" s="16" t="str">
        <f t="shared" si="844"/>
        <v>"child_hkd": 82,</v>
      </c>
      <c r="E3330" s="16" t="s">
        <v>87</v>
      </c>
      <c r="F3330" t="s">
        <v>116</v>
      </c>
      <c r="G3330" t="s">
        <v>118</v>
      </c>
      <c r="H3330" s="22">
        <f t="shared" si="840"/>
        <v>82</v>
      </c>
      <c r="I3330" s="22" t="s">
        <v>127</v>
      </c>
      <c r="K3330" t="b">
        <f t="shared" ref="K3330:K3393" ca="1" si="845">IF(EXACT($N$1,$N$2),"",FALSE)</f>
        <v>0</v>
      </c>
    </row>
    <row r="3331" spans="1:11">
      <c r="A3331">
        <f t="shared" si="834"/>
        <v>78</v>
      </c>
      <c r="B3331">
        <f t="shared" ref="B3331:B3394" si="846">MOD((ROW(C3331)-2),43)+1</f>
        <v>19</v>
      </c>
      <c r="C3331" s="1" t="s">
        <v>9</v>
      </c>
      <c r="D3331" t="str">
        <f>IF(J3327=0,"",C3331)</f>
        <v>"class_title":"first_class",</v>
      </c>
      <c r="E3331" t="s">
        <v>87</v>
      </c>
      <c r="F3331" t="s">
        <v>116</v>
      </c>
      <c r="H3331" s="22">
        <f t="shared" si="840"/>
        <v>0</v>
      </c>
      <c r="I3331" s="22" t="s">
        <v>127</v>
      </c>
      <c r="K3331" t="b">
        <f t="shared" ca="1" si="845"/>
        <v>0</v>
      </c>
    </row>
    <row r="3332" spans="1:11">
      <c r="A3332">
        <f t="shared" si="834"/>
        <v>78</v>
      </c>
      <c r="B3332">
        <f t="shared" si="846"/>
        <v>20</v>
      </c>
      <c r="C3332" s="1" t="s">
        <v>10</v>
      </c>
      <c r="D3332" t="str">
        <f>IF(J3327=0,"",C3332)</f>
        <v>"class_type":3</v>
      </c>
      <c r="E3332" t="s">
        <v>87</v>
      </c>
      <c r="F3332" t="s">
        <v>116</v>
      </c>
      <c r="H3332" s="22">
        <f t="shared" si="840"/>
        <v>0</v>
      </c>
      <c r="I3332" s="22" t="s">
        <v>127</v>
      </c>
      <c r="K3332" t="b">
        <f t="shared" ca="1" si="845"/>
        <v>0</v>
      </c>
    </row>
    <row r="3333" spans="1:11">
      <c r="A3333">
        <f t="shared" si="834"/>
        <v>78</v>
      </c>
      <c r="B3333">
        <f t="shared" si="846"/>
        <v>21</v>
      </c>
      <c r="C3333" s="1" t="s">
        <v>1</v>
      </c>
      <c r="D3333" t="str">
        <f>IF(J3327=0,"",IF(SUM(J3335:J3351)&gt;0,C3333,"}"))</f>
        <v>},</v>
      </c>
      <c r="E3333" t="s">
        <v>87</v>
      </c>
      <c r="F3333" t="s">
        <v>116</v>
      </c>
      <c r="H3333" s="22">
        <f t="shared" si="840"/>
        <v>0</v>
      </c>
      <c r="I3333" s="22" t="s">
        <v>127</v>
      </c>
      <c r="K3333" t="b">
        <f t="shared" ca="1" si="845"/>
        <v>0</v>
      </c>
    </row>
    <row r="3334" spans="1:11">
      <c r="A3334">
        <f t="shared" si="834"/>
        <v>78</v>
      </c>
      <c r="B3334">
        <f t="shared" si="846"/>
        <v>22</v>
      </c>
      <c r="C3334" s="1" t="s">
        <v>0</v>
      </c>
      <c r="D3334" t="str">
        <f>IF(J3335=0,"",C3334)</f>
        <v>{</v>
      </c>
      <c r="E3334" t="s">
        <v>87</v>
      </c>
      <c r="F3334" t="s">
        <v>116</v>
      </c>
      <c r="H3334" s="22">
        <f t="shared" si="840"/>
        <v>0</v>
      </c>
      <c r="I3334" s="22" t="s">
        <v>127</v>
      </c>
      <c r="K3334" t="b">
        <f t="shared" ca="1" si="845"/>
        <v>0</v>
      </c>
    </row>
    <row r="3335" spans="1:11">
      <c r="A3335" s="18">
        <f t="shared" ref="A3335:A3355" si="847">ROUNDUP((ROW(C3335)-1)/43,0)</f>
        <v>78</v>
      </c>
      <c r="B3335" s="18">
        <f t="shared" si="846"/>
        <v>23</v>
      </c>
      <c r="C3335" s="19" t="s">
        <v>15</v>
      </c>
      <c r="D3335" s="18" t="str">
        <f>IF(ISNUMBER(SEARCH("n/a",H3335)),"",CONCATENATE(C3335," ",H3335,","))</f>
        <v>"adult_cny": 159,</v>
      </c>
      <c r="E3335" s="18" t="s">
        <v>87</v>
      </c>
      <c r="F3335" t="s">
        <v>116</v>
      </c>
      <c r="G3335" t="s">
        <v>119</v>
      </c>
      <c r="H3335" s="22">
        <f t="shared" si="840"/>
        <v>159</v>
      </c>
      <c r="I3335" s="22" t="s">
        <v>127</v>
      </c>
      <c r="J3335">
        <f>COUNT(H3335:H3338)</f>
        <v>4</v>
      </c>
      <c r="K3335" t="b">
        <f t="shared" ca="1" si="845"/>
        <v>0</v>
      </c>
    </row>
    <row r="3336" spans="1:11">
      <c r="A3336" s="18">
        <f t="shared" si="847"/>
        <v>78</v>
      </c>
      <c r="B3336" s="18">
        <f t="shared" si="846"/>
        <v>24</v>
      </c>
      <c r="C3336" s="19" t="s">
        <v>16</v>
      </c>
      <c r="D3336" s="18" t="str">
        <f t="shared" ref="D3336:D3338" si="848">IF(ISNUMBER(SEARCH("n/a",H3336)),"",CONCATENATE(C3336," ",H3336,","))</f>
        <v>"adult_hkd": 184,</v>
      </c>
      <c r="E3336" s="18" t="s">
        <v>87</v>
      </c>
      <c r="F3336" t="s">
        <v>116</v>
      </c>
      <c r="G3336" t="s">
        <v>119</v>
      </c>
      <c r="H3336" s="22">
        <f t="shared" si="840"/>
        <v>184</v>
      </c>
      <c r="I3336" s="22" t="s">
        <v>127</v>
      </c>
      <c r="K3336" t="b">
        <f t="shared" ca="1" si="845"/>
        <v>0</v>
      </c>
    </row>
    <row r="3337" spans="1:11">
      <c r="A3337" s="18">
        <f t="shared" si="847"/>
        <v>78</v>
      </c>
      <c r="B3337" s="18">
        <f t="shared" si="846"/>
        <v>25</v>
      </c>
      <c r="C3337" s="19" t="s">
        <v>17</v>
      </c>
      <c r="D3337" s="18" t="str">
        <f t="shared" si="848"/>
        <v>"child_cny": 80,</v>
      </c>
      <c r="E3337" s="18" t="s">
        <v>87</v>
      </c>
      <c r="F3337" t="s">
        <v>116</v>
      </c>
      <c r="G3337" t="s">
        <v>119</v>
      </c>
      <c r="H3337" s="22">
        <f t="shared" si="840"/>
        <v>80</v>
      </c>
      <c r="I3337" s="22" t="s">
        <v>127</v>
      </c>
      <c r="K3337" t="b">
        <f t="shared" ca="1" si="845"/>
        <v>0</v>
      </c>
    </row>
    <row r="3338" spans="1:11">
      <c r="A3338" s="18">
        <f t="shared" si="847"/>
        <v>78</v>
      </c>
      <c r="B3338" s="18">
        <f t="shared" si="846"/>
        <v>26</v>
      </c>
      <c r="C3338" s="19" t="s">
        <v>18</v>
      </c>
      <c r="D3338" s="18" t="str">
        <f t="shared" si="848"/>
        <v>"child_hkd": 93,</v>
      </c>
      <c r="E3338" s="18" t="s">
        <v>87</v>
      </c>
      <c r="F3338" t="s">
        <v>116</v>
      </c>
      <c r="G3338" t="s">
        <v>119</v>
      </c>
      <c r="H3338" s="22">
        <f t="shared" si="840"/>
        <v>93</v>
      </c>
      <c r="I3338" s="22" t="s">
        <v>127</v>
      </c>
      <c r="K3338" t="b">
        <f t="shared" ca="1" si="845"/>
        <v>0</v>
      </c>
    </row>
    <row r="3339" spans="1:11">
      <c r="A3339">
        <f t="shared" si="847"/>
        <v>78</v>
      </c>
      <c r="B3339">
        <f t="shared" si="846"/>
        <v>27</v>
      </c>
      <c r="C3339" s="1" t="s">
        <v>11</v>
      </c>
      <c r="D3339" t="str">
        <f>IF(J3335=0,"",C3339)</f>
        <v>"class_title":"premium_class",</v>
      </c>
      <c r="E3339" t="s">
        <v>87</v>
      </c>
      <c r="F3339" t="s">
        <v>116</v>
      </c>
      <c r="H3339" s="22">
        <f t="shared" si="840"/>
        <v>0</v>
      </c>
      <c r="I3339" s="22" t="s">
        <v>127</v>
      </c>
      <c r="K3339" t="b">
        <f t="shared" ca="1" si="845"/>
        <v>0</v>
      </c>
    </row>
    <row r="3340" spans="1:11">
      <c r="A3340">
        <f t="shared" si="847"/>
        <v>78</v>
      </c>
      <c r="B3340">
        <f t="shared" si="846"/>
        <v>28</v>
      </c>
      <c r="C3340" s="1" t="s">
        <v>12</v>
      </c>
      <c r="D3340" t="str">
        <f>IF(J3335=0,"",C3340)</f>
        <v>"class_type":2</v>
      </c>
      <c r="E3340" t="s">
        <v>87</v>
      </c>
      <c r="F3340" t="s">
        <v>116</v>
      </c>
      <c r="H3340" s="22">
        <f t="shared" si="840"/>
        <v>0</v>
      </c>
      <c r="I3340" s="22" t="s">
        <v>127</v>
      </c>
      <c r="K3340" t="b">
        <f t="shared" ca="1" si="845"/>
        <v>0</v>
      </c>
    </row>
    <row r="3341" spans="1:11">
      <c r="A3341">
        <f t="shared" si="847"/>
        <v>78</v>
      </c>
      <c r="B3341">
        <f t="shared" si="846"/>
        <v>29</v>
      </c>
      <c r="C3341" s="1" t="s">
        <v>1</v>
      </c>
      <c r="D3341" t="str">
        <f>IF(J3335=0,"",IF(SUM(J3343:J3359)&gt;0,C3341,"}"))</f>
        <v>},</v>
      </c>
      <c r="E3341" t="s">
        <v>87</v>
      </c>
      <c r="F3341" t="s">
        <v>116</v>
      </c>
      <c r="H3341" s="22">
        <f t="shared" si="840"/>
        <v>0</v>
      </c>
      <c r="I3341" s="22" t="s">
        <v>127</v>
      </c>
      <c r="K3341" t="b">
        <f t="shared" ca="1" si="845"/>
        <v>0</v>
      </c>
    </row>
    <row r="3342" spans="1:11">
      <c r="A3342">
        <f t="shared" si="847"/>
        <v>78</v>
      </c>
      <c r="B3342">
        <f t="shared" si="846"/>
        <v>30</v>
      </c>
      <c r="C3342" s="1" t="s">
        <v>0</v>
      </c>
      <c r="D3342" t="str">
        <f>IF(J3343=0,"",C3342)</f>
        <v>{</v>
      </c>
      <c r="E3342" t="s">
        <v>87</v>
      </c>
      <c r="F3342" t="s">
        <v>116</v>
      </c>
      <c r="H3342" s="22">
        <f t="shared" si="840"/>
        <v>0</v>
      </c>
      <c r="I3342" s="22" t="s">
        <v>127</v>
      </c>
      <c r="K3342" t="b">
        <f t="shared" ca="1" si="845"/>
        <v>0</v>
      </c>
    </row>
    <row r="3343" spans="1:11">
      <c r="A3343" s="20">
        <f t="shared" si="847"/>
        <v>78</v>
      </c>
      <c r="B3343" s="20">
        <f t="shared" si="846"/>
        <v>31</v>
      </c>
      <c r="C3343" s="21" t="s">
        <v>15</v>
      </c>
      <c r="D3343" s="20" t="str">
        <f>IF(ISNUMBER(SEARCH("n/a",H3343)),"",CONCATENATE(C3343," ",H3343,","))</f>
        <v>"adult_cny": 264,</v>
      </c>
      <c r="E3343" s="20" t="s">
        <v>87</v>
      </c>
      <c r="F3343" t="s">
        <v>116</v>
      </c>
      <c r="G3343" t="s">
        <v>120</v>
      </c>
      <c r="H3343" s="22">
        <f t="shared" si="840"/>
        <v>264</v>
      </c>
      <c r="I3343" s="22" t="s">
        <v>127</v>
      </c>
      <c r="J3343">
        <f>COUNT(H3343:H3346)</f>
        <v>4</v>
      </c>
      <c r="K3343" t="b">
        <f t="shared" ca="1" si="845"/>
        <v>0</v>
      </c>
    </row>
    <row r="3344" spans="1:11">
      <c r="A3344" s="20">
        <f t="shared" si="847"/>
        <v>78</v>
      </c>
      <c r="B3344" s="20">
        <f t="shared" si="846"/>
        <v>32</v>
      </c>
      <c r="C3344" s="21" t="s">
        <v>16</v>
      </c>
      <c r="D3344" s="20" t="str">
        <f t="shared" ref="D3344:D3346" si="849">IF(ISNUMBER(SEARCH("n/a",H3344)),"",CONCATENATE(C3344," ",H3344,","))</f>
        <v>"adult_hkd": 306,</v>
      </c>
      <c r="E3344" s="20" t="s">
        <v>87</v>
      </c>
      <c r="F3344" t="s">
        <v>116</v>
      </c>
      <c r="G3344" t="s">
        <v>120</v>
      </c>
      <c r="H3344" s="22">
        <f t="shared" si="840"/>
        <v>306</v>
      </c>
      <c r="I3344" s="22" t="s">
        <v>127</v>
      </c>
      <c r="K3344" t="b">
        <f t="shared" ca="1" si="845"/>
        <v>0</v>
      </c>
    </row>
    <row r="3345" spans="1:11">
      <c r="A3345" s="20">
        <f t="shared" si="847"/>
        <v>78</v>
      </c>
      <c r="B3345" s="20">
        <f t="shared" si="846"/>
        <v>33</v>
      </c>
      <c r="C3345" s="21" t="s">
        <v>17</v>
      </c>
      <c r="D3345" s="20" t="str">
        <f t="shared" si="849"/>
        <v>"child_cny": 133,</v>
      </c>
      <c r="E3345" s="20" t="s">
        <v>87</v>
      </c>
      <c r="F3345" t="s">
        <v>116</v>
      </c>
      <c r="G3345" t="s">
        <v>120</v>
      </c>
      <c r="H3345" s="22">
        <f t="shared" si="840"/>
        <v>133</v>
      </c>
      <c r="I3345" s="22" t="s">
        <v>127</v>
      </c>
      <c r="K3345" t="b">
        <f t="shared" ca="1" si="845"/>
        <v>0</v>
      </c>
    </row>
    <row r="3346" spans="1:11">
      <c r="A3346" s="20">
        <f t="shared" si="847"/>
        <v>78</v>
      </c>
      <c r="B3346" s="20">
        <f t="shared" si="846"/>
        <v>34</v>
      </c>
      <c r="C3346" s="21" t="s">
        <v>18</v>
      </c>
      <c r="D3346" s="20" t="str">
        <f t="shared" si="849"/>
        <v>"child_hkd": 154,</v>
      </c>
      <c r="E3346" s="20" t="s">
        <v>87</v>
      </c>
      <c r="F3346" t="s">
        <v>116</v>
      </c>
      <c r="G3346" t="s">
        <v>120</v>
      </c>
      <c r="H3346" s="22">
        <f t="shared" si="840"/>
        <v>154</v>
      </c>
      <c r="I3346" s="22" t="s">
        <v>127</v>
      </c>
      <c r="K3346" t="b">
        <f t="shared" ca="1" si="845"/>
        <v>0</v>
      </c>
    </row>
    <row r="3347" spans="1:11">
      <c r="A3347">
        <f t="shared" si="847"/>
        <v>78</v>
      </c>
      <c r="B3347">
        <f t="shared" si="846"/>
        <v>35</v>
      </c>
      <c r="C3347" s="1" t="s">
        <v>13</v>
      </c>
      <c r="D3347" t="str">
        <f>IF(J3343=0,"",C3347)</f>
        <v>"class_title":"business_class",</v>
      </c>
      <c r="E3347" t="s">
        <v>87</v>
      </c>
      <c r="F3347" t="s">
        <v>116</v>
      </c>
      <c r="H3347" s="22">
        <f t="shared" si="840"/>
        <v>0</v>
      </c>
      <c r="I3347" s="22" t="s">
        <v>127</v>
      </c>
      <c r="K3347" t="b">
        <f t="shared" ca="1" si="845"/>
        <v>0</v>
      </c>
    </row>
    <row r="3348" spans="1:11">
      <c r="A3348">
        <f t="shared" si="847"/>
        <v>78</v>
      </c>
      <c r="B3348">
        <f t="shared" si="846"/>
        <v>36</v>
      </c>
      <c r="C3348" s="1" t="s">
        <v>14</v>
      </c>
      <c r="D3348" t="str">
        <f>IF(J3343=0,"",C3348)</f>
        <v>"class_type":1</v>
      </c>
      <c r="E3348" t="s">
        <v>87</v>
      </c>
      <c r="F3348" t="s">
        <v>116</v>
      </c>
      <c r="H3348" s="22">
        <f t="shared" si="840"/>
        <v>0</v>
      </c>
      <c r="I3348" s="22" t="s">
        <v>127</v>
      </c>
      <c r="K3348" t="b">
        <f t="shared" ca="1" si="845"/>
        <v>0</v>
      </c>
    </row>
    <row r="3349" spans="1:11">
      <c r="A3349">
        <f t="shared" si="847"/>
        <v>78</v>
      </c>
      <c r="B3349">
        <f t="shared" si="846"/>
        <v>37</v>
      </c>
      <c r="C3349" s="1" t="s">
        <v>2</v>
      </c>
      <c r="D3349" t="str">
        <f>IF(J3343=0,"",C3349)</f>
        <v>}</v>
      </c>
      <c r="E3349" t="s">
        <v>87</v>
      </c>
      <c r="F3349" t="s">
        <v>116</v>
      </c>
      <c r="H3349" s="22">
        <f t="shared" si="840"/>
        <v>0</v>
      </c>
      <c r="I3349" s="22" t="s">
        <v>127</v>
      </c>
      <c r="K3349" t="b">
        <f t="shared" ca="1" si="845"/>
        <v>0</v>
      </c>
    </row>
    <row r="3350" spans="1:11">
      <c r="A3350">
        <f t="shared" si="847"/>
        <v>78</v>
      </c>
      <c r="B3350">
        <f t="shared" si="846"/>
        <v>38</v>
      </c>
      <c r="C3350" s="1" t="s">
        <v>3</v>
      </c>
      <c r="D3350" t="str">
        <f t="shared" ref="D3350:D3352" si="850">C3350</f>
        <v>]</v>
      </c>
      <c r="E3350" t="s">
        <v>87</v>
      </c>
      <c r="F3350" t="s">
        <v>116</v>
      </c>
      <c r="H3350" s="22">
        <f t="shared" si="840"/>
        <v>0</v>
      </c>
      <c r="I3350" s="22" t="s">
        <v>127</v>
      </c>
      <c r="K3350" t="b">
        <f t="shared" ca="1" si="845"/>
        <v>0</v>
      </c>
    </row>
    <row r="3351" spans="1:11">
      <c r="A3351">
        <f t="shared" si="847"/>
        <v>78</v>
      </c>
      <c r="B3351">
        <f t="shared" si="846"/>
        <v>39</v>
      </c>
      <c r="C3351" s="1" t="s">
        <v>2</v>
      </c>
      <c r="D3351" t="str">
        <f t="shared" si="850"/>
        <v>}</v>
      </c>
      <c r="E3351" t="s">
        <v>87</v>
      </c>
      <c r="F3351" t="s">
        <v>116</v>
      </c>
      <c r="H3351" s="22">
        <f t="shared" si="840"/>
        <v>0</v>
      </c>
      <c r="I3351" s="22" t="s">
        <v>127</v>
      </c>
      <c r="K3351" t="b">
        <f t="shared" ca="1" si="845"/>
        <v>0</v>
      </c>
    </row>
    <row r="3352" spans="1:11">
      <c r="A3352">
        <f t="shared" si="847"/>
        <v>78</v>
      </c>
      <c r="B3352">
        <f t="shared" si="846"/>
        <v>40</v>
      </c>
      <c r="C3352" s="1" t="s">
        <v>4</v>
      </c>
      <c r="D3352" t="str">
        <f t="shared" si="850"/>
        <v>],</v>
      </c>
      <c r="E3352" t="s">
        <v>87</v>
      </c>
      <c r="F3352" t="s">
        <v>116</v>
      </c>
      <c r="H3352" s="22">
        <f t="shared" si="840"/>
        <v>0</v>
      </c>
      <c r="I3352" s="22" t="s">
        <v>127</v>
      </c>
      <c r="K3352" t="b">
        <f t="shared" ca="1" si="845"/>
        <v>0</v>
      </c>
    </row>
    <row r="3353" spans="1:11">
      <c r="A3353">
        <f t="shared" si="847"/>
        <v>78</v>
      </c>
      <c r="B3353">
        <f t="shared" si="846"/>
        <v>41</v>
      </c>
      <c r="C3353" s="1" t="s">
        <v>19</v>
      </c>
      <c r="D3353" t="str">
        <f>CONCATENATE(C3353," ",A3353,",")</f>
        <v>"fee_id": 78,</v>
      </c>
      <c r="E3353" t="s">
        <v>87</v>
      </c>
      <c r="F3353" t="s">
        <v>116</v>
      </c>
      <c r="H3353" s="22">
        <f t="shared" si="840"/>
        <v>0</v>
      </c>
      <c r="I3353" s="22" t="s">
        <v>127</v>
      </c>
      <c r="K3353" t="b">
        <f t="shared" ca="1" si="845"/>
        <v>0</v>
      </c>
    </row>
    <row r="3354" spans="1:11">
      <c r="A3354">
        <f t="shared" si="847"/>
        <v>78</v>
      </c>
      <c r="B3354">
        <f t="shared" si="846"/>
        <v>42</v>
      </c>
      <c r="C3354" s="1" t="s">
        <v>129</v>
      </c>
      <c r="D3354" t="str">
        <f>CONCATENATE(C3354,E3354,"2",F3354,"""")</f>
        <v>"route_id": "SHP2WEK"</v>
      </c>
      <c r="E3354" t="s">
        <v>87</v>
      </c>
      <c r="F3354" t="s">
        <v>116</v>
      </c>
      <c r="H3354" s="22">
        <f t="shared" si="840"/>
        <v>0</v>
      </c>
      <c r="I3354" s="22" t="s">
        <v>127</v>
      </c>
      <c r="K3354" t="b">
        <f t="shared" ca="1" si="845"/>
        <v>0</v>
      </c>
    </row>
    <row r="3355" spans="1:11">
      <c r="A3355">
        <f t="shared" si="847"/>
        <v>78</v>
      </c>
      <c r="B3355">
        <f t="shared" si="846"/>
        <v>43</v>
      </c>
      <c r="C3355" s="1" t="s">
        <v>1</v>
      </c>
      <c r="D3355" t="str">
        <f>IF(D3356="","}",C3355)</f>
        <v>},</v>
      </c>
      <c r="E3355" t="s">
        <v>87</v>
      </c>
      <c r="F3355" t="s">
        <v>116</v>
      </c>
      <c r="H3355" s="22">
        <f t="shared" si="840"/>
        <v>0</v>
      </c>
      <c r="I3355" s="22" t="s">
        <v>127</v>
      </c>
      <c r="K3355" t="b">
        <f t="shared" ca="1" si="845"/>
        <v>0</v>
      </c>
    </row>
    <row r="3356" spans="1:11">
      <c r="A3356">
        <f>ROUNDUP((ROW(C3356)-1)/43,0)</f>
        <v>79</v>
      </c>
      <c r="B3356">
        <f t="shared" si="846"/>
        <v>1</v>
      </c>
      <c r="C3356" s="1" t="s">
        <v>0</v>
      </c>
      <c r="D3356" t="str">
        <f>C3356</f>
        <v>{</v>
      </c>
      <c r="E3356" t="s">
        <v>89</v>
      </c>
      <c r="F3356" t="s">
        <v>116</v>
      </c>
      <c r="H3356" s="22">
        <f t="shared" si="840"/>
        <v>0</v>
      </c>
      <c r="I3356" s="22" t="s">
        <v>127</v>
      </c>
      <c r="K3356" t="b">
        <f t="shared" ca="1" si="845"/>
        <v>0</v>
      </c>
    </row>
    <row r="3357" spans="1:11">
      <c r="A3357">
        <f t="shared" ref="A3357:A3420" si="851">ROUNDUP((ROW(C3357)-1)/43,0)</f>
        <v>79</v>
      </c>
      <c r="B3357">
        <f t="shared" si="846"/>
        <v>2</v>
      </c>
      <c r="C3357" s="1" t="s">
        <v>5</v>
      </c>
      <c r="D3357" t="str">
        <f t="shared" ref="D3357:D3360" si="852">C3357</f>
        <v>"fee_data":[</v>
      </c>
      <c r="E3357" t="s">
        <v>89</v>
      </c>
      <c r="F3357" t="s">
        <v>116</v>
      </c>
      <c r="H3357" s="22">
        <f t="shared" si="840"/>
        <v>0</v>
      </c>
      <c r="I3357" s="22" t="s">
        <v>127</v>
      </c>
      <c r="K3357" t="b">
        <f t="shared" ca="1" si="845"/>
        <v>0</v>
      </c>
    </row>
    <row r="3358" spans="1:11">
      <c r="A3358">
        <f t="shared" si="851"/>
        <v>79</v>
      </c>
      <c r="B3358">
        <f t="shared" si="846"/>
        <v>3</v>
      </c>
      <c r="C3358" s="1" t="s">
        <v>0</v>
      </c>
      <c r="D3358" t="str">
        <f t="shared" si="852"/>
        <v>{</v>
      </c>
      <c r="E3358" t="s">
        <v>89</v>
      </c>
      <c r="F3358" t="s">
        <v>116</v>
      </c>
      <c r="H3358" s="22">
        <f t="shared" si="840"/>
        <v>0</v>
      </c>
      <c r="I3358" s="22" t="s">
        <v>127</v>
      </c>
      <c r="K3358" t="b">
        <f t="shared" ca="1" si="845"/>
        <v>0</v>
      </c>
    </row>
    <row r="3359" spans="1:11">
      <c r="A3359">
        <f t="shared" si="851"/>
        <v>79</v>
      </c>
      <c r="B3359">
        <f t="shared" si="846"/>
        <v>4</v>
      </c>
      <c r="C3359" s="24" t="s">
        <v>133</v>
      </c>
      <c r="D3359" t="str">
        <f>CONCATENATE(C3359,$M$1,",",$N$1,""",")</f>
        <v>"fee_date":"2019,2",</v>
      </c>
      <c r="E3359" t="s">
        <v>89</v>
      </c>
      <c r="F3359" t="s">
        <v>116</v>
      </c>
      <c r="H3359" s="22">
        <f t="shared" si="840"/>
        <v>0</v>
      </c>
      <c r="I3359" s="22" t="s">
        <v>127</v>
      </c>
      <c r="K3359" t="b">
        <f t="shared" ca="1" si="845"/>
        <v>0</v>
      </c>
    </row>
    <row r="3360" spans="1:11">
      <c r="A3360">
        <f t="shared" si="851"/>
        <v>79</v>
      </c>
      <c r="B3360">
        <f t="shared" si="846"/>
        <v>5</v>
      </c>
      <c r="C3360" s="1" t="s">
        <v>6</v>
      </c>
      <c r="D3360" t="str">
        <f t="shared" si="852"/>
        <v>"fee_detail":[</v>
      </c>
      <c r="E3360" t="s">
        <v>89</v>
      </c>
      <c r="F3360" t="s">
        <v>116</v>
      </c>
      <c r="H3360" s="22">
        <f t="shared" si="840"/>
        <v>0</v>
      </c>
      <c r="I3360" s="22" t="s">
        <v>127</v>
      </c>
      <c r="K3360" t="b">
        <f t="shared" ca="1" si="845"/>
        <v>0</v>
      </c>
    </row>
    <row r="3361" spans="1:11">
      <c r="A3361">
        <f t="shared" si="851"/>
        <v>79</v>
      </c>
      <c r="B3361">
        <f t="shared" si="846"/>
        <v>6</v>
      </c>
      <c r="C3361" s="1" t="s">
        <v>0</v>
      </c>
      <c r="D3361" t="str">
        <f>IF(J3362=0,"",C3361)</f>
        <v>{</v>
      </c>
      <c r="E3361" t="s">
        <v>89</v>
      </c>
      <c r="F3361" t="s">
        <v>116</v>
      </c>
      <c r="H3361" s="22">
        <f t="shared" si="840"/>
        <v>0</v>
      </c>
      <c r="I3361" s="22" t="s">
        <v>127</v>
      </c>
      <c r="K3361" t="b">
        <f t="shared" ca="1" si="845"/>
        <v>0</v>
      </c>
    </row>
    <row r="3362" spans="1:11">
      <c r="A3362" s="14">
        <f t="shared" si="851"/>
        <v>79</v>
      </c>
      <c r="B3362" s="14">
        <f t="shared" si="846"/>
        <v>7</v>
      </c>
      <c r="C3362" s="15" t="s">
        <v>15</v>
      </c>
      <c r="D3362" s="14" t="str">
        <f>IF(ISNUMBER(SEARCH("n/a",H3362)),"",CONCATENATE(C3362," ",H3362,","))</f>
        <v>"adult_cny": 1000.5,</v>
      </c>
      <c r="E3362" s="14" t="s">
        <v>89</v>
      </c>
      <c r="F3362" t="s">
        <v>116</v>
      </c>
      <c r="G3362" t="s">
        <v>117</v>
      </c>
      <c r="H3362" s="22">
        <f t="shared" si="840"/>
        <v>1000.5</v>
      </c>
      <c r="I3362" s="22" t="s">
        <v>127</v>
      </c>
      <c r="J3362">
        <f>COUNT(H3362:H3365)</f>
        <v>4</v>
      </c>
      <c r="K3362" t="b">
        <f t="shared" ca="1" si="845"/>
        <v>0</v>
      </c>
    </row>
    <row r="3363" spans="1:11">
      <c r="A3363" s="14">
        <f t="shared" si="851"/>
        <v>79</v>
      </c>
      <c r="B3363" s="14">
        <f t="shared" si="846"/>
        <v>8</v>
      </c>
      <c r="C3363" s="15" t="s">
        <v>16</v>
      </c>
      <c r="D3363" s="14" t="str">
        <f t="shared" ref="D3363:D3365" si="853">IF(ISNUMBER(SEARCH("n/a",H3363)),"",CONCATENATE(C3363," ",H3363,","))</f>
        <v>"adult_hkd": 1158,</v>
      </c>
      <c r="E3363" s="14" t="s">
        <v>89</v>
      </c>
      <c r="F3363" t="s">
        <v>116</v>
      </c>
      <c r="G3363" t="s">
        <v>117</v>
      </c>
      <c r="H3363" s="22">
        <f t="shared" si="840"/>
        <v>1158</v>
      </c>
      <c r="I3363" s="22" t="s">
        <v>127</v>
      </c>
      <c r="K3363" t="b">
        <f t="shared" ca="1" si="845"/>
        <v>0</v>
      </c>
    </row>
    <row r="3364" spans="1:11">
      <c r="A3364" s="14">
        <f t="shared" si="851"/>
        <v>79</v>
      </c>
      <c r="B3364" s="14">
        <f t="shared" si="846"/>
        <v>9</v>
      </c>
      <c r="C3364" s="15" t="s">
        <v>17</v>
      </c>
      <c r="D3364" s="14" t="str">
        <f t="shared" si="853"/>
        <v>"child_cny": 500.5,</v>
      </c>
      <c r="E3364" s="14" t="s">
        <v>89</v>
      </c>
      <c r="F3364" t="s">
        <v>116</v>
      </c>
      <c r="G3364" t="s">
        <v>117</v>
      </c>
      <c r="H3364" s="22">
        <f t="shared" si="840"/>
        <v>500.5</v>
      </c>
      <c r="I3364" s="22" t="s">
        <v>127</v>
      </c>
      <c r="K3364" t="b">
        <f t="shared" ca="1" si="845"/>
        <v>0</v>
      </c>
    </row>
    <row r="3365" spans="1:11">
      <c r="A3365" s="14">
        <f t="shared" si="851"/>
        <v>79</v>
      </c>
      <c r="B3365" s="14">
        <f t="shared" si="846"/>
        <v>10</v>
      </c>
      <c r="C3365" s="15" t="s">
        <v>18</v>
      </c>
      <c r="D3365" s="14" t="str">
        <f t="shared" si="853"/>
        <v>"child_hkd": 579,</v>
      </c>
      <c r="E3365" s="14" t="s">
        <v>89</v>
      </c>
      <c r="F3365" t="s">
        <v>116</v>
      </c>
      <c r="G3365" t="s">
        <v>117</v>
      </c>
      <c r="H3365" s="22">
        <f t="shared" si="840"/>
        <v>579</v>
      </c>
      <c r="I3365" s="22" t="s">
        <v>127</v>
      </c>
      <c r="K3365" t="b">
        <f t="shared" ca="1" si="845"/>
        <v>0</v>
      </c>
    </row>
    <row r="3366" spans="1:11">
      <c r="A3366">
        <f t="shared" si="851"/>
        <v>79</v>
      </c>
      <c r="B3366">
        <f t="shared" si="846"/>
        <v>11</v>
      </c>
      <c r="C3366" s="1" t="s">
        <v>7</v>
      </c>
      <c r="D3366" t="str">
        <f>IF(J3362=0,"",C3366)</f>
        <v>"class_title":"second_class",</v>
      </c>
      <c r="E3366" t="s">
        <v>89</v>
      </c>
      <c r="F3366" t="s">
        <v>116</v>
      </c>
      <c r="H3366" s="22">
        <f t="shared" ref="H3366:H3429" si="854">H1474</f>
        <v>0</v>
      </c>
      <c r="I3366" s="22" t="s">
        <v>127</v>
      </c>
      <c r="K3366" t="b">
        <f t="shared" ca="1" si="845"/>
        <v>0</v>
      </c>
    </row>
    <row r="3367" spans="1:11">
      <c r="A3367">
        <f t="shared" si="851"/>
        <v>79</v>
      </c>
      <c r="B3367">
        <f t="shared" si="846"/>
        <v>12</v>
      </c>
      <c r="C3367" s="1" t="s">
        <v>8</v>
      </c>
      <c r="D3367" t="str">
        <f>IF(J3362=0,"",C3367)</f>
        <v>"class_type":4</v>
      </c>
      <c r="E3367" t="s">
        <v>89</v>
      </c>
      <c r="F3367" t="s">
        <v>116</v>
      </c>
      <c r="H3367" s="22">
        <f t="shared" si="854"/>
        <v>0</v>
      </c>
      <c r="I3367" s="22" t="s">
        <v>127</v>
      </c>
      <c r="K3367" t="b">
        <f t="shared" ca="1" si="845"/>
        <v>0</v>
      </c>
    </row>
    <row r="3368" spans="1:11">
      <c r="A3368">
        <f t="shared" si="851"/>
        <v>79</v>
      </c>
      <c r="B3368">
        <f t="shared" si="846"/>
        <v>13</v>
      </c>
      <c r="C3368" s="1" t="s">
        <v>1</v>
      </c>
      <c r="D3368" t="str">
        <f>IF(J3362=0,"",IF(SUM(J3370:J3386)&gt;0,C3368,"}"))</f>
        <v>},</v>
      </c>
      <c r="E3368" t="s">
        <v>89</v>
      </c>
      <c r="F3368" t="s">
        <v>116</v>
      </c>
      <c r="H3368" s="22">
        <f t="shared" si="854"/>
        <v>0</v>
      </c>
      <c r="I3368" s="22" t="s">
        <v>127</v>
      </c>
      <c r="K3368" t="b">
        <f t="shared" ca="1" si="845"/>
        <v>0</v>
      </c>
    </row>
    <row r="3369" spans="1:11">
      <c r="A3369">
        <f t="shared" si="851"/>
        <v>79</v>
      </c>
      <c r="B3369">
        <f t="shared" si="846"/>
        <v>14</v>
      </c>
      <c r="C3369" s="1" t="s">
        <v>0</v>
      </c>
      <c r="D3369" t="str">
        <f>IF(J3370=0,"",C3369)</f>
        <v>{</v>
      </c>
      <c r="E3369" t="s">
        <v>89</v>
      </c>
      <c r="F3369" t="s">
        <v>116</v>
      </c>
      <c r="H3369" s="22">
        <f t="shared" si="854"/>
        <v>0</v>
      </c>
      <c r="I3369" s="22" t="s">
        <v>127</v>
      </c>
      <c r="K3369" t="b">
        <f t="shared" ca="1" si="845"/>
        <v>0</v>
      </c>
    </row>
    <row r="3370" spans="1:11">
      <c r="A3370" s="16">
        <f t="shared" si="851"/>
        <v>79</v>
      </c>
      <c r="B3370" s="16">
        <f t="shared" si="846"/>
        <v>15</v>
      </c>
      <c r="C3370" s="17" t="s">
        <v>15</v>
      </c>
      <c r="D3370" s="16" t="str">
        <f>IF(ISNUMBER(SEARCH("n/a",H3370)),"",CONCATENATE(C3370," ",H3370,","))</f>
        <v>"adult_cny": 1600.5,</v>
      </c>
      <c r="E3370" s="16" t="s">
        <v>89</v>
      </c>
      <c r="F3370" t="s">
        <v>116</v>
      </c>
      <c r="G3370" t="s">
        <v>118</v>
      </c>
      <c r="H3370" s="22">
        <f t="shared" si="854"/>
        <v>1600.5</v>
      </c>
      <c r="I3370" s="22" t="s">
        <v>127</v>
      </c>
      <c r="J3370">
        <f>COUNT(H3370:H3373)</f>
        <v>4</v>
      </c>
      <c r="K3370" t="b">
        <f t="shared" ca="1" si="845"/>
        <v>0</v>
      </c>
    </row>
    <row r="3371" spans="1:11">
      <c r="A3371" s="16">
        <f t="shared" si="851"/>
        <v>79</v>
      </c>
      <c r="B3371" s="16">
        <f t="shared" si="846"/>
        <v>16</v>
      </c>
      <c r="C3371" s="17" t="s">
        <v>16</v>
      </c>
      <c r="D3371" s="16" t="str">
        <f t="shared" ref="D3371:D3373" si="855">IF(ISNUMBER(SEARCH("n/a",H3371)),"",CONCATENATE(C3371," ",H3371,","))</f>
        <v>"adult_hkd": 1852,</v>
      </c>
      <c r="E3371" s="16" t="s">
        <v>89</v>
      </c>
      <c r="F3371" t="s">
        <v>116</v>
      </c>
      <c r="G3371" t="s">
        <v>118</v>
      </c>
      <c r="H3371" s="22">
        <f t="shared" si="854"/>
        <v>1852</v>
      </c>
      <c r="I3371" s="22" t="s">
        <v>127</v>
      </c>
      <c r="K3371" t="b">
        <f t="shared" ca="1" si="845"/>
        <v>0</v>
      </c>
    </row>
    <row r="3372" spans="1:11">
      <c r="A3372" s="16">
        <f t="shared" si="851"/>
        <v>79</v>
      </c>
      <c r="B3372" s="16">
        <f t="shared" si="846"/>
        <v>17</v>
      </c>
      <c r="C3372" s="17" t="s">
        <v>17</v>
      </c>
      <c r="D3372" s="16" t="str">
        <f t="shared" si="855"/>
        <v>"child_cny": 800.5,</v>
      </c>
      <c r="E3372" s="16" t="s">
        <v>89</v>
      </c>
      <c r="F3372" t="s">
        <v>116</v>
      </c>
      <c r="G3372" t="s">
        <v>118</v>
      </c>
      <c r="H3372" s="22">
        <f t="shared" si="854"/>
        <v>800.5</v>
      </c>
      <c r="I3372" s="22" t="s">
        <v>127</v>
      </c>
      <c r="K3372" t="b">
        <f t="shared" ca="1" si="845"/>
        <v>0</v>
      </c>
    </row>
    <row r="3373" spans="1:11">
      <c r="A3373" s="16">
        <f t="shared" si="851"/>
        <v>79</v>
      </c>
      <c r="B3373" s="16">
        <f t="shared" si="846"/>
        <v>18</v>
      </c>
      <c r="C3373" s="17" t="s">
        <v>18</v>
      </c>
      <c r="D3373" s="16" t="str">
        <f t="shared" si="855"/>
        <v>"child_hkd": 927,</v>
      </c>
      <c r="E3373" s="16" t="s">
        <v>89</v>
      </c>
      <c r="F3373" t="s">
        <v>116</v>
      </c>
      <c r="G3373" t="s">
        <v>118</v>
      </c>
      <c r="H3373" s="22">
        <f t="shared" si="854"/>
        <v>927</v>
      </c>
      <c r="I3373" s="22" t="s">
        <v>127</v>
      </c>
      <c r="K3373" t="b">
        <f t="shared" ca="1" si="845"/>
        <v>0</v>
      </c>
    </row>
    <row r="3374" spans="1:11">
      <c r="A3374">
        <f t="shared" si="851"/>
        <v>79</v>
      </c>
      <c r="B3374">
        <f t="shared" si="846"/>
        <v>19</v>
      </c>
      <c r="C3374" s="1" t="s">
        <v>9</v>
      </c>
      <c r="D3374" t="str">
        <f>IF(J3370=0,"",C3374)</f>
        <v>"class_title":"first_class",</v>
      </c>
      <c r="E3374" t="s">
        <v>89</v>
      </c>
      <c r="F3374" t="s">
        <v>116</v>
      </c>
      <c r="H3374" s="22">
        <f t="shared" si="854"/>
        <v>0</v>
      </c>
      <c r="I3374" s="22" t="s">
        <v>127</v>
      </c>
      <c r="K3374" t="b">
        <f t="shared" ca="1" si="845"/>
        <v>0</v>
      </c>
    </row>
    <row r="3375" spans="1:11">
      <c r="A3375">
        <f t="shared" si="851"/>
        <v>79</v>
      </c>
      <c r="B3375">
        <f t="shared" si="846"/>
        <v>20</v>
      </c>
      <c r="C3375" s="1" t="s">
        <v>10</v>
      </c>
      <c r="D3375" t="str">
        <f>IF(J3370=0,"",C3375)</f>
        <v>"class_type":3</v>
      </c>
      <c r="E3375" t="s">
        <v>89</v>
      </c>
      <c r="F3375" t="s">
        <v>116</v>
      </c>
      <c r="H3375" s="22">
        <f t="shared" si="854"/>
        <v>0</v>
      </c>
      <c r="I3375" s="22" t="s">
        <v>127</v>
      </c>
      <c r="K3375" t="b">
        <f t="shared" ca="1" si="845"/>
        <v>0</v>
      </c>
    </row>
    <row r="3376" spans="1:11">
      <c r="A3376">
        <f t="shared" si="851"/>
        <v>79</v>
      </c>
      <c r="B3376">
        <f t="shared" si="846"/>
        <v>21</v>
      </c>
      <c r="C3376" s="1" t="s">
        <v>1</v>
      </c>
      <c r="D3376" t="str">
        <f>IF(J3370=0,"",IF(SUM(J3378:J3394)&gt;0,C3376,"}"))</f>
        <v>},</v>
      </c>
      <c r="E3376" t="s">
        <v>89</v>
      </c>
      <c r="F3376" t="s">
        <v>116</v>
      </c>
      <c r="H3376" s="22">
        <f t="shared" si="854"/>
        <v>0</v>
      </c>
      <c r="I3376" s="22" t="s">
        <v>127</v>
      </c>
      <c r="K3376" t="b">
        <f t="shared" ca="1" si="845"/>
        <v>0</v>
      </c>
    </row>
    <row r="3377" spans="1:11">
      <c r="A3377">
        <f t="shared" si="851"/>
        <v>79</v>
      </c>
      <c r="B3377">
        <f t="shared" si="846"/>
        <v>22</v>
      </c>
      <c r="C3377" s="1" t="s">
        <v>0</v>
      </c>
      <c r="D3377" t="str">
        <f>IF(J3378=0,"",C3377)</f>
        <v>{</v>
      </c>
      <c r="E3377" t="s">
        <v>89</v>
      </c>
      <c r="F3377" t="s">
        <v>116</v>
      </c>
      <c r="H3377" s="22">
        <f t="shared" si="854"/>
        <v>0</v>
      </c>
      <c r="I3377" s="22" t="s">
        <v>127</v>
      </c>
      <c r="K3377" t="b">
        <f t="shared" ca="1" si="845"/>
        <v>0</v>
      </c>
    </row>
    <row r="3378" spans="1:11">
      <c r="A3378" s="18">
        <f t="shared" si="851"/>
        <v>79</v>
      </c>
      <c r="B3378" s="18">
        <f t="shared" si="846"/>
        <v>23</v>
      </c>
      <c r="C3378" s="19" t="s">
        <v>15</v>
      </c>
      <c r="D3378" s="18" t="str">
        <f>IF(ISNUMBER(SEARCH("n/a",H3378)),"",CONCATENATE(C3378," ",H3378,","))</f>
        <v>"adult_cny": 1881.5,</v>
      </c>
      <c r="E3378" s="18" t="s">
        <v>89</v>
      </c>
      <c r="F3378" t="s">
        <v>116</v>
      </c>
      <c r="G3378" t="s">
        <v>119</v>
      </c>
      <c r="H3378" s="22">
        <f t="shared" si="854"/>
        <v>1881.5</v>
      </c>
      <c r="I3378" s="22" t="s">
        <v>127</v>
      </c>
      <c r="J3378">
        <f>COUNT(H3378:H3381)</f>
        <v>4</v>
      </c>
      <c r="K3378" t="b">
        <f t="shared" ca="1" si="845"/>
        <v>0</v>
      </c>
    </row>
    <row r="3379" spans="1:11">
      <c r="A3379" s="18">
        <f t="shared" si="851"/>
        <v>79</v>
      </c>
      <c r="B3379" s="18">
        <f t="shared" si="846"/>
        <v>24</v>
      </c>
      <c r="C3379" s="19" t="s">
        <v>16</v>
      </c>
      <c r="D3379" s="18" t="str">
        <f t="shared" ref="D3379:D3381" si="856">IF(ISNUMBER(SEARCH("n/a",H3379)),"",CONCATENATE(C3379," ",H3379,","))</f>
        <v>"adult_hkd": 2178,</v>
      </c>
      <c r="E3379" s="18" t="s">
        <v>89</v>
      </c>
      <c r="F3379" t="s">
        <v>116</v>
      </c>
      <c r="G3379" t="s">
        <v>119</v>
      </c>
      <c r="H3379" s="22">
        <f t="shared" si="854"/>
        <v>2178</v>
      </c>
      <c r="I3379" s="22" t="s">
        <v>127</v>
      </c>
      <c r="K3379" t="b">
        <f t="shared" ca="1" si="845"/>
        <v>0</v>
      </c>
    </row>
    <row r="3380" spans="1:11">
      <c r="A3380" s="18">
        <f t="shared" si="851"/>
        <v>79</v>
      </c>
      <c r="B3380" s="18">
        <f t="shared" si="846"/>
        <v>25</v>
      </c>
      <c r="C3380" s="19" t="s">
        <v>17</v>
      </c>
      <c r="D3380" s="18" t="str">
        <f t="shared" si="856"/>
        <v>"child_cny": 941,</v>
      </c>
      <c r="E3380" s="18" t="s">
        <v>89</v>
      </c>
      <c r="F3380" t="s">
        <v>116</v>
      </c>
      <c r="G3380" t="s">
        <v>119</v>
      </c>
      <c r="H3380" s="22">
        <f t="shared" si="854"/>
        <v>941</v>
      </c>
      <c r="I3380" s="22" t="s">
        <v>127</v>
      </c>
      <c r="K3380" t="b">
        <f t="shared" ca="1" si="845"/>
        <v>0</v>
      </c>
    </row>
    <row r="3381" spans="1:11">
      <c r="A3381" s="18">
        <f t="shared" si="851"/>
        <v>79</v>
      </c>
      <c r="B3381" s="18">
        <f t="shared" si="846"/>
        <v>26</v>
      </c>
      <c r="C3381" s="19" t="s">
        <v>18</v>
      </c>
      <c r="D3381" s="18" t="str">
        <f t="shared" si="856"/>
        <v>"child_hkd": 1089,</v>
      </c>
      <c r="E3381" s="18" t="s">
        <v>89</v>
      </c>
      <c r="F3381" t="s">
        <v>116</v>
      </c>
      <c r="G3381" t="s">
        <v>119</v>
      </c>
      <c r="H3381" s="22">
        <f t="shared" si="854"/>
        <v>1089</v>
      </c>
      <c r="I3381" s="22" t="s">
        <v>127</v>
      </c>
      <c r="K3381" t="b">
        <f t="shared" ca="1" si="845"/>
        <v>0</v>
      </c>
    </row>
    <row r="3382" spans="1:11">
      <c r="A3382">
        <f t="shared" si="851"/>
        <v>79</v>
      </c>
      <c r="B3382">
        <f t="shared" si="846"/>
        <v>27</v>
      </c>
      <c r="C3382" s="1" t="s">
        <v>11</v>
      </c>
      <c r="D3382" t="str">
        <f>IF(J3378=0,"",C3382)</f>
        <v>"class_title":"premium_class",</v>
      </c>
      <c r="E3382" t="s">
        <v>89</v>
      </c>
      <c r="F3382" t="s">
        <v>116</v>
      </c>
      <c r="H3382" s="22">
        <f t="shared" si="854"/>
        <v>0</v>
      </c>
      <c r="I3382" s="22" t="s">
        <v>127</v>
      </c>
      <c r="K3382" t="b">
        <f t="shared" ca="1" si="845"/>
        <v>0</v>
      </c>
    </row>
    <row r="3383" spans="1:11">
      <c r="A3383">
        <f t="shared" si="851"/>
        <v>79</v>
      </c>
      <c r="B3383">
        <f t="shared" si="846"/>
        <v>28</v>
      </c>
      <c r="C3383" s="1" t="s">
        <v>12</v>
      </c>
      <c r="D3383" t="str">
        <f>IF(J3378=0,"",C3383)</f>
        <v>"class_type":2</v>
      </c>
      <c r="E3383" t="s">
        <v>89</v>
      </c>
      <c r="F3383" t="s">
        <v>116</v>
      </c>
      <c r="H3383" s="22">
        <f t="shared" si="854"/>
        <v>0</v>
      </c>
      <c r="I3383" s="22" t="s">
        <v>127</v>
      </c>
      <c r="K3383" t="b">
        <f t="shared" ca="1" si="845"/>
        <v>0</v>
      </c>
    </row>
    <row r="3384" spans="1:11">
      <c r="A3384">
        <f t="shared" si="851"/>
        <v>79</v>
      </c>
      <c r="B3384">
        <f t="shared" si="846"/>
        <v>29</v>
      </c>
      <c r="C3384" s="1" t="s">
        <v>1</v>
      </c>
      <c r="D3384" t="str">
        <f>IF(J3378=0,"",IF(SUM(J3386:J3402)&gt;0,C3384,"}"))</f>
        <v>},</v>
      </c>
      <c r="E3384" t="s">
        <v>89</v>
      </c>
      <c r="F3384" t="s">
        <v>116</v>
      </c>
      <c r="H3384" s="22">
        <f t="shared" si="854"/>
        <v>0</v>
      </c>
      <c r="I3384" s="22" t="s">
        <v>127</v>
      </c>
      <c r="K3384" t="b">
        <f t="shared" ca="1" si="845"/>
        <v>0</v>
      </c>
    </row>
    <row r="3385" spans="1:11">
      <c r="A3385">
        <f t="shared" si="851"/>
        <v>79</v>
      </c>
      <c r="B3385">
        <f t="shared" si="846"/>
        <v>30</v>
      </c>
      <c r="C3385" s="1" t="s">
        <v>0</v>
      </c>
      <c r="D3385" t="str">
        <f>IF(J3386=0,"",C3385)</f>
        <v>{</v>
      </c>
      <c r="E3385" t="s">
        <v>89</v>
      </c>
      <c r="F3385" t="s">
        <v>116</v>
      </c>
      <c r="H3385" s="22">
        <f t="shared" si="854"/>
        <v>0</v>
      </c>
      <c r="I3385" s="22" t="s">
        <v>127</v>
      </c>
      <c r="K3385" t="b">
        <f t="shared" ca="1" si="845"/>
        <v>0</v>
      </c>
    </row>
    <row r="3386" spans="1:11">
      <c r="A3386" s="20">
        <f t="shared" si="851"/>
        <v>79</v>
      </c>
      <c r="B3386" s="20">
        <f t="shared" si="846"/>
        <v>31</v>
      </c>
      <c r="C3386" s="21" t="s">
        <v>15</v>
      </c>
      <c r="D3386" s="20" t="str">
        <f>IF(ISNUMBER(SEARCH("n/a",H3386)),"",CONCATENATE(C3386," ",H3386,","))</f>
        <v>"adult_cny": 3124.5,</v>
      </c>
      <c r="E3386" s="20" t="s">
        <v>89</v>
      </c>
      <c r="F3386" t="s">
        <v>116</v>
      </c>
      <c r="G3386" t="s">
        <v>120</v>
      </c>
      <c r="H3386" s="22">
        <f t="shared" si="854"/>
        <v>3124.5</v>
      </c>
      <c r="I3386" s="22" t="s">
        <v>127</v>
      </c>
      <c r="J3386">
        <f>COUNT(H3386:H3389)</f>
        <v>4</v>
      </c>
      <c r="K3386" t="b">
        <f t="shared" ca="1" si="845"/>
        <v>0</v>
      </c>
    </row>
    <row r="3387" spans="1:11">
      <c r="A3387" s="20">
        <f t="shared" si="851"/>
        <v>79</v>
      </c>
      <c r="B3387" s="20">
        <f t="shared" si="846"/>
        <v>32</v>
      </c>
      <c r="C3387" s="21" t="s">
        <v>16</v>
      </c>
      <c r="D3387" s="20" t="str">
        <f t="shared" ref="D3387:D3389" si="857">IF(ISNUMBER(SEARCH("n/a",H3387)),"",CONCATENATE(C3387," ",H3387,","))</f>
        <v>"adult_hkd": 3616,</v>
      </c>
      <c r="E3387" s="20" t="s">
        <v>89</v>
      </c>
      <c r="F3387" t="s">
        <v>116</v>
      </c>
      <c r="G3387" t="s">
        <v>120</v>
      </c>
      <c r="H3387" s="22">
        <f t="shared" si="854"/>
        <v>3616</v>
      </c>
      <c r="I3387" s="22" t="s">
        <v>127</v>
      </c>
      <c r="K3387" t="b">
        <f t="shared" ca="1" si="845"/>
        <v>0</v>
      </c>
    </row>
    <row r="3388" spans="1:11">
      <c r="A3388" s="20">
        <f t="shared" si="851"/>
        <v>79</v>
      </c>
      <c r="B3388" s="20">
        <f t="shared" si="846"/>
        <v>33</v>
      </c>
      <c r="C3388" s="21" t="s">
        <v>17</v>
      </c>
      <c r="D3388" s="20" t="str">
        <f t="shared" si="857"/>
        <v>"child_cny": 1562.5,</v>
      </c>
      <c r="E3388" s="20" t="s">
        <v>89</v>
      </c>
      <c r="F3388" t="s">
        <v>116</v>
      </c>
      <c r="G3388" t="s">
        <v>120</v>
      </c>
      <c r="H3388" s="22">
        <f t="shared" si="854"/>
        <v>1562.5</v>
      </c>
      <c r="I3388" s="22" t="s">
        <v>127</v>
      </c>
      <c r="K3388" t="b">
        <f t="shared" ca="1" si="845"/>
        <v>0</v>
      </c>
    </row>
    <row r="3389" spans="1:11">
      <c r="A3389" s="20">
        <f t="shared" si="851"/>
        <v>79</v>
      </c>
      <c r="B3389" s="20">
        <f t="shared" si="846"/>
        <v>34</v>
      </c>
      <c r="C3389" s="21" t="s">
        <v>18</v>
      </c>
      <c r="D3389" s="20" t="str">
        <f t="shared" si="857"/>
        <v>"child_hkd": 1808,</v>
      </c>
      <c r="E3389" s="20" t="s">
        <v>89</v>
      </c>
      <c r="F3389" t="s">
        <v>116</v>
      </c>
      <c r="G3389" t="s">
        <v>120</v>
      </c>
      <c r="H3389" s="22">
        <f t="shared" si="854"/>
        <v>1808</v>
      </c>
      <c r="I3389" s="22" t="s">
        <v>127</v>
      </c>
      <c r="K3389" t="b">
        <f t="shared" ca="1" si="845"/>
        <v>0</v>
      </c>
    </row>
    <row r="3390" spans="1:11">
      <c r="A3390">
        <f t="shared" si="851"/>
        <v>79</v>
      </c>
      <c r="B3390">
        <f t="shared" si="846"/>
        <v>35</v>
      </c>
      <c r="C3390" s="1" t="s">
        <v>13</v>
      </c>
      <c r="D3390" t="str">
        <f>IF(J3386=0,"",C3390)</f>
        <v>"class_title":"business_class",</v>
      </c>
      <c r="E3390" t="s">
        <v>89</v>
      </c>
      <c r="F3390" t="s">
        <v>116</v>
      </c>
      <c r="H3390" s="22">
        <f t="shared" si="854"/>
        <v>0</v>
      </c>
      <c r="I3390" s="22" t="s">
        <v>127</v>
      </c>
      <c r="K3390" t="b">
        <f t="shared" ca="1" si="845"/>
        <v>0</v>
      </c>
    </row>
    <row r="3391" spans="1:11">
      <c r="A3391">
        <f t="shared" si="851"/>
        <v>79</v>
      </c>
      <c r="B3391">
        <f t="shared" si="846"/>
        <v>36</v>
      </c>
      <c r="C3391" s="1" t="s">
        <v>14</v>
      </c>
      <c r="D3391" t="str">
        <f>IF(J3386=0,"",C3391)</f>
        <v>"class_type":1</v>
      </c>
      <c r="E3391" t="s">
        <v>89</v>
      </c>
      <c r="F3391" t="s">
        <v>116</v>
      </c>
      <c r="H3391" s="22">
        <f t="shared" si="854"/>
        <v>0</v>
      </c>
      <c r="I3391" s="22" t="s">
        <v>127</v>
      </c>
      <c r="K3391" t="b">
        <f t="shared" ca="1" si="845"/>
        <v>0</v>
      </c>
    </row>
    <row r="3392" spans="1:11">
      <c r="A3392">
        <f t="shared" si="851"/>
        <v>79</v>
      </c>
      <c r="B3392">
        <f t="shared" si="846"/>
        <v>37</v>
      </c>
      <c r="C3392" s="1" t="s">
        <v>2</v>
      </c>
      <c r="D3392" t="str">
        <f>IF(J3386=0,"",C3392)</f>
        <v>}</v>
      </c>
      <c r="E3392" t="s">
        <v>89</v>
      </c>
      <c r="F3392" t="s">
        <v>116</v>
      </c>
      <c r="H3392" s="22">
        <f t="shared" si="854"/>
        <v>0</v>
      </c>
      <c r="I3392" s="22" t="s">
        <v>127</v>
      </c>
      <c r="K3392" t="b">
        <f t="shared" ca="1" si="845"/>
        <v>0</v>
      </c>
    </row>
    <row r="3393" spans="1:11">
      <c r="A3393">
        <f t="shared" si="851"/>
        <v>79</v>
      </c>
      <c r="B3393">
        <f t="shared" si="846"/>
        <v>38</v>
      </c>
      <c r="C3393" s="1" t="s">
        <v>3</v>
      </c>
      <c r="D3393" t="str">
        <f t="shared" ref="D3393:D3395" si="858">C3393</f>
        <v>]</v>
      </c>
      <c r="E3393" t="s">
        <v>89</v>
      </c>
      <c r="F3393" t="s">
        <v>116</v>
      </c>
      <c r="H3393" s="22">
        <f t="shared" si="854"/>
        <v>0</v>
      </c>
      <c r="I3393" s="22" t="s">
        <v>127</v>
      </c>
      <c r="K3393" t="b">
        <f t="shared" ca="1" si="845"/>
        <v>0</v>
      </c>
    </row>
    <row r="3394" spans="1:11">
      <c r="A3394">
        <f t="shared" si="851"/>
        <v>79</v>
      </c>
      <c r="B3394">
        <f t="shared" si="846"/>
        <v>39</v>
      </c>
      <c r="C3394" s="1" t="s">
        <v>2</v>
      </c>
      <c r="D3394" t="str">
        <f t="shared" si="858"/>
        <v>}</v>
      </c>
      <c r="E3394" t="s">
        <v>89</v>
      </c>
      <c r="F3394" t="s">
        <v>116</v>
      </c>
      <c r="H3394" s="22">
        <f t="shared" si="854"/>
        <v>0</v>
      </c>
      <c r="I3394" s="22" t="s">
        <v>127</v>
      </c>
      <c r="K3394" t="b">
        <f t="shared" ref="K3394:K3457" ca="1" si="859">IF(EXACT($N$1,$N$2),"",FALSE)</f>
        <v>0</v>
      </c>
    </row>
    <row r="3395" spans="1:11">
      <c r="A3395">
        <f t="shared" si="851"/>
        <v>79</v>
      </c>
      <c r="B3395">
        <f t="shared" ref="B3395:B3458" si="860">MOD((ROW(C3395)-2),43)+1</f>
        <v>40</v>
      </c>
      <c r="C3395" s="1" t="s">
        <v>4</v>
      </c>
      <c r="D3395" t="str">
        <f t="shared" si="858"/>
        <v>],</v>
      </c>
      <c r="E3395" t="s">
        <v>89</v>
      </c>
      <c r="F3395" t="s">
        <v>116</v>
      </c>
      <c r="H3395" s="22">
        <f t="shared" si="854"/>
        <v>0</v>
      </c>
      <c r="I3395" s="22" t="s">
        <v>127</v>
      </c>
      <c r="K3395" t="b">
        <f t="shared" ca="1" si="859"/>
        <v>0</v>
      </c>
    </row>
    <row r="3396" spans="1:11">
      <c r="A3396">
        <f t="shared" si="851"/>
        <v>79</v>
      </c>
      <c r="B3396">
        <f t="shared" si="860"/>
        <v>41</v>
      </c>
      <c r="C3396" s="1" t="s">
        <v>19</v>
      </c>
      <c r="D3396" t="str">
        <f>CONCATENATE(C3396," ",A3396,",")</f>
        <v>"fee_id": 79,</v>
      </c>
      <c r="E3396" t="s">
        <v>89</v>
      </c>
      <c r="F3396" t="s">
        <v>116</v>
      </c>
      <c r="H3396" s="22">
        <f t="shared" si="854"/>
        <v>0</v>
      </c>
      <c r="I3396" s="22" t="s">
        <v>127</v>
      </c>
      <c r="K3396" t="b">
        <f t="shared" ca="1" si="859"/>
        <v>0</v>
      </c>
    </row>
    <row r="3397" spans="1:11">
      <c r="A3397">
        <f t="shared" si="851"/>
        <v>79</v>
      </c>
      <c r="B3397">
        <f t="shared" si="860"/>
        <v>42</v>
      </c>
      <c r="C3397" s="1" t="s">
        <v>129</v>
      </c>
      <c r="D3397" t="str">
        <f>CONCATENATE(C3397,E3397,"2",F3397,"""")</f>
        <v>"route_id": "SJZ2WEK"</v>
      </c>
      <c r="E3397" t="s">
        <v>89</v>
      </c>
      <c r="F3397" t="s">
        <v>116</v>
      </c>
      <c r="H3397" s="22">
        <f t="shared" si="854"/>
        <v>0</v>
      </c>
      <c r="I3397" s="22" t="s">
        <v>127</v>
      </c>
      <c r="K3397" t="b">
        <f t="shared" ca="1" si="859"/>
        <v>0</v>
      </c>
    </row>
    <row r="3398" spans="1:11">
      <c r="A3398">
        <f t="shared" si="851"/>
        <v>79</v>
      </c>
      <c r="B3398">
        <f t="shared" si="860"/>
        <v>43</v>
      </c>
      <c r="C3398" s="1" t="s">
        <v>1</v>
      </c>
      <c r="D3398" t="str">
        <f>IF(D3399="","}",C3398)</f>
        <v>},</v>
      </c>
      <c r="E3398" t="s">
        <v>89</v>
      </c>
      <c r="F3398" t="s">
        <v>116</v>
      </c>
      <c r="H3398" s="22">
        <f t="shared" si="854"/>
        <v>0</v>
      </c>
      <c r="I3398" s="22" t="s">
        <v>127</v>
      </c>
      <c r="K3398" t="b">
        <f t="shared" ca="1" si="859"/>
        <v>0</v>
      </c>
    </row>
    <row r="3399" spans="1:11">
      <c r="A3399">
        <f t="shared" si="851"/>
        <v>80</v>
      </c>
      <c r="B3399">
        <f t="shared" si="860"/>
        <v>1</v>
      </c>
      <c r="C3399" s="1" t="s">
        <v>0</v>
      </c>
      <c r="D3399" t="str">
        <f>C3399</f>
        <v>{</v>
      </c>
      <c r="E3399" t="s">
        <v>91</v>
      </c>
      <c r="F3399" t="s">
        <v>116</v>
      </c>
      <c r="H3399" s="22">
        <f t="shared" si="854"/>
        <v>0</v>
      </c>
      <c r="I3399" s="22" t="s">
        <v>127</v>
      </c>
      <c r="K3399" t="b">
        <f t="shared" ca="1" si="859"/>
        <v>0</v>
      </c>
    </row>
    <row r="3400" spans="1:11">
      <c r="A3400">
        <f t="shared" si="851"/>
        <v>80</v>
      </c>
      <c r="B3400">
        <f t="shared" si="860"/>
        <v>2</v>
      </c>
      <c r="C3400" s="1" t="s">
        <v>5</v>
      </c>
      <c r="D3400" t="str">
        <f t="shared" ref="D3400:D3403" si="861">C3400</f>
        <v>"fee_data":[</v>
      </c>
      <c r="E3400" t="s">
        <v>91</v>
      </c>
      <c r="F3400" t="s">
        <v>116</v>
      </c>
      <c r="H3400" s="22">
        <f t="shared" si="854"/>
        <v>0</v>
      </c>
      <c r="I3400" s="22" t="s">
        <v>127</v>
      </c>
      <c r="K3400" t="b">
        <f t="shared" ca="1" si="859"/>
        <v>0</v>
      </c>
    </row>
    <row r="3401" spans="1:11">
      <c r="A3401">
        <f t="shared" si="851"/>
        <v>80</v>
      </c>
      <c r="B3401">
        <f t="shared" si="860"/>
        <v>3</v>
      </c>
      <c r="C3401" s="1" t="s">
        <v>0</v>
      </c>
      <c r="D3401" t="str">
        <f t="shared" si="861"/>
        <v>{</v>
      </c>
      <c r="E3401" t="s">
        <v>91</v>
      </c>
      <c r="F3401" t="s">
        <v>116</v>
      </c>
      <c r="H3401" s="22">
        <f t="shared" si="854"/>
        <v>0</v>
      </c>
      <c r="I3401" s="22" t="s">
        <v>127</v>
      </c>
      <c r="K3401" t="b">
        <f t="shared" ca="1" si="859"/>
        <v>0</v>
      </c>
    </row>
    <row r="3402" spans="1:11">
      <c r="A3402">
        <f t="shared" si="851"/>
        <v>80</v>
      </c>
      <c r="B3402">
        <f t="shared" si="860"/>
        <v>4</v>
      </c>
      <c r="C3402" s="24" t="s">
        <v>133</v>
      </c>
      <c r="D3402" t="str">
        <f>CONCATENATE(C3402,$M$1,",",$N$1,""",")</f>
        <v>"fee_date":"2019,2",</v>
      </c>
      <c r="E3402" t="s">
        <v>91</v>
      </c>
      <c r="F3402" t="s">
        <v>116</v>
      </c>
      <c r="H3402" s="22">
        <f t="shared" si="854"/>
        <v>0</v>
      </c>
      <c r="I3402" s="22" t="s">
        <v>127</v>
      </c>
      <c r="K3402" t="b">
        <f t="shared" ca="1" si="859"/>
        <v>0</v>
      </c>
    </row>
    <row r="3403" spans="1:11">
      <c r="A3403">
        <f t="shared" si="851"/>
        <v>80</v>
      </c>
      <c r="B3403">
        <f t="shared" si="860"/>
        <v>5</v>
      </c>
      <c r="C3403" s="1" t="s">
        <v>6</v>
      </c>
      <c r="D3403" t="str">
        <f t="shared" si="861"/>
        <v>"fee_detail":[</v>
      </c>
      <c r="E3403" t="s">
        <v>91</v>
      </c>
      <c r="F3403" t="s">
        <v>116</v>
      </c>
      <c r="H3403" s="22">
        <f t="shared" si="854"/>
        <v>0</v>
      </c>
      <c r="I3403" s="22" t="s">
        <v>127</v>
      </c>
      <c r="K3403" t="b">
        <f t="shared" ca="1" si="859"/>
        <v>0</v>
      </c>
    </row>
    <row r="3404" spans="1:11">
      <c r="A3404">
        <f t="shared" si="851"/>
        <v>80</v>
      </c>
      <c r="B3404">
        <f t="shared" si="860"/>
        <v>6</v>
      </c>
      <c r="C3404" s="1" t="s">
        <v>0</v>
      </c>
      <c r="D3404" t="str">
        <f>IF(J3405=0,"",C3404)</f>
        <v>{</v>
      </c>
      <c r="E3404" t="s">
        <v>91</v>
      </c>
      <c r="F3404" t="s">
        <v>116</v>
      </c>
      <c r="H3404" s="22">
        <f t="shared" si="854"/>
        <v>0</v>
      </c>
      <c r="I3404" s="22" t="s">
        <v>127</v>
      </c>
      <c r="K3404" t="b">
        <f t="shared" ca="1" si="859"/>
        <v>0</v>
      </c>
    </row>
    <row r="3405" spans="1:11">
      <c r="A3405" s="14">
        <f t="shared" si="851"/>
        <v>80</v>
      </c>
      <c r="B3405" s="14">
        <f t="shared" si="860"/>
        <v>7</v>
      </c>
      <c r="C3405" s="15" t="s">
        <v>15</v>
      </c>
      <c r="D3405" s="14" t="str">
        <f>IF(ISNUMBER(SEARCH("n/a",H3405)),"",CONCATENATE(C3405," ",H3405,","))</f>
        <v>"adult_cny": 678.5,</v>
      </c>
      <c r="E3405" s="14" t="s">
        <v>91</v>
      </c>
      <c r="F3405" t="s">
        <v>116</v>
      </c>
      <c r="G3405" t="s">
        <v>117</v>
      </c>
      <c r="H3405" s="22">
        <f t="shared" si="854"/>
        <v>678.5</v>
      </c>
      <c r="I3405" s="22" t="s">
        <v>127</v>
      </c>
      <c r="J3405">
        <f>COUNT(H3405:H3408)</f>
        <v>4</v>
      </c>
      <c r="K3405" t="b">
        <f t="shared" ca="1" si="859"/>
        <v>0</v>
      </c>
    </row>
    <row r="3406" spans="1:11">
      <c r="A3406" s="14">
        <f t="shared" si="851"/>
        <v>80</v>
      </c>
      <c r="B3406" s="14">
        <f t="shared" si="860"/>
        <v>8</v>
      </c>
      <c r="C3406" s="15" t="s">
        <v>16</v>
      </c>
      <c r="D3406" s="14" t="str">
        <f t="shared" ref="D3406:D3408" si="862">IF(ISNUMBER(SEARCH("n/a",H3406)),"",CONCATENATE(C3406," ",H3406,","))</f>
        <v>"adult_hkd": 785,</v>
      </c>
      <c r="E3406" s="14" t="s">
        <v>91</v>
      </c>
      <c r="F3406" t="s">
        <v>116</v>
      </c>
      <c r="G3406" t="s">
        <v>117</v>
      </c>
      <c r="H3406" s="22">
        <f t="shared" si="854"/>
        <v>785</v>
      </c>
      <c r="I3406" s="22" t="s">
        <v>127</v>
      </c>
      <c r="K3406" t="b">
        <f t="shared" ca="1" si="859"/>
        <v>0</v>
      </c>
    </row>
    <row r="3407" spans="1:11">
      <c r="A3407" s="14">
        <f t="shared" si="851"/>
        <v>80</v>
      </c>
      <c r="B3407" s="14">
        <f t="shared" si="860"/>
        <v>9</v>
      </c>
      <c r="C3407" s="15" t="s">
        <v>17</v>
      </c>
      <c r="D3407" s="14" t="str">
        <f t="shared" si="862"/>
        <v>"child_cny": 339.5,</v>
      </c>
      <c r="E3407" s="14" t="s">
        <v>91</v>
      </c>
      <c r="F3407" t="s">
        <v>116</v>
      </c>
      <c r="G3407" t="s">
        <v>117</v>
      </c>
      <c r="H3407" s="22">
        <f t="shared" si="854"/>
        <v>339.5</v>
      </c>
      <c r="I3407" s="22" t="s">
        <v>127</v>
      </c>
      <c r="K3407" t="b">
        <f t="shared" ca="1" si="859"/>
        <v>0</v>
      </c>
    </row>
    <row r="3408" spans="1:11">
      <c r="A3408" s="14">
        <f t="shared" si="851"/>
        <v>80</v>
      </c>
      <c r="B3408" s="14">
        <f t="shared" si="860"/>
        <v>10</v>
      </c>
      <c r="C3408" s="15" t="s">
        <v>18</v>
      </c>
      <c r="D3408" s="14" t="str">
        <f t="shared" si="862"/>
        <v>"child_hkd": 393,</v>
      </c>
      <c r="E3408" s="14" t="s">
        <v>91</v>
      </c>
      <c r="F3408" t="s">
        <v>116</v>
      </c>
      <c r="G3408" t="s">
        <v>117</v>
      </c>
      <c r="H3408" s="22">
        <f t="shared" si="854"/>
        <v>393</v>
      </c>
      <c r="I3408" s="22" t="s">
        <v>127</v>
      </c>
      <c r="K3408" t="b">
        <f t="shared" ca="1" si="859"/>
        <v>0</v>
      </c>
    </row>
    <row r="3409" spans="1:11">
      <c r="A3409">
        <f t="shared" si="851"/>
        <v>80</v>
      </c>
      <c r="B3409">
        <f t="shared" si="860"/>
        <v>11</v>
      </c>
      <c r="C3409" s="1" t="s">
        <v>7</v>
      </c>
      <c r="D3409" t="str">
        <f>IF(J3405=0,"",C3409)</f>
        <v>"class_title":"second_class",</v>
      </c>
      <c r="E3409" t="s">
        <v>91</v>
      </c>
      <c r="F3409" t="s">
        <v>116</v>
      </c>
      <c r="H3409" s="22">
        <f t="shared" si="854"/>
        <v>0</v>
      </c>
      <c r="I3409" s="22" t="s">
        <v>127</v>
      </c>
      <c r="K3409" t="b">
        <f t="shared" ca="1" si="859"/>
        <v>0</v>
      </c>
    </row>
    <row r="3410" spans="1:11">
      <c r="A3410">
        <f t="shared" si="851"/>
        <v>80</v>
      </c>
      <c r="B3410">
        <f t="shared" si="860"/>
        <v>12</v>
      </c>
      <c r="C3410" s="1" t="s">
        <v>8</v>
      </c>
      <c r="D3410" t="str">
        <f>IF(J3405=0,"",C3410)</f>
        <v>"class_type":4</v>
      </c>
      <c r="E3410" t="s">
        <v>91</v>
      </c>
      <c r="F3410" t="s">
        <v>116</v>
      </c>
      <c r="H3410" s="22">
        <f t="shared" si="854"/>
        <v>0</v>
      </c>
      <c r="I3410" s="22" t="s">
        <v>127</v>
      </c>
      <c r="K3410" t="b">
        <f t="shared" ca="1" si="859"/>
        <v>0</v>
      </c>
    </row>
    <row r="3411" spans="1:11">
      <c r="A3411">
        <f t="shared" si="851"/>
        <v>80</v>
      </c>
      <c r="B3411">
        <f t="shared" si="860"/>
        <v>13</v>
      </c>
      <c r="C3411" s="1" t="s">
        <v>1</v>
      </c>
      <c r="D3411" t="str">
        <f>IF(J3405=0,"",IF(SUM(J3413:J3429)&gt;0,C3411,"}"))</f>
        <v>},</v>
      </c>
      <c r="E3411" t="s">
        <v>91</v>
      </c>
      <c r="F3411" t="s">
        <v>116</v>
      </c>
      <c r="H3411" s="22">
        <f t="shared" si="854"/>
        <v>0</v>
      </c>
      <c r="I3411" s="22" t="s">
        <v>127</v>
      </c>
      <c r="K3411" t="b">
        <f t="shared" ca="1" si="859"/>
        <v>0</v>
      </c>
    </row>
    <row r="3412" spans="1:11">
      <c r="A3412">
        <f t="shared" si="851"/>
        <v>80</v>
      </c>
      <c r="B3412">
        <f t="shared" si="860"/>
        <v>14</v>
      </c>
      <c r="C3412" s="1" t="s">
        <v>0</v>
      </c>
      <c r="D3412" t="str">
        <f>IF(J3413=0,"",C3412)</f>
        <v>{</v>
      </c>
      <c r="E3412" t="s">
        <v>91</v>
      </c>
      <c r="F3412" t="s">
        <v>116</v>
      </c>
      <c r="H3412" s="22">
        <f t="shared" si="854"/>
        <v>0</v>
      </c>
      <c r="I3412" s="22" t="s">
        <v>127</v>
      </c>
      <c r="K3412" t="b">
        <f t="shared" ca="1" si="859"/>
        <v>0</v>
      </c>
    </row>
    <row r="3413" spans="1:11">
      <c r="A3413" s="16">
        <f t="shared" si="851"/>
        <v>80</v>
      </c>
      <c r="B3413" s="16">
        <f t="shared" si="860"/>
        <v>15</v>
      </c>
      <c r="C3413" s="17" t="s">
        <v>15</v>
      </c>
      <c r="D3413" s="16" t="str">
        <f>IF(ISNUMBER(SEARCH("n/a",H3413)),"",CONCATENATE(C3413," ",H3413,","))</f>
        <v>"adult_cny": 1082.5,</v>
      </c>
      <c r="E3413" s="16" t="s">
        <v>91</v>
      </c>
      <c r="F3413" t="s">
        <v>116</v>
      </c>
      <c r="G3413" t="s">
        <v>118</v>
      </c>
      <c r="H3413" s="22">
        <f t="shared" si="854"/>
        <v>1082.5</v>
      </c>
      <c r="I3413" s="22" t="s">
        <v>127</v>
      </c>
      <c r="J3413">
        <f>COUNT(H3413:H3416)</f>
        <v>4</v>
      </c>
      <c r="K3413" t="b">
        <f t="shared" ca="1" si="859"/>
        <v>0</v>
      </c>
    </row>
    <row r="3414" spans="1:11">
      <c r="A3414" s="16">
        <f t="shared" si="851"/>
        <v>80</v>
      </c>
      <c r="B3414" s="16">
        <f t="shared" si="860"/>
        <v>16</v>
      </c>
      <c r="C3414" s="17" t="s">
        <v>16</v>
      </c>
      <c r="D3414" s="16" t="str">
        <f t="shared" ref="D3414:D3416" si="863">IF(ISNUMBER(SEARCH("n/a",H3414)),"",CONCATENATE(C3414," ",H3414,","))</f>
        <v>"adult_hkd": 1253,</v>
      </c>
      <c r="E3414" s="16" t="s">
        <v>91</v>
      </c>
      <c r="F3414" t="s">
        <v>116</v>
      </c>
      <c r="G3414" t="s">
        <v>118</v>
      </c>
      <c r="H3414" s="22">
        <f t="shared" si="854"/>
        <v>1253</v>
      </c>
      <c r="I3414" s="22" t="s">
        <v>127</v>
      </c>
      <c r="K3414" t="b">
        <f t="shared" ca="1" si="859"/>
        <v>0</v>
      </c>
    </row>
    <row r="3415" spans="1:11">
      <c r="A3415" s="16">
        <f t="shared" si="851"/>
        <v>80</v>
      </c>
      <c r="B3415" s="16">
        <f t="shared" si="860"/>
        <v>17</v>
      </c>
      <c r="C3415" s="17" t="s">
        <v>17</v>
      </c>
      <c r="D3415" s="16" t="str">
        <f t="shared" si="863"/>
        <v>"child_cny": 541.5,</v>
      </c>
      <c r="E3415" s="16" t="s">
        <v>91</v>
      </c>
      <c r="F3415" t="s">
        <v>116</v>
      </c>
      <c r="G3415" t="s">
        <v>118</v>
      </c>
      <c r="H3415" s="22">
        <f t="shared" si="854"/>
        <v>541.5</v>
      </c>
      <c r="I3415" s="22" t="s">
        <v>127</v>
      </c>
      <c r="K3415" t="b">
        <f t="shared" ca="1" si="859"/>
        <v>0</v>
      </c>
    </row>
    <row r="3416" spans="1:11">
      <c r="A3416" s="16">
        <f t="shared" si="851"/>
        <v>80</v>
      </c>
      <c r="B3416" s="16">
        <f t="shared" si="860"/>
        <v>18</v>
      </c>
      <c r="C3416" s="17" t="s">
        <v>18</v>
      </c>
      <c r="D3416" s="16" t="str">
        <f t="shared" si="863"/>
        <v>"child_hkd": 627,</v>
      </c>
      <c r="E3416" s="16" t="s">
        <v>91</v>
      </c>
      <c r="F3416" t="s">
        <v>116</v>
      </c>
      <c r="G3416" t="s">
        <v>118</v>
      </c>
      <c r="H3416" s="22">
        <f t="shared" si="854"/>
        <v>627</v>
      </c>
      <c r="I3416" s="22" t="s">
        <v>127</v>
      </c>
      <c r="K3416" t="b">
        <f t="shared" ca="1" si="859"/>
        <v>0</v>
      </c>
    </row>
    <row r="3417" spans="1:11">
      <c r="A3417">
        <f t="shared" si="851"/>
        <v>80</v>
      </c>
      <c r="B3417">
        <f t="shared" si="860"/>
        <v>19</v>
      </c>
      <c r="C3417" s="1" t="s">
        <v>9</v>
      </c>
      <c r="D3417" t="str">
        <f>IF(J3413=0,"",C3417)</f>
        <v>"class_title":"first_class",</v>
      </c>
      <c r="E3417" t="s">
        <v>91</v>
      </c>
      <c r="F3417" t="s">
        <v>116</v>
      </c>
      <c r="H3417" s="22">
        <f t="shared" si="854"/>
        <v>0</v>
      </c>
      <c r="I3417" s="22" t="s">
        <v>127</v>
      </c>
      <c r="K3417" t="b">
        <f t="shared" ca="1" si="859"/>
        <v>0</v>
      </c>
    </row>
    <row r="3418" spans="1:11">
      <c r="A3418">
        <f t="shared" si="851"/>
        <v>80</v>
      </c>
      <c r="B3418">
        <f t="shared" si="860"/>
        <v>20</v>
      </c>
      <c r="C3418" s="1" t="s">
        <v>10</v>
      </c>
      <c r="D3418" t="str">
        <f>IF(J3413=0,"",C3418)</f>
        <v>"class_type":3</v>
      </c>
      <c r="E3418" t="s">
        <v>91</v>
      </c>
      <c r="F3418" t="s">
        <v>116</v>
      </c>
      <c r="H3418" s="22">
        <f t="shared" si="854"/>
        <v>0</v>
      </c>
      <c r="I3418" s="22" t="s">
        <v>127</v>
      </c>
      <c r="K3418" t="b">
        <f t="shared" ca="1" si="859"/>
        <v>0</v>
      </c>
    </row>
    <row r="3419" spans="1:11">
      <c r="A3419">
        <f t="shared" si="851"/>
        <v>80</v>
      </c>
      <c r="B3419">
        <f t="shared" si="860"/>
        <v>21</v>
      </c>
      <c r="C3419" s="1" t="s">
        <v>1</v>
      </c>
      <c r="D3419" t="str">
        <f>IF(J3413=0,"",IF(SUM(J3421:J3437)&gt;0,C3419,"}"))</f>
        <v>},</v>
      </c>
      <c r="E3419" t="s">
        <v>91</v>
      </c>
      <c r="F3419" t="s">
        <v>116</v>
      </c>
      <c r="H3419" s="22">
        <f t="shared" si="854"/>
        <v>0</v>
      </c>
      <c r="I3419" s="22" t="s">
        <v>127</v>
      </c>
      <c r="K3419" t="b">
        <f t="shared" ca="1" si="859"/>
        <v>0</v>
      </c>
    </row>
    <row r="3420" spans="1:11">
      <c r="A3420">
        <f t="shared" si="851"/>
        <v>80</v>
      </c>
      <c r="B3420">
        <f t="shared" si="860"/>
        <v>22</v>
      </c>
      <c r="C3420" s="1" t="s">
        <v>0</v>
      </c>
      <c r="D3420" t="str">
        <f>IF(J3421=0,"",C3420)</f>
        <v>{</v>
      </c>
      <c r="E3420" t="s">
        <v>91</v>
      </c>
      <c r="F3420" t="s">
        <v>116</v>
      </c>
      <c r="H3420" s="22">
        <f t="shared" si="854"/>
        <v>0</v>
      </c>
      <c r="I3420" s="22" t="s">
        <v>127</v>
      </c>
      <c r="K3420" t="b">
        <f t="shared" ca="1" si="859"/>
        <v>0</v>
      </c>
    </row>
    <row r="3421" spans="1:11">
      <c r="A3421" s="18">
        <f t="shared" ref="A3421:A3441" si="864">ROUNDUP((ROW(C3421)-1)/43,0)</f>
        <v>80</v>
      </c>
      <c r="B3421" s="18">
        <f t="shared" si="860"/>
        <v>23</v>
      </c>
      <c r="C3421" s="19" t="s">
        <v>15</v>
      </c>
      <c r="D3421" s="18" t="str">
        <f>IF(ISNUMBER(SEARCH("n/a",H3421)),"",CONCATENATE(C3421," ",H3421,","))</f>
        <v>"adult_cny": 1265.5,</v>
      </c>
      <c r="E3421" s="18" t="s">
        <v>91</v>
      </c>
      <c r="F3421" t="s">
        <v>116</v>
      </c>
      <c r="G3421" t="s">
        <v>119</v>
      </c>
      <c r="H3421" s="22">
        <f t="shared" si="854"/>
        <v>1265.5</v>
      </c>
      <c r="I3421" s="22" t="s">
        <v>127</v>
      </c>
      <c r="J3421">
        <f>COUNT(H3421:H3424)</f>
        <v>4</v>
      </c>
      <c r="K3421" t="b">
        <f t="shared" ca="1" si="859"/>
        <v>0</v>
      </c>
    </row>
    <row r="3422" spans="1:11">
      <c r="A3422" s="18">
        <f t="shared" si="864"/>
        <v>80</v>
      </c>
      <c r="B3422" s="18">
        <f t="shared" si="860"/>
        <v>24</v>
      </c>
      <c r="C3422" s="19" t="s">
        <v>16</v>
      </c>
      <c r="D3422" s="18" t="str">
        <f t="shared" ref="D3422:D3424" si="865">IF(ISNUMBER(SEARCH("n/a",H3422)),"",CONCATENATE(C3422," ",H3422,","))</f>
        <v>"adult_hkd": 1465,</v>
      </c>
      <c r="E3422" s="18" t="s">
        <v>91</v>
      </c>
      <c r="F3422" t="s">
        <v>116</v>
      </c>
      <c r="G3422" t="s">
        <v>119</v>
      </c>
      <c r="H3422" s="22">
        <f t="shared" si="854"/>
        <v>1465</v>
      </c>
      <c r="I3422" s="22" t="s">
        <v>127</v>
      </c>
      <c r="K3422" t="b">
        <f t="shared" ca="1" si="859"/>
        <v>0</v>
      </c>
    </row>
    <row r="3423" spans="1:11">
      <c r="A3423" s="18">
        <f t="shared" si="864"/>
        <v>80</v>
      </c>
      <c r="B3423" s="18">
        <f t="shared" si="860"/>
        <v>25</v>
      </c>
      <c r="C3423" s="19" t="s">
        <v>17</v>
      </c>
      <c r="D3423" s="18" t="str">
        <f t="shared" si="865"/>
        <v>"child_cny": 633,</v>
      </c>
      <c r="E3423" s="18" t="s">
        <v>91</v>
      </c>
      <c r="F3423" t="s">
        <v>116</v>
      </c>
      <c r="G3423" t="s">
        <v>119</v>
      </c>
      <c r="H3423" s="22">
        <f t="shared" si="854"/>
        <v>633</v>
      </c>
      <c r="I3423" s="22" t="s">
        <v>127</v>
      </c>
      <c r="K3423" t="b">
        <f t="shared" ca="1" si="859"/>
        <v>0</v>
      </c>
    </row>
    <row r="3424" spans="1:11">
      <c r="A3424" s="18">
        <f t="shared" si="864"/>
        <v>80</v>
      </c>
      <c r="B3424" s="18">
        <f t="shared" si="860"/>
        <v>26</v>
      </c>
      <c r="C3424" s="19" t="s">
        <v>18</v>
      </c>
      <c r="D3424" s="18" t="str">
        <f t="shared" si="865"/>
        <v>"child_hkd": 733,</v>
      </c>
      <c r="E3424" s="18" t="s">
        <v>91</v>
      </c>
      <c r="F3424" t="s">
        <v>116</v>
      </c>
      <c r="G3424" t="s">
        <v>119</v>
      </c>
      <c r="H3424" s="22">
        <f t="shared" si="854"/>
        <v>733</v>
      </c>
      <c r="I3424" s="22" t="s">
        <v>127</v>
      </c>
      <c r="K3424" t="b">
        <f t="shared" ca="1" si="859"/>
        <v>0</v>
      </c>
    </row>
    <row r="3425" spans="1:11">
      <c r="A3425">
        <f t="shared" si="864"/>
        <v>80</v>
      </c>
      <c r="B3425">
        <f t="shared" si="860"/>
        <v>27</v>
      </c>
      <c r="C3425" s="1" t="s">
        <v>11</v>
      </c>
      <c r="D3425" t="str">
        <f>IF(J3421=0,"",C3425)</f>
        <v>"class_title":"premium_class",</v>
      </c>
      <c r="E3425" t="s">
        <v>91</v>
      </c>
      <c r="F3425" t="s">
        <v>116</v>
      </c>
      <c r="H3425" s="22">
        <f t="shared" si="854"/>
        <v>0</v>
      </c>
      <c r="I3425" s="22" t="s">
        <v>127</v>
      </c>
      <c r="K3425" t="b">
        <f t="shared" ca="1" si="859"/>
        <v>0</v>
      </c>
    </row>
    <row r="3426" spans="1:11">
      <c r="A3426">
        <f t="shared" si="864"/>
        <v>80</v>
      </c>
      <c r="B3426">
        <f t="shared" si="860"/>
        <v>28</v>
      </c>
      <c r="C3426" s="1" t="s">
        <v>12</v>
      </c>
      <c r="D3426" t="str">
        <f>IF(J3421=0,"",C3426)</f>
        <v>"class_type":2</v>
      </c>
      <c r="E3426" t="s">
        <v>91</v>
      </c>
      <c r="F3426" t="s">
        <v>116</v>
      </c>
      <c r="H3426" s="22">
        <f t="shared" si="854"/>
        <v>0</v>
      </c>
      <c r="I3426" s="22" t="s">
        <v>127</v>
      </c>
      <c r="K3426" t="b">
        <f t="shared" ca="1" si="859"/>
        <v>0</v>
      </c>
    </row>
    <row r="3427" spans="1:11">
      <c r="A3427">
        <f t="shared" si="864"/>
        <v>80</v>
      </c>
      <c r="B3427">
        <f t="shared" si="860"/>
        <v>29</v>
      </c>
      <c r="C3427" s="1" t="s">
        <v>1</v>
      </c>
      <c r="D3427" t="str">
        <f>IF(J3421=0,"",IF(SUM(J3429:J3445)&gt;0,C3427,"}"))</f>
        <v>},</v>
      </c>
      <c r="E3427" t="s">
        <v>91</v>
      </c>
      <c r="F3427" t="s">
        <v>116</v>
      </c>
      <c r="H3427" s="22">
        <f t="shared" si="854"/>
        <v>0</v>
      </c>
      <c r="I3427" s="22" t="s">
        <v>127</v>
      </c>
      <c r="K3427" t="b">
        <f t="shared" ca="1" si="859"/>
        <v>0</v>
      </c>
    </row>
    <row r="3428" spans="1:11">
      <c r="A3428">
        <f t="shared" si="864"/>
        <v>80</v>
      </c>
      <c r="B3428">
        <f t="shared" si="860"/>
        <v>30</v>
      </c>
      <c r="C3428" s="1" t="s">
        <v>0</v>
      </c>
      <c r="D3428" t="str">
        <f>IF(J3429=0,"",C3428)</f>
        <v>{</v>
      </c>
      <c r="E3428" t="s">
        <v>91</v>
      </c>
      <c r="F3428" t="s">
        <v>116</v>
      </c>
      <c r="H3428" s="22">
        <f t="shared" si="854"/>
        <v>0</v>
      </c>
      <c r="I3428" s="22" t="s">
        <v>127</v>
      </c>
      <c r="K3428" t="b">
        <f t="shared" ca="1" si="859"/>
        <v>0</v>
      </c>
    </row>
    <row r="3429" spans="1:11">
      <c r="A3429" s="20">
        <f t="shared" si="864"/>
        <v>80</v>
      </c>
      <c r="B3429" s="20">
        <f t="shared" si="860"/>
        <v>31</v>
      </c>
      <c r="C3429" s="21" t="s">
        <v>15</v>
      </c>
      <c r="D3429" s="20" t="str">
        <f>IF(ISNUMBER(SEARCH("n/a",H3429)),"",CONCATENATE(C3429," ",H3429,","))</f>
        <v>"adult_cny": 2103.5,</v>
      </c>
      <c r="E3429" s="20" t="s">
        <v>91</v>
      </c>
      <c r="F3429" t="s">
        <v>116</v>
      </c>
      <c r="G3429" t="s">
        <v>120</v>
      </c>
      <c r="H3429" s="22">
        <f t="shared" si="854"/>
        <v>2103.5</v>
      </c>
      <c r="I3429" s="22" t="s">
        <v>127</v>
      </c>
      <c r="J3429">
        <f>COUNT(H3429:H3432)</f>
        <v>4</v>
      </c>
      <c r="K3429" t="b">
        <f t="shared" ca="1" si="859"/>
        <v>0</v>
      </c>
    </row>
    <row r="3430" spans="1:11">
      <c r="A3430" s="20">
        <f t="shared" si="864"/>
        <v>80</v>
      </c>
      <c r="B3430" s="20">
        <f t="shared" si="860"/>
        <v>32</v>
      </c>
      <c r="C3430" s="21" t="s">
        <v>16</v>
      </c>
      <c r="D3430" s="20" t="str">
        <f t="shared" ref="D3430:D3432" si="866">IF(ISNUMBER(SEARCH("n/a",H3430)),"",CONCATENATE(C3430," ",H3430,","))</f>
        <v>"adult_hkd": 2435,</v>
      </c>
      <c r="E3430" s="20" t="s">
        <v>91</v>
      </c>
      <c r="F3430" t="s">
        <v>116</v>
      </c>
      <c r="G3430" t="s">
        <v>120</v>
      </c>
      <c r="H3430" s="22">
        <f t="shared" ref="H3430:H3493" si="867">H1538</f>
        <v>2435</v>
      </c>
      <c r="I3430" s="22" t="s">
        <v>127</v>
      </c>
      <c r="K3430" t="b">
        <f t="shared" ca="1" si="859"/>
        <v>0</v>
      </c>
    </row>
    <row r="3431" spans="1:11">
      <c r="A3431" s="20">
        <f t="shared" si="864"/>
        <v>80</v>
      </c>
      <c r="B3431" s="20">
        <f t="shared" si="860"/>
        <v>33</v>
      </c>
      <c r="C3431" s="21" t="s">
        <v>17</v>
      </c>
      <c r="D3431" s="20" t="str">
        <f t="shared" si="866"/>
        <v>"child_cny": 1052,</v>
      </c>
      <c r="E3431" s="20" t="s">
        <v>91</v>
      </c>
      <c r="F3431" t="s">
        <v>116</v>
      </c>
      <c r="G3431" t="s">
        <v>120</v>
      </c>
      <c r="H3431" s="22">
        <f t="shared" si="867"/>
        <v>1052</v>
      </c>
      <c r="I3431" s="22" t="s">
        <v>127</v>
      </c>
      <c r="K3431" t="b">
        <f t="shared" ca="1" si="859"/>
        <v>0</v>
      </c>
    </row>
    <row r="3432" spans="1:11">
      <c r="A3432" s="20">
        <f t="shared" si="864"/>
        <v>80</v>
      </c>
      <c r="B3432" s="20">
        <f t="shared" si="860"/>
        <v>34</v>
      </c>
      <c r="C3432" s="21" t="s">
        <v>18</v>
      </c>
      <c r="D3432" s="20" t="str">
        <f t="shared" si="866"/>
        <v>"child_hkd": 1218,</v>
      </c>
      <c r="E3432" s="20" t="s">
        <v>91</v>
      </c>
      <c r="F3432" t="s">
        <v>116</v>
      </c>
      <c r="G3432" t="s">
        <v>120</v>
      </c>
      <c r="H3432" s="22">
        <f t="shared" si="867"/>
        <v>1218</v>
      </c>
      <c r="I3432" s="22" t="s">
        <v>127</v>
      </c>
      <c r="K3432" t="b">
        <f t="shared" ca="1" si="859"/>
        <v>0</v>
      </c>
    </row>
    <row r="3433" spans="1:11">
      <c r="A3433">
        <f t="shared" si="864"/>
        <v>80</v>
      </c>
      <c r="B3433">
        <f t="shared" si="860"/>
        <v>35</v>
      </c>
      <c r="C3433" s="1" t="s">
        <v>13</v>
      </c>
      <c r="D3433" t="str">
        <f>IF(J3429=0,"",C3433)</f>
        <v>"class_title":"business_class",</v>
      </c>
      <c r="E3433" t="s">
        <v>91</v>
      </c>
      <c r="F3433" t="s">
        <v>116</v>
      </c>
      <c r="H3433" s="22">
        <f t="shared" si="867"/>
        <v>0</v>
      </c>
      <c r="I3433" s="22" t="s">
        <v>127</v>
      </c>
      <c r="K3433" t="b">
        <f t="shared" ca="1" si="859"/>
        <v>0</v>
      </c>
    </row>
    <row r="3434" spans="1:11">
      <c r="A3434">
        <f t="shared" si="864"/>
        <v>80</v>
      </c>
      <c r="B3434">
        <f t="shared" si="860"/>
        <v>36</v>
      </c>
      <c r="C3434" s="1" t="s">
        <v>14</v>
      </c>
      <c r="D3434" t="str">
        <f>IF(J3429=0,"",C3434)</f>
        <v>"class_type":1</v>
      </c>
      <c r="E3434" t="s">
        <v>91</v>
      </c>
      <c r="F3434" t="s">
        <v>116</v>
      </c>
      <c r="H3434" s="22">
        <f t="shared" si="867"/>
        <v>0</v>
      </c>
      <c r="I3434" s="22" t="s">
        <v>127</v>
      </c>
      <c r="K3434" t="b">
        <f t="shared" ca="1" si="859"/>
        <v>0</v>
      </c>
    </row>
    <row r="3435" spans="1:11">
      <c r="A3435">
        <f t="shared" si="864"/>
        <v>80</v>
      </c>
      <c r="B3435">
        <f t="shared" si="860"/>
        <v>37</v>
      </c>
      <c r="C3435" s="1" t="s">
        <v>2</v>
      </c>
      <c r="D3435" t="str">
        <f>IF(J3429=0,"",C3435)</f>
        <v>}</v>
      </c>
      <c r="E3435" t="s">
        <v>91</v>
      </c>
      <c r="F3435" t="s">
        <v>116</v>
      </c>
      <c r="H3435" s="22">
        <f t="shared" si="867"/>
        <v>0</v>
      </c>
      <c r="I3435" s="22" t="s">
        <v>127</v>
      </c>
      <c r="K3435" t="b">
        <f t="shared" ca="1" si="859"/>
        <v>0</v>
      </c>
    </row>
    <row r="3436" spans="1:11">
      <c r="A3436">
        <f t="shared" si="864"/>
        <v>80</v>
      </c>
      <c r="B3436">
        <f t="shared" si="860"/>
        <v>38</v>
      </c>
      <c r="C3436" s="1" t="s">
        <v>3</v>
      </c>
      <c r="D3436" t="str">
        <f t="shared" ref="D3436:D3438" si="868">C3436</f>
        <v>]</v>
      </c>
      <c r="E3436" t="s">
        <v>91</v>
      </c>
      <c r="F3436" t="s">
        <v>116</v>
      </c>
      <c r="H3436" s="22">
        <f t="shared" si="867"/>
        <v>0</v>
      </c>
      <c r="I3436" s="22" t="s">
        <v>127</v>
      </c>
      <c r="K3436" t="b">
        <f t="shared" ca="1" si="859"/>
        <v>0</v>
      </c>
    </row>
    <row r="3437" spans="1:11">
      <c r="A3437">
        <f t="shared" si="864"/>
        <v>80</v>
      </c>
      <c r="B3437">
        <f t="shared" si="860"/>
        <v>39</v>
      </c>
      <c r="C3437" s="1" t="s">
        <v>2</v>
      </c>
      <c r="D3437" t="str">
        <f t="shared" si="868"/>
        <v>}</v>
      </c>
      <c r="E3437" t="s">
        <v>91</v>
      </c>
      <c r="F3437" t="s">
        <v>116</v>
      </c>
      <c r="H3437" s="22">
        <f t="shared" si="867"/>
        <v>0</v>
      </c>
      <c r="I3437" s="22" t="s">
        <v>127</v>
      </c>
      <c r="K3437" t="b">
        <f t="shared" ca="1" si="859"/>
        <v>0</v>
      </c>
    </row>
    <row r="3438" spans="1:11">
      <c r="A3438">
        <f t="shared" si="864"/>
        <v>80</v>
      </c>
      <c r="B3438">
        <f t="shared" si="860"/>
        <v>40</v>
      </c>
      <c r="C3438" s="1" t="s">
        <v>4</v>
      </c>
      <c r="D3438" t="str">
        <f t="shared" si="868"/>
        <v>],</v>
      </c>
      <c r="E3438" t="s">
        <v>91</v>
      </c>
      <c r="F3438" t="s">
        <v>116</v>
      </c>
      <c r="H3438" s="22">
        <f t="shared" si="867"/>
        <v>0</v>
      </c>
      <c r="I3438" s="22" t="s">
        <v>127</v>
      </c>
      <c r="K3438" t="b">
        <f t="shared" ca="1" si="859"/>
        <v>0</v>
      </c>
    </row>
    <row r="3439" spans="1:11">
      <c r="A3439">
        <f t="shared" si="864"/>
        <v>80</v>
      </c>
      <c r="B3439">
        <f t="shared" si="860"/>
        <v>41</v>
      </c>
      <c r="C3439" s="1" t="s">
        <v>19</v>
      </c>
      <c r="D3439" t="str">
        <f>CONCATENATE(C3439," ",A3439,",")</f>
        <v>"fee_id": 80,</v>
      </c>
      <c r="E3439" t="s">
        <v>91</v>
      </c>
      <c r="F3439" t="s">
        <v>116</v>
      </c>
      <c r="H3439" s="22">
        <f t="shared" si="867"/>
        <v>0</v>
      </c>
      <c r="I3439" s="22" t="s">
        <v>127</v>
      </c>
      <c r="K3439" t="b">
        <f t="shared" ca="1" si="859"/>
        <v>0</v>
      </c>
    </row>
    <row r="3440" spans="1:11">
      <c r="A3440">
        <f t="shared" si="864"/>
        <v>80</v>
      </c>
      <c r="B3440">
        <f t="shared" si="860"/>
        <v>42</v>
      </c>
      <c r="C3440" s="1" t="s">
        <v>129</v>
      </c>
      <c r="D3440" t="str">
        <f>CONCATENATE(C3440,E3440,"2",F3440,"""")</f>
        <v>"route_id": "WUH2WEK"</v>
      </c>
      <c r="E3440" t="s">
        <v>91</v>
      </c>
      <c r="F3440" t="s">
        <v>116</v>
      </c>
      <c r="H3440" s="22">
        <f t="shared" si="867"/>
        <v>0</v>
      </c>
      <c r="I3440" s="22" t="s">
        <v>127</v>
      </c>
      <c r="K3440" t="b">
        <f t="shared" ca="1" si="859"/>
        <v>0</v>
      </c>
    </row>
    <row r="3441" spans="1:11">
      <c r="A3441">
        <f t="shared" si="864"/>
        <v>80</v>
      </c>
      <c r="B3441">
        <f t="shared" si="860"/>
        <v>43</v>
      </c>
      <c r="C3441" s="1" t="s">
        <v>1</v>
      </c>
      <c r="D3441" t="str">
        <f>IF(D3442="","}",C3441)</f>
        <v>},</v>
      </c>
      <c r="E3441" t="s">
        <v>91</v>
      </c>
      <c r="F3441" t="s">
        <v>116</v>
      </c>
      <c r="H3441" s="22">
        <f t="shared" si="867"/>
        <v>0</v>
      </c>
      <c r="I3441" s="22" t="s">
        <v>127</v>
      </c>
      <c r="K3441" t="b">
        <f t="shared" ca="1" si="859"/>
        <v>0</v>
      </c>
    </row>
    <row r="3442" spans="1:11">
      <c r="A3442">
        <f>ROUNDUP((ROW(C3442)-1)/43,0)</f>
        <v>81</v>
      </c>
      <c r="B3442">
        <f t="shared" si="860"/>
        <v>1</v>
      </c>
      <c r="C3442" s="1" t="s">
        <v>0</v>
      </c>
      <c r="D3442" t="str">
        <f>C3442</f>
        <v>{</v>
      </c>
      <c r="E3442" t="s">
        <v>93</v>
      </c>
      <c r="F3442" t="s">
        <v>116</v>
      </c>
      <c r="H3442" s="22">
        <f t="shared" si="867"/>
        <v>0</v>
      </c>
      <c r="I3442" s="22" t="s">
        <v>127</v>
      </c>
      <c r="K3442" t="b">
        <f t="shared" ca="1" si="859"/>
        <v>0</v>
      </c>
    </row>
    <row r="3443" spans="1:11">
      <c r="A3443">
        <f t="shared" ref="A3443:A3506" si="869">ROUNDUP((ROW(C3443)-1)/43,0)</f>
        <v>81</v>
      </c>
      <c r="B3443">
        <f t="shared" si="860"/>
        <v>2</v>
      </c>
      <c r="C3443" s="1" t="s">
        <v>5</v>
      </c>
      <c r="D3443" t="str">
        <f t="shared" ref="D3443:D3446" si="870">C3443</f>
        <v>"fee_data":[</v>
      </c>
      <c r="E3443" t="s">
        <v>93</v>
      </c>
      <c r="F3443" t="s">
        <v>116</v>
      </c>
      <c r="H3443" s="22">
        <f t="shared" si="867"/>
        <v>0</v>
      </c>
      <c r="I3443" s="22" t="s">
        <v>127</v>
      </c>
      <c r="K3443" t="b">
        <f t="shared" ca="1" si="859"/>
        <v>0</v>
      </c>
    </row>
    <row r="3444" spans="1:11">
      <c r="A3444">
        <f t="shared" si="869"/>
        <v>81</v>
      </c>
      <c r="B3444">
        <f t="shared" si="860"/>
        <v>3</v>
      </c>
      <c r="C3444" s="1" t="s">
        <v>0</v>
      </c>
      <c r="D3444" t="str">
        <f t="shared" si="870"/>
        <v>{</v>
      </c>
      <c r="E3444" t="s">
        <v>93</v>
      </c>
      <c r="F3444" t="s">
        <v>116</v>
      </c>
      <c r="H3444" s="22">
        <f t="shared" si="867"/>
        <v>0</v>
      </c>
      <c r="I3444" s="22" t="s">
        <v>127</v>
      </c>
      <c r="K3444" t="b">
        <f t="shared" ca="1" si="859"/>
        <v>0</v>
      </c>
    </row>
    <row r="3445" spans="1:11">
      <c r="A3445">
        <f t="shared" si="869"/>
        <v>81</v>
      </c>
      <c r="B3445">
        <f t="shared" si="860"/>
        <v>4</v>
      </c>
      <c r="C3445" s="24" t="s">
        <v>133</v>
      </c>
      <c r="D3445" t="str">
        <f>CONCATENATE(C3445,$M$1,",",$N$1,""",")</f>
        <v>"fee_date":"2019,2",</v>
      </c>
      <c r="E3445" t="s">
        <v>93</v>
      </c>
      <c r="F3445" t="s">
        <v>116</v>
      </c>
      <c r="H3445" s="22">
        <f t="shared" si="867"/>
        <v>0</v>
      </c>
      <c r="I3445" s="22" t="s">
        <v>127</v>
      </c>
      <c r="K3445" t="b">
        <f t="shared" ca="1" si="859"/>
        <v>0</v>
      </c>
    </row>
    <row r="3446" spans="1:11">
      <c r="A3446">
        <f t="shared" si="869"/>
        <v>81</v>
      </c>
      <c r="B3446">
        <f t="shared" si="860"/>
        <v>5</v>
      </c>
      <c r="C3446" s="1" t="s">
        <v>6</v>
      </c>
      <c r="D3446" t="str">
        <f t="shared" si="870"/>
        <v>"fee_detail":[</v>
      </c>
      <c r="E3446" t="s">
        <v>93</v>
      </c>
      <c r="F3446" t="s">
        <v>116</v>
      </c>
      <c r="H3446" s="22">
        <f t="shared" si="867"/>
        <v>0</v>
      </c>
      <c r="I3446" s="22" t="s">
        <v>127</v>
      </c>
      <c r="K3446" t="b">
        <f t="shared" ca="1" si="859"/>
        <v>0</v>
      </c>
    </row>
    <row r="3447" spans="1:11">
      <c r="A3447">
        <f t="shared" si="869"/>
        <v>81</v>
      </c>
      <c r="B3447">
        <f t="shared" si="860"/>
        <v>6</v>
      </c>
      <c r="C3447" s="1" t="s">
        <v>0</v>
      </c>
      <c r="D3447" t="str">
        <f>IF(J3448=0,"",C3447)</f>
        <v>{</v>
      </c>
      <c r="E3447" t="s">
        <v>93</v>
      </c>
      <c r="F3447" t="s">
        <v>116</v>
      </c>
      <c r="H3447" s="22">
        <f t="shared" si="867"/>
        <v>0</v>
      </c>
      <c r="I3447" s="22" t="s">
        <v>127</v>
      </c>
      <c r="K3447" t="b">
        <f t="shared" ca="1" si="859"/>
        <v>0</v>
      </c>
    </row>
    <row r="3448" spans="1:11">
      <c r="A3448" s="14">
        <f t="shared" si="869"/>
        <v>81</v>
      </c>
      <c r="B3448" s="14">
        <f t="shared" si="860"/>
        <v>7</v>
      </c>
      <c r="C3448" s="15" t="s">
        <v>15</v>
      </c>
      <c r="D3448" s="14" t="str">
        <f>IF(ISNUMBER(SEARCH("n/a",H3448)),"",CONCATENATE(C3448," ",H3448,","))</f>
        <v>"adult_cny": 258.5,</v>
      </c>
      <c r="E3448" s="14" t="s">
        <v>93</v>
      </c>
      <c r="F3448" t="s">
        <v>116</v>
      </c>
      <c r="G3448" t="s">
        <v>117</v>
      </c>
      <c r="H3448" s="22">
        <f t="shared" si="867"/>
        <v>258.5</v>
      </c>
      <c r="I3448" s="22" t="s">
        <v>127</v>
      </c>
      <c r="J3448">
        <f>COUNT(H3448:H3451)</f>
        <v>4</v>
      </c>
      <c r="K3448" t="b">
        <f t="shared" ca="1" si="859"/>
        <v>0</v>
      </c>
    </row>
    <row r="3449" spans="1:11">
      <c r="A3449" s="14">
        <f t="shared" si="869"/>
        <v>81</v>
      </c>
      <c r="B3449" s="14">
        <f t="shared" si="860"/>
        <v>8</v>
      </c>
      <c r="C3449" s="15" t="s">
        <v>16</v>
      </c>
      <c r="D3449" s="14" t="str">
        <f t="shared" ref="D3449:D3451" si="871">IF(ISNUMBER(SEARCH("n/a",H3449)),"",CONCATENATE(C3449," ",H3449,","))</f>
        <v>"adult_hkd": 299,</v>
      </c>
      <c r="E3449" s="14" t="s">
        <v>93</v>
      </c>
      <c r="F3449" t="s">
        <v>116</v>
      </c>
      <c r="G3449" t="s">
        <v>117</v>
      </c>
      <c r="H3449" s="22">
        <f t="shared" si="867"/>
        <v>299</v>
      </c>
      <c r="I3449" s="22" t="s">
        <v>127</v>
      </c>
      <c r="K3449" t="b">
        <f t="shared" ca="1" si="859"/>
        <v>0</v>
      </c>
    </row>
    <row r="3450" spans="1:11">
      <c r="A3450" s="14">
        <f t="shared" si="869"/>
        <v>81</v>
      </c>
      <c r="B3450" s="14">
        <f t="shared" si="860"/>
        <v>9</v>
      </c>
      <c r="C3450" s="15" t="s">
        <v>17</v>
      </c>
      <c r="D3450" s="14" t="str">
        <f t="shared" si="871"/>
        <v>"child_cny": 134.5,</v>
      </c>
      <c r="E3450" s="14" t="s">
        <v>93</v>
      </c>
      <c r="F3450" t="s">
        <v>116</v>
      </c>
      <c r="G3450" t="s">
        <v>117</v>
      </c>
      <c r="H3450" s="22">
        <f t="shared" si="867"/>
        <v>134.5</v>
      </c>
      <c r="I3450" s="22" t="s">
        <v>127</v>
      </c>
      <c r="K3450" t="b">
        <f t="shared" ca="1" si="859"/>
        <v>0</v>
      </c>
    </row>
    <row r="3451" spans="1:11">
      <c r="A3451" s="14">
        <f t="shared" si="869"/>
        <v>81</v>
      </c>
      <c r="B3451" s="14">
        <f t="shared" si="860"/>
        <v>10</v>
      </c>
      <c r="C3451" s="15" t="s">
        <v>18</v>
      </c>
      <c r="D3451" s="14" t="str">
        <f t="shared" si="871"/>
        <v>"child_hkd": 156,</v>
      </c>
      <c r="E3451" s="14" t="s">
        <v>93</v>
      </c>
      <c r="F3451" t="s">
        <v>116</v>
      </c>
      <c r="G3451" t="s">
        <v>117</v>
      </c>
      <c r="H3451" s="22">
        <f t="shared" si="867"/>
        <v>156</v>
      </c>
      <c r="I3451" s="22" t="s">
        <v>127</v>
      </c>
      <c r="K3451" t="b">
        <f t="shared" ca="1" si="859"/>
        <v>0</v>
      </c>
    </row>
    <row r="3452" spans="1:11">
      <c r="A3452">
        <f t="shared" si="869"/>
        <v>81</v>
      </c>
      <c r="B3452">
        <f t="shared" si="860"/>
        <v>11</v>
      </c>
      <c r="C3452" s="1" t="s">
        <v>7</v>
      </c>
      <c r="D3452" t="str">
        <f>IF(J3448=0,"",C3452)</f>
        <v>"class_title":"second_class",</v>
      </c>
      <c r="E3452" t="s">
        <v>93</v>
      </c>
      <c r="F3452" t="s">
        <v>116</v>
      </c>
      <c r="H3452" s="22">
        <f t="shared" si="867"/>
        <v>0</v>
      </c>
      <c r="I3452" s="22" t="s">
        <v>127</v>
      </c>
      <c r="K3452" t="b">
        <f t="shared" ca="1" si="859"/>
        <v>0</v>
      </c>
    </row>
    <row r="3453" spans="1:11">
      <c r="A3453">
        <f t="shared" si="869"/>
        <v>81</v>
      </c>
      <c r="B3453">
        <f t="shared" si="860"/>
        <v>12</v>
      </c>
      <c r="C3453" s="1" t="s">
        <v>8</v>
      </c>
      <c r="D3453" t="str">
        <f>IF(J3448=0,"",C3453)</f>
        <v>"class_type":4</v>
      </c>
      <c r="E3453" t="s">
        <v>93</v>
      </c>
      <c r="F3453" t="s">
        <v>116</v>
      </c>
      <c r="H3453" s="22">
        <f t="shared" si="867"/>
        <v>0</v>
      </c>
      <c r="I3453" s="22" t="s">
        <v>127</v>
      </c>
      <c r="K3453" t="b">
        <f t="shared" ca="1" si="859"/>
        <v>0</v>
      </c>
    </row>
    <row r="3454" spans="1:11">
      <c r="A3454">
        <f t="shared" si="869"/>
        <v>81</v>
      </c>
      <c r="B3454">
        <f t="shared" si="860"/>
        <v>13</v>
      </c>
      <c r="C3454" s="1" t="s">
        <v>1</v>
      </c>
      <c r="D3454" t="str">
        <f>IF(J3448=0,"",IF(SUM(J3456:J3472)&gt;0,C3454,"}"))</f>
        <v>},</v>
      </c>
      <c r="E3454" t="s">
        <v>93</v>
      </c>
      <c r="F3454" t="s">
        <v>116</v>
      </c>
      <c r="H3454" s="22">
        <f t="shared" si="867"/>
        <v>0</v>
      </c>
      <c r="I3454" s="22" t="s">
        <v>127</v>
      </c>
      <c r="K3454" t="b">
        <f t="shared" ca="1" si="859"/>
        <v>0</v>
      </c>
    </row>
    <row r="3455" spans="1:11">
      <c r="A3455">
        <f t="shared" si="869"/>
        <v>81</v>
      </c>
      <c r="B3455">
        <f t="shared" si="860"/>
        <v>14</v>
      </c>
      <c r="C3455" s="1" t="s">
        <v>0</v>
      </c>
      <c r="D3455" t="str">
        <f>IF(J3456=0,"",C3455)</f>
        <v>{</v>
      </c>
      <c r="E3455" t="s">
        <v>93</v>
      </c>
      <c r="F3455" t="s">
        <v>116</v>
      </c>
      <c r="H3455" s="22">
        <f t="shared" si="867"/>
        <v>0</v>
      </c>
      <c r="I3455" s="22" t="s">
        <v>127</v>
      </c>
      <c r="K3455" t="b">
        <f t="shared" ca="1" si="859"/>
        <v>0</v>
      </c>
    </row>
    <row r="3456" spans="1:11">
      <c r="A3456" s="16">
        <f t="shared" si="869"/>
        <v>81</v>
      </c>
      <c r="B3456" s="16">
        <f t="shared" si="860"/>
        <v>15</v>
      </c>
      <c r="C3456" s="17" t="s">
        <v>15</v>
      </c>
      <c r="D3456" s="16" t="str">
        <f>IF(ISNUMBER(SEARCH("n/a",H3456)),"",CONCATENATE(C3456," ",H3456,","))</f>
        <v>"adult_cny": 413,</v>
      </c>
      <c r="E3456" s="16" t="s">
        <v>93</v>
      </c>
      <c r="F3456" t="s">
        <v>116</v>
      </c>
      <c r="G3456" t="s">
        <v>118</v>
      </c>
      <c r="H3456" s="22">
        <f t="shared" si="867"/>
        <v>413</v>
      </c>
      <c r="I3456" s="22" t="s">
        <v>127</v>
      </c>
      <c r="J3456">
        <f>COUNT(H3456:H3459)</f>
        <v>4</v>
      </c>
      <c r="K3456" t="b">
        <f t="shared" ca="1" si="859"/>
        <v>0</v>
      </c>
    </row>
    <row r="3457" spans="1:11">
      <c r="A3457" s="16">
        <f t="shared" si="869"/>
        <v>81</v>
      </c>
      <c r="B3457" s="16">
        <f t="shared" si="860"/>
        <v>16</v>
      </c>
      <c r="C3457" s="17" t="s">
        <v>16</v>
      </c>
      <c r="D3457" s="16" t="str">
        <f t="shared" ref="D3457:D3459" si="872">IF(ISNUMBER(SEARCH("n/a",H3457)),"",CONCATENATE(C3457," ",H3457,","))</f>
        <v>"adult_hkd": 478,</v>
      </c>
      <c r="E3457" s="16" t="s">
        <v>93</v>
      </c>
      <c r="F3457" t="s">
        <v>116</v>
      </c>
      <c r="G3457" t="s">
        <v>118</v>
      </c>
      <c r="H3457" s="22">
        <f t="shared" si="867"/>
        <v>478</v>
      </c>
      <c r="I3457" s="22" t="s">
        <v>127</v>
      </c>
      <c r="K3457" t="b">
        <f t="shared" ca="1" si="859"/>
        <v>0</v>
      </c>
    </row>
    <row r="3458" spans="1:11">
      <c r="A3458" s="16">
        <f t="shared" si="869"/>
        <v>81</v>
      </c>
      <c r="B3458" s="16">
        <f t="shared" si="860"/>
        <v>17</v>
      </c>
      <c r="C3458" s="17" t="s">
        <v>17</v>
      </c>
      <c r="D3458" s="16" t="str">
        <f t="shared" si="872"/>
        <v>"child_cny": 215,</v>
      </c>
      <c r="E3458" s="16" t="s">
        <v>93</v>
      </c>
      <c r="F3458" t="s">
        <v>116</v>
      </c>
      <c r="G3458" t="s">
        <v>118</v>
      </c>
      <c r="H3458" s="22">
        <f t="shared" si="867"/>
        <v>215</v>
      </c>
      <c r="I3458" s="22" t="s">
        <v>127</v>
      </c>
      <c r="K3458" t="b">
        <f t="shared" ref="K3458:K3521" ca="1" si="873">IF(EXACT($N$1,$N$2),"",FALSE)</f>
        <v>0</v>
      </c>
    </row>
    <row r="3459" spans="1:11">
      <c r="A3459" s="16">
        <f t="shared" si="869"/>
        <v>81</v>
      </c>
      <c r="B3459" s="16">
        <f t="shared" ref="B3459:B3522" si="874">MOD((ROW(C3459)-2),43)+1</f>
        <v>18</v>
      </c>
      <c r="C3459" s="17" t="s">
        <v>18</v>
      </c>
      <c r="D3459" s="16" t="str">
        <f t="shared" si="872"/>
        <v>"child_hkd": 249,</v>
      </c>
      <c r="E3459" s="16" t="s">
        <v>93</v>
      </c>
      <c r="F3459" t="s">
        <v>116</v>
      </c>
      <c r="G3459" t="s">
        <v>118</v>
      </c>
      <c r="H3459" s="22">
        <f t="shared" si="867"/>
        <v>249</v>
      </c>
      <c r="I3459" s="22" t="s">
        <v>127</v>
      </c>
      <c r="K3459" t="b">
        <f t="shared" ca="1" si="873"/>
        <v>0</v>
      </c>
    </row>
    <row r="3460" spans="1:11">
      <c r="A3460">
        <f t="shared" si="869"/>
        <v>81</v>
      </c>
      <c r="B3460">
        <f t="shared" si="874"/>
        <v>19</v>
      </c>
      <c r="C3460" s="1" t="s">
        <v>9</v>
      </c>
      <c r="D3460" t="str">
        <f>IF(J3456=0,"",C3460)</f>
        <v>"class_title":"first_class",</v>
      </c>
      <c r="E3460" t="s">
        <v>93</v>
      </c>
      <c r="F3460" t="s">
        <v>116</v>
      </c>
      <c r="H3460" s="22">
        <f t="shared" si="867"/>
        <v>0</v>
      </c>
      <c r="I3460" s="22" t="s">
        <v>127</v>
      </c>
      <c r="K3460" t="b">
        <f t="shared" ca="1" si="873"/>
        <v>0</v>
      </c>
    </row>
    <row r="3461" spans="1:11">
      <c r="A3461">
        <f t="shared" si="869"/>
        <v>81</v>
      </c>
      <c r="B3461">
        <f t="shared" si="874"/>
        <v>20</v>
      </c>
      <c r="C3461" s="1" t="s">
        <v>10</v>
      </c>
      <c r="D3461" t="str">
        <f>IF(J3456=0,"",C3461)</f>
        <v>"class_type":3</v>
      </c>
      <c r="E3461" t="s">
        <v>93</v>
      </c>
      <c r="F3461" t="s">
        <v>116</v>
      </c>
      <c r="H3461" s="22">
        <f t="shared" si="867"/>
        <v>0</v>
      </c>
      <c r="I3461" s="22" t="s">
        <v>127</v>
      </c>
      <c r="K3461" t="b">
        <f t="shared" ca="1" si="873"/>
        <v>0</v>
      </c>
    </row>
    <row r="3462" spans="1:11">
      <c r="A3462">
        <f t="shared" si="869"/>
        <v>81</v>
      </c>
      <c r="B3462">
        <f t="shared" si="874"/>
        <v>21</v>
      </c>
      <c r="C3462" s="1" t="s">
        <v>1</v>
      </c>
      <c r="D3462" t="str">
        <f>IF(J3456=0,"",IF(SUM(J3464:J3480)&gt;0,C3462,"}"))</f>
        <v>},</v>
      </c>
      <c r="E3462" t="s">
        <v>93</v>
      </c>
      <c r="F3462" t="s">
        <v>116</v>
      </c>
      <c r="H3462" s="22">
        <f t="shared" si="867"/>
        <v>0</v>
      </c>
      <c r="I3462" s="22" t="s">
        <v>127</v>
      </c>
      <c r="K3462" t="b">
        <f t="shared" ca="1" si="873"/>
        <v>0</v>
      </c>
    </row>
    <row r="3463" spans="1:11">
      <c r="A3463">
        <f t="shared" si="869"/>
        <v>81</v>
      </c>
      <c r="B3463">
        <f t="shared" si="874"/>
        <v>22</v>
      </c>
      <c r="C3463" s="1" t="s">
        <v>0</v>
      </c>
      <c r="D3463" t="str">
        <f>IF(J3464=0,"",C3463)</f>
        <v>{</v>
      </c>
      <c r="E3463" t="s">
        <v>93</v>
      </c>
      <c r="F3463" t="s">
        <v>116</v>
      </c>
      <c r="H3463" s="22">
        <f t="shared" si="867"/>
        <v>0</v>
      </c>
      <c r="I3463" s="22" t="s">
        <v>127</v>
      </c>
      <c r="K3463" t="b">
        <f t="shared" ca="1" si="873"/>
        <v>0</v>
      </c>
    </row>
    <row r="3464" spans="1:11">
      <c r="A3464" s="18">
        <f t="shared" si="869"/>
        <v>81</v>
      </c>
      <c r="B3464" s="18">
        <f t="shared" si="874"/>
        <v>23</v>
      </c>
      <c r="C3464" s="19" t="s">
        <v>15</v>
      </c>
      <c r="D3464" s="18" t="str">
        <f>IF(ISNUMBER(SEARCH("n/a",H3464)),"",CONCATENATE(C3464," ",H3464,","))</f>
        <v>"adult_cny": 466,</v>
      </c>
      <c r="E3464" s="18" t="s">
        <v>93</v>
      </c>
      <c r="F3464" t="s">
        <v>116</v>
      </c>
      <c r="G3464" t="s">
        <v>119</v>
      </c>
      <c r="H3464" s="22">
        <f t="shared" si="867"/>
        <v>466</v>
      </c>
      <c r="I3464" s="22" t="s">
        <v>127</v>
      </c>
      <c r="J3464">
        <f>COUNT(H3464:H3467)</f>
        <v>4</v>
      </c>
      <c r="K3464" t="b">
        <f t="shared" ca="1" si="873"/>
        <v>0</v>
      </c>
    </row>
    <row r="3465" spans="1:11">
      <c r="A3465" s="18">
        <f t="shared" si="869"/>
        <v>81</v>
      </c>
      <c r="B3465" s="18">
        <f t="shared" si="874"/>
        <v>24</v>
      </c>
      <c r="C3465" s="19" t="s">
        <v>16</v>
      </c>
      <c r="D3465" s="18" t="str">
        <f t="shared" ref="D3465:D3467" si="875">IF(ISNUMBER(SEARCH("n/a",H3465)),"",CONCATENATE(C3465," ",H3465,","))</f>
        <v>"adult_hkd": 539,</v>
      </c>
      <c r="E3465" s="18" t="s">
        <v>93</v>
      </c>
      <c r="F3465" t="s">
        <v>116</v>
      </c>
      <c r="G3465" t="s">
        <v>119</v>
      </c>
      <c r="H3465" s="22">
        <f t="shared" si="867"/>
        <v>539</v>
      </c>
      <c r="I3465" s="22" t="s">
        <v>127</v>
      </c>
      <c r="K3465" t="b">
        <f t="shared" ca="1" si="873"/>
        <v>0</v>
      </c>
    </row>
    <row r="3466" spans="1:11">
      <c r="A3466" s="18">
        <f t="shared" si="869"/>
        <v>81</v>
      </c>
      <c r="B3466" s="18">
        <f t="shared" si="874"/>
        <v>25</v>
      </c>
      <c r="C3466" s="19" t="s">
        <v>17</v>
      </c>
      <c r="D3466" s="18" t="str">
        <f t="shared" si="875"/>
        <v>"child_cny": 242.5,</v>
      </c>
      <c r="E3466" s="18" t="s">
        <v>93</v>
      </c>
      <c r="F3466" t="s">
        <v>116</v>
      </c>
      <c r="G3466" t="s">
        <v>119</v>
      </c>
      <c r="H3466" s="22">
        <f t="shared" si="867"/>
        <v>242.5</v>
      </c>
      <c r="I3466" s="22" t="s">
        <v>127</v>
      </c>
      <c r="K3466" t="b">
        <f t="shared" ca="1" si="873"/>
        <v>0</v>
      </c>
    </row>
    <row r="3467" spans="1:11">
      <c r="A3467" s="18">
        <f t="shared" si="869"/>
        <v>81</v>
      </c>
      <c r="B3467" s="18">
        <f t="shared" si="874"/>
        <v>26</v>
      </c>
      <c r="C3467" s="19" t="s">
        <v>18</v>
      </c>
      <c r="D3467" s="18" t="str">
        <f t="shared" si="875"/>
        <v>"child_hkd": 281,</v>
      </c>
      <c r="E3467" s="18" t="s">
        <v>93</v>
      </c>
      <c r="F3467" t="s">
        <v>116</v>
      </c>
      <c r="G3467" t="s">
        <v>119</v>
      </c>
      <c r="H3467" s="22">
        <f t="shared" si="867"/>
        <v>281</v>
      </c>
      <c r="I3467" s="22" t="s">
        <v>127</v>
      </c>
      <c r="K3467" t="b">
        <f t="shared" ca="1" si="873"/>
        <v>0</v>
      </c>
    </row>
    <row r="3468" spans="1:11">
      <c r="A3468">
        <f t="shared" si="869"/>
        <v>81</v>
      </c>
      <c r="B3468">
        <f t="shared" si="874"/>
        <v>27</v>
      </c>
      <c r="C3468" s="1" t="s">
        <v>11</v>
      </c>
      <c r="D3468" t="str">
        <f>IF(J3464=0,"",C3468)</f>
        <v>"class_title":"premium_class",</v>
      </c>
      <c r="E3468" t="s">
        <v>93</v>
      </c>
      <c r="F3468" t="s">
        <v>116</v>
      </c>
      <c r="H3468" s="22">
        <f t="shared" si="867"/>
        <v>0</v>
      </c>
      <c r="I3468" s="22" t="s">
        <v>127</v>
      </c>
      <c r="K3468" t="b">
        <f t="shared" ca="1" si="873"/>
        <v>0</v>
      </c>
    </row>
    <row r="3469" spans="1:11">
      <c r="A3469">
        <f t="shared" si="869"/>
        <v>81</v>
      </c>
      <c r="B3469">
        <f t="shared" si="874"/>
        <v>28</v>
      </c>
      <c r="C3469" s="1" t="s">
        <v>12</v>
      </c>
      <c r="D3469" t="str">
        <f>IF(J3464=0,"",C3469)</f>
        <v>"class_type":2</v>
      </c>
      <c r="E3469" t="s">
        <v>93</v>
      </c>
      <c r="F3469" t="s">
        <v>116</v>
      </c>
      <c r="H3469" s="22">
        <f t="shared" si="867"/>
        <v>0</v>
      </c>
      <c r="I3469" s="22" t="s">
        <v>127</v>
      </c>
      <c r="K3469" t="b">
        <f t="shared" ca="1" si="873"/>
        <v>0</v>
      </c>
    </row>
    <row r="3470" spans="1:11">
      <c r="A3470">
        <f t="shared" si="869"/>
        <v>81</v>
      </c>
      <c r="B3470">
        <f t="shared" si="874"/>
        <v>29</v>
      </c>
      <c r="C3470" s="1" t="s">
        <v>1</v>
      </c>
      <c r="D3470" t="str">
        <f>IF(J3464=0,"",IF(SUM(J3472:J3488)&gt;0,C3470,"}"))</f>
        <v>},</v>
      </c>
      <c r="E3470" t="s">
        <v>93</v>
      </c>
      <c r="F3470" t="s">
        <v>116</v>
      </c>
      <c r="H3470" s="22">
        <f t="shared" si="867"/>
        <v>0</v>
      </c>
      <c r="I3470" s="22" t="s">
        <v>127</v>
      </c>
      <c r="K3470" t="b">
        <f t="shared" ca="1" si="873"/>
        <v>0</v>
      </c>
    </row>
    <row r="3471" spans="1:11">
      <c r="A3471">
        <f t="shared" si="869"/>
        <v>81</v>
      </c>
      <c r="B3471">
        <f t="shared" si="874"/>
        <v>30</v>
      </c>
      <c r="C3471" s="1" t="s">
        <v>0</v>
      </c>
      <c r="D3471" t="str">
        <f>IF(J3472=0,"",C3471)</f>
        <v>{</v>
      </c>
      <c r="E3471" t="s">
        <v>93</v>
      </c>
      <c r="F3471" t="s">
        <v>116</v>
      </c>
      <c r="H3471" s="22">
        <f t="shared" si="867"/>
        <v>0</v>
      </c>
      <c r="I3471" s="22" t="s">
        <v>127</v>
      </c>
      <c r="K3471" t="b">
        <f t="shared" ca="1" si="873"/>
        <v>0</v>
      </c>
    </row>
    <row r="3472" spans="1:11">
      <c r="A3472" s="20">
        <f t="shared" si="869"/>
        <v>81</v>
      </c>
      <c r="B3472" s="20">
        <f t="shared" si="874"/>
        <v>31</v>
      </c>
      <c r="C3472" s="21" t="s">
        <v>15</v>
      </c>
      <c r="D3472" s="20" t="str">
        <f>IF(ISNUMBER(SEARCH("n/a",H3472)),"",CONCATENATE(C3472," ",H3472,","))</f>
        <v>"adult_cny": 775,</v>
      </c>
      <c r="E3472" s="20" t="s">
        <v>93</v>
      </c>
      <c r="F3472" t="s">
        <v>116</v>
      </c>
      <c r="G3472" t="s">
        <v>120</v>
      </c>
      <c r="H3472" s="22">
        <f t="shared" si="867"/>
        <v>775</v>
      </c>
      <c r="I3472" s="22" t="s">
        <v>127</v>
      </c>
      <c r="J3472">
        <f>COUNT(H3472:H3475)</f>
        <v>4</v>
      </c>
      <c r="K3472" t="b">
        <f t="shared" ca="1" si="873"/>
        <v>0</v>
      </c>
    </row>
    <row r="3473" spans="1:11">
      <c r="A3473" s="20">
        <f t="shared" si="869"/>
        <v>81</v>
      </c>
      <c r="B3473" s="20">
        <f t="shared" si="874"/>
        <v>32</v>
      </c>
      <c r="C3473" s="21" t="s">
        <v>16</v>
      </c>
      <c r="D3473" s="20" t="str">
        <f t="shared" ref="D3473:D3475" si="876">IF(ISNUMBER(SEARCH("n/a",H3473)),"",CONCATENATE(C3473," ",H3473,","))</f>
        <v>"adult_hkd": 897,</v>
      </c>
      <c r="E3473" s="20" t="s">
        <v>93</v>
      </c>
      <c r="F3473" t="s">
        <v>116</v>
      </c>
      <c r="G3473" t="s">
        <v>120</v>
      </c>
      <c r="H3473" s="22">
        <f t="shared" si="867"/>
        <v>897</v>
      </c>
      <c r="I3473" s="22" t="s">
        <v>127</v>
      </c>
      <c r="K3473" t="b">
        <f t="shared" ca="1" si="873"/>
        <v>0</v>
      </c>
    </row>
    <row r="3474" spans="1:11">
      <c r="A3474" s="20">
        <f t="shared" si="869"/>
        <v>81</v>
      </c>
      <c r="B3474" s="20">
        <f t="shared" si="874"/>
        <v>33</v>
      </c>
      <c r="C3474" s="21" t="s">
        <v>17</v>
      </c>
      <c r="D3474" s="20" t="str">
        <f t="shared" si="876"/>
        <v>"child_cny": 403.5,</v>
      </c>
      <c r="E3474" s="20" t="s">
        <v>93</v>
      </c>
      <c r="F3474" t="s">
        <v>116</v>
      </c>
      <c r="G3474" t="s">
        <v>120</v>
      </c>
      <c r="H3474" s="22">
        <f t="shared" si="867"/>
        <v>403.5</v>
      </c>
      <c r="I3474" s="22" t="s">
        <v>127</v>
      </c>
      <c r="K3474" t="b">
        <f t="shared" ca="1" si="873"/>
        <v>0</v>
      </c>
    </row>
    <row r="3475" spans="1:11">
      <c r="A3475" s="20">
        <f t="shared" si="869"/>
        <v>81</v>
      </c>
      <c r="B3475" s="20">
        <f t="shared" si="874"/>
        <v>34</v>
      </c>
      <c r="C3475" s="21" t="s">
        <v>18</v>
      </c>
      <c r="D3475" s="20" t="str">
        <f t="shared" si="876"/>
        <v>"child_hkd": 467,</v>
      </c>
      <c r="E3475" s="20" t="s">
        <v>93</v>
      </c>
      <c r="F3475" t="s">
        <v>116</v>
      </c>
      <c r="G3475" t="s">
        <v>120</v>
      </c>
      <c r="H3475" s="22">
        <f t="shared" si="867"/>
        <v>467</v>
      </c>
      <c r="I3475" s="22" t="s">
        <v>127</v>
      </c>
      <c r="K3475" t="b">
        <f t="shared" ca="1" si="873"/>
        <v>0</v>
      </c>
    </row>
    <row r="3476" spans="1:11">
      <c r="A3476">
        <f t="shared" si="869"/>
        <v>81</v>
      </c>
      <c r="B3476">
        <f t="shared" si="874"/>
        <v>35</v>
      </c>
      <c r="C3476" s="1" t="s">
        <v>13</v>
      </c>
      <c r="D3476" t="str">
        <f>IF(J3472=0,"",C3476)</f>
        <v>"class_title":"business_class",</v>
      </c>
      <c r="E3476" t="s">
        <v>93</v>
      </c>
      <c r="F3476" t="s">
        <v>116</v>
      </c>
      <c r="H3476" s="22">
        <f t="shared" si="867"/>
        <v>0</v>
      </c>
      <c r="I3476" s="22" t="s">
        <v>127</v>
      </c>
      <c r="K3476" t="b">
        <f t="shared" ca="1" si="873"/>
        <v>0</v>
      </c>
    </row>
    <row r="3477" spans="1:11">
      <c r="A3477">
        <f t="shared" si="869"/>
        <v>81</v>
      </c>
      <c r="B3477">
        <f t="shared" si="874"/>
        <v>36</v>
      </c>
      <c r="C3477" s="1" t="s">
        <v>14</v>
      </c>
      <c r="D3477" t="str">
        <f>IF(J3472=0,"",C3477)</f>
        <v>"class_type":1</v>
      </c>
      <c r="E3477" t="s">
        <v>93</v>
      </c>
      <c r="F3477" t="s">
        <v>116</v>
      </c>
      <c r="H3477" s="22">
        <f t="shared" si="867"/>
        <v>0</v>
      </c>
      <c r="I3477" s="22" t="s">
        <v>127</v>
      </c>
      <c r="K3477" t="b">
        <f t="shared" ca="1" si="873"/>
        <v>0</v>
      </c>
    </row>
    <row r="3478" spans="1:11">
      <c r="A3478">
        <f t="shared" si="869"/>
        <v>81</v>
      </c>
      <c r="B3478">
        <f t="shared" si="874"/>
        <v>37</v>
      </c>
      <c r="C3478" s="1" t="s">
        <v>2</v>
      </c>
      <c r="D3478" t="str">
        <f>IF(J3472=0,"",C3478)</f>
        <v>}</v>
      </c>
      <c r="E3478" t="s">
        <v>93</v>
      </c>
      <c r="F3478" t="s">
        <v>116</v>
      </c>
      <c r="H3478" s="22">
        <f t="shared" si="867"/>
        <v>0</v>
      </c>
      <c r="I3478" s="22" t="s">
        <v>127</v>
      </c>
      <c r="K3478" t="b">
        <f t="shared" ca="1" si="873"/>
        <v>0</v>
      </c>
    </row>
    <row r="3479" spans="1:11">
      <c r="A3479">
        <f t="shared" si="869"/>
        <v>81</v>
      </c>
      <c r="B3479">
        <f t="shared" si="874"/>
        <v>38</v>
      </c>
      <c r="C3479" s="1" t="s">
        <v>3</v>
      </c>
      <c r="D3479" t="str">
        <f t="shared" ref="D3479:D3481" si="877">C3479</f>
        <v>]</v>
      </c>
      <c r="E3479" t="s">
        <v>93</v>
      </c>
      <c r="F3479" t="s">
        <v>116</v>
      </c>
      <c r="H3479" s="22">
        <f t="shared" si="867"/>
        <v>0</v>
      </c>
      <c r="I3479" s="22" t="s">
        <v>127</v>
      </c>
      <c r="K3479" t="b">
        <f t="shared" ca="1" si="873"/>
        <v>0</v>
      </c>
    </row>
    <row r="3480" spans="1:11">
      <c r="A3480">
        <f t="shared" si="869"/>
        <v>81</v>
      </c>
      <c r="B3480">
        <f t="shared" si="874"/>
        <v>39</v>
      </c>
      <c r="C3480" s="1" t="s">
        <v>2</v>
      </c>
      <c r="D3480" t="str">
        <f t="shared" si="877"/>
        <v>}</v>
      </c>
      <c r="E3480" t="s">
        <v>93</v>
      </c>
      <c r="F3480" t="s">
        <v>116</v>
      </c>
      <c r="H3480" s="22">
        <f t="shared" si="867"/>
        <v>0</v>
      </c>
      <c r="I3480" s="22" t="s">
        <v>127</v>
      </c>
      <c r="K3480" t="b">
        <f t="shared" ca="1" si="873"/>
        <v>0</v>
      </c>
    </row>
    <row r="3481" spans="1:11">
      <c r="A3481">
        <f t="shared" si="869"/>
        <v>81</v>
      </c>
      <c r="B3481">
        <f t="shared" si="874"/>
        <v>40</v>
      </c>
      <c r="C3481" s="1" t="s">
        <v>4</v>
      </c>
      <c r="D3481" t="str">
        <f t="shared" si="877"/>
        <v>],</v>
      </c>
      <c r="E3481" t="s">
        <v>93</v>
      </c>
      <c r="F3481" t="s">
        <v>116</v>
      </c>
      <c r="H3481" s="22">
        <f t="shared" si="867"/>
        <v>0</v>
      </c>
      <c r="I3481" s="22" t="s">
        <v>127</v>
      </c>
      <c r="K3481" t="b">
        <f t="shared" ca="1" si="873"/>
        <v>0</v>
      </c>
    </row>
    <row r="3482" spans="1:11">
      <c r="A3482">
        <f t="shared" si="869"/>
        <v>81</v>
      </c>
      <c r="B3482">
        <f t="shared" si="874"/>
        <v>41</v>
      </c>
      <c r="C3482" s="1" t="s">
        <v>19</v>
      </c>
      <c r="D3482" t="str">
        <f>CONCATENATE(C3482," ",A3482,",")</f>
        <v>"fee_id": 81,</v>
      </c>
      <c r="E3482" t="s">
        <v>93</v>
      </c>
      <c r="F3482" t="s">
        <v>116</v>
      </c>
      <c r="H3482" s="22">
        <f t="shared" si="867"/>
        <v>0</v>
      </c>
      <c r="I3482" s="22" t="s">
        <v>127</v>
      </c>
      <c r="K3482" t="b">
        <f t="shared" ca="1" si="873"/>
        <v>0</v>
      </c>
    </row>
    <row r="3483" spans="1:11">
      <c r="A3483">
        <f t="shared" si="869"/>
        <v>81</v>
      </c>
      <c r="B3483">
        <f t="shared" si="874"/>
        <v>42</v>
      </c>
      <c r="C3483" s="1" t="s">
        <v>129</v>
      </c>
      <c r="D3483" t="str">
        <f>CONCATENATE(C3483,E3483,"2",F3483,"""")</f>
        <v>"route_id": "XIM2WEK"</v>
      </c>
      <c r="E3483" t="s">
        <v>93</v>
      </c>
      <c r="F3483" t="s">
        <v>116</v>
      </c>
      <c r="H3483" s="22">
        <f t="shared" si="867"/>
        <v>0</v>
      </c>
      <c r="I3483" s="22" t="s">
        <v>127</v>
      </c>
      <c r="K3483" t="b">
        <f t="shared" ca="1" si="873"/>
        <v>0</v>
      </c>
    </row>
    <row r="3484" spans="1:11">
      <c r="A3484">
        <f t="shared" si="869"/>
        <v>81</v>
      </c>
      <c r="B3484">
        <f t="shared" si="874"/>
        <v>43</v>
      </c>
      <c r="C3484" s="1" t="s">
        <v>1</v>
      </c>
      <c r="D3484" t="str">
        <f>IF(D3485="","}",C3484)</f>
        <v>},</v>
      </c>
      <c r="E3484" t="s">
        <v>93</v>
      </c>
      <c r="F3484" t="s">
        <v>116</v>
      </c>
      <c r="H3484" s="22">
        <f t="shared" si="867"/>
        <v>0</v>
      </c>
      <c r="I3484" s="22" t="s">
        <v>127</v>
      </c>
      <c r="K3484" t="b">
        <f t="shared" ca="1" si="873"/>
        <v>0</v>
      </c>
    </row>
    <row r="3485" spans="1:11">
      <c r="A3485">
        <f t="shared" si="869"/>
        <v>82</v>
      </c>
      <c r="B3485">
        <f t="shared" si="874"/>
        <v>1</v>
      </c>
      <c r="C3485" s="1" t="s">
        <v>0</v>
      </c>
      <c r="D3485" t="str">
        <f>C3485</f>
        <v>{</v>
      </c>
      <c r="E3485" t="s">
        <v>95</v>
      </c>
      <c r="F3485" t="s">
        <v>116</v>
      </c>
      <c r="H3485" s="22">
        <f t="shared" si="867"/>
        <v>0</v>
      </c>
      <c r="I3485" s="22" t="s">
        <v>127</v>
      </c>
      <c r="K3485" t="b">
        <f t="shared" ca="1" si="873"/>
        <v>0</v>
      </c>
    </row>
    <row r="3486" spans="1:11">
      <c r="A3486">
        <f t="shared" si="869"/>
        <v>82</v>
      </c>
      <c r="B3486">
        <f t="shared" si="874"/>
        <v>2</v>
      </c>
      <c r="C3486" s="1" t="s">
        <v>5</v>
      </c>
      <c r="D3486" t="str">
        <f t="shared" ref="D3486:D3489" si="878">C3486</f>
        <v>"fee_data":[</v>
      </c>
      <c r="E3486" t="s">
        <v>95</v>
      </c>
      <c r="F3486" t="s">
        <v>116</v>
      </c>
      <c r="H3486" s="22">
        <f t="shared" si="867"/>
        <v>0</v>
      </c>
      <c r="I3486" s="22" t="s">
        <v>127</v>
      </c>
      <c r="K3486" t="b">
        <f t="shared" ca="1" si="873"/>
        <v>0</v>
      </c>
    </row>
    <row r="3487" spans="1:11">
      <c r="A3487">
        <f t="shared" si="869"/>
        <v>82</v>
      </c>
      <c r="B3487">
        <f t="shared" si="874"/>
        <v>3</v>
      </c>
      <c r="C3487" s="1" t="s">
        <v>0</v>
      </c>
      <c r="D3487" t="str">
        <f t="shared" si="878"/>
        <v>{</v>
      </c>
      <c r="E3487" t="s">
        <v>95</v>
      </c>
      <c r="F3487" t="s">
        <v>116</v>
      </c>
      <c r="H3487" s="22">
        <f t="shared" si="867"/>
        <v>0</v>
      </c>
      <c r="I3487" s="22" t="s">
        <v>127</v>
      </c>
      <c r="K3487" t="b">
        <f t="shared" ca="1" si="873"/>
        <v>0</v>
      </c>
    </row>
    <row r="3488" spans="1:11">
      <c r="A3488">
        <f t="shared" si="869"/>
        <v>82</v>
      </c>
      <c r="B3488">
        <f t="shared" si="874"/>
        <v>4</v>
      </c>
      <c r="C3488" s="24" t="s">
        <v>133</v>
      </c>
      <c r="D3488" t="str">
        <f>CONCATENATE(C3488,$M$1,",",$N$1,""",")</f>
        <v>"fee_date":"2019,2",</v>
      </c>
      <c r="E3488" t="s">
        <v>95</v>
      </c>
      <c r="F3488" t="s">
        <v>116</v>
      </c>
      <c r="H3488" s="22">
        <f t="shared" si="867"/>
        <v>0</v>
      </c>
      <c r="I3488" s="22" t="s">
        <v>127</v>
      </c>
      <c r="K3488" t="b">
        <f t="shared" ca="1" si="873"/>
        <v>0</v>
      </c>
    </row>
    <row r="3489" spans="1:11">
      <c r="A3489">
        <f t="shared" si="869"/>
        <v>82</v>
      </c>
      <c r="B3489">
        <f t="shared" si="874"/>
        <v>5</v>
      </c>
      <c r="C3489" s="1" t="s">
        <v>6</v>
      </c>
      <c r="D3489" t="str">
        <f t="shared" si="878"/>
        <v>"fee_detail":[</v>
      </c>
      <c r="E3489" t="s">
        <v>95</v>
      </c>
      <c r="F3489" t="s">
        <v>116</v>
      </c>
      <c r="H3489" s="22">
        <f t="shared" si="867"/>
        <v>0</v>
      </c>
      <c r="I3489" s="22" t="s">
        <v>127</v>
      </c>
      <c r="K3489" t="b">
        <f t="shared" ca="1" si="873"/>
        <v>0</v>
      </c>
    </row>
    <row r="3490" spans="1:11">
      <c r="A3490">
        <f t="shared" si="869"/>
        <v>82</v>
      </c>
      <c r="B3490">
        <f t="shared" si="874"/>
        <v>6</v>
      </c>
      <c r="C3490" s="1" t="s">
        <v>0</v>
      </c>
      <c r="D3490" t="str">
        <f>IF(J3491=0,"",C3490)</f>
        <v>{</v>
      </c>
      <c r="E3490" t="s">
        <v>95</v>
      </c>
      <c r="F3490" t="s">
        <v>116</v>
      </c>
      <c r="H3490" s="22">
        <f t="shared" si="867"/>
        <v>0</v>
      </c>
      <c r="I3490" s="22" t="s">
        <v>127</v>
      </c>
      <c r="K3490" t="b">
        <f t="shared" ca="1" si="873"/>
        <v>0</v>
      </c>
    </row>
    <row r="3491" spans="1:11">
      <c r="A3491" s="14">
        <f t="shared" si="869"/>
        <v>82</v>
      </c>
      <c r="B3491" s="14">
        <f t="shared" si="874"/>
        <v>7</v>
      </c>
      <c r="C3491" s="15" t="s">
        <v>15</v>
      </c>
      <c r="D3491" s="14" t="str">
        <f>IF(ISNUMBER(SEARCH("n/a",H3491)),"",CONCATENATE(C3491," ",H3491,","))</f>
        <v>"adult_cny": 255,</v>
      </c>
      <c r="E3491" s="14" t="s">
        <v>95</v>
      </c>
      <c r="F3491" t="s">
        <v>116</v>
      </c>
      <c r="G3491" t="s">
        <v>117</v>
      </c>
      <c r="H3491" s="22">
        <f t="shared" si="867"/>
        <v>255</v>
      </c>
      <c r="I3491" s="22" t="s">
        <v>127</v>
      </c>
      <c r="J3491">
        <f>COUNT(H3491:H3494)</f>
        <v>4</v>
      </c>
      <c r="K3491" t="b">
        <f t="shared" ca="1" si="873"/>
        <v>0</v>
      </c>
    </row>
    <row r="3492" spans="1:11">
      <c r="A3492" s="14">
        <f t="shared" si="869"/>
        <v>82</v>
      </c>
      <c r="B3492" s="14">
        <f t="shared" si="874"/>
        <v>8</v>
      </c>
      <c r="C3492" s="15" t="s">
        <v>16</v>
      </c>
      <c r="D3492" s="14" t="str">
        <f t="shared" ref="D3492:D3494" si="879">IF(ISNUMBER(SEARCH("n/a",H3492)),"",CONCATENATE(C3492," ",H3492,","))</f>
        <v>"adult_hkd": 295,</v>
      </c>
      <c r="E3492" s="14" t="s">
        <v>95</v>
      </c>
      <c r="F3492" t="s">
        <v>116</v>
      </c>
      <c r="G3492" t="s">
        <v>117</v>
      </c>
      <c r="H3492" s="22">
        <f t="shared" si="867"/>
        <v>295</v>
      </c>
      <c r="I3492" s="22" t="s">
        <v>127</v>
      </c>
      <c r="K3492" t="b">
        <f t="shared" ca="1" si="873"/>
        <v>0</v>
      </c>
    </row>
    <row r="3493" spans="1:11">
      <c r="A3493" s="14">
        <f t="shared" si="869"/>
        <v>82</v>
      </c>
      <c r="B3493" s="14">
        <f t="shared" si="874"/>
        <v>9</v>
      </c>
      <c r="C3493" s="15" t="s">
        <v>17</v>
      </c>
      <c r="D3493" s="14" t="str">
        <f t="shared" si="879"/>
        <v>"child_cny": 133,</v>
      </c>
      <c r="E3493" s="14" t="s">
        <v>95</v>
      </c>
      <c r="F3493" t="s">
        <v>116</v>
      </c>
      <c r="G3493" t="s">
        <v>117</v>
      </c>
      <c r="H3493" s="22">
        <f t="shared" si="867"/>
        <v>133</v>
      </c>
      <c r="I3493" s="22" t="s">
        <v>127</v>
      </c>
      <c r="K3493" t="b">
        <f t="shared" ca="1" si="873"/>
        <v>0</v>
      </c>
    </row>
    <row r="3494" spans="1:11">
      <c r="A3494" s="14">
        <f t="shared" si="869"/>
        <v>82</v>
      </c>
      <c r="B3494" s="14">
        <f t="shared" si="874"/>
        <v>10</v>
      </c>
      <c r="C3494" s="15" t="s">
        <v>18</v>
      </c>
      <c r="D3494" s="14" t="str">
        <f t="shared" si="879"/>
        <v>"child_hkd": 154,</v>
      </c>
      <c r="E3494" s="14" t="s">
        <v>95</v>
      </c>
      <c r="F3494" t="s">
        <v>116</v>
      </c>
      <c r="G3494" t="s">
        <v>117</v>
      </c>
      <c r="H3494" s="22">
        <f t="shared" ref="H3494:H3557" si="880">H1602</f>
        <v>154</v>
      </c>
      <c r="I3494" s="22" t="s">
        <v>127</v>
      </c>
      <c r="K3494" t="b">
        <f t="shared" ca="1" si="873"/>
        <v>0</v>
      </c>
    </row>
    <row r="3495" spans="1:11">
      <c r="A3495">
        <f t="shared" si="869"/>
        <v>82</v>
      </c>
      <c r="B3495">
        <f t="shared" si="874"/>
        <v>11</v>
      </c>
      <c r="C3495" s="1" t="s">
        <v>7</v>
      </c>
      <c r="D3495" t="str">
        <f>IF(J3491=0,"",C3495)</f>
        <v>"class_title":"second_class",</v>
      </c>
      <c r="E3495" t="s">
        <v>95</v>
      </c>
      <c r="F3495" t="s">
        <v>116</v>
      </c>
      <c r="H3495" s="22">
        <f t="shared" si="880"/>
        <v>0</v>
      </c>
      <c r="I3495" s="22" t="s">
        <v>127</v>
      </c>
      <c r="K3495" t="b">
        <f t="shared" ca="1" si="873"/>
        <v>0</v>
      </c>
    </row>
    <row r="3496" spans="1:11">
      <c r="A3496">
        <f t="shared" si="869"/>
        <v>82</v>
      </c>
      <c r="B3496">
        <f t="shared" si="874"/>
        <v>12</v>
      </c>
      <c r="C3496" s="1" t="s">
        <v>8</v>
      </c>
      <c r="D3496" t="str">
        <f>IF(J3491=0,"",C3496)</f>
        <v>"class_type":4</v>
      </c>
      <c r="E3496" t="s">
        <v>95</v>
      </c>
      <c r="F3496" t="s">
        <v>116</v>
      </c>
      <c r="H3496" s="22">
        <f t="shared" si="880"/>
        <v>0</v>
      </c>
      <c r="I3496" s="22" t="s">
        <v>127</v>
      </c>
      <c r="K3496" t="b">
        <f t="shared" ca="1" si="873"/>
        <v>0</v>
      </c>
    </row>
    <row r="3497" spans="1:11">
      <c r="A3497">
        <f t="shared" si="869"/>
        <v>82</v>
      </c>
      <c r="B3497">
        <f t="shared" si="874"/>
        <v>13</v>
      </c>
      <c r="C3497" s="1" t="s">
        <v>1</v>
      </c>
      <c r="D3497" t="str">
        <f>IF(J3491=0,"",IF(SUM(J3499:J3515)&gt;0,C3497,"}"))</f>
        <v>},</v>
      </c>
      <c r="E3497" t="s">
        <v>95</v>
      </c>
      <c r="F3497" t="s">
        <v>116</v>
      </c>
      <c r="H3497" s="22">
        <f t="shared" si="880"/>
        <v>0</v>
      </c>
      <c r="I3497" s="22" t="s">
        <v>127</v>
      </c>
      <c r="K3497" t="b">
        <f t="shared" ca="1" si="873"/>
        <v>0</v>
      </c>
    </row>
    <row r="3498" spans="1:11">
      <c r="A3498">
        <f t="shared" si="869"/>
        <v>82</v>
      </c>
      <c r="B3498">
        <f t="shared" si="874"/>
        <v>14</v>
      </c>
      <c r="C3498" s="1" t="s">
        <v>0</v>
      </c>
      <c r="D3498" t="str">
        <f>IF(J3499=0,"",C3498)</f>
        <v>{</v>
      </c>
      <c r="E3498" t="s">
        <v>95</v>
      </c>
      <c r="F3498" t="s">
        <v>116</v>
      </c>
      <c r="H3498" s="22">
        <f t="shared" si="880"/>
        <v>0</v>
      </c>
      <c r="I3498" s="22" t="s">
        <v>127</v>
      </c>
      <c r="K3498" t="b">
        <f t="shared" ca="1" si="873"/>
        <v>0</v>
      </c>
    </row>
    <row r="3499" spans="1:11">
      <c r="A3499" s="16">
        <f t="shared" si="869"/>
        <v>82</v>
      </c>
      <c r="B3499" s="16">
        <f t="shared" si="874"/>
        <v>15</v>
      </c>
      <c r="C3499" s="17" t="s">
        <v>15</v>
      </c>
      <c r="D3499" s="16" t="str">
        <f>IF(ISNUMBER(SEARCH("n/a",H3499)),"",CONCATENATE(C3499," ",H3499,","))</f>
        <v>"adult_cny": 408,</v>
      </c>
      <c r="E3499" s="16" t="s">
        <v>95</v>
      </c>
      <c r="F3499" t="s">
        <v>116</v>
      </c>
      <c r="G3499" t="s">
        <v>118</v>
      </c>
      <c r="H3499" s="22">
        <f t="shared" si="880"/>
        <v>408</v>
      </c>
      <c r="I3499" s="22" t="s">
        <v>127</v>
      </c>
      <c r="J3499">
        <f>COUNT(H3499:H3502)</f>
        <v>4</v>
      </c>
      <c r="K3499" t="b">
        <f t="shared" ca="1" si="873"/>
        <v>0</v>
      </c>
    </row>
    <row r="3500" spans="1:11">
      <c r="A3500" s="16">
        <f t="shared" si="869"/>
        <v>82</v>
      </c>
      <c r="B3500" s="16">
        <f t="shared" si="874"/>
        <v>16</v>
      </c>
      <c r="C3500" s="17" t="s">
        <v>16</v>
      </c>
      <c r="D3500" s="16" t="str">
        <f t="shared" ref="D3500:D3502" si="881">IF(ISNUMBER(SEARCH("n/a",H3500)),"",CONCATENATE(C3500," ",H3500,","))</f>
        <v>"adult_hkd": 472,</v>
      </c>
      <c r="E3500" s="16" t="s">
        <v>95</v>
      </c>
      <c r="F3500" t="s">
        <v>116</v>
      </c>
      <c r="G3500" t="s">
        <v>118</v>
      </c>
      <c r="H3500" s="22">
        <f t="shared" si="880"/>
        <v>472</v>
      </c>
      <c r="I3500" s="22" t="s">
        <v>127</v>
      </c>
      <c r="K3500" t="b">
        <f t="shared" ca="1" si="873"/>
        <v>0</v>
      </c>
    </row>
    <row r="3501" spans="1:11">
      <c r="A3501" s="16">
        <f t="shared" si="869"/>
        <v>82</v>
      </c>
      <c r="B3501" s="16">
        <f t="shared" si="874"/>
        <v>17</v>
      </c>
      <c r="C3501" s="17" t="s">
        <v>17</v>
      </c>
      <c r="D3501" s="16" t="str">
        <f t="shared" si="881"/>
        <v>"child_cny": 213,</v>
      </c>
      <c r="E3501" s="16" t="s">
        <v>95</v>
      </c>
      <c r="F3501" t="s">
        <v>116</v>
      </c>
      <c r="G3501" t="s">
        <v>118</v>
      </c>
      <c r="H3501" s="22">
        <f t="shared" si="880"/>
        <v>213</v>
      </c>
      <c r="I3501" s="22" t="s">
        <v>127</v>
      </c>
      <c r="K3501" t="b">
        <f t="shared" ca="1" si="873"/>
        <v>0</v>
      </c>
    </row>
    <row r="3502" spans="1:11">
      <c r="A3502" s="16">
        <f t="shared" si="869"/>
        <v>82</v>
      </c>
      <c r="B3502" s="16">
        <f t="shared" si="874"/>
        <v>18</v>
      </c>
      <c r="C3502" s="17" t="s">
        <v>18</v>
      </c>
      <c r="D3502" s="16" t="str">
        <f t="shared" si="881"/>
        <v>"child_hkd": 247,</v>
      </c>
      <c r="E3502" s="16" t="s">
        <v>95</v>
      </c>
      <c r="F3502" t="s">
        <v>116</v>
      </c>
      <c r="G3502" t="s">
        <v>118</v>
      </c>
      <c r="H3502" s="22">
        <f t="shared" si="880"/>
        <v>247</v>
      </c>
      <c r="I3502" s="22" t="s">
        <v>127</v>
      </c>
      <c r="K3502" t="b">
        <f t="shared" ca="1" si="873"/>
        <v>0</v>
      </c>
    </row>
    <row r="3503" spans="1:11">
      <c r="A3503">
        <f t="shared" si="869"/>
        <v>82</v>
      </c>
      <c r="B3503">
        <f t="shared" si="874"/>
        <v>19</v>
      </c>
      <c r="C3503" s="1" t="s">
        <v>9</v>
      </c>
      <c r="D3503" t="str">
        <f>IF(J3499=0,"",C3503)</f>
        <v>"class_title":"first_class",</v>
      </c>
      <c r="E3503" t="s">
        <v>95</v>
      </c>
      <c r="F3503" t="s">
        <v>116</v>
      </c>
      <c r="H3503" s="22">
        <f t="shared" si="880"/>
        <v>0</v>
      </c>
      <c r="I3503" s="22" t="s">
        <v>127</v>
      </c>
      <c r="K3503" t="b">
        <f t="shared" ca="1" si="873"/>
        <v>0</v>
      </c>
    </row>
    <row r="3504" spans="1:11">
      <c r="A3504">
        <f t="shared" si="869"/>
        <v>82</v>
      </c>
      <c r="B3504">
        <f t="shared" si="874"/>
        <v>20</v>
      </c>
      <c r="C3504" s="1" t="s">
        <v>10</v>
      </c>
      <c r="D3504" t="str">
        <f>IF(J3499=0,"",C3504)</f>
        <v>"class_type":3</v>
      </c>
      <c r="E3504" t="s">
        <v>95</v>
      </c>
      <c r="F3504" t="s">
        <v>116</v>
      </c>
      <c r="H3504" s="22">
        <f t="shared" si="880"/>
        <v>0</v>
      </c>
      <c r="I3504" s="22" t="s">
        <v>127</v>
      </c>
      <c r="K3504" t="b">
        <f t="shared" ca="1" si="873"/>
        <v>0</v>
      </c>
    </row>
    <row r="3505" spans="1:11">
      <c r="A3505">
        <f t="shared" si="869"/>
        <v>82</v>
      </c>
      <c r="B3505">
        <f t="shared" si="874"/>
        <v>21</v>
      </c>
      <c r="C3505" s="1" t="s">
        <v>1</v>
      </c>
      <c r="D3505" t="str">
        <f>IF(J3499=0,"",IF(SUM(J3507:J3523)&gt;0,C3505,"}"))</f>
        <v>},</v>
      </c>
      <c r="E3505" t="s">
        <v>95</v>
      </c>
      <c r="F3505" t="s">
        <v>116</v>
      </c>
      <c r="H3505" s="22">
        <f t="shared" si="880"/>
        <v>0</v>
      </c>
      <c r="I3505" s="22" t="s">
        <v>127</v>
      </c>
      <c r="K3505" t="b">
        <f t="shared" ca="1" si="873"/>
        <v>0</v>
      </c>
    </row>
    <row r="3506" spans="1:11">
      <c r="A3506">
        <f t="shared" si="869"/>
        <v>82</v>
      </c>
      <c r="B3506">
        <f t="shared" si="874"/>
        <v>22</v>
      </c>
      <c r="C3506" s="1" t="s">
        <v>0</v>
      </c>
      <c r="D3506" t="str">
        <f>IF(J3507=0,"",C3506)</f>
        <v>{</v>
      </c>
      <c r="E3506" t="s">
        <v>95</v>
      </c>
      <c r="F3506" t="s">
        <v>116</v>
      </c>
      <c r="H3506" s="22">
        <f t="shared" si="880"/>
        <v>0</v>
      </c>
      <c r="I3506" s="22" t="s">
        <v>127</v>
      </c>
      <c r="K3506" t="b">
        <f t="shared" ca="1" si="873"/>
        <v>0</v>
      </c>
    </row>
    <row r="3507" spans="1:11">
      <c r="A3507" s="18">
        <f t="shared" ref="A3507:A3527" si="882">ROUNDUP((ROW(C3507)-1)/43,0)</f>
        <v>82</v>
      </c>
      <c r="B3507" s="18">
        <f t="shared" si="874"/>
        <v>23</v>
      </c>
      <c r="C3507" s="19" t="s">
        <v>15</v>
      </c>
      <c r="D3507" s="18" t="str">
        <f>IF(ISNUMBER(SEARCH("n/a",H3507)),"",CONCATENATE(C3507," ",H3507,","))</f>
        <v>"adult_cny": 460,</v>
      </c>
      <c r="E3507" s="18" t="s">
        <v>95</v>
      </c>
      <c r="F3507" t="s">
        <v>116</v>
      </c>
      <c r="G3507" t="s">
        <v>119</v>
      </c>
      <c r="H3507" s="22">
        <f t="shared" si="880"/>
        <v>460</v>
      </c>
      <c r="I3507" s="22" t="s">
        <v>127</v>
      </c>
      <c r="J3507">
        <f>COUNT(H3507:H3510)</f>
        <v>4</v>
      </c>
      <c r="K3507" t="b">
        <f t="shared" ca="1" si="873"/>
        <v>0</v>
      </c>
    </row>
    <row r="3508" spans="1:11">
      <c r="A3508" s="18">
        <f t="shared" si="882"/>
        <v>82</v>
      </c>
      <c r="B3508" s="18">
        <f t="shared" si="874"/>
        <v>24</v>
      </c>
      <c r="C3508" s="19" t="s">
        <v>16</v>
      </c>
      <c r="D3508" s="18" t="str">
        <f t="shared" ref="D3508:D3510" si="883">IF(ISNUMBER(SEARCH("n/a",H3508)),"",CONCATENATE(C3508," ",H3508,","))</f>
        <v>"adult_hkd": 532,</v>
      </c>
      <c r="E3508" s="18" t="s">
        <v>95</v>
      </c>
      <c r="F3508" t="s">
        <v>116</v>
      </c>
      <c r="G3508" t="s">
        <v>119</v>
      </c>
      <c r="H3508" s="22">
        <f t="shared" si="880"/>
        <v>532</v>
      </c>
      <c r="I3508" s="22" t="s">
        <v>127</v>
      </c>
      <c r="K3508" t="b">
        <f t="shared" ca="1" si="873"/>
        <v>0</v>
      </c>
    </row>
    <row r="3509" spans="1:11">
      <c r="A3509" s="18">
        <f t="shared" si="882"/>
        <v>82</v>
      </c>
      <c r="B3509" s="18">
        <f t="shared" si="874"/>
        <v>25</v>
      </c>
      <c r="C3509" s="19" t="s">
        <v>17</v>
      </c>
      <c r="D3509" s="18" t="str">
        <f t="shared" si="883"/>
        <v>"child_cny": 240,</v>
      </c>
      <c r="E3509" s="18" t="s">
        <v>95</v>
      </c>
      <c r="F3509" t="s">
        <v>116</v>
      </c>
      <c r="G3509" t="s">
        <v>119</v>
      </c>
      <c r="H3509" s="22">
        <f t="shared" si="880"/>
        <v>240</v>
      </c>
      <c r="I3509" s="22" t="s">
        <v>127</v>
      </c>
      <c r="K3509" t="b">
        <f t="shared" ca="1" si="873"/>
        <v>0</v>
      </c>
    </row>
    <row r="3510" spans="1:11">
      <c r="A3510" s="18">
        <f t="shared" si="882"/>
        <v>82</v>
      </c>
      <c r="B3510" s="18">
        <f t="shared" si="874"/>
        <v>26</v>
      </c>
      <c r="C3510" s="19" t="s">
        <v>18</v>
      </c>
      <c r="D3510" s="18" t="str">
        <f t="shared" si="883"/>
        <v>"child_hkd": 278,</v>
      </c>
      <c r="E3510" s="18" t="s">
        <v>95</v>
      </c>
      <c r="F3510" t="s">
        <v>116</v>
      </c>
      <c r="G3510" t="s">
        <v>119</v>
      </c>
      <c r="H3510" s="22">
        <f t="shared" si="880"/>
        <v>278</v>
      </c>
      <c r="I3510" s="22" t="s">
        <v>127</v>
      </c>
      <c r="K3510" t="b">
        <f t="shared" ca="1" si="873"/>
        <v>0</v>
      </c>
    </row>
    <row r="3511" spans="1:11">
      <c r="A3511">
        <f t="shared" si="882"/>
        <v>82</v>
      </c>
      <c r="B3511">
        <f t="shared" si="874"/>
        <v>27</v>
      </c>
      <c r="C3511" s="1" t="s">
        <v>11</v>
      </c>
      <c r="D3511" t="str">
        <f>IF(J3507=0,"",C3511)</f>
        <v>"class_title":"premium_class",</v>
      </c>
      <c r="E3511" t="s">
        <v>95</v>
      </c>
      <c r="F3511" t="s">
        <v>116</v>
      </c>
      <c r="H3511" s="22">
        <f t="shared" si="880"/>
        <v>0</v>
      </c>
      <c r="I3511" s="22" t="s">
        <v>127</v>
      </c>
      <c r="K3511" t="b">
        <f t="shared" ca="1" si="873"/>
        <v>0</v>
      </c>
    </row>
    <row r="3512" spans="1:11">
      <c r="A3512">
        <f t="shared" si="882"/>
        <v>82</v>
      </c>
      <c r="B3512">
        <f t="shared" si="874"/>
        <v>28</v>
      </c>
      <c r="C3512" s="1" t="s">
        <v>12</v>
      </c>
      <c r="D3512" t="str">
        <f>IF(J3507=0,"",C3512)</f>
        <v>"class_type":2</v>
      </c>
      <c r="E3512" t="s">
        <v>95</v>
      </c>
      <c r="F3512" t="s">
        <v>116</v>
      </c>
      <c r="H3512" s="22">
        <f t="shared" si="880"/>
        <v>0</v>
      </c>
      <c r="I3512" s="22" t="s">
        <v>127</v>
      </c>
      <c r="K3512" t="b">
        <f t="shared" ca="1" si="873"/>
        <v>0</v>
      </c>
    </row>
    <row r="3513" spans="1:11">
      <c r="A3513">
        <f t="shared" si="882"/>
        <v>82</v>
      </c>
      <c r="B3513">
        <f t="shared" si="874"/>
        <v>29</v>
      </c>
      <c r="C3513" s="1" t="s">
        <v>1</v>
      </c>
      <c r="D3513" t="str">
        <f>IF(J3507=0,"",IF(SUM(J3515:J3531)&gt;0,C3513,"}"))</f>
        <v>},</v>
      </c>
      <c r="E3513" t="s">
        <v>95</v>
      </c>
      <c r="F3513" t="s">
        <v>116</v>
      </c>
      <c r="H3513" s="22">
        <f t="shared" si="880"/>
        <v>0</v>
      </c>
      <c r="I3513" s="22" t="s">
        <v>127</v>
      </c>
      <c r="K3513" t="b">
        <f t="shared" ca="1" si="873"/>
        <v>0</v>
      </c>
    </row>
    <row r="3514" spans="1:11">
      <c r="A3514">
        <f t="shared" si="882"/>
        <v>82</v>
      </c>
      <c r="B3514">
        <f t="shared" si="874"/>
        <v>30</v>
      </c>
      <c r="C3514" s="1" t="s">
        <v>0</v>
      </c>
      <c r="D3514" t="str">
        <f>IF(J3515=0,"",C3514)</f>
        <v>{</v>
      </c>
      <c r="E3514" t="s">
        <v>95</v>
      </c>
      <c r="F3514" t="s">
        <v>116</v>
      </c>
      <c r="H3514" s="22">
        <f t="shared" si="880"/>
        <v>0</v>
      </c>
      <c r="I3514" s="22" t="s">
        <v>127</v>
      </c>
      <c r="K3514" t="b">
        <f t="shared" ca="1" si="873"/>
        <v>0</v>
      </c>
    </row>
    <row r="3515" spans="1:11">
      <c r="A3515" s="20">
        <f t="shared" si="882"/>
        <v>82</v>
      </c>
      <c r="B3515" s="20">
        <f t="shared" si="874"/>
        <v>31</v>
      </c>
      <c r="C3515" s="21" t="s">
        <v>15</v>
      </c>
      <c r="D3515" s="20" t="str">
        <f>IF(ISNUMBER(SEARCH("n/a",H3515)),"",CONCATENATE(C3515," ",H3515,","))</f>
        <v>"adult_cny": 766,</v>
      </c>
      <c r="E3515" s="20" t="s">
        <v>95</v>
      </c>
      <c r="F3515" t="s">
        <v>116</v>
      </c>
      <c r="G3515" t="s">
        <v>120</v>
      </c>
      <c r="H3515" s="22">
        <f t="shared" si="880"/>
        <v>766</v>
      </c>
      <c r="I3515" s="22" t="s">
        <v>127</v>
      </c>
      <c r="J3515">
        <f>COUNT(H3515:H3518)</f>
        <v>4</v>
      </c>
      <c r="K3515" t="b">
        <f t="shared" ca="1" si="873"/>
        <v>0</v>
      </c>
    </row>
    <row r="3516" spans="1:11">
      <c r="A3516" s="20">
        <f t="shared" si="882"/>
        <v>82</v>
      </c>
      <c r="B3516" s="20">
        <f t="shared" si="874"/>
        <v>32</v>
      </c>
      <c r="C3516" s="21" t="s">
        <v>16</v>
      </c>
      <c r="D3516" s="20" t="str">
        <f t="shared" ref="D3516:D3518" si="884">IF(ISNUMBER(SEARCH("n/a",H3516)),"",CONCATENATE(C3516," ",H3516,","))</f>
        <v>"adult_hkd": 887,</v>
      </c>
      <c r="E3516" s="20" t="s">
        <v>95</v>
      </c>
      <c r="F3516" t="s">
        <v>116</v>
      </c>
      <c r="G3516" t="s">
        <v>120</v>
      </c>
      <c r="H3516" s="22">
        <f t="shared" si="880"/>
        <v>887</v>
      </c>
      <c r="I3516" s="22" t="s">
        <v>127</v>
      </c>
      <c r="K3516" t="b">
        <f t="shared" ca="1" si="873"/>
        <v>0</v>
      </c>
    </row>
    <row r="3517" spans="1:11">
      <c r="A3517" s="20">
        <f t="shared" si="882"/>
        <v>82</v>
      </c>
      <c r="B3517" s="20">
        <f t="shared" si="874"/>
        <v>33</v>
      </c>
      <c r="C3517" s="21" t="s">
        <v>17</v>
      </c>
      <c r="D3517" s="20" t="str">
        <f t="shared" si="884"/>
        <v>"child_cny": 399,</v>
      </c>
      <c r="E3517" s="20" t="s">
        <v>95</v>
      </c>
      <c r="F3517" t="s">
        <v>116</v>
      </c>
      <c r="G3517" t="s">
        <v>120</v>
      </c>
      <c r="H3517" s="22">
        <f t="shared" si="880"/>
        <v>399</v>
      </c>
      <c r="I3517" s="22" t="s">
        <v>127</v>
      </c>
      <c r="K3517" t="b">
        <f t="shared" ca="1" si="873"/>
        <v>0</v>
      </c>
    </row>
    <row r="3518" spans="1:11">
      <c r="A3518" s="20">
        <f t="shared" si="882"/>
        <v>82</v>
      </c>
      <c r="B3518" s="20">
        <f t="shared" si="874"/>
        <v>34</v>
      </c>
      <c r="C3518" s="21" t="s">
        <v>18</v>
      </c>
      <c r="D3518" s="20" t="str">
        <f t="shared" si="884"/>
        <v>"child_hkd": 462,</v>
      </c>
      <c r="E3518" s="20" t="s">
        <v>95</v>
      </c>
      <c r="F3518" t="s">
        <v>116</v>
      </c>
      <c r="G3518" t="s">
        <v>120</v>
      </c>
      <c r="H3518" s="22">
        <f t="shared" si="880"/>
        <v>462</v>
      </c>
      <c r="I3518" s="22" t="s">
        <v>127</v>
      </c>
      <c r="K3518" t="b">
        <f t="shared" ca="1" si="873"/>
        <v>0</v>
      </c>
    </row>
    <row r="3519" spans="1:11">
      <c r="A3519">
        <f t="shared" si="882"/>
        <v>82</v>
      </c>
      <c r="B3519">
        <f t="shared" si="874"/>
        <v>35</v>
      </c>
      <c r="C3519" s="1" t="s">
        <v>13</v>
      </c>
      <c r="D3519" t="str">
        <f>IF(J3515=0,"",C3519)</f>
        <v>"class_title":"business_class",</v>
      </c>
      <c r="E3519" t="s">
        <v>95</v>
      </c>
      <c r="F3519" t="s">
        <v>116</v>
      </c>
      <c r="H3519" s="22">
        <f t="shared" si="880"/>
        <v>0</v>
      </c>
      <c r="I3519" s="22" t="s">
        <v>127</v>
      </c>
      <c r="K3519" t="b">
        <f t="shared" ca="1" si="873"/>
        <v>0</v>
      </c>
    </row>
    <row r="3520" spans="1:11">
      <c r="A3520">
        <f t="shared" si="882"/>
        <v>82</v>
      </c>
      <c r="B3520">
        <f t="shared" si="874"/>
        <v>36</v>
      </c>
      <c r="C3520" s="1" t="s">
        <v>14</v>
      </c>
      <c r="D3520" t="str">
        <f>IF(J3515=0,"",C3520)</f>
        <v>"class_type":1</v>
      </c>
      <c r="E3520" t="s">
        <v>95</v>
      </c>
      <c r="F3520" t="s">
        <v>116</v>
      </c>
      <c r="H3520" s="22">
        <f t="shared" si="880"/>
        <v>0</v>
      </c>
      <c r="I3520" s="22" t="s">
        <v>127</v>
      </c>
      <c r="K3520" t="b">
        <f t="shared" ca="1" si="873"/>
        <v>0</v>
      </c>
    </row>
    <row r="3521" spans="1:11">
      <c r="A3521">
        <f t="shared" si="882"/>
        <v>82</v>
      </c>
      <c r="B3521">
        <f t="shared" si="874"/>
        <v>37</v>
      </c>
      <c r="C3521" s="1" t="s">
        <v>2</v>
      </c>
      <c r="D3521" t="str">
        <f>IF(J3515=0,"",C3521)</f>
        <v>}</v>
      </c>
      <c r="E3521" t="s">
        <v>95</v>
      </c>
      <c r="F3521" t="s">
        <v>116</v>
      </c>
      <c r="H3521" s="22">
        <f t="shared" si="880"/>
        <v>0</v>
      </c>
      <c r="I3521" s="22" t="s">
        <v>127</v>
      </c>
      <c r="K3521" t="b">
        <f t="shared" ca="1" si="873"/>
        <v>0</v>
      </c>
    </row>
    <row r="3522" spans="1:11">
      <c r="A3522">
        <f t="shared" si="882"/>
        <v>82</v>
      </c>
      <c r="B3522">
        <f t="shared" si="874"/>
        <v>38</v>
      </c>
      <c r="C3522" s="1" t="s">
        <v>3</v>
      </c>
      <c r="D3522" t="str">
        <f t="shared" ref="D3522:D3524" si="885">C3522</f>
        <v>]</v>
      </c>
      <c r="E3522" t="s">
        <v>95</v>
      </c>
      <c r="F3522" t="s">
        <v>116</v>
      </c>
      <c r="H3522" s="22">
        <f t="shared" si="880"/>
        <v>0</v>
      </c>
      <c r="I3522" s="22" t="s">
        <v>127</v>
      </c>
      <c r="K3522" t="b">
        <f t="shared" ref="K3522:K3585" ca="1" si="886">IF(EXACT($N$1,$N$2),"",FALSE)</f>
        <v>0</v>
      </c>
    </row>
    <row r="3523" spans="1:11">
      <c r="A3523">
        <f t="shared" si="882"/>
        <v>82</v>
      </c>
      <c r="B3523">
        <f t="shared" ref="B3523:B3586" si="887">MOD((ROW(C3523)-2),43)+1</f>
        <v>39</v>
      </c>
      <c r="C3523" s="1" t="s">
        <v>2</v>
      </c>
      <c r="D3523" t="str">
        <f t="shared" si="885"/>
        <v>}</v>
      </c>
      <c r="E3523" t="s">
        <v>95</v>
      </c>
      <c r="F3523" t="s">
        <v>116</v>
      </c>
      <c r="H3523" s="22">
        <f t="shared" si="880"/>
        <v>0</v>
      </c>
      <c r="I3523" s="22" t="s">
        <v>127</v>
      </c>
      <c r="K3523" t="b">
        <f t="shared" ca="1" si="886"/>
        <v>0</v>
      </c>
    </row>
    <row r="3524" spans="1:11">
      <c r="A3524">
        <f t="shared" si="882"/>
        <v>82</v>
      </c>
      <c r="B3524">
        <f t="shared" si="887"/>
        <v>40</v>
      </c>
      <c r="C3524" s="1" t="s">
        <v>4</v>
      </c>
      <c r="D3524" t="str">
        <f t="shared" si="885"/>
        <v>],</v>
      </c>
      <c r="E3524" t="s">
        <v>95</v>
      </c>
      <c r="F3524" t="s">
        <v>116</v>
      </c>
      <c r="H3524" s="22">
        <f t="shared" si="880"/>
        <v>0</v>
      </c>
      <c r="I3524" s="22" t="s">
        <v>127</v>
      </c>
      <c r="K3524" t="b">
        <f t="shared" ca="1" si="886"/>
        <v>0</v>
      </c>
    </row>
    <row r="3525" spans="1:11">
      <c r="A3525">
        <f t="shared" si="882"/>
        <v>82</v>
      </c>
      <c r="B3525">
        <f t="shared" si="887"/>
        <v>41</v>
      </c>
      <c r="C3525" s="1" t="s">
        <v>19</v>
      </c>
      <c r="D3525" t="str">
        <f>CONCATENATE(C3525," ",A3525,",")</f>
        <v>"fee_id": 82,</v>
      </c>
      <c r="E3525" t="s">
        <v>95</v>
      </c>
      <c r="F3525" t="s">
        <v>116</v>
      </c>
      <c r="H3525" s="22">
        <f t="shared" si="880"/>
        <v>0</v>
      </c>
      <c r="I3525" s="22" t="s">
        <v>127</v>
      </c>
      <c r="K3525" t="b">
        <f t="shared" ca="1" si="886"/>
        <v>0</v>
      </c>
    </row>
    <row r="3526" spans="1:11">
      <c r="A3526">
        <f t="shared" si="882"/>
        <v>82</v>
      </c>
      <c r="B3526">
        <f t="shared" si="887"/>
        <v>42</v>
      </c>
      <c r="C3526" s="1" t="s">
        <v>129</v>
      </c>
      <c r="D3526" t="str">
        <f>CONCATENATE(C3526,E3526,"2",F3526,"""")</f>
        <v>"route_id": "XMB2WEK"</v>
      </c>
      <c r="E3526" t="s">
        <v>95</v>
      </c>
      <c r="F3526" t="s">
        <v>116</v>
      </c>
      <c r="H3526" s="22">
        <f t="shared" si="880"/>
        <v>0</v>
      </c>
      <c r="I3526" s="22" t="s">
        <v>127</v>
      </c>
      <c r="K3526" t="b">
        <f t="shared" ca="1" si="886"/>
        <v>0</v>
      </c>
    </row>
    <row r="3527" spans="1:11">
      <c r="A3527">
        <f t="shared" si="882"/>
        <v>82</v>
      </c>
      <c r="B3527">
        <f t="shared" si="887"/>
        <v>43</v>
      </c>
      <c r="C3527" s="1" t="s">
        <v>1</v>
      </c>
      <c r="D3527" t="str">
        <f>IF(D3528="","}",C3527)</f>
        <v>},</v>
      </c>
      <c r="E3527" t="s">
        <v>95</v>
      </c>
      <c r="F3527" t="s">
        <v>116</v>
      </c>
      <c r="H3527" s="22">
        <f t="shared" si="880"/>
        <v>0</v>
      </c>
      <c r="I3527" s="22" t="s">
        <v>127</v>
      </c>
      <c r="K3527" t="b">
        <f t="shared" ca="1" si="886"/>
        <v>0</v>
      </c>
    </row>
    <row r="3528" spans="1:11">
      <c r="A3528">
        <f>ROUNDUP((ROW(C3528)-1)/43,0)</f>
        <v>83</v>
      </c>
      <c r="B3528">
        <f t="shared" si="887"/>
        <v>1</v>
      </c>
      <c r="C3528" s="1" t="s">
        <v>0</v>
      </c>
      <c r="D3528" t="str">
        <f>C3528</f>
        <v>{</v>
      </c>
      <c r="E3528" t="s">
        <v>97</v>
      </c>
      <c r="F3528" t="s">
        <v>116</v>
      </c>
      <c r="H3528" s="22">
        <f t="shared" si="880"/>
        <v>0</v>
      </c>
      <c r="I3528" s="22" t="s">
        <v>127</v>
      </c>
      <c r="K3528" t="b">
        <f t="shared" ca="1" si="886"/>
        <v>0</v>
      </c>
    </row>
    <row r="3529" spans="1:11">
      <c r="A3529">
        <f t="shared" ref="A3529:A3592" si="888">ROUNDUP((ROW(C3529)-1)/43,0)</f>
        <v>83</v>
      </c>
      <c r="B3529">
        <f t="shared" si="887"/>
        <v>2</v>
      </c>
      <c r="C3529" s="1" t="s">
        <v>5</v>
      </c>
      <c r="D3529" t="str">
        <f t="shared" ref="D3529:D3532" si="889">C3529</f>
        <v>"fee_data":[</v>
      </c>
      <c r="E3529" t="s">
        <v>97</v>
      </c>
      <c r="F3529" t="s">
        <v>116</v>
      </c>
      <c r="H3529" s="22">
        <f t="shared" si="880"/>
        <v>0</v>
      </c>
      <c r="I3529" s="22" t="s">
        <v>127</v>
      </c>
      <c r="K3529" t="b">
        <f t="shared" ca="1" si="886"/>
        <v>0</v>
      </c>
    </row>
    <row r="3530" spans="1:11">
      <c r="A3530">
        <f t="shared" si="888"/>
        <v>83</v>
      </c>
      <c r="B3530">
        <f t="shared" si="887"/>
        <v>3</v>
      </c>
      <c r="C3530" s="1" t="s">
        <v>0</v>
      </c>
      <c r="D3530" t="str">
        <f t="shared" si="889"/>
        <v>{</v>
      </c>
      <c r="E3530" t="s">
        <v>97</v>
      </c>
      <c r="F3530" t="s">
        <v>116</v>
      </c>
      <c r="H3530" s="22">
        <f t="shared" si="880"/>
        <v>0</v>
      </c>
      <c r="I3530" s="22" t="s">
        <v>127</v>
      </c>
      <c r="K3530" t="b">
        <f t="shared" ca="1" si="886"/>
        <v>0</v>
      </c>
    </row>
    <row r="3531" spans="1:11">
      <c r="A3531">
        <f t="shared" si="888"/>
        <v>83</v>
      </c>
      <c r="B3531">
        <f t="shared" si="887"/>
        <v>4</v>
      </c>
      <c r="C3531" s="24" t="s">
        <v>133</v>
      </c>
      <c r="D3531" t="str">
        <f>CONCATENATE(C3531,$M$1,",",$N$1,""",")</f>
        <v>"fee_date":"2019,2",</v>
      </c>
      <c r="E3531" t="s">
        <v>97</v>
      </c>
      <c r="F3531" t="s">
        <v>116</v>
      </c>
      <c r="H3531" s="22">
        <f t="shared" si="880"/>
        <v>0</v>
      </c>
      <c r="I3531" s="22" t="s">
        <v>127</v>
      </c>
      <c r="K3531" t="b">
        <f t="shared" ca="1" si="886"/>
        <v>0</v>
      </c>
    </row>
    <row r="3532" spans="1:11">
      <c r="A3532">
        <f t="shared" si="888"/>
        <v>83</v>
      </c>
      <c r="B3532">
        <f t="shared" si="887"/>
        <v>5</v>
      </c>
      <c r="C3532" s="1" t="s">
        <v>6</v>
      </c>
      <c r="D3532" t="str">
        <f t="shared" si="889"/>
        <v>"fee_detail":[</v>
      </c>
      <c r="E3532" t="s">
        <v>97</v>
      </c>
      <c r="F3532" t="s">
        <v>116</v>
      </c>
      <c r="H3532" s="22">
        <f t="shared" si="880"/>
        <v>0</v>
      </c>
      <c r="I3532" s="22" t="s">
        <v>127</v>
      </c>
      <c r="K3532" t="b">
        <f t="shared" ca="1" si="886"/>
        <v>0</v>
      </c>
    </row>
    <row r="3533" spans="1:11">
      <c r="A3533">
        <f t="shared" si="888"/>
        <v>83</v>
      </c>
      <c r="B3533">
        <f t="shared" si="887"/>
        <v>6</v>
      </c>
      <c r="C3533" s="1" t="s">
        <v>0</v>
      </c>
      <c r="D3533" t="str">
        <f>IF(J3534=0,"",C3533)</f>
        <v>{</v>
      </c>
      <c r="E3533" t="s">
        <v>97</v>
      </c>
      <c r="F3533" t="s">
        <v>116</v>
      </c>
      <c r="H3533" s="22">
        <f t="shared" si="880"/>
        <v>0</v>
      </c>
      <c r="I3533" s="22" t="s">
        <v>127</v>
      </c>
      <c r="K3533" t="b">
        <f t="shared" ca="1" si="886"/>
        <v>0</v>
      </c>
    </row>
    <row r="3534" spans="1:11">
      <c r="A3534" s="14">
        <f t="shared" si="888"/>
        <v>83</v>
      </c>
      <c r="B3534" s="14">
        <f t="shared" si="887"/>
        <v>7</v>
      </c>
      <c r="C3534" s="15" t="s">
        <v>15</v>
      </c>
      <c r="D3534" s="14" t="str">
        <f>IF(ISNUMBER(SEARCH("n/a",H3534)),"",CONCATENATE(C3534," ",H3534,","))</f>
        <v>"adult_cny": 214,</v>
      </c>
      <c r="E3534" s="14" t="s">
        <v>97</v>
      </c>
      <c r="F3534" t="s">
        <v>116</v>
      </c>
      <c r="G3534" t="s">
        <v>117</v>
      </c>
      <c r="H3534" s="22">
        <f t="shared" si="880"/>
        <v>214</v>
      </c>
      <c r="I3534" s="22" t="s">
        <v>127</v>
      </c>
      <c r="J3534">
        <f>COUNT(H3534:H3537)</f>
        <v>4</v>
      </c>
      <c r="K3534" t="b">
        <f t="shared" ca="1" si="886"/>
        <v>0</v>
      </c>
    </row>
    <row r="3535" spans="1:11">
      <c r="A3535" s="14">
        <f t="shared" si="888"/>
        <v>83</v>
      </c>
      <c r="B3535" s="14">
        <f t="shared" si="887"/>
        <v>8</v>
      </c>
      <c r="C3535" s="15" t="s">
        <v>16</v>
      </c>
      <c r="D3535" s="14" t="str">
        <f t="shared" ref="D3535:D3537" si="890">IF(ISNUMBER(SEARCH("n/a",H3535)),"",CONCATENATE(C3535," ",H3535,","))</f>
        <v>"adult_hkd": 248,</v>
      </c>
      <c r="E3535" s="14" t="s">
        <v>97</v>
      </c>
      <c r="F3535" t="s">
        <v>116</v>
      </c>
      <c r="G3535" t="s">
        <v>117</v>
      </c>
      <c r="H3535" s="22">
        <f t="shared" si="880"/>
        <v>248</v>
      </c>
      <c r="I3535" s="22" t="s">
        <v>127</v>
      </c>
      <c r="K3535" t="b">
        <f t="shared" ca="1" si="886"/>
        <v>0</v>
      </c>
    </row>
    <row r="3536" spans="1:11">
      <c r="A3536" s="14">
        <f t="shared" si="888"/>
        <v>83</v>
      </c>
      <c r="B3536" s="14">
        <f t="shared" si="887"/>
        <v>9</v>
      </c>
      <c r="C3536" s="15" t="s">
        <v>17</v>
      </c>
      <c r="D3536" s="14" t="str">
        <f t="shared" si="890"/>
        <v>"child_cny": 111,</v>
      </c>
      <c r="E3536" s="14" t="s">
        <v>97</v>
      </c>
      <c r="F3536" t="s">
        <v>116</v>
      </c>
      <c r="G3536" t="s">
        <v>117</v>
      </c>
      <c r="H3536" s="22">
        <f t="shared" si="880"/>
        <v>111</v>
      </c>
      <c r="I3536" s="22" t="s">
        <v>127</v>
      </c>
      <c r="K3536" t="b">
        <f t="shared" ca="1" si="886"/>
        <v>0</v>
      </c>
    </row>
    <row r="3537" spans="1:11">
      <c r="A3537" s="14">
        <f t="shared" si="888"/>
        <v>83</v>
      </c>
      <c r="B3537" s="14">
        <f t="shared" si="887"/>
        <v>10</v>
      </c>
      <c r="C3537" s="15" t="s">
        <v>18</v>
      </c>
      <c r="D3537" s="14" t="str">
        <f t="shared" si="890"/>
        <v>"child_hkd": 128,</v>
      </c>
      <c r="E3537" s="14" t="s">
        <v>97</v>
      </c>
      <c r="F3537" t="s">
        <v>116</v>
      </c>
      <c r="G3537" t="s">
        <v>117</v>
      </c>
      <c r="H3537" s="22">
        <f t="shared" si="880"/>
        <v>128</v>
      </c>
      <c r="I3537" s="22" t="s">
        <v>127</v>
      </c>
      <c r="K3537" t="b">
        <f t="shared" ca="1" si="886"/>
        <v>0</v>
      </c>
    </row>
    <row r="3538" spans="1:11">
      <c r="A3538">
        <f t="shared" si="888"/>
        <v>83</v>
      </c>
      <c r="B3538">
        <f t="shared" si="887"/>
        <v>11</v>
      </c>
      <c r="C3538" s="1" t="s">
        <v>7</v>
      </c>
      <c r="D3538" t="str">
        <f>IF(J3534=0,"",C3538)</f>
        <v>"class_title":"second_class",</v>
      </c>
      <c r="E3538" t="s">
        <v>97</v>
      </c>
      <c r="F3538" t="s">
        <v>116</v>
      </c>
      <c r="H3538" s="22">
        <f t="shared" si="880"/>
        <v>0</v>
      </c>
      <c r="I3538" s="22" t="s">
        <v>127</v>
      </c>
      <c r="K3538" t="b">
        <f t="shared" ca="1" si="886"/>
        <v>0</v>
      </c>
    </row>
    <row r="3539" spans="1:11">
      <c r="A3539">
        <f t="shared" si="888"/>
        <v>83</v>
      </c>
      <c r="B3539">
        <f t="shared" si="887"/>
        <v>12</v>
      </c>
      <c r="C3539" s="1" t="s">
        <v>8</v>
      </c>
      <c r="D3539" t="str">
        <f>IF(J3534=0,"",C3539)</f>
        <v>"class_type":4</v>
      </c>
      <c r="E3539" t="s">
        <v>97</v>
      </c>
      <c r="F3539" t="s">
        <v>116</v>
      </c>
      <c r="H3539" s="22">
        <f t="shared" si="880"/>
        <v>0</v>
      </c>
      <c r="I3539" s="22" t="s">
        <v>127</v>
      </c>
      <c r="K3539" t="b">
        <f t="shared" ca="1" si="886"/>
        <v>0</v>
      </c>
    </row>
    <row r="3540" spans="1:11">
      <c r="A3540">
        <f t="shared" si="888"/>
        <v>83</v>
      </c>
      <c r="B3540">
        <f t="shared" si="887"/>
        <v>13</v>
      </c>
      <c r="C3540" s="1" t="s">
        <v>1</v>
      </c>
      <c r="D3540" t="str">
        <f>IF(J3534=0,"",IF(SUM(J3542:J3558)&gt;0,C3540,"}"))</f>
        <v>},</v>
      </c>
      <c r="E3540" t="s">
        <v>97</v>
      </c>
      <c r="F3540" t="s">
        <v>116</v>
      </c>
      <c r="H3540" s="22">
        <f t="shared" si="880"/>
        <v>0</v>
      </c>
      <c r="I3540" s="22" t="s">
        <v>127</v>
      </c>
      <c r="K3540" t="b">
        <f t="shared" ca="1" si="886"/>
        <v>0</v>
      </c>
    </row>
    <row r="3541" spans="1:11">
      <c r="A3541">
        <f t="shared" si="888"/>
        <v>83</v>
      </c>
      <c r="B3541">
        <f t="shared" si="887"/>
        <v>14</v>
      </c>
      <c r="C3541" s="1" t="s">
        <v>0</v>
      </c>
      <c r="D3541" t="str">
        <f>IF(J3542=0,"",C3541)</f>
        <v>{</v>
      </c>
      <c r="E3541" t="s">
        <v>97</v>
      </c>
      <c r="F3541" t="s">
        <v>116</v>
      </c>
      <c r="H3541" s="22">
        <f t="shared" si="880"/>
        <v>0</v>
      </c>
      <c r="I3541" s="22" t="s">
        <v>127</v>
      </c>
      <c r="K3541" t="b">
        <f t="shared" ca="1" si="886"/>
        <v>0</v>
      </c>
    </row>
    <row r="3542" spans="1:11">
      <c r="A3542" s="16">
        <f t="shared" si="888"/>
        <v>83</v>
      </c>
      <c r="B3542" s="16">
        <f t="shared" si="887"/>
        <v>15</v>
      </c>
      <c r="C3542" s="17" t="s">
        <v>15</v>
      </c>
      <c r="D3542" s="16" t="str">
        <f>IF(ISNUMBER(SEARCH("n/a",H3542)),"",CONCATENATE(C3542," ",H3542,","))</f>
        <v>"adult_cny": 342,</v>
      </c>
      <c r="E3542" s="16" t="s">
        <v>97</v>
      </c>
      <c r="F3542" t="s">
        <v>116</v>
      </c>
      <c r="G3542" t="s">
        <v>118</v>
      </c>
      <c r="H3542" s="22">
        <f t="shared" si="880"/>
        <v>342</v>
      </c>
      <c r="I3542" s="22" t="s">
        <v>127</v>
      </c>
      <c r="J3542">
        <f>COUNT(H3542:H3545)</f>
        <v>4</v>
      </c>
      <c r="K3542" t="b">
        <f t="shared" ca="1" si="886"/>
        <v>0</v>
      </c>
    </row>
    <row r="3543" spans="1:11">
      <c r="A3543" s="16">
        <f t="shared" si="888"/>
        <v>83</v>
      </c>
      <c r="B3543" s="16">
        <f t="shared" si="887"/>
        <v>16</v>
      </c>
      <c r="C3543" s="17" t="s">
        <v>16</v>
      </c>
      <c r="D3543" s="16" t="str">
        <f t="shared" ref="D3543:D3545" si="891">IF(ISNUMBER(SEARCH("n/a",H3543)),"",CONCATENATE(C3543," ",H3543,","))</f>
        <v>"adult_hkd": 396,</v>
      </c>
      <c r="E3543" s="16" t="s">
        <v>97</v>
      </c>
      <c r="F3543" t="s">
        <v>116</v>
      </c>
      <c r="G3543" t="s">
        <v>118</v>
      </c>
      <c r="H3543" s="22">
        <f t="shared" si="880"/>
        <v>396</v>
      </c>
      <c r="I3543" s="22" t="s">
        <v>127</v>
      </c>
      <c r="K3543" t="b">
        <f t="shared" ca="1" si="886"/>
        <v>0</v>
      </c>
    </row>
    <row r="3544" spans="1:11">
      <c r="A3544" s="16">
        <f t="shared" si="888"/>
        <v>83</v>
      </c>
      <c r="B3544" s="16">
        <f t="shared" si="887"/>
        <v>17</v>
      </c>
      <c r="C3544" s="17" t="s">
        <v>17</v>
      </c>
      <c r="D3544" s="16" t="str">
        <f t="shared" si="891"/>
        <v>"child_cny": 178,</v>
      </c>
      <c r="E3544" s="16" t="s">
        <v>97</v>
      </c>
      <c r="F3544" t="s">
        <v>116</v>
      </c>
      <c r="G3544" t="s">
        <v>118</v>
      </c>
      <c r="H3544" s="22">
        <f t="shared" si="880"/>
        <v>178</v>
      </c>
      <c r="I3544" s="22" t="s">
        <v>127</v>
      </c>
      <c r="K3544" t="b">
        <f t="shared" ca="1" si="886"/>
        <v>0</v>
      </c>
    </row>
    <row r="3545" spans="1:11">
      <c r="A3545" s="16">
        <f t="shared" si="888"/>
        <v>83</v>
      </c>
      <c r="B3545" s="16">
        <f t="shared" si="887"/>
        <v>18</v>
      </c>
      <c r="C3545" s="17" t="s">
        <v>18</v>
      </c>
      <c r="D3545" s="16" t="str">
        <f t="shared" si="891"/>
        <v>"child_hkd": 206,</v>
      </c>
      <c r="E3545" s="16" t="s">
        <v>97</v>
      </c>
      <c r="F3545" t="s">
        <v>116</v>
      </c>
      <c r="G3545" t="s">
        <v>118</v>
      </c>
      <c r="H3545" s="22">
        <f t="shared" si="880"/>
        <v>206</v>
      </c>
      <c r="I3545" s="22" t="s">
        <v>127</v>
      </c>
      <c r="K3545" t="b">
        <f t="shared" ca="1" si="886"/>
        <v>0</v>
      </c>
    </row>
    <row r="3546" spans="1:11">
      <c r="A3546">
        <f t="shared" si="888"/>
        <v>83</v>
      </c>
      <c r="B3546">
        <f t="shared" si="887"/>
        <v>19</v>
      </c>
      <c r="C3546" s="1" t="s">
        <v>9</v>
      </c>
      <c r="D3546" t="str">
        <f>IF(J3542=0,"",C3546)</f>
        <v>"class_title":"first_class",</v>
      </c>
      <c r="E3546" t="s">
        <v>97</v>
      </c>
      <c r="F3546" t="s">
        <v>116</v>
      </c>
      <c r="H3546" s="22">
        <f t="shared" si="880"/>
        <v>0</v>
      </c>
      <c r="I3546" s="22" t="s">
        <v>127</v>
      </c>
      <c r="K3546" t="b">
        <f t="shared" ca="1" si="886"/>
        <v>0</v>
      </c>
    </row>
    <row r="3547" spans="1:11">
      <c r="A3547">
        <f t="shared" si="888"/>
        <v>83</v>
      </c>
      <c r="B3547">
        <f t="shared" si="887"/>
        <v>20</v>
      </c>
      <c r="C3547" s="1" t="s">
        <v>10</v>
      </c>
      <c r="D3547" t="str">
        <f>IF(J3542=0,"",C3547)</f>
        <v>"class_type":3</v>
      </c>
      <c r="E3547" t="s">
        <v>97</v>
      </c>
      <c r="F3547" t="s">
        <v>116</v>
      </c>
      <c r="H3547" s="22">
        <f t="shared" si="880"/>
        <v>0</v>
      </c>
      <c r="I3547" s="22" t="s">
        <v>127</v>
      </c>
      <c r="K3547" t="b">
        <f t="shared" ca="1" si="886"/>
        <v>0</v>
      </c>
    </row>
    <row r="3548" spans="1:11">
      <c r="A3548">
        <f t="shared" si="888"/>
        <v>83</v>
      </c>
      <c r="B3548">
        <f t="shared" si="887"/>
        <v>21</v>
      </c>
      <c r="C3548" s="1" t="s">
        <v>1</v>
      </c>
      <c r="D3548" t="str">
        <f>IF(J3542=0,"",IF(SUM(J3550:J3566)&gt;0,C3548,"}"))</f>
        <v>},</v>
      </c>
      <c r="E3548" t="s">
        <v>97</v>
      </c>
      <c r="F3548" t="s">
        <v>116</v>
      </c>
      <c r="H3548" s="22">
        <f t="shared" si="880"/>
        <v>0</v>
      </c>
      <c r="I3548" s="22" t="s">
        <v>127</v>
      </c>
      <c r="K3548" t="b">
        <f t="shared" ca="1" si="886"/>
        <v>0</v>
      </c>
    </row>
    <row r="3549" spans="1:11">
      <c r="A3549">
        <f t="shared" si="888"/>
        <v>83</v>
      </c>
      <c r="B3549">
        <f t="shared" si="887"/>
        <v>22</v>
      </c>
      <c r="C3549" s="1" t="s">
        <v>0</v>
      </c>
      <c r="D3549" t="str">
        <f>IF(J3550=0,"",C3549)</f>
        <v>{</v>
      </c>
      <c r="E3549" t="s">
        <v>97</v>
      </c>
      <c r="F3549" t="s">
        <v>116</v>
      </c>
      <c r="H3549" s="22">
        <f t="shared" si="880"/>
        <v>0</v>
      </c>
      <c r="I3549" s="22" t="s">
        <v>127</v>
      </c>
      <c r="K3549" t="b">
        <f t="shared" ca="1" si="886"/>
        <v>0</v>
      </c>
    </row>
    <row r="3550" spans="1:11">
      <c r="A3550" s="18">
        <f t="shared" si="888"/>
        <v>83</v>
      </c>
      <c r="B3550" s="18">
        <f t="shared" si="887"/>
        <v>23</v>
      </c>
      <c r="C3550" s="19" t="s">
        <v>15</v>
      </c>
      <c r="D3550" s="18" t="str">
        <f>IF(ISNUMBER(SEARCH("n/a",H3550)),"",CONCATENATE(C3550," ",H3550,","))</f>
        <v>"adult_cny": 385,</v>
      </c>
      <c r="E3550" s="18" t="s">
        <v>97</v>
      </c>
      <c r="F3550" t="s">
        <v>116</v>
      </c>
      <c r="G3550" t="s">
        <v>119</v>
      </c>
      <c r="H3550" s="22">
        <f t="shared" si="880"/>
        <v>385</v>
      </c>
      <c r="I3550" s="22" t="s">
        <v>127</v>
      </c>
      <c r="J3550">
        <f>COUNT(H3550:H3553)</f>
        <v>4</v>
      </c>
      <c r="K3550" t="b">
        <f t="shared" ca="1" si="886"/>
        <v>0</v>
      </c>
    </row>
    <row r="3551" spans="1:11">
      <c r="A3551" s="18">
        <f t="shared" si="888"/>
        <v>83</v>
      </c>
      <c r="B3551" s="18">
        <f t="shared" si="887"/>
        <v>24</v>
      </c>
      <c r="C3551" s="19" t="s">
        <v>16</v>
      </c>
      <c r="D3551" s="18" t="str">
        <f t="shared" ref="D3551:D3553" si="892">IF(ISNUMBER(SEARCH("n/a",H3551)),"",CONCATENATE(C3551," ",H3551,","))</f>
        <v>"adult_hkd": 446,</v>
      </c>
      <c r="E3551" s="18" t="s">
        <v>97</v>
      </c>
      <c r="F3551" t="s">
        <v>116</v>
      </c>
      <c r="G3551" t="s">
        <v>119</v>
      </c>
      <c r="H3551" s="22">
        <f t="shared" si="880"/>
        <v>446</v>
      </c>
      <c r="I3551" s="22" t="s">
        <v>127</v>
      </c>
      <c r="K3551" t="b">
        <f t="shared" ca="1" si="886"/>
        <v>0</v>
      </c>
    </row>
    <row r="3552" spans="1:11">
      <c r="A3552" s="18">
        <f t="shared" si="888"/>
        <v>83</v>
      </c>
      <c r="B3552" s="18">
        <f t="shared" si="887"/>
        <v>25</v>
      </c>
      <c r="C3552" s="19" t="s">
        <v>17</v>
      </c>
      <c r="D3552" s="18" t="str">
        <f t="shared" si="892"/>
        <v>"child_cny": 200,</v>
      </c>
      <c r="E3552" s="18" t="s">
        <v>97</v>
      </c>
      <c r="F3552" t="s">
        <v>116</v>
      </c>
      <c r="G3552" t="s">
        <v>119</v>
      </c>
      <c r="H3552" s="22">
        <f t="shared" si="880"/>
        <v>200</v>
      </c>
      <c r="I3552" s="22" t="s">
        <v>127</v>
      </c>
      <c r="K3552" t="b">
        <f t="shared" ca="1" si="886"/>
        <v>0</v>
      </c>
    </row>
    <row r="3553" spans="1:11">
      <c r="A3553" s="18">
        <f t="shared" si="888"/>
        <v>83</v>
      </c>
      <c r="B3553" s="18">
        <f t="shared" si="887"/>
        <v>26</v>
      </c>
      <c r="C3553" s="19" t="s">
        <v>18</v>
      </c>
      <c r="D3553" s="18" t="str">
        <f t="shared" si="892"/>
        <v>"child_hkd": 231,</v>
      </c>
      <c r="E3553" s="18" t="s">
        <v>97</v>
      </c>
      <c r="F3553" t="s">
        <v>116</v>
      </c>
      <c r="G3553" t="s">
        <v>119</v>
      </c>
      <c r="H3553" s="22">
        <f t="shared" si="880"/>
        <v>231</v>
      </c>
      <c r="I3553" s="22" t="s">
        <v>127</v>
      </c>
      <c r="K3553" t="b">
        <f t="shared" ca="1" si="886"/>
        <v>0</v>
      </c>
    </row>
    <row r="3554" spans="1:11">
      <c r="A3554">
        <f t="shared" si="888"/>
        <v>83</v>
      </c>
      <c r="B3554">
        <f t="shared" si="887"/>
        <v>27</v>
      </c>
      <c r="C3554" s="1" t="s">
        <v>11</v>
      </c>
      <c r="D3554" t="str">
        <f>IF(J3550=0,"",C3554)</f>
        <v>"class_title":"premium_class",</v>
      </c>
      <c r="E3554" t="s">
        <v>97</v>
      </c>
      <c r="F3554" t="s">
        <v>116</v>
      </c>
      <c r="H3554" s="22">
        <f t="shared" si="880"/>
        <v>0</v>
      </c>
      <c r="I3554" s="22" t="s">
        <v>127</v>
      </c>
      <c r="K3554" t="b">
        <f t="shared" ca="1" si="886"/>
        <v>0</v>
      </c>
    </row>
    <row r="3555" spans="1:11">
      <c r="A3555">
        <f t="shared" si="888"/>
        <v>83</v>
      </c>
      <c r="B3555">
        <f t="shared" si="887"/>
        <v>28</v>
      </c>
      <c r="C3555" s="1" t="s">
        <v>12</v>
      </c>
      <c r="D3555" t="str">
        <f>IF(J3550=0,"",C3555)</f>
        <v>"class_type":2</v>
      </c>
      <c r="E3555" t="s">
        <v>97</v>
      </c>
      <c r="F3555" t="s">
        <v>116</v>
      </c>
      <c r="H3555" s="22">
        <f t="shared" si="880"/>
        <v>0</v>
      </c>
      <c r="I3555" s="22" t="s">
        <v>127</v>
      </c>
      <c r="K3555" t="b">
        <f t="shared" ca="1" si="886"/>
        <v>0</v>
      </c>
    </row>
    <row r="3556" spans="1:11">
      <c r="A3556">
        <f t="shared" si="888"/>
        <v>83</v>
      </c>
      <c r="B3556">
        <f t="shared" si="887"/>
        <v>29</v>
      </c>
      <c r="C3556" s="1" t="s">
        <v>1</v>
      </c>
      <c r="D3556" t="str">
        <f>IF(J3550=0,"",IF(SUM(J3558:J3574)&gt;0,C3556,"}"))</f>
        <v>},</v>
      </c>
      <c r="E3556" t="s">
        <v>97</v>
      </c>
      <c r="F3556" t="s">
        <v>116</v>
      </c>
      <c r="H3556" s="22">
        <f t="shared" si="880"/>
        <v>0</v>
      </c>
      <c r="I3556" s="22" t="s">
        <v>127</v>
      </c>
      <c r="K3556" t="b">
        <f t="shared" ca="1" si="886"/>
        <v>0</v>
      </c>
    </row>
    <row r="3557" spans="1:11">
      <c r="A3557">
        <f t="shared" si="888"/>
        <v>83</v>
      </c>
      <c r="B3557">
        <f t="shared" si="887"/>
        <v>30</v>
      </c>
      <c r="C3557" s="1" t="s">
        <v>0</v>
      </c>
      <c r="D3557" t="str">
        <f>IF(J3558=0,"",C3557)</f>
        <v>{</v>
      </c>
      <c r="E3557" t="s">
        <v>97</v>
      </c>
      <c r="F3557" t="s">
        <v>116</v>
      </c>
      <c r="H3557" s="22">
        <f t="shared" si="880"/>
        <v>0</v>
      </c>
      <c r="I3557" s="22" t="s">
        <v>127</v>
      </c>
      <c r="K3557" t="b">
        <f t="shared" ca="1" si="886"/>
        <v>0</v>
      </c>
    </row>
    <row r="3558" spans="1:11">
      <c r="A3558" s="20">
        <f t="shared" si="888"/>
        <v>83</v>
      </c>
      <c r="B3558" s="20">
        <f t="shared" si="887"/>
        <v>31</v>
      </c>
      <c r="C3558" s="21" t="s">
        <v>15</v>
      </c>
      <c r="D3558" s="20" t="str">
        <f>IF(ISNUMBER(SEARCH("n/a",H3558)),"",CONCATENATE(C3558," ",H3558,","))</f>
        <v>"adult_cny": 642,</v>
      </c>
      <c r="E3558" s="20" t="s">
        <v>97</v>
      </c>
      <c r="F3558" t="s">
        <v>116</v>
      </c>
      <c r="G3558" t="s">
        <v>120</v>
      </c>
      <c r="H3558" s="22">
        <f t="shared" ref="H3558:H3621" si="893">H1666</f>
        <v>642</v>
      </c>
      <c r="I3558" s="22" t="s">
        <v>127</v>
      </c>
      <c r="J3558">
        <f>COUNT(H3558:H3561)</f>
        <v>4</v>
      </c>
      <c r="K3558" t="b">
        <f t="shared" ca="1" si="886"/>
        <v>0</v>
      </c>
    </row>
    <row r="3559" spans="1:11">
      <c r="A3559" s="20">
        <f t="shared" si="888"/>
        <v>83</v>
      </c>
      <c r="B3559" s="20">
        <f t="shared" si="887"/>
        <v>32</v>
      </c>
      <c r="C3559" s="21" t="s">
        <v>16</v>
      </c>
      <c r="D3559" s="20" t="str">
        <f t="shared" ref="D3559:D3561" si="894">IF(ISNUMBER(SEARCH("n/a",H3559)),"",CONCATENATE(C3559," ",H3559,","))</f>
        <v>"adult_hkd": 743,</v>
      </c>
      <c r="E3559" s="20" t="s">
        <v>97</v>
      </c>
      <c r="F3559" t="s">
        <v>116</v>
      </c>
      <c r="G3559" t="s">
        <v>120</v>
      </c>
      <c r="H3559" s="22">
        <f t="shared" si="893"/>
        <v>743</v>
      </c>
      <c r="I3559" s="22" t="s">
        <v>127</v>
      </c>
      <c r="K3559" t="b">
        <f t="shared" ca="1" si="886"/>
        <v>0</v>
      </c>
    </row>
    <row r="3560" spans="1:11">
      <c r="A3560" s="20">
        <f t="shared" si="888"/>
        <v>83</v>
      </c>
      <c r="B3560" s="20">
        <f t="shared" si="887"/>
        <v>33</v>
      </c>
      <c r="C3560" s="21" t="s">
        <v>17</v>
      </c>
      <c r="D3560" s="20" t="str">
        <f t="shared" si="894"/>
        <v>"child_cny": 333,</v>
      </c>
      <c r="E3560" s="20" t="s">
        <v>97</v>
      </c>
      <c r="F3560" t="s">
        <v>116</v>
      </c>
      <c r="G3560" t="s">
        <v>120</v>
      </c>
      <c r="H3560" s="22">
        <f t="shared" si="893"/>
        <v>333</v>
      </c>
      <c r="I3560" s="22" t="s">
        <v>127</v>
      </c>
      <c r="K3560" t="b">
        <f t="shared" ca="1" si="886"/>
        <v>0</v>
      </c>
    </row>
    <row r="3561" spans="1:11">
      <c r="A3561" s="20">
        <f t="shared" si="888"/>
        <v>83</v>
      </c>
      <c r="B3561" s="20">
        <f t="shared" si="887"/>
        <v>34</v>
      </c>
      <c r="C3561" s="21" t="s">
        <v>18</v>
      </c>
      <c r="D3561" s="20" t="str">
        <f t="shared" si="894"/>
        <v>"child_hkd": 385,</v>
      </c>
      <c r="E3561" s="20" t="s">
        <v>97</v>
      </c>
      <c r="F3561" t="s">
        <v>116</v>
      </c>
      <c r="G3561" t="s">
        <v>120</v>
      </c>
      <c r="H3561" s="22">
        <f t="shared" si="893"/>
        <v>385</v>
      </c>
      <c r="I3561" s="22" t="s">
        <v>127</v>
      </c>
      <c r="K3561" t="b">
        <f t="shared" ca="1" si="886"/>
        <v>0</v>
      </c>
    </row>
    <row r="3562" spans="1:11">
      <c r="A3562">
        <f t="shared" si="888"/>
        <v>83</v>
      </c>
      <c r="B3562">
        <f t="shared" si="887"/>
        <v>35</v>
      </c>
      <c r="C3562" s="1" t="s">
        <v>13</v>
      </c>
      <c r="D3562" t="str">
        <f>IF(J3558=0,"",C3562)</f>
        <v>"class_title":"business_class",</v>
      </c>
      <c r="E3562" t="s">
        <v>97</v>
      </c>
      <c r="F3562" t="s">
        <v>116</v>
      </c>
      <c r="H3562" s="22">
        <f t="shared" si="893"/>
        <v>0</v>
      </c>
      <c r="I3562" s="22" t="s">
        <v>127</v>
      </c>
      <c r="K3562" t="b">
        <f t="shared" ca="1" si="886"/>
        <v>0</v>
      </c>
    </row>
    <row r="3563" spans="1:11">
      <c r="A3563">
        <f t="shared" si="888"/>
        <v>83</v>
      </c>
      <c r="B3563">
        <f t="shared" si="887"/>
        <v>36</v>
      </c>
      <c r="C3563" s="1" t="s">
        <v>14</v>
      </c>
      <c r="D3563" t="str">
        <f>IF(J3558=0,"",C3563)</f>
        <v>"class_type":1</v>
      </c>
      <c r="E3563" t="s">
        <v>97</v>
      </c>
      <c r="F3563" t="s">
        <v>116</v>
      </c>
      <c r="H3563" s="22">
        <f t="shared" si="893"/>
        <v>0</v>
      </c>
      <c r="I3563" s="22" t="s">
        <v>127</v>
      </c>
      <c r="K3563" t="b">
        <f t="shared" ca="1" si="886"/>
        <v>0</v>
      </c>
    </row>
    <row r="3564" spans="1:11">
      <c r="A3564">
        <f t="shared" si="888"/>
        <v>83</v>
      </c>
      <c r="B3564">
        <f t="shared" si="887"/>
        <v>37</v>
      </c>
      <c r="C3564" s="1" t="s">
        <v>2</v>
      </c>
      <c r="D3564" t="str">
        <f>IF(J3558=0,"",C3564)</f>
        <v>}</v>
      </c>
      <c r="E3564" t="s">
        <v>97</v>
      </c>
      <c r="F3564" t="s">
        <v>116</v>
      </c>
      <c r="H3564" s="22">
        <f t="shared" si="893"/>
        <v>0</v>
      </c>
      <c r="I3564" s="22" t="s">
        <v>127</v>
      </c>
      <c r="K3564" t="b">
        <f t="shared" ca="1" si="886"/>
        <v>0</v>
      </c>
    </row>
    <row r="3565" spans="1:11">
      <c r="A3565">
        <f t="shared" si="888"/>
        <v>83</v>
      </c>
      <c r="B3565">
        <f t="shared" si="887"/>
        <v>38</v>
      </c>
      <c r="C3565" s="1" t="s">
        <v>3</v>
      </c>
      <c r="D3565" t="str">
        <f t="shared" ref="D3565:D3567" si="895">C3565</f>
        <v>]</v>
      </c>
      <c r="E3565" t="s">
        <v>97</v>
      </c>
      <c r="F3565" t="s">
        <v>116</v>
      </c>
      <c r="H3565" s="22">
        <f t="shared" si="893"/>
        <v>0</v>
      </c>
      <c r="I3565" s="22" t="s">
        <v>127</v>
      </c>
      <c r="K3565" t="b">
        <f t="shared" ca="1" si="886"/>
        <v>0</v>
      </c>
    </row>
    <row r="3566" spans="1:11">
      <c r="A3566">
        <f t="shared" si="888"/>
        <v>83</v>
      </c>
      <c r="B3566">
        <f t="shared" si="887"/>
        <v>39</v>
      </c>
      <c r="C3566" s="1" t="s">
        <v>2</v>
      </c>
      <c r="D3566" t="str">
        <f t="shared" si="895"/>
        <v>}</v>
      </c>
      <c r="E3566" t="s">
        <v>97</v>
      </c>
      <c r="F3566" t="s">
        <v>116</v>
      </c>
      <c r="H3566" s="22">
        <f t="shared" si="893"/>
        <v>0</v>
      </c>
      <c r="I3566" s="22" t="s">
        <v>127</v>
      </c>
      <c r="K3566" t="b">
        <f t="shared" ca="1" si="886"/>
        <v>0</v>
      </c>
    </row>
    <row r="3567" spans="1:11">
      <c r="A3567">
        <f t="shared" si="888"/>
        <v>83</v>
      </c>
      <c r="B3567">
        <f t="shared" si="887"/>
        <v>40</v>
      </c>
      <c r="C3567" s="1" t="s">
        <v>4</v>
      </c>
      <c r="D3567" t="str">
        <f t="shared" si="895"/>
        <v>],</v>
      </c>
      <c r="E3567" t="s">
        <v>97</v>
      </c>
      <c r="F3567" t="s">
        <v>116</v>
      </c>
      <c r="H3567" s="22">
        <f t="shared" si="893"/>
        <v>0</v>
      </c>
      <c r="I3567" s="22" t="s">
        <v>127</v>
      </c>
      <c r="K3567" t="b">
        <f t="shared" ca="1" si="886"/>
        <v>0</v>
      </c>
    </row>
    <row r="3568" spans="1:11">
      <c r="A3568">
        <f t="shared" si="888"/>
        <v>83</v>
      </c>
      <c r="B3568">
        <f t="shared" si="887"/>
        <v>41</v>
      </c>
      <c r="C3568" s="1" t="s">
        <v>19</v>
      </c>
      <c r="D3568" t="str">
        <f>CONCATENATE(C3568," ",A3568,",")</f>
        <v>"fee_id": 83,</v>
      </c>
      <c r="E3568" t="s">
        <v>97</v>
      </c>
      <c r="F3568" t="s">
        <v>116</v>
      </c>
      <c r="H3568" s="22">
        <f t="shared" si="893"/>
        <v>0</v>
      </c>
      <c r="I3568" s="22" t="s">
        <v>127</v>
      </c>
      <c r="K3568" t="b">
        <f t="shared" ca="1" si="886"/>
        <v>0</v>
      </c>
    </row>
    <row r="3569" spans="1:11">
      <c r="A3569">
        <f t="shared" si="888"/>
        <v>83</v>
      </c>
      <c r="B3569">
        <f t="shared" si="887"/>
        <v>42</v>
      </c>
      <c r="C3569" s="1" t="s">
        <v>129</v>
      </c>
      <c r="D3569" t="str">
        <f>CONCATENATE(C3569,E3569,"2",F3569,"""")</f>
        <v>"route_id": "YUX2WEK"</v>
      </c>
      <c r="E3569" t="s">
        <v>97</v>
      </c>
      <c r="F3569" t="s">
        <v>116</v>
      </c>
      <c r="H3569" s="22">
        <f t="shared" si="893"/>
        <v>0</v>
      </c>
      <c r="I3569" s="22" t="s">
        <v>127</v>
      </c>
      <c r="K3569" t="b">
        <f t="shared" ca="1" si="886"/>
        <v>0</v>
      </c>
    </row>
    <row r="3570" spans="1:11">
      <c r="A3570">
        <f t="shared" si="888"/>
        <v>83</v>
      </c>
      <c r="B3570">
        <f t="shared" si="887"/>
        <v>43</v>
      </c>
      <c r="C3570" s="1" t="s">
        <v>1</v>
      </c>
      <c r="D3570" t="str">
        <f>IF(D3571="","}",C3570)</f>
        <v>},</v>
      </c>
      <c r="E3570" t="s">
        <v>97</v>
      </c>
      <c r="F3570" t="s">
        <v>116</v>
      </c>
      <c r="H3570" s="22">
        <f t="shared" si="893"/>
        <v>0</v>
      </c>
      <c r="I3570" s="22" t="s">
        <v>127</v>
      </c>
      <c r="K3570" t="b">
        <f t="shared" ca="1" si="886"/>
        <v>0</v>
      </c>
    </row>
    <row r="3571" spans="1:11">
      <c r="A3571">
        <f t="shared" si="888"/>
        <v>84</v>
      </c>
      <c r="B3571">
        <f t="shared" si="887"/>
        <v>1</v>
      </c>
      <c r="C3571" s="1" t="s">
        <v>0</v>
      </c>
      <c r="D3571" t="str">
        <f>C3571</f>
        <v>{</v>
      </c>
      <c r="E3571" t="s">
        <v>99</v>
      </c>
      <c r="F3571" t="s">
        <v>116</v>
      </c>
      <c r="H3571" s="22">
        <f t="shared" si="893"/>
        <v>0</v>
      </c>
      <c r="I3571" s="22" t="s">
        <v>127</v>
      </c>
      <c r="K3571" t="b">
        <f t="shared" ca="1" si="886"/>
        <v>0</v>
      </c>
    </row>
    <row r="3572" spans="1:11">
      <c r="A3572">
        <f t="shared" si="888"/>
        <v>84</v>
      </c>
      <c r="B3572">
        <f t="shared" si="887"/>
        <v>2</v>
      </c>
      <c r="C3572" s="1" t="s">
        <v>5</v>
      </c>
      <c r="D3572" t="str">
        <f t="shared" ref="D3572:D3575" si="896">C3572</f>
        <v>"fee_data":[</v>
      </c>
      <c r="E3572" t="s">
        <v>99</v>
      </c>
      <c r="F3572" t="s">
        <v>116</v>
      </c>
      <c r="H3572" s="22">
        <f t="shared" si="893"/>
        <v>0</v>
      </c>
      <c r="I3572" s="22" t="s">
        <v>127</v>
      </c>
      <c r="K3572" t="b">
        <f t="shared" ca="1" si="886"/>
        <v>0</v>
      </c>
    </row>
    <row r="3573" spans="1:11">
      <c r="A3573">
        <f t="shared" si="888"/>
        <v>84</v>
      </c>
      <c r="B3573">
        <f t="shared" si="887"/>
        <v>3</v>
      </c>
      <c r="C3573" s="1" t="s">
        <v>0</v>
      </c>
      <c r="D3573" t="str">
        <f t="shared" si="896"/>
        <v>{</v>
      </c>
      <c r="E3573" t="s">
        <v>99</v>
      </c>
      <c r="F3573" t="s">
        <v>116</v>
      </c>
      <c r="H3573" s="22">
        <f t="shared" si="893"/>
        <v>0</v>
      </c>
      <c r="I3573" s="22" t="s">
        <v>127</v>
      </c>
      <c r="K3573" t="b">
        <f t="shared" ca="1" si="886"/>
        <v>0</v>
      </c>
    </row>
    <row r="3574" spans="1:11">
      <c r="A3574">
        <f t="shared" si="888"/>
        <v>84</v>
      </c>
      <c r="B3574">
        <f t="shared" si="887"/>
        <v>4</v>
      </c>
      <c r="C3574" s="24" t="s">
        <v>133</v>
      </c>
      <c r="D3574" t="str">
        <f>CONCATENATE(C3574,$M$1,",",$N$1,""",")</f>
        <v>"fee_date":"2019,2",</v>
      </c>
      <c r="E3574" t="s">
        <v>99</v>
      </c>
      <c r="F3574" t="s">
        <v>116</v>
      </c>
      <c r="H3574" s="22">
        <f t="shared" si="893"/>
        <v>0</v>
      </c>
      <c r="I3574" s="22" t="s">
        <v>127</v>
      </c>
      <c r="K3574" t="b">
        <f t="shared" ca="1" si="886"/>
        <v>0</v>
      </c>
    </row>
    <row r="3575" spans="1:11">
      <c r="A3575">
        <f t="shared" si="888"/>
        <v>84</v>
      </c>
      <c r="B3575">
        <f t="shared" si="887"/>
        <v>5</v>
      </c>
      <c r="C3575" s="1" t="s">
        <v>6</v>
      </c>
      <c r="D3575" t="str">
        <f t="shared" si="896"/>
        <v>"fee_detail":[</v>
      </c>
      <c r="E3575" t="s">
        <v>99</v>
      </c>
      <c r="F3575" t="s">
        <v>116</v>
      </c>
      <c r="H3575" s="22">
        <f t="shared" si="893"/>
        <v>0</v>
      </c>
      <c r="I3575" s="22" t="s">
        <v>127</v>
      </c>
      <c r="K3575" t="b">
        <f t="shared" ca="1" si="886"/>
        <v>0</v>
      </c>
    </row>
    <row r="3576" spans="1:11">
      <c r="A3576">
        <f t="shared" si="888"/>
        <v>84</v>
      </c>
      <c r="B3576">
        <f t="shared" si="887"/>
        <v>6</v>
      </c>
      <c r="C3576" s="1" t="s">
        <v>0</v>
      </c>
      <c r="D3576" t="str">
        <f>IF(J3577=0,"",C3576)</f>
        <v>{</v>
      </c>
      <c r="E3576" t="s">
        <v>99</v>
      </c>
      <c r="F3576" t="s">
        <v>116</v>
      </c>
      <c r="H3576" s="22">
        <f t="shared" si="893"/>
        <v>0</v>
      </c>
      <c r="I3576" s="22" t="s">
        <v>127</v>
      </c>
      <c r="K3576" t="b">
        <f t="shared" ca="1" si="886"/>
        <v>0</v>
      </c>
    </row>
    <row r="3577" spans="1:11">
      <c r="A3577" s="14">
        <f t="shared" si="888"/>
        <v>84</v>
      </c>
      <c r="B3577" s="14">
        <f t="shared" si="887"/>
        <v>7</v>
      </c>
      <c r="C3577" s="15" t="s">
        <v>15</v>
      </c>
      <c r="D3577" s="14" t="str">
        <f>IF(ISNUMBER(SEARCH("n/a",H3577)),"",CONCATENATE(C3577," ",H3577,","))</f>
        <v>"adult_cny": 224,</v>
      </c>
      <c r="E3577" s="14" t="s">
        <v>99</v>
      </c>
      <c r="F3577" t="s">
        <v>116</v>
      </c>
      <c r="G3577" t="s">
        <v>117</v>
      </c>
      <c r="H3577" s="22">
        <f t="shared" si="893"/>
        <v>224</v>
      </c>
      <c r="I3577" s="22" t="s">
        <v>127</v>
      </c>
      <c r="J3577">
        <f>COUNT(H3577:H3580)</f>
        <v>4</v>
      </c>
      <c r="K3577" t="b">
        <f t="shared" ca="1" si="886"/>
        <v>0</v>
      </c>
    </row>
    <row r="3578" spans="1:11">
      <c r="A3578" s="14">
        <f t="shared" si="888"/>
        <v>84</v>
      </c>
      <c r="B3578" s="14">
        <f t="shared" si="887"/>
        <v>8</v>
      </c>
      <c r="C3578" s="15" t="s">
        <v>16</v>
      </c>
      <c r="D3578" s="14" t="str">
        <f t="shared" ref="D3578:D3580" si="897">IF(ISNUMBER(SEARCH("n/a",H3578)),"",CONCATENATE(C3578," ",H3578,","))</f>
        <v>"adult_hkd": 259,</v>
      </c>
      <c r="E3578" s="14" t="s">
        <v>99</v>
      </c>
      <c r="F3578" t="s">
        <v>116</v>
      </c>
      <c r="G3578" t="s">
        <v>117</v>
      </c>
      <c r="H3578" s="22">
        <f t="shared" si="893"/>
        <v>259</v>
      </c>
      <c r="I3578" s="22" t="s">
        <v>127</v>
      </c>
      <c r="K3578" t="b">
        <f t="shared" ca="1" si="886"/>
        <v>0</v>
      </c>
    </row>
    <row r="3579" spans="1:11">
      <c r="A3579" s="14">
        <f t="shared" si="888"/>
        <v>84</v>
      </c>
      <c r="B3579" s="14">
        <f t="shared" si="887"/>
        <v>9</v>
      </c>
      <c r="C3579" s="15" t="s">
        <v>17</v>
      </c>
      <c r="D3579" s="14" t="str">
        <f t="shared" si="897"/>
        <v>"child_cny": 117,</v>
      </c>
      <c r="E3579" s="14" t="s">
        <v>99</v>
      </c>
      <c r="F3579" t="s">
        <v>116</v>
      </c>
      <c r="G3579" t="s">
        <v>117</v>
      </c>
      <c r="H3579" s="22">
        <f t="shared" si="893"/>
        <v>117</v>
      </c>
      <c r="I3579" s="22" t="s">
        <v>127</v>
      </c>
      <c r="K3579" t="b">
        <f t="shared" ca="1" si="886"/>
        <v>0</v>
      </c>
    </row>
    <row r="3580" spans="1:11">
      <c r="A3580" s="14">
        <f t="shared" si="888"/>
        <v>84</v>
      </c>
      <c r="B3580" s="14">
        <f t="shared" si="887"/>
        <v>10</v>
      </c>
      <c r="C3580" s="15" t="s">
        <v>18</v>
      </c>
      <c r="D3580" s="14" t="str">
        <f t="shared" si="897"/>
        <v>"child_hkd": 135,</v>
      </c>
      <c r="E3580" s="14" t="s">
        <v>99</v>
      </c>
      <c r="F3580" t="s">
        <v>116</v>
      </c>
      <c r="G3580" t="s">
        <v>117</v>
      </c>
      <c r="H3580" s="22">
        <f t="shared" si="893"/>
        <v>135</v>
      </c>
      <c r="I3580" s="22" t="s">
        <v>127</v>
      </c>
      <c r="K3580" t="b">
        <f t="shared" ca="1" si="886"/>
        <v>0</v>
      </c>
    </row>
    <row r="3581" spans="1:11">
      <c r="A3581">
        <f t="shared" si="888"/>
        <v>84</v>
      </c>
      <c r="B3581">
        <f t="shared" si="887"/>
        <v>11</v>
      </c>
      <c r="C3581" s="1" t="s">
        <v>7</v>
      </c>
      <c r="D3581" t="str">
        <f>IF(J3577=0,"",C3581)</f>
        <v>"class_title":"second_class",</v>
      </c>
      <c r="E3581" t="s">
        <v>99</v>
      </c>
      <c r="F3581" t="s">
        <v>116</v>
      </c>
      <c r="H3581" s="22">
        <f t="shared" si="893"/>
        <v>0</v>
      </c>
      <c r="I3581" s="22" t="s">
        <v>127</v>
      </c>
      <c r="K3581" t="b">
        <f t="shared" ca="1" si="886"/>
        <v>0</v>
      </c>
    </row>
    <row r="3582" spans="1:11">
      <c r="A3582">
        <f t="shared" si="888"/>
        <v>84</v>
      </c>
      <c r="B3582">
        <f t="shared" si="887"/>
        <v>12</v>
      </c>
      <c r="C3582" s="1" t="s">
        <v>8</v>
      </c>
      <c r="D3582" t="str">
        <f>IF(J3577=0,"",C3582)</f>
        <v>"class_type":4</v>
      </c>
      <c r="E3582" t="s">
        <v>99</v>
      </c>
      <c r="F3582" t="s">
        <v>116</v>
      </c>
      <c r="H3582" s="22">
        <f t="shared" si="893"/>
        <v>0</v>
      </c>
      <c r="I3582" s="22" t="s">
        <v>127</v>
      </c>
      <c r="K3582" t="b">
        <f t="shared" ca="1" si="886"/>
        <v>0</v>
      </c>
    </row>
    <row r="3583" spans="1:11">
      <c r="A3583">
        <f t="shared" si="888"/>
        <v>84</v>
      </c>
      <c r="B3583">
        <f t="shared" si="887"/>
        <v>13</v>
      </c>
      <c r="C3583" s="1" t="s">
        <v>1</v>
      </c>
      <c r="D3583" t="str">
        <f>IF(J3577=0,"",IF(SUM(J3585:J3601)&gt;0,C3583,"}"))</f>
        <v>},</v>
      </c>
      <c r="E3583" t="s">
        <v>99</v>
      </c>
      <c r="F3583" t="s">
        <v>116</v>
      </c>
      <c r="H3583" s="22">
        <f t="shared" si="893"/>
        <v>0</v>
      </c>
      <c r="I3583" s="22" t="s">
        <v>127</v>
      </c>
      <c r="K3583" t="b">
        <f t="shared" ca="1" si="886"/>
        <v>0</v>
      </c>
    </row>
    <row r="3584" spans="1:11">
      <c r="A3584">
        <f t="shared" si="888"/>
        <v>84</v>
      </c>
      <c r="B3584">
        <f t="shared" si="887"/>
        <v>14</v>
      </c>
      <c r="C3584" s="1" t="s">
        <v>0</v>
      </c>
      <c r="D3584" t="str">
        <f>IF(J3585=0,"",C3584)</f>
        <v>{</v>
      </c>
      <c r="E3584" t="s">
        <v>99</v>
      </c>
      <c r="F3584" t="s">
        <v>116</v>
      </c>
      <c r="H3584" s="22">
        <f t="shared" si="893"/>
        <v>0</v>
      </c>
      <c r="I3584" s="22" t="s">
        <v>127</v>
      </c>
      <c r="K3584" t="b">
        <f t="shared" ca="1" si="886"/>
        <v>0</v>
      </c>
    </row>
    <row r="3585" spans="1:11">
      <c r="A3585" s="16">
        <f t="shared" si="888"/>
        <v>84</v>
      </c>
      <c r="B3585" s="16">
        <f t="shared" si="887"/>
        <v>15</v>
      </c>
      <c r="C3585" s="17" t="s">
        <v>15</v>
      </c>
      <c r="D3585" s="16" t="str">
        <f>IF(ISNUMBER(SEARCH("n/a",H3585)),"",CONCATENATE(C3585," ",H3585,","))</f>
        <v>"adult_cny": 359,</v>
      </c>
      <c r="E3585" s="16" t="s">
        <v>99</v>
      </c>
      <c r="F3585" t="s">
        <v>116</v>
      </c>
      <c r="G3585" t="s">
        <v>118</v>
      </c>
      <c r="H3585" s="22">
        <f t="shared" si="893"/>
        <v>359</v>
      </c>
      <c r="I3585" s="22" t="s">
        <v>127</v>
      </c>
      <c r="J3585">
        <f>COUNT(H3585:H3588)</f>
        <v>4</v>
      </c>
      <c r="K3585" t="b">
        <f t="shared" ca="1" si="886"/>
        <v>0</v>
      </c>
    </row>
    <row r="3586" spans="1:11">
      <c r="A3586" s="16">
        <f t="shared" si="888"/>
        <v>84</v>
      </c>
      <c r="B3586" s="16">
        <f t="shared" si="887"/>
        <v>16</v>
      </c>
      <c r="C3586" s="17" t="s">
        <v>16</v>
      </c>
      <c r="D3586" s="16" t="str">
        <f t="shared" ref="D3586:D3588" si="898">IF(ISNUMBER(SEARCH("n/a",H3586)),"",CONCATENATE(C3586," ",H3586,","))</f>
        <v>"adult_hkd": 416,</v>
      </c>
      <c r="E3586" s="16" t="s">
        <v>99</v>
      </c>
      <c r="F3586" t="s">
        <v>116</v>
      </c>
      <c r="G3586" t="s">
        <v>118</v>
      </c>
      <c r="H3586" s="22">
        <f t="shared" si="893"/>
        <v>416</v>
      </c>
      <c r="I3586" s="22" t="s">
        <v>127</v>
      </c>
      <c r="K3586" t="b">
        <f t="shared" ref="K3586:K3649" ca="1" si="899">IF(EXACT($N$1,$N$2),"",FALSE)</f>
        <v>0</v>
      </c>
    </row>
    <row r="3587" spans="1:11">
      <c r="A3587" s="16">
        <f t="shared" si="888"/>
        <v>84</v>
      </c>
      <c r="B3587" s="16">
        <f t="shared" ref="B3587:B3650" si="900">MOD((ROW(C3587)-2),43)+1</f>
        <v>17</v>
      </c>
      <c r="C3587" s="17" t="s">
        <v>17</v>
      </c>
      <c r="D3587" s="16" t="str">
        <f t="shared" si="898"/>
        <v>"child_cny": 187,</v>
      </c>
      <c r="E3587" s="16" t="s">
        <v>99</v>
      </c>
      <c r="F3587" t="s">
        <v>116</v>
      </c>
      <c r="G3587" t="s">
        <v>118</v>
      </c>
      <c r="H3587" s="22">
        <f t="shared" si="893"/>
        <v>187</v>
      </c>
      <c r="I3587" s="22" t="s">
        <v>127</v>
      </c>
      <c r="K3587" t="b">
        <f t="shared" ca="1" si="899"/>
        <v>0</v>
      </c>
    </row>
    <row r="3588" spans="1:11">
      <c r="A3588" s="16">
        <f t="shared" si="888"/>
        <v>84</v>
      </c>
      <c r="B3588" s="16">
        <f t="shared" si="900"/>
        <v>18</v>
      </c>
      <c r="C3588" s="17" t="s">
        <v>18</v>
      </c>
      <c r="D3588" s="16" t="str">
        <f t="shared" si="898"/>
        <v>"child_hkd": 216,</v>
      </c>
      <c r="E3588" s="16" t="s">
        <v>99</v>
      </c>
      <c r="F3588" t="s">
        <v>116</v>
      </c>
      <c r="G3588" t="s">
        <v>118</v>
      </c>
      <c r="H3588" s="22">
        <f t="shared" si="893"/>
        <v>216</v>
      </c>
      <c r="I3588" s="22" t="s">
        <v>127</v>
      </c>
      <c r="K3588" t="b">
        <f t="shared" ca="1" si="899"/>
        <v>0</v>
      </c>
    </row>
    <row r="3589" spans="1:11">
      <c r="A3589">
        <f t="shared" si="888"/>
        <v>84</v>
      </c>
      <c r="B3589">
        <f t="shared" si="900"/>
        <v>19</v>
      </c>
      <c r="C3589" s="1" t="s">
        <v>9</v>
      </c>
      <c r="D3589" t="str">
        <f>IF(J3585=0,"",C3589)</f>
        <v>"class_title":"first_class",</v>
      </c>
      <c r="E3589" t="s">
        <v>99</v>
      </c>
      <c r="F3589" t="s">
        <v>116</v>
      </c>
      <c r="H3589" s="22">
        <f t="shared" si="893"/>
        <v>0</v>
      </c>
      <c r="I3589" s="22" t="s">
        <v>127</v>
      </c>
      <c r="K3589" t="b">
        <f t="shared" ca="1" si="899"/>
        <v>0</v>
      </c>
    </row>
    <row r="3590" spans="1:11">
      <c r="A3590">
        <f t="shared" si="888"/>
        <v>84</v>
      </c>
      <c r="B3590">
        <f t="shared" si="900"/>
        <v>20</v>
      </c>
      <c r="C3590" s="1" t="s">
        <v>10</v>
      </c>
      <c r="D3590" t="str">
        <f>IF(J3585=0,"",C3590)</f>
        <v>"class_type":3</v>
      </c>
      <c r="E3590" t="s">
        <v>99</v>
      </c>
      <c r="F3590" t="s">
        <v>116</v>
      </c>
      <c r="H3590" s="22">
        <f t="shared" si="893"/>
        <v>0</v>
      </c>
      <c r="I3590" s="22" t="s">
        <v>127</v>
      </c>
      <c r="K3590" t="b">
        <f t="shared" ca="1" si="899"/>
        <v>0</v>
      </c>
    </row>
    <row r="3591" spans="1:11">
      <c r="A3591">
        <f t="shared" si="888"/>
        <v>84</v>
      </c>
      <c r="B3591">
        <f t="shared" si="900"/>
        <v>21</v>
      </c>
      <c r="C3591" s="1" t="s">
        <v>1</v>
      </c>
      <c r="D3591" t="str">
        <f>IF(J3585=0,"",IF(SUM(J3593:J3609)&gt;0,C3591,"}"))</f>
        <v>},</v>
      </c>
      <c r="E3591" t="s">
        <v>99</v>
      </c>
      <c r="F3591" t="s">
        <v>116</v>
      </c>
      <c r="H3591" s="22">
        <f t="shared" si="893"/>
        <v>0</v>
      </c>
      <c r="I3591" s="22" t="s">
        <v>127</v>
      </c>
      <c r="K3591" t="b">
        <f t="shared" ca="1" si="899"/>
        <v>0</v>
      </c>
    </row>
    <row r="3592" spans="1:11">
      <c r="A3592">
        <f t="shared" si="888"/>
        <v>84</v>
      </c>
      <c r="B3592">
        <f t="shared" si="900"/>
        <v>22</v>
      </c>
      <c r="C3592" s="1" t="s">
        <v>0</v>
      </c>
      <c r="D3592" t="str">
        <f>IF(J3593=0,"",C3592)</f>
        <v>{</v>
      </c>
      <c r="E3592" t="s">
        <v>99</v>
      </c>
      <c r="F3592" t="s">
        <v>116</v>
      </c>
      <c r="H3592" s="22">
        <f t="shared" si="893"/>
        <v>0</v>
      </c>
      <c r="I3592" s="22" t="s">
        <v>127</v>
      </c>
      <c r="K3592" t="b">
        <f t="shared" ca="1" si="899"/>
        <v>0</v>
      </c>
    </row>
    <row r="3593" spans="1:11">
      <c r="A3593" s="18">
        <f t="shared" ref="A3593:A3613" si="901">ROUNDUP((ROW(C3593)-1)/43,0)</f>
        <v>84</v>
      </c>
      <c r="B3593" s="18">
        <f t="shared" si="900"/>
        <v>23</v>
      </c>
      <c r="C3593" s="19" t="s">
        <v>15</v>
      </c>
      <c r="D3593" s="18" t="str">
        <f>IF(ISNUMBER(SEARCH("n/a",H3593)),"",CONCATENATE(C3593," ",H3593,","))</f>
        <v>"adult_cny": 405,</v>
      </c>
      <c r="E3593" s="18" t="s">
        <v>99</v>
      </c>
      <c r="F3593" t="s">
        <v>116</v>
      </c>
      <c r="G3593" t="s">
        <v>119</v>
      </c>
      <c r="H3593" s="22">
        <f t="shared" si="893"/>
        <v>405</v>
      </c>
      <c r="I3593" s="22" t="s">
        <v>127</v>
      </c>
      <c r="J3593">
        <f>COUNT(H3593:H3596)</f>
        <v>4</v>
      </c>
      <c r="K3593" t="b">
        <f t="shared" ca="1" si="899"/>
        <v>0</v>
      </c>
    </row>
    <row r="3594" spans="1:11">
      <c r="A3594" s="18">
        <f t="shared" si="901"/>
        <v>84</v>
      </c>
      <c r="B3594" s="18">
        <f t="shared" si="900"/>
        <v>24</v>
      </c>
      <c r="C3594" s="19" t="s">
        <v>16</v>
      </c>
      <c r="D3594" s="18" t="str">
        <f t="shared" ref="D3594:D3596" si="902">IF(ISNUMBER(SEARCH("n/a",H3594)),"",CONCATENATE(C3594," ",H3594,","))</f>
        <v>"adult_hkd": 469,</v>
      </c>
      <c r="E3594" s="18" t="s">
        <v>99</v>
      </c>
      <c r="F3594" t="s">
        <v>116</v>
      </c>
      <c r="G3594" t="s">
        <v>119</v>
      </c>
      <c r="H3594" s="22">
        <f t="shared" si="893"/>
        <v>469</v>
      </c>
      <c r="I3594" s="22" t="s">
        <v>127</v>
      </c>
      <c r="K3594" t="b">
        <f t="shared" ca="1" si="899"/>
        <v>0</v>
      </c>
    </row>
    <row r="3595" spans="1:11">
      <c r="A3595" s="18">
        <f t="shared" si="901"/>
        <v>84</v>
      </c>
      <c r="B3595" s="18">
        <f t="shared" si="900"/>
        <v>25</v>
      </c>
      <c r="C3595" s="19" t="s">
        <v>17</v>
      </c>
      <c r="D3595" s="18" t="str">
        <f t="shared" si="902"/>
        <v>"child_cny": 211,</v>
      </c>
      <c r="E3595" s="18" t="s">
        <v>99</v>
      </c>
      <c r="F3595" t="s">
        <v>116</v>
      </c>
      <c r="G3595" t="s">
        <v>119</v>
      </c>
      <c r="H3595" s="22">
        <f t="shared" si="893"/>
        <v>211</v>
      </c>
      <c r="I3595" s="22" t="s">
        <v>127</v>
      </c>
      <c r="K3595" t="b">
        <f t="shared" ca="1" si="899"/>
        <v>0</v>
      </c>
    </row>
    <row r="3596" spans="1:11">
      <c r="A3596" s="18">
        <f t="shared" si="901"/>
        <v>84</v>
      </c>
      <c r="B3596" s="18">
        <f t="shared" si="900"/>
        <v>26</v>
      </c>
      <c r="C3596" s="19" t="s">
        <v>18</v>
      </c>
      <c r="D3596" s="18" t="str">
        <f t="shared" si="902"/>
        <v>"child_hkd": 244,</v>
      </c>
      <c r="E3596" s="18" t="s">
        <v>99</v>
      </c>
      <c r="F3596" t="s">
        <v>116</v>
      </c>
      <c r="G3596" t="s">
        <v>119</v>
      </c>
      <c r="H3596" s="22">
        <f t="shared" si="893"/>
        <v>244</v>
      </c>
      <c r="I3596" s="22" t="s">
        <v>127</v>
      </c>
      <c r="K3596" t="b">
        <f t="shared" ca="1" si="899"/>
        <v>0</v>
      </c>
    </row>
    <row r="3597" spans="1:11">
      <c r="A3597">
        <f t="shared" si="901"/>
        <v>84</v>
      </c>
      <c r="B3597">
        <f t="shared" si="900"/>
        <v>27</v>
      </c>
      <c r="C3597" s="1" t="s">
        <v>11</v>
      </c>
      <c r="D3597" t="str">
        <f>IF(J3593=0,"",C3597)</f>
        <v>"class_title":"premium_class",</v>
      </c>
      <c r="E3597" t="s">
        <v>99</v>
      </c>
      <c r="F3597" t="s">
        <v>116</v>
      </c>
      <c r="H3597" s="22">
        <f t="shared" si="893"/>
        <v>0</v>
      </c>
      <c r="I3597" s="22" t="s">
        <v>127</v>
      </c>
      <c r="K3597" t="b">
        <f t="shared" ca="1" si="899"/>
        <v>0</v>
      </c>
    </row>
    <row r="3598" spans="1:11">
      <c r="A3598">
        <f t="shared" si="901"/>
        <v>84</v>
      </c>
      <c r="B3598">
        <f t="shared" si="900"/>
        <v>28</v>
      </c>
      <c r="C3598" s="1" t="s">
        <v>12</v>
      </c>
      <c r="D3598" t="str">
        <f>IF(J3593=0,"",C3598)</f>
        <v>"class_type":2</v>
      </c>
      <c r="E3598" t="s">
        <v>99</v>
      </c>
      <c r="F3598" t="s">
        <v>116</v>
      </c>
      <c r="H3598" s="22">
        <f t="shared" si="893"/>
        <v>0</v>
      </c>
      <c r="I3598" s="22" t="s">
        <v>127</v>
      </c>
      <c r="K3598" t="b">
        <f t="shared" ca="1" si="899"/>
        <v>0</v>
      </c>
    </row>
    <row r="3599" spans="1:11">
      <c r="A3599">
        <f t="shared" si="901"/>
        <v>84</v>
      </c>
      <c r="B3599">
        <f t="shared" si="900"/>
        <v>29</v>
      </c>
      <c r="C3599" s="1" t="s">
        <v>1</v>
      </c>
      <c r="D3599" t="str">
        <f>IF(J3593=0,"",IF(SUM(J3601:J3617)&gt;0,C3599,"}"))</f>
        <v>},</v>
      </c>
      <c r="E3599" t="s">
        <v>99</v>
      </c>
      <c r="F3599" t="s">
        <v>116</v>
      </c>
      <c r="H3599" s="22">
        <f t="shared" si="893"/>
        <v>0</v>
      </c>
      <c r="I3599" s="22" t="s">
        <v>127</v>
      </c>
      <c r="K3599" t="b">
        <f t="shared" ca="1" si="899"/>
        <v>0</v>
      </c>
    </row>
    <row r="3600" spans="1:11">
      <c r="A3600">
        <f t="shared" si="901"/>
        <v>84</v>
      </c>
      <c r="B3600">
        <f t="shared" si="900"/>
        <v>30</v>
      </c>
      <c r="C3600" s="1" t="s">
        <v>0</v>
      </c>
      <c r="D3600" t="str">
        <f>IF(J3601=0,"",C3600)</f>
        <v>{</v>
      </c>
      <c r="E3600" t="s">
        <v>99</v>
      </c>
      <c r="F3600" t="s">
        <v>116</v>
      </c>
      <c r="H3600" s="22">
        <f t="shared" si="893"/>
        <v>0</v>
      </c>
      <c r="I3600" s="22" t="s">
        <v>127</v>
      </c>
      <c r="K3600" t="b">
        <f t="shared" ca="1" si="899"/>
        <v>0</v>
      </c>
    </row>
    <row r="3601" spans="1:11">
      <c r="A3601" s="20">
        <f t="shared" si="901"/>
        <v>84</v>
      </c>
      <c r="B3601" s="20">
        <f t="shared" si="900"/>
        <v>31</v>
      </c>
      <c r="C3601" s="21" t="s">
        <v>15</v>
      </c>
      <c r="D3601" s="20" t="str">
        <f>IF(ISNUMBER(SEARCH("n/a",H3601)),"",CONCATENATE(C3601," ",H3601,","))</f>
        <v>"adult_cny": 674,</v>
      </c>
      <c r="E3601" s="20" t="s">
        <v>99</v>
      </c>
      <c r="F3601" t="s">
        <v>116</v>
      </c>
      <c r="G3601" t="s">
        <v>120</v>
      </c>
      <c r="H3601" s="22">
        <f t="shared" si="893"/>
        <v>674</v>
      </c>
      <c r="I3601" s="22" t="s">
        <v>127</v>
      </c>
      <c r="J3601">
        <f>COUNT(H3601:H3604)</f>
        <v>4</v>
      </c>
      <c r="K3601" t="b">
        <f t="shared" ca="1" si="899"/>
        <v>0</v>
      </c>
    </row>
    <row r="3602" spans="1:11">
      <c r="A3602" s="20">
        <f t="shared" si="901"/>
        <v>84</v>
      </c>
      <c r="B3602" s="20">
        <f t="shared" si="900"/>
        <v>32</v>
      </c>
      <c r="C3602" s="21" t="s">
        <v>16</v>
      </c>
      <c r="D3602" s="20" t="str">
        <f t="shared" ref="D3602:D3604" si="903">IF(ISNUMBER(SEARCH("n/a",H3602)),"",CONCATENATE(C3602," ",H3602,","))</f>
        <v>"adult_hkd": 780,</v>
      </c>
      <c r="E3602" s="20" t="s">
        <v>99</v>
      </c>
      <c r="F3602" t="s">
        <v>116</v>
      </c>
      <c r="G3602" t="s">
        <v>120</v>
      </c>
      <c r="H3602" s="22">
        <f t="shared" si="893"/>
        <v>780</v>
      </c>
      <c r="I3602" s="22" t="s">
        <v>127</v>
      </c>
      <c r="K3602" t="b">
        <f t="shared" ca="1" si="899"/>
        <v>0</v>
      </c>
    </row>
    <row r="3603" spans="1:11">
      <c r="A3603" s="20">
        <f t="shared" si="901"/>
        <v>84</v>
      </c>
      <c r="B3603" s="20">
        <f t="shared" si="900"/>
        <v>33</v>
      </c>
      <c r="C3603" s="21" t="s">
        <v>17</v>
      </c>
      <c r="D3603" s="20" t="str">
        <f t="shared" si="903"/>
        <v>"child_cny": 350,</v>
      </c>
      <c r="E3603" s="20" t="s">
        <v>99</v>
      </c>
      <c r="F3603" t="s">
        <v>116</v>
      </c>
      <c r="G3603" t="s">
        <v>120</v>
      </c>
      <c r="H3603" s="22">
        <f t="shared" si="893"/>
        <v>350</v>
      </c>
      <c r="I3603" s="22" t="s">
        <v>127</v>
      </c>
      <c r="K3603" t="b">
        <f t="shared" ca="1" si="899"/>
        <v>0</v>
      </c>
    </row>
    <row r="3604" spans="1:11">
      <c r="A3604" s="20">
        <f t="shared" si="901"/>
        <v>84</v>
      </c>
      <c r="B3604" s="20">
        <f t="shared" si="900"/>
        <v>34</v>
      </c>
      <c r="C3604" s="21" t="s">
        <v>18</v>
      </c>
      <c r="D3604" s="20" t="str">
        <f t="shared" si="903"/>
        <v>"child_hkd": 405,</v>
      </c>
      <c r="E3604" s="20" t="s">
        <v>99</v>
      </c>
      <c r="F3604" t="s">
        <v>116</v>
      </c>
      <c r="G3604" t="s">
        <v>120</v>
      </c>
      <c r="H3604" s="22">
        <f t="shared" si="893"/>
        <v>405</v>
      </c>
      <c r="I3604" s="22" t="s">
        <v>127</v>
      </c>
      <c r="K3604" t="b">
        <f t="shared" ca="1" si="899"/>
        <v>0</v>
      </c>
    </row>
    <row r="3605" spans="1:11">
      <c r="A3605">
        <f t="shared" si="901"/>
        <v>84</v>
      </c>
      <c r="B3605">
        <f t="shared" si="900"/>
        <v>35</v>
      </c>
      <c r="C3605" s="1" t="s">
        <v>13</v>
      </c>
      <c r="D3605" t="str">
        <f>IF(J3601=0,"",C3605)</f>
        <v>"class_title":"business_class",</v>
      </c>
      <c r="E3605" t="s">
        <v>99</v>
      </c>
      <c r="F3605" t="s">
        <v>116</v>
      </c>
      <c r="H3605" s="22">
        <f t="shared" si="893"/>
        <v>0</v>
      </c>
      <c r="I3605" s="22" t="s">
        <v>127</v>
      </c>
      <c r="K3605" t="b">
        <f t="shared" ca="1" si="899"/>
        <v>0</v>
      </c>
    </row>
    <row r="3606" spans="1:11">
      <c r="A3606">
        <f t="shared" si="901"/>
        <v>84</v>
      </c>
      <c r="B3606">
        <f t="shared" si="900"/>
        <v>36</v>
      </c>
      <c r="C3606" s="1" t="s">
        <v>14</v>
      </c>
      <c r="D3606" t="str">
        <f>IF(J3601=0,"",C3606)</f>
        <v>"class_type":1</v>
      </c>
      <c r="E3606" t="s">
        <v>99</v>
      </c>
      <c r="F3606" t="s">
        <v>116</v>
      </c>
      <c r="H3606" s="22">
        <f t="shared" si="893"/>
        <v>0</v>
      </c>
      <c r="I3606" s="22" t="s">
        <v>127</v>
      </c>
      <c r="K3606" t="b">
        <f t="shared" ca="1" si="899"/>
        <v>0</v>
      </c>
    </row>
    <row r="3607" spans="1:11">
      <c r="A3607">
        <f t="shared" si="901"/>
        <v>84</v>
      </c>
      <c r="B3607">
        <f t="shared" si="900"/>
        <v>37</v>
      </c>
      <c r="C3607" s="1" t="s">
        <v>2</v>
      </c>
      <c r="D3607" t="str">
        <f>IF(J3601=0,"",C3607)</f>
        <v>}</v>
      </c>
      <c r="E3607" t="s">
        <v>99</v>
      </c>
      <c r="F3607" t="s">
        <v>116</v>
      </c>
      <c r="H3607" s="22">
        <f t="shared" si="893"/>
        <v>0</v>
      </c>
      <c r="I3607" s="22" t="s">
        <v>127</v>
      </c>
      <c r="K3607" t="b">
        <f t="shared" ca="1" si="899"/>
        <v>0</v>
      </c>
    </row>
    <row r="3608" spans="1:11">
      <c r="A3608">
        <f t="shared" si="901"/>
        <v>84</v>
      </c>
      <c r="B3608">
        <f t="shared" si="900"/>
        <v>38</v>
      </c>
      <c r="C3608" s="1" t="s">
        <v>3</v>
      </c>
      <c r="D3608" t="str">
        <f t="shared" ref="D3608:D3610" si="904">C3608</f>
        <v>]</v>
      </c>
      <c r="E3608" t="s">
        <v>99</v>
      </c>
      <c r="F3608" t="s">
        <v>116</v>
      </c>
      <c r="H3608" s="22">
        <f t="shared" si="893"/>
        <v>0</v>
      </c>
      <c r="I3608" s="22" t="s">
        <v>127</v>
      </c>
      <c r="K3608" t="b">
        <f t="shared" ca="1" si="899"/>
        <v>0</v>
      </c>
    </row>
    <row r="3609" spans="1:11">
      <c r="A3609">
        <f t="shared" si="901"/>
        <v>84</v>
      </c>
      <c r="B3609">
        <f t="shared" si="900"/>
        <v>39</v>
      </c>
      <c r="C3609" s="1" t="s">
        <v>2</v>
      </c>
      <c r="D3609" t="str">
        <f t="shared" si="904"/>
        <v>}</v>
      </c>
      <c r="E3609" t="s">
        <v>99</v>
      </c>
      <c r="F3609" t="s">
        <v>116</v>
      </c>
      <c r="H3609" s="22">
        <f t="shared" si="893"/>
        <v>0</v>
      </c>
      <c r="I3609" s="22" t="s">
        <v>127</v>
      </c>
      <c r="K3609" t="b">
        <f t="shared" ca="1" si="899"/>
        <v>0</v>
      </c>
    </row>
    <row r="3610" spans="1:11">
      <c r="A3610">
        <f t="shared" si="901"/>
        <v>84</v>
      </c>
      <c r="B3610">
        <f t="shared" si="900"/>
        <v>40</v>
      </c>
      <c r="C3610" s="1" t="s">
        <v>4</v>
      </c>
      <c r="D3610" t="str">
        <f t="shared" si="904"/>
        <v>],</v>
      </c>
      <c r="E3610" t="s">
        <v>99</v>
      </c>
      <c r="F3610" t="s">
        <v>116</v>
      </c>
      <c r="H3610" s="22">
        <f t="shared" si="893"/>
        <v>0</v>
      </c>
      <c r="I3610" s="22" t="s">
        <v>127</v>
      </c>
      <c r="K3610" t="b">
        <f t="shared" ca="1" si="899"/>
        <v>0</v>
      </c>
    </row>
    <row r="3611" spans="1:11">
      <c r="A3611">
        <f t="shared" si="901"/>
        <v>84</v>
      </c>
      <c r="B3611">
        <f t="shared" si="900"/>
        <v>41</v>
      </c>
      <c r="C3611" s="1" t="s">
        <v>19</v>
      </c>
      <c r="D3611" t="str">
        <f>CONCATENATE(C3611," ",A3611,",")</f>
        <v>"fee_id": 84,</v>
      </c>
      <c r="E3611" t="s">
        <v>99</v>
      </c>
      <c r="F3611" t="s">
        <v>116</v>
      </c>
      <c r="H3611" s="22">
        <f t="shared" si="893"/>
        <v>0</v>
      </c>
      <c r="I3611" s="22" t="s">
        <v>127</v>
      </c>
      <c r="K3611" t="b">
        <f t="shared" ca="1" si="899"/>
        <v>0</v>
      </c>
    </row>
    <row r="3612" spans="1:11">
      <c r="A3612">
        <f t="shared" si="901"/>
        <v>84</v>
      </c>
      <c r="B3612">
        <f t="shared" si="900"/>
        <v>42</v>
      </c>
      <c r="C3612" s="1" t="s">
        <v>129</v>
      </c>
      <c r="D3612" t="str">
        <f>CONCATENATE(C3612,E3612,"2",F3612,"""")</f>
        <v>"route_id": "ZHP2WEK"</v>
      </c>
      <c r="E3612" t="s">
        <v>99</v>
      </c>
      <c r="F3612" t="s">
        <v>116</v>
      </c>
      <c r="H3612" s="22">
        <f t="shared" si="893"/>
        <v>0</v>
      </c>
      <c r="I3612" s="22" t="s">
        <v>127</v>
      </c>
      <c r="K3612" t="b">
        <f t="shared" ca="1" si="899"/>
        <v>0</v>
      </c>
    </row>
    <row r="3613" spans="1:11">
      <c r="A3613">
        <f t="shared" si="901"/>
        <v>84</v>
      </c>
      <c r="B3613">
        <f t="shared" si="900"/>
        <v>43</v>
      </c>
      <c r="C3613" s="1" t="s">
        <v>1</v>
      </c>
      <c r="D3613" t="str">
        <f>IF(D3614="","}",C3613)</f>
        <v>},</v>
      </c>
      <c r="E3613" t="s">
        <v>99</v>
      </c>
      <c r="F3613" t="s">
        <v>116</v>
      </c>
      <c r="H3613" s="22">
        <f t="shared" si="893"/>
        <v>0</v>
      </c>
      <c r="I3613" s="22" t="s">
        <v>127</v>
      </c>
      <c r="K3613" t="b">
        <f t="shared" ca="1" si="899"/>
        <v>0</v>
      </c>
    </row>
    <row r="3614" spans="1:11">
      <c r="A3614">
        <f>ROUNDUP((ROW(C3614)-1)/43,0)</f>
        <v>85</v>
      </c>
      <c r="B3614">
        <f t="shared" si="900"/>
        <v>1</v>
      </c>
      <c r="C3614" s="1" t="s">
        <v>0</v>
      </c>
      <c r="D3614" t="str">
        <f>C3614</f>
        <v>{</v>
      </c>
      <c r="E3614" t="s">
        <v>101</v>
      </c>
      <c r="F3614" t="s">
        <v>116</v>
      </c>
      <c r="H3614" s="22">
        <f t="shared" si="893"/>
        <v>0</v>
      </c>
      <c r="I3614" s="22" t="s">
        <v>127</v>
      </c>
      <c r="K3614" t="b">
        <f t="shared" ca="1" si="899"/>
        <v>0</v>
      </c>
    </row>
    <row r="3615" spans="1:11">
      <c r="A3615">
        <f t="shared" ref="A3615:A3678" si="905">ROUNDUP((ROW(C3615)-1)/43,0)</f>
        <v>85</v>
      </c>
      <c r="B3615">
        <f t="shared" si="900"/>
        <v>2</v>
      </c>
      <c r="C3615" s="1" t="s">
        <v>5</v>
      </c>
      <c r="D3615" t="str">
        <f t="shared" ref="D3615:D3618" si="906">C3615</f>
        <v>"fee_data":[</v>
      </c>
      <c r="E3615" t="s">
        <v>101</v>
      </c>
      <c r="F3615" t="s">
        <v>116</v>
      </c>
      <c r="H3615" s="22">
        <f t="shared" si="893"/>
        <v>0</v>
      </c>
      <c r="I3615" s="22" t="s">
        <v>127</v>
      </c>
      <c r="K3615" t="b">
        <f t="shared" ca="1" si="899"/>
        <v>0</v>
      </c>
    </row>
    <row r="3616" spans="1:11">
      <c r="A3616">
        <f t="shared" si="905"/>
        <v>85</v>
      </c>
      <c r="B3616">
        <f t="shared" si="900"/>
        <v>3</v>
      </c>
      <c r="C3616" s="1" t="s">
        <v>0</v>
      </c>
      <c r="D3616" t="str">
        <f t="shared" si="906"/>
        <v>{</v>
      </c>
      <c r="E3616" t="s">
        <v>101</v>
      </c>
      <c r="F3616" t="s">
        <v>116</v>
      </c>
      <c r="H3616" s="22">
        <f t="shared" si="893"/>
        <v>0</v>
      </c>
      <c r="I3616" s="22" t="s">
        <v>127</v>
      </c>
      <c r="K3616" t="b">
        <f t="shared" ca="1" si="899"/>
        <v>0</v>
      </c>
    </row>
    <row r="3617" spans="1:11">
      <c r="A3617">
        <f t="shared" si="905"/>
        <v>85</v>
      </c>
      <c r="B3617">
        <f t="shared" si="900"/>
        <v>4</v>
      </c>
      <c r="C3617" s="24" t="s">
        <v>133</v>
      </c>
      <c r="D3617" t="str">
        <f>CONCATENATE(C3617,$M$1,",",$N$1,""",")</f>
        <v>"fee_date":"2019,2",</v>
      </c>
      <c r="E3617" t="s">
        <v>101</v>
      </c>
      <c r="F3617" t="s">
        <v>116</v>
      </c>
      <c r="H3617" s="22">
        <f t="shared" si="893"/>
        <v>0</v>
      </c>
      <c r="I3617" s="22" t="s">
        <v>127</v>
      </c>
      <c r="K3617" t="b">
        <f t="shared" ca="1" si="899"/>
        <v>0</v>
      </c>
    </row>
    <row r="3618" spans="1:11">
      <c r="A3618">
        <f t="shared" si="905"/>
        <v>85</v>
      </c>
      <c r="B3618">
        <f t="shared" si="900"/>
        <v>5</v>
      </c>
      <c r="C3618" s="1" t="s">
        <v>6</v>
      </c>
      <c r="D3618" t="str">
        <f t="shared" si="906"/>
        <v>"fee_detail":[</v>
      </c>
      <c r="E3618" t="s">
        <v>101</v>
      </c>
      <c r="F3618" t="s">
        <v>116</v>
      </c>
      <c r="H3618" s="22">
        <f t="shared" si="893"/>
        <v>0</v>
      </c>
      <c r="I3618" s="22" t="s">
        <v>127</v>
      </c>
      <c r="K3618" t="b">
        <f t="shared" ca="1" si="899"/>
        <v>0</v>
      </c>
    </row>
    <row r="3619" spans="1:11">
      <c r="A3619">
        <f t="shared" si="905"/>
        <v>85</v>
      </c>
      <c r="B3619">
        <f t="shared" si="900"/>
        <v>6</v>
      </c>
      <c r="C3619" s="1" t="s">
        <v>0</v>
      </c>
      <c r="D3619" t="str">
        <f>IF(J3620=0,"",C3619)</f>
        <v>{</v>
      </c>
      <c r="E3619" t="s">
        <v>101</v>
      </c>
      <c r="F3619" t="s">
        <v>116</v>
      </c>
      <c r="H3619" s="22">
        <f t="shared" si="893"/>
        <v>0</v>
      </c>
      <c r="I3619" s="22" t="s">
        <v>127</v>
      </c>
      <c r="K3619" t="b">
        <f t="shared" ca="1" si="899"/>
        <v>0</v>
      </c>
    </row>
    <row r="3620" spans="1:11">
      <c r="A3620" s="14">
        <f t="shared" si="905"/>
        <v>85</v>
      </c>
      <c r="B3620" s="14">
        <f t="shared" si="900"/>
        <v>7</v>
      </c>
      <c r="C3620" s="15" t="s">
        <v>15</v>
      </c>
      <c r="D3620" s="14" t="str">
        <f>IF(ISNUMBER(SEARCH("n/a",H3620)),"",CONCATENATE(C3620," ",H3620,","))</f>
        <v>"adult_cny": 240,</v>
      </c>
      <c r="E3620" s="14" t="s">
        <v>101</v>
      </c>
      <c r="F3620" t="s">
        <v>116</v>
      </c>
      <c r="G3620" t="s">
        <v>117</v>
      </c>
      <c r="H3620" s="22">
        <f t="shared" si="893"/>
        <v>240</v>
      </c>
      <c r="I3620" s="22" t="s">
        <v>127</v>
      </c>
      <c r="J3620">
        <f>COUNT(H3620:H3623)</f>
        <v>4</v>
      </c>
      <c r="K3620" t="b">
        <f t="shared" ca="1" si="899"/>
        <v>0</v>
      </c>
    </row>
    <row r="3621" spans="1:11">
      <c r="A3621" s="14">
        <f t="shared" si="905"/>
        <v>85</v>
      </c>
      <c r="B3621" s="14">
        <f t="shared" si="900"/>
        <v>8</v>
      </c>
      <c r="C3621" s="15" t="s">
        <v>16</v>
      </c>
      <c r="D3621" s="14" t="str">
        <f t="shared" ref="D3621:D3623" si="907">IF(ISNUMBER(SEARCH("n/a",H3621)),"",CONCATENATE(C3621," ",H3621,","))</f>
        <v>"adult_hkd": 278,</v>
      </c>
      <c r="E3621" s="14" t="s">
        <v>101</v>
      </c>
      <c r="F3621" t="s">
        <v>116</v>
      </c>
      <c r="G3621" t="s">
        <v>117</v>
      </c>
      <c r="H3621" s="22">
        <f t="shared" si="893"/>
        <v>278</v>
      </c>
      <c r="I3621" s="22" t="s">
        <v>127</v>
      </c>
      <c r="K3621" t="b">
        <f t="shared" ca="1" si="899"/>
        <v>0</v>
      </c>
    </row>
    <row r="3622" spans="1:11">
      <c r="A3622" s="14">
        <f t="shared" si="905"/>
        <v>85</v>
      </c>
      <c r="B3622" s="14">
        <f t="shared" si="900"/>
        <v>9</v>
      </c>
      <c r="C3622" s="15" t="s">
        <v>17</v>
      </c>
      <c r="D3622" s="14" t="str">
        <f t="shared" si="907"/>
        <v>"child_cny": 125,</v>
      </c>
      <c r="E3622" s="14" t="s">
        <v>101</v>
      </c>
      <c r="F3622" t="s">
        <v>116</v>
      </c>
      <c r="G3622" t="s">
        <v>117</v>
      </c>
      <c r="H3622" s="22">
        <f t="shared" ref="H3622:H3685" si="908">H1730</f>
        <v>125</v>
      </c>
      <c r="I3622" s="22" t="s">
        <v>127</v>
      </c>
      <c r="K3622" t="b">
        <f t="shared" ca="1" si="899"/>
        <v>0</v>
      </c>
    </row>
    <row r="3623" spans="1:11">
      <c r="A3623" s="14">
        <f t="shared" si="905"/>
        <v>85</v>
      </c>
      <c r="B3623" s="14">
        <f t="shared" si="900"/>
        <v>10</v>
      </c>
      <c r="C3623" s="15" t="s">
        <v>18</v>
      </c>
      <c r="D3623" s="14" t="str">
        <f t="shared" si="907"/>
        <v>"child_hkd": 145,</v>
      </c>
      <c r="E3623" s="14" t="s">
        <v>101</v>
      </c>
      <c r="F3623" t="s">
        <v>116</v>
      </c>
      <c r="G3623" t="s">
        <v>117</v>
      </c>
      <c r="H3623" s="22">
        <f t="shared" si="908"/>
        <v>145</v>
      </c>
      <c r="I3623" s="22" t="s">
        <v>127</v>
      </c>
      <c r="K3623" t="b">
        <f t="shared" ca="1" si="899"/>
        <v>0</v>
      </c>
    </row>
    <row r="3624" spans="1:11">
      <c r="A3624">
        <f t="shared" si="905"/>
        <v>85</v>
      </c>
      <c r="B3624">
        <f t="shared" si="900"/>
        <v>11</v>
      </c>
      <c r="C3624" s="1" t="s">
        <v>7</v>
      </c>
      <c r="D3624" t="str">
        <f>IF(J3620=0,"",C3624)</f>
        <v>"class_title":"second_class",</v>
      </c>
      <c r="E3624" t="s">
        <v>101</v>
      </c>
      <c r="F3624" t="s">
        <v>116</v>
      </c>
      <c r="H3624" s="22">
        <f t="shared" si="908"/>
        <v>0</v>
      </c>
      <c r="I3624" s="22" t="s">
        <v>127</v>
      </c>
      <c r="K3624" t="b">
        <f t="shared" ca="1" si="899"/>
        <v>0</v>
      </c>
    </row>
    <row r="3625" spans="1:11">
      <c r="A3625">
        <f t="shared" si="905"/>
        <v>85</v>
      </c>
      <c r="B3625">
        <f t="shared" si="900"/>
        <v>12</v>
      </c>
      <c r="C3625" s="1" t="s">
        <v>8</v>
      </c>
      <c r="D3625" t="str">
        <f>IF(J3620=0,"",C3625)</f>
        <v>"class_type":4</v>
      </c>
      <c r="E3625" t="s">
        <v>101</v>
      </c>
      <c r="F3625" t="s">
        <v>116</v>
      </c>
      <c r="H3625" s="22">
        <f t="shared" si="908"/>
        <v>0</v>
      </c>
      <c r="I3625" s="22" t="s">
        <v>127</v>
      </c>
      <c r="K3625" t="b">
        <f t="shared" ca="1" si="899"/>
        <v>0</v>
      </c>
    </row>
    <row r="3626" spans="1:11">
      <c r="A3626">
        <f t="shared" si="905"/>
        <v>85</v>
      </c>
      <c r="B3626">
        <f t="shared" si="900"/>
        <v>13</v>
      </c>
      <c r="C3626" s="1" t="s">
        <v>1</v>
      </c>
      <c r="D3626" t="str">
        <f>IF(J3620=0,"",IF(SUM(J3628:J3644)&gt;0,C3626,"}"))</f>
        <v>},</v>
      </c>
      <c r="E3626" t="s">
        <v>101</v>
      </c>
      <c r="F3626" t="s">
        <v>116</v>
      </c>
      <c r="H3626" s="22">
        <f t="shared" si="908"/>
        <v>0</v>
      </c>
      <c r="I3626" s="22" t="s">
        <v>127</v>
      </c>
      <c r="K3626" t="b">
        <f t="shared" ca="1" si="899"/>
        <v>0</v>
      </c>
    </row>
    <row r="3627" spans="1:11">
      <c r="A3627">
        <f t="shared" si="905"/>
        <v>85</v>
      </c>
      <c r="B3627">
        <f t="shared" si="900"/>
        <v>14</v>
      </c>
      <c r="C3627" s="1" t="s">
        <v>0</v>
      </c>
      <c r="D3627" t="str">
        <f>IF(J3628=0,"",C3627)</f>
        <v>{</v>
      </c>
      <c r="E3627" t="s">
        <v>101</v>
      </c>
      <c r="F3627" t="s">
        <v>116</v>
      </c>
      <c r="H3627" s="22">
        <f t="shared" si="908"/>
        <v>0</v>
      </c>
      <c r="I3627" s="22" t="s">
        <v>127</v>
      </c>
      <c r="K3627" t="b">
        <f t="shared" ca="1" si="899"/>
        <v>0</v>
      </c>
    </row>
    <row r="3628" spans="1:11">
      <c r="A3628" s="16">
        <f t="shared" si="905"/>
        <v>85</v>
      </c>
      <c r="B3628" s="16">
        <f t="shared" si="900"/>
        <v>15</v>
      </c>
      <c r="C3628" s="17" t="s">
        <v>15</v>
      </c>
      <c r="D3628" s="16" t="str">
        <f>IF(ISNUMBER(SEARCH("n/a",H3628)),"",CONCATENATE(C3628," ",H3628,","))</f>
        <v>"adult_cny": 385,</v>
      </c>
      <c r="E3628" s="16" t="s">
        <v>101</v>
      </c>
      <c r="F3628" t="s">
        <v>116</v>
      </c>
      <c r="G3628" t="s">
        <v>118</v>
      </c>
      <c r="H3628" s="22">
        <f t="shared" si="908"/>
        <v>385</v>
      </c>
      <c r="I3628" s="22" t="s">
        <v>127</v>
      </c>
      <c r="J3628">
        <f>COUNT(H3628:H3631)</f>
        <v>4</v>
      </c>
      <c r="K3628" t="b">
        <f t="shared" ca="1" si="899"/>
        <v>0</v>
      </c>
    </row>
    <row r="3629" spans="1:11">
      <c r="A3629" s="16">
        <f t="shared" si="905"/>
        <v>85</v>
      </c>
      <c r="B3629" s="16">
        <f t="shared" si="900"/>
        <v>16</v>
      </c>
      <c r="C3629" s="17" t="s">
        <v>16</v>
      </c>
      <c r="D3629" s="16" t="str">
        <f t="shared" ref="D3629:D3631" si="909">IF(ISNUMBER(SEARCH("n/a",H3629)),"",CONCATENATE(C3629," ",H3629,","))</f>
        <v>"adult_hkd": 446,</v>
      </c>
      <c r="E3629" s="16" t="s">
        <v>101</v>
      </c>
      <c r="F3629" t="s">
        <v>116</v>
      </c>
      <c r="G3629" t="s">
        <v>118</v>
      </c>
      <c r="H3629" s="22">
        <f t="shared" si="908"/>
        <v>446</v>
      </c>
      <c r="I3629" s="22" t="s">
        <v>127</v>
      </c>
      <c r="K3629" t="b">
        <f t="shared" ca="1" si="899"/>
        <v>0</v>
      </c>
    </row>
    <row r="3630" spans="1:11">
      <c r="A3630" s="16">
        <f t="shared" si="905"/>
        <v>85</v>
      </c>
      <c r="B3630" s="16">
        <f t="shared" si="900"/>
        <v>17</v>
      </c>
      <c r="C3630" s="17" t="s">
        <v>17</v>
      </c>
      <c r="D3630" s="16" t="str">
        <f t="shared" si="909"/>
        <v>"child_cny": 200,</v>
      </c>
      <c r="E3630" s="16" t="s">
        <v>101</v>
      </c>
      <c r="F3630" t="s">
        <v>116</v>
      </c>
      <c r="G3630" t="s">
        <v>118</v>
      </c>
      <c r="H3630" s="22">
        <f t="shared" si="908"/>
        <v>200</v>
      </c>
      <c r="I3630" s="22" t="s">
        <v>127</v>
      </c>
      <c r="K3630" t="b">
        <f t="shared" ca="1" si="899"/>
        <v>0</v>
      </c>
    </row>
    <row r="3631" spans="1:11">
      <c r="A3631" s="16">
        <f t="shared" si="905"/>
        <v>85</v>
      </c>
      <c r="B3631" s="16">
        <f t="shared" si="900"/>
        <v>18</v>
      </c>
      <c r="C3631" s="17" t="s">
        <v>18</v>
      </c>
      <c r="D3631" s="16" t="str">
        <f t="shared" si="909"/>
        <v>"child_hkd": 231,</v>
      </c>
      <c r="E3631" s="16" t="s">
        <v>101</v>
      </c>
      <c r="F3631" t="s">
        <v>116</v>
      </c>
      <c r="G3631" t="s">
        <v>118</v>
      </c>
      <c r="H3631" s="22">
        <f t="shared" si="908"/>
        <v>231</v>
      </c>
      <c r="I3631" s="22" t="s">
        <v>127</v>
      </c>
      <c r="K3631" t="b">
        <f t="shared" ca="1" si="899"/>
        <v>0</v>
      </c>
    </row>
    <row r="3632" spans="1:11">
      <c r="A3632">
        <f t="shared" si="905"/>
        <v>85</v>
      </c>
      <c r="B3632">
        <f t="shared" si="900"/>
        <v>19</v>
      </c>
      <c r="C3632" s="1" t="s">
        <v>9</v>
      </c>
      <c r="D3632" t="str">
        <f>IF(J3628=0,"",C3632)</f>
        <v>"class_title":"first_class",</v>
      </c>
      <c r="E3632" t="s">
        <v>101</v>
      </c>
      <c r="F3632" t="s">
        <v>116</v>
      </c>
      <c r="H3632" s="22">
        <f t="shared" si="908"/>
        <v>0</v>
      </c>
      <c r="I3632" s="22" t="s">
        <v>127</v>
      </c>
      <c r="K3632" t="b">
        <f t="shared" ca="1" si="899"/>
        <v>0</v>
      </c>
    </row>
    <row r="3633" spans="1:11">
      <c r="A3633">
        <f t="shared" si="905"/>
        <v>85</v>
      </c>
      <c r="B3633">
        <f t="shared" si="900"/>
        <v>20</v>
      </c>
      <c r="C3633" s="1" t="s">
        <v>10</v>
      </c>
      <c r="D3633" t="str">
        <f>IF(J3628=0,"",C3633)</f>
        <v>"class_type":3</v>
      </c>
      <c r="E3633" t="s">
        <v>101</v>
      </c>
      <c r="F3633" t="s">
        <v>116</v>
      </c>
      <c r="H3633" s="22">
        <f t="shared" si="908"/>
        <v>0</v>
      </c>
      <c r="I3633" s="22" t="s">
        <v>127</v>
      </c>
      <c r="K3633" t="b">
        <f t="shared" ca="1" si="899"/>
        <v>0</v>
      </c>
    </row>
    <row r="3634" spans="1:11">
      <c r="A3634">
        <f t="shared" si="905"/>
        <v>85</v>
      </c>
      <c r="B3634">
        <f t="shared" si="900"/>
        <v>21</v>
      </c>
      <c r="C3634" s="1" t="s">
        <v>1</v>
      </c>
      <c r="D3634" t="str">
        <f>IF(J3628=0,"",IF(SUM(J3636:J3652)&gt;0,C3634,"}"))</f>
        <v>},</v>
      </c>
      <c r="E3634" t="s">
        <v>101</v>
      </c>
      <c r="F3634" t="s">
        <v>116</v>
      </c>
      <c r="H3634" s="22">
        <f t="shared" si="908"/>
        <v>0</v>
      </c>
      <c r="I3634" s="22" t="s">
        <v>127</v>
      </c>
      <c r="K3634" t="b">
        <f t="shared" ca="1" si="899"/>
        <v>0</v>
      </c>
    </row>
    <row r="3635" spans="1:11">
      <c r="A3635">
        <f t="shared" si="905"/>
        <v>85</v>
      </c>
      <c r="B3635">
        <f t="shared" si="900"/>
        <v>22</v>
      </c>
      <c r="C3635" s="1" t="s">
        <v>0</v>
      </c>
      <c r="D3635" t="str">
        <f>IF(J3636=0,"",C3635)</f>
        <v>{</v>
      </c>
      <c r="E3635" t="s">
        <v>101</v>
      </c>
      <c r="F3635" t="s">
        <v>116</v>
      </c>
      <c r="H3635" s="22">
        <f t="shared" si="908"/>
        <v>0</v>
      </c>
      <c r="I3635" s="22" t="s">
        <v>127</v>
      </c>
      <c r="K3635" t="b">
        <f t="shared" ca="1" si="899"/>
        <v>0</v>
      </c>
    </row>
    <row r="3636" spans="1:11">
      <c r="A3636" s="18">
        <f t="shared" si="905"/>
        <v>85</v>
      </c>
      <c r="B3636" s="18">
        <f t="shared" si="900"/>
        <v>23</v>
      </c>
      <c r="C3636" s="19" t="s">
        <v>15</v>
      </c>
      <c r="D3636" s="18" t="str">
        <f>IF(ISNUMBER(SEARCH("n/a",H3636)),"",CONCATENATE(C3636," ",H3636,","))</f>
        <v>"adult_cny": 434,</v>
      </c>
      <c r="E3636" s="18" t="s">
        <v>101</v>
      </c>
      <c r="F3636" t="s">
        <v>116</v>
      </c>
      <c r="G3636" t="s">
        <v>119</v>
      </c>
      <c r="H3636" s="22">
        <f t="shared" si="908"/>
        <v>434</v>
      </c>
      <c r="I3636" s="22" t="s">
        <v>127</v>
      </c>
      <c r="J3636">
        <f>COUNT(H3636:H3639)</f>
        <v>4</v>
      </c>
      <c r="K3636" t="b">
        <f t="shared" ca="1" si="899"/>
        <v>0</v>
      </c>
    </row>
    <row r="3637" spans="1:11">
      <c r="A3637" s="18">
        <f t="shared" si="905"/>
        <v>85</v>
      </c>
      <c r="B3637" s="18">
        <f t="shared" si="900"/>
        <v>24</v>
      </c>
      <c r="C3637" s="19" t="s">
        <v>16</v>
      </c>
      <c r="D3637" s="18" t="str">
        <f t="shared" ref="D3637:D3639" si="910">IF(ISNUMBER(SEARCH("n/a",H3637)),"",CONCATENATE(C3637," ",H3637,","))</f>
        <v>"adult_hkd": 502,</v>
      </c>
      <c r="E3637" s="18" t="s">
        <v>101</v>
      </c>
      <c r="F3637" t="s">
        <v>116</v>
      </c>
      <c r="G3637" t="s">
        <v>119</v>
      </c>
      <c r="H3637" s="22">
        <f t="shared" si="908"/>
        <v>502</v>
      </c>
      <c r="I3637" s="22" t="s">
        <v>127</v>
      </c>
      <c r="K3637" t="b">
        <f t="shared" ca="1" si="899"/>
        <v>0</v>
      </c>
    </row>
    <row r="3638" spans="1:11">
      <c r="A3638" s="18">
        <f t="shared" si="905"/>
        <v>85</v>
      </c>
      <c r="B3638" s="18">
        <f t="shared" si="900"/>
        <v>25</v>
      </c>
      <c r="C3638" s="19" t="s">
        <v>17</v>
      </c>
      <c r="D3638" s="18" t="str">
        <f t="shared" si="910"/>
        <v>"child_cny": 226,</v>
      </c>
      <c r="E3638" s="18" t="s">
        <v>101</v>
      </c>
      <c r="F3638" t="s">
        <v>116</v>
      </c>
      <c r="G3638" t="s">
        <v>119</v>
      </c>
      <c r="H3638" s="22">
        <f t="shared" si="908"/>
        <v>226</v>
      </c>
      <c r="I3638" s="22" t="s">
        <v>127</v>
      </c>
      <c r="K3638" t="b">
        <f t="shared" ca="1" si="899"/>
        <v>0</v>
      </c>
    </row>
    <row r="3639" spans="1:11">
      <c r="A3639" s="18">
        <f t="shared" si="905"/>
        <v>85</v>
      </c>
      <c r="B3639" s="18">
        <f t="shared" si="900"/>
        <v>26</v>
      </c>
      <c r="C3639" s="19" t="s">
        <v>18</v>
      </c>
      <c r="D3639" s="18" t="str">
        <f t="shared" si="910"/>
        <v>"child_hkd": 262,</v>
      </c>
      <c r="E3639" s="18" t="s">
        <v>101</v>
      </c>
      <c r="F3639" t="s">
        <v>116</v>
      </c>
      <c r="G3639" t="s">
        <v>119</v>
      </c>
      <c r="H3639" s="22">
        <f t="shared" si="908"/>
        <v>262</v>
      </c>
      <c r="I3639" s="22" t="s">
        <v>127</v>
      </c>
      <c r="K3639" t="b">
        <f t="shared" ca="1" si="899"/>
        <v>0</v>
      </c>
    </row>
    <row r="3640" spans="1:11">
      <c r="A3640">
        <f t="shared" si="905"/>
        <v>85</v>
      </c>
      <c r="B3640">
        <f t="shared" si="900"/>
        <v>27</v>
      </c>
      <c r="C3640" s="1" t="s">
        <v>11</v>
      </c>
      <c r="D3640" t="str">
        <f>IF(J3636=0,"",C3640)</f>
        <v>"class_title":"premium_class",</v>
      </c>
      <c r="E3640" t="s">
        <v>101</v>
      </c>
      <c r="F3640" t="s">
        <v>116</v>
      </c>
      <c r="H3640" s="22">
        <f t="shared" si="908"/>
        <v>0</v>
      </c>
      <c r="I3640" s="22" t="s">
        <v>127</v>
      </c>
      <c r="K3640" t="b">
        <f t="shared" ca="1" si="899"/>
        <v>0</v>
      </c>
    </row>
    <row r="3641" spans="1:11">
      <c r="A3641">
        <f t="shared" si="905"/>
        <v>85</v>
      </c>
      <c r="B3641">
        <f t="shared" si="900"/>
        <v>28</v>
      </c>
      <c r="C3641" s="1" t="s">
        <v>12</v>
      </c>
      <c r="D3641" t="str">
        <f>IF(J3636=0,"",C3641)</f>
        <v>"class_type":2</v>
      </c>
      <c r="E3641" t="s">
        <v>101</v>
      </c>
      <c r="F3641" t="s">
        <v>116</v>
      </c>
      <c r="H3641" s="22">
        <f t="shared" si="908"/>
        <v>0</v>
      </c>
      <c r="I3641" s="22" t="s">
        <v>127</v>
      </c>
      <c r="K3641" t="b">
        <f t="shared" ca="1" si="899"/>
        <v>0</v>
      </c>
    </row>
    <row r="3642" spans="1:11">
      <c r="A3642">
        <f t="shared" si="905"/>
        <v>85</v>
      </c>
      <c r="B3642">
        <f t="shared" si="900"/>
        <v>29</v>
      </c>
      <c r="C3642" s="1" t="s">
        <v>1</v>
      </c>
      <c r="D3642" t="str">
        <f>IF(J3636=0,"",IF(SUM(J3644:J3660)&gt;0,C3642,"}"))</f>
        <v>},</v>
      </c>
      <c r="E3642" t="s">
        <v>101</v>
      </c>
      <c r="F3642" t="s">
        <v>116</v>
      </c>
      <c r="H3642" s="22">
        <f t="shared" si="908"/>
        <v>0</v>
      </c>
      <c r="I3642" s="22" t="s">
        <v>127</v>
      </c>
      <c r="K3642" t="b">
        <f t="shared" ca="1" si="899"/>
        <v>0</v>
      </c>
    </row>
    <row r="3643" spans="1:11">
      <c r="A3643">
        <f t="shared" si="905"/>
        <v>85</v>
      </c>
      <c r="B3643">
        <f t="shared" si="900"/>
        <v>30</v>
      </c>
      <c r="C3643" s="1" t="s">
        <v>0</v>
      </c>
      <c r="D3643" t="str">
        <f>IF(J3644=0,"",C3643)</f>
        <v>{</v>
      </c>
      <c r="E3643" t="s">
        <v>101</v>
      </c>
      <c r="F3643" t="s">
        <v>116</v>
      </c>
      <c r="H3643" s="22">
        <f t="shared" si="908"/>
        <v>0</v>
      </c>
      <c r="I3643" s="22" t="s">
        <v>127</v>
      </c>
      <c r="K3643" t="b">
        <f t="shared" ca="1" si="899"/>
        <v>0</v>
      </c>
    </row>
    <row r="3644" spans="1:11">
      <c r="A3644" s="20">
        <f t="shared" si="905"/>
        <v>85</v>
      </c>
      <c r="B3644" s="20">
        <f t="shared" si="900"/>
        <v>31</v>
      </c>
      <c r="C3644" s="21" t="s">
        <v>15</v>
      </c>
      <c r="D3644" s="20" t="str">
        <f>IF(ISNUMBER(SEARCH("n/a",H3644)),"",CONCATENATE(C3644," ",H3644,","))</f>
        <v>"adult_cny": 721,</v>
      </c>
      <c r="E3644" s="20" t="s">
        <v>101</v>
      </c>
      <c r="F3644" t="s">
        <v>116</v>
      </c>
      <c r="G3644" t="s">
        <v>120</v>
      </c>
      <c r="H3644" s="22">
        <f t="shared" si="908"/>
        <v>721</v>
      </c>
      <c r="I3644" s="22" t="s">
        <v>127</v>
      </c>
      <c r="J3644">
        <f>COUNT(H3644:H3647)</f>
        <v>4</v>
      </c>
      <c r="K3644" t="b">
        <f t="shared" ca="1" si="899"/>
        <v>0</v>
      </c>
    </row>
    <row r="3645" spans="1:11">
      <c r="A3645" s="20">
        <f t="shared" si="905"/>
        <v>85</v>
      </c>
      <c r="B3645" s="20">
        <f t="shared" si="900"/>
        <v>32</v>
      </c>
      <c r="C3645" s="21" t="s">
        <v>16</v>
      </c>
      <c r="D3645" s="20" t="str">
        <f t="shared" ref="D3645:D3647" si="911">IF(ISNUMBER(SEARCH("n/a",H3645)),"",CONCATENATE(C3645," ",H3645,","))</f>
        <v>"adult_hkd": 834,</v>
      </c>
      <c r="E3645" s="20" t="s">
        <v>101</v>
      </c>
      <c r="F3645" t="s">
        <v>116</v>
      </c>
      <c r="G3645" t="s">
        <v>120</v>
      </c>
      <c r="H3645" s="22">
        <f t="shared" si="908"/>
        <v>834</v>
      </c>
      <c r="I3645" s="22" t="s">
        <v>127</v>
      </c>
      <c r="K3645" t="b">
        <f t="shared" ca="1" si="899"/>
        <v>0</v>
      </c>
    </row>
    <row r="3646" spans="1:11">
      <c r="A3646" s="20">
        <f t="shared" si="905"/>
        <v>85</v>
      </c>
      <c r="B3646" s="20">
        <f t="shared" si="900"/>
        <v>33</v>
      </c>
      <c r="C3646" s="21" t="s">
        <v>17</v>
      </c>
      <c r="D3646" s="20" t="str">
        <f t="shared" si="911"/>
        <v>"child_cny": 375,</v>
      </c>
      <c r="E3646" s="20" t="s">
        <v>101</v>
      </c>
      <c r="F3646" t="s">
        <v>116</v>
      </c>
      <c r="G3646" t="s">
        <v>120</v>
      </c>
      <c r="H3646" s="22">
        <f t="shared" si="908"/>
        <v>375</v>
      </c>
      <c r="I3646" s="22" t="s">
        <v>127</v>
      </c>
      <c r="K3646" t="b">
        <f t="shared" ca="1" si="899"/>
        <v>0</v>
      </c>
    </row>
    <row r="3647" spans="1:11">
      <c r="A3647" s="20">
        <f t="shared" si="905"/>
        <v>85</v>
      </c>
      <c r="B3647" s="20">
        <f t="shared" si="900"/>
        <v>34</v>
      </c>
      <c r="C3647" s="21" t="s">
        <v>18</v>
      </c>
      <c r="D3647" s="20" t="str">
        <f t="shared" si="911"/>
        <v>"child_hkd": 434,</v>
      </c>
      <c r="E3647" s="20" t="s">
        <v>101</v>
      </c>
      <c r="F3647" t="s">
        <v>116</v>
      </c>
      <c r="G3647" t="s">
        <v>120</v>
      </c>
      <c r="H3647" s="22">
        <f t="shared" si="908"/>
        <v>434</v>
      </c>
      <c r="I3647" s="22" t="s">
        <v>127</v>
      </c>
      <c r="K3647" t="b">
        <f t="shared" ca="1" si="899"/>
        <v>0</v>
      </c>
    </row>
    <row r="3648" spans="1:11">
      <c r="A3648">
        <f t="shared" si="905"/>
        <v>85</v>
      </c>
      <c r="B3648">
        <f t="shared" si="900"/>
        <v>35</v>
      </c>
      <c r="C3648" s="1" t="s">
        <v>13</v>
      </c>
      <c r="D3648" t="str">
        <f>IF(J3644=0,"",C3648)</f>
        <v>"class_title":"business_class",</v>
      </c>
      <c r="E3648" t="s">
        <v>101</v>
      </c>
      <c r="F3648" t="s">
        <v>116</v>
      </c>
      <c r="H3648" s="22">
        <f t="shared" si="908"/>
        <v>0</v>
      </c>
      <c r="I3648" s="22" t="s">
        <v>127</v>
      </c>
      <c r="K3648" t="b">
        <f t="shared" ca="1" si="899"/>
        <v>0</v>
      </c>
    </row>
    <row r="3649" spans="1:11">
      <c r="A3649">
        <f t="shared" si="905"/>
        <v>85</v>
      </c>
      <c r="B3649">
        <f t="shared" si="900"/>
        <v>36</v>
      </c>
      <c r="C3649" s="1" t="s">
        <v>14</v>
      </c>
      <c r="D3649" t="str">
        <f>IF(J3644=0,"",C3649)</f>
        <v>"class_type":1</v>
      </c>
      <c r="E3649" t="s">
        <v>101</v>
      </c>
      <c r="F3649" t="s">
        <v>116</v>
      </c>
      <c r="H3649" s="22">
        <f t="shared" si="908"/>
        <v>0</v>
      </c>
      <c r="I3649" s="22" t="s">
        <v>127</v>
      </c>
      <c r="K3649" t="b">
        <f t="shared" ca="1" si="899"/>
        <v>0</v>
      </c>
    </row>
    <row r="3650" spans="1:11">
      <c r="A3650">
        <f t="shared" si="905"/>
        <v>85</v>
      </c>
      <c r="B3650">
        <f t="shared" si="900"/>
        <v>37</v>
      </c>
      <c r="C3650" s="1" t="s">
        <v>2</v>
      </c>
      <c r="D3650" t="str">
        <f>IF(J3644=0,"",C3650)</f>
        <v>}</v>
      </c>
      <c r="E3650" t="s">
        <v>101</v>
      </c>
      <c r="F3650" t="s">
        <v>116</v>
      </c>
      <c r="H3650" s="22">
        <f t="shared" si="908"/>
        <v>0</v>
      </c>
      <c r="I3650" s="22" t="s">
        <v>127</v>
      </c>
      <c r="K3650" t="b">
        <f t="shared" ref="K3650:K3713" ca="1" si="912">IF(EXACT($N$1,$N$2),"",FALSE)</f>
        <v>0</v>
      </c>
    </row>
    <row r="3651" spans="1:11">
      <c r="A3651">
        <f t="shared" si="905"/>
        <v>85</v>
      </c>
      <c r="B3651">
        <f t="shared" ref="B3651:B3714" si="913">MOD((ROW(C3651)-2),43)+1</f>
        <v>38</v>
      </c>
      <c r="C3651" s="1" t="s">
        <v>3</v>
      </c>
      <c r="D3651" t="str">
        <f t="shared" ref="D3651:D3653" si="914">C3651</f>
        <v>]</v>
      </c>
      <c r="E3651" t="s">
        <v>101</v>
      </c>
      <c r="F3651" t="s">
        <v>116</v>
      </c>
      <c r="H3651" s="22">
        <f t="shared" si="908"/>
        <v>0</v>
      </c>
      <c r="I3651" s="22" t="s">
        <v>127</v>
      </c>
      <c r="K3651" t="b">
        <f t="shared" ca="1" si="912"/>
        <v>0</v>
      </c>
    </row>
    <row r="3652" spans="1:11">
      <c r="A3652">
        <f t="shared" si="905"/>
        <v>85</v>
      </c>
      <c r="B3652">
        <f t="shared" si="913"/>
        <v>39</v>
      </c>
      <c r="C3652" s="1" t="s">
        <v>2</v>
      </c>
      <c r="D3652" t="str">
        <f t="shared" si="914"/>
        <v>}</v>
      </c>
      <c r="E3652" t="s">
        <v>101</v>
      </c>
      <c r="F3652" t="s">
        <v>116</v>
      </c>
      <c r="H3652" s="22">
        <f t="shared" si="908"/>
        <v>0</v>
      </c>
      <c r="I3652" s="22" t="s">
        <v>127</v>
      </c>
      <c r="K3652" t="b">
        <f t="shared" ca="1" si="912"/>
        <v>0</v>
      </c>
    </row>
    <row r="3653" spans="1:11">
      <c r="A3653">
        <f t="shared" si="905"/>
        <v>85</v>
      </c>
      <c r="B3653">
        <f t="shared" si="913"/>
        <v>40</v>
      </c>
      <c r="C3653" s="1" t="s">
        <v>4</v>
      </c>
      <c r="D3653" t="str">
        <f t="shared" si="914"/>
        <v>],</v>
      </c>
      <c r="E3653" t="s">
        <v>101</v>
      </c>
      <c r="F3653" t="s">
        <v>116</v>
      </c>
      <c r="H3653" s="22">
        <f t="shared" si="908"/>
        <v>0</v>
      </c>
      <c r="I3653" s="22" t="s">
        <v>127</v>
      </c>
      <c r="K3653" t="b">
        <f t="shared" ca="1" si="912"/>
        <v>0</v>
      </c>
    </row>
    <row r="3654" spans="1:11">
      <c r="A3654">
        <f t="shared" si="905"/>
        <v>85</v>
      </c>
      <c r="B3654">
        <f t="shared" si="913"/>
        <v>41</v>
      </c>
      <c r="C3654" s="1" t="s">
        <v>19</v>
      </c>
      <c r="D3654" t="str">
        <f>CONCATENATE(C3654," ",A3654,",")</f>
        <v>"fee_id": 85,</v>
      </c>
      <c r="E3654" t="s">
        <v>101</v>
      </c>
      <c r="F3654" t="s">
        <v>116</v>
      </c>
      <c r="H3654" s="22">
        <f t="shared" si="908"/>
        <v>0</v>
      </c>
      <c r="I3654" s="22" t="s">
        <v>127</v>
      </c>
      <c r="K3654" t="b">
        <f t="shared" ca="1" si="912"/>
        <v>0</v>
      </c>
    </row>
    <row r="3655" spans="1:11">
      <c r="A3655">
        <f t="shared" si="905"/>
        <v>85</v>
      </c>
      <c r="B3655">
        <f t="shared" si="913"/>
        <v>42</v>
      </c>
      <c r="C3655" s="1" t="s">
        <v>129</v>
      </c>
      <c r="D3655" t="str">
        <f>CONCATENATE(C3655,E3655,"2",F3655,"""")</f>
        <v>"route_id": "ZHZ2WEK"</v>
      </c>
      <c r="E3655" t="s">
        <v>101</v>
      </c>
      <c r="F3655" t="s">
        <v>116</v>
      </c>
      <c r="H3655" s="22">
        <f t="shared" si="908"/>
        <v>0</v>
      </c>
      <c r="I3655" s="22" t="s">
        <v>127</v>
      </c>
      <c r="K3655" t="b">
        <f t="shared" ca="1" si="912"/>
        <v>0</v>
      </c>
    </row>
    <row r="3656" spans="1:11">
      <c r="A3656">
        <f t="shared" si="905"/>
        <v>85</v>
      </c>
      <c r="B3656">
        <f t="shared" si="913"/>
        <v>43</v>
      </c>
      <c r="C3656" s="1" t="s">
        <v>1</v>
      </c>
      <c r="D3656" t="str">
        <f>IF(D3657="","}",C3656)</f>
        <v>},</v>
      </c>
      <c r="E3656" t="s">
        <v>101</v>
      </c>
      <c r="F3656" t="s">
        <v>116</v>
      </c>
      <c r="H3656" s="22">
        <f t="shared" si="908"/>
        <v>0</v>
      </c>
      <c r="I3656" s="22" t="s">
        <v>127</v>
      </c>
      <c r="K3656" t="b">
        <f t="shared" ca="1" si="912"/>
        <v>0</v>
      </c>
    </row>
    <row r="3657" spans="1:11">
      <c r="A3657">
        <f t="shared" si="905"/>
        <v>86</v>
      </c>
      <c r="B3657">
        <f t="shared" si="913"/>
        <v>1</v>
      </c>
      <c r="C3657" s="1" t="s">
        <v>0</v>
      </c>
      <c r="D3657" t="str">
        <f>C3657</f>
        <v>{</v>
      </c>
      <c r="E3657" t="s">
        <v>103</v>
      </c>
      <c r="F3657" t="s">
        <v>116</v>
      </c>
      <c r="H3657" s="22">
        <f t="shared" si="908"/>
        <v>0</v>
      </c>
      <c r="I3657" s="22" t="s">
        <v>127</v>
      </c>
      <c r="K3657" t="b">
        <f t="shared" ca="1" si="912"/>
        <v>0</v>
      </c>
    </row>
    <row r="3658" spans="1:11">
      <c r="A3658">
        <f t="shared" si="905"/>
        <v>86</v>
      </c>
      <c r="B3658">
        <f t="shared" si="913"/>
        <v>2</v>
      </c>
      <c r="C3658" s="1" t="s">
        <v>5</v>
      </c>
      <c r="D3658" t="str">
        <f t="shared" ref="D3658:D3661" si="915">C3658</f>
        <v>"fee_data":[</v>
      </c>
      <c r="E3658" t="s">
        <v>103</v>
      </c>
      <c r="F3658" t="s">
        <v>116</v>
      </c>
      <c r="H3658" s="22">
        <f t="shared" si="908"/>
        <v>0</v>
      </c>
      <c r="I3658" s="22" t="s">
        <v>127</v>
      </c>
      <c r="K3658" t="b">
        <f t="shared" ca="1" si="912"/>
        <v>0</v>
      </c>
    </row>
    <row r="3659" spans="1:11">
      <c r="A3659">
        <f t="shared" si="905"/>
        <v>86</v>
      </c>
      <c r="B3659">
        <f t="shared" si="913"/>
        <v>3</v>
      </c>
      <c r="C3659" s="1" t="s">
        <v>0</v>
      </c>
      <c r="D3659" t="str">
        <f t="shared" si="915"/>
        <v>{</v>
      </c>
      <c r="E3659" t="s">
        <v>103</v>
      </c>
      <c r="F3659" t="s">
        <v>116</v>
      </c>
      <c r="H3659" s="22">
        <f t="shared" si="908"/>
        <v>0</v>
      </c>
      <c r="I3659" s="22" t="s">
        <v>127</v>
      </c>
      <c r="K3659" t="b">
        <f t="shared" ca="1" si="912"/>
        <v>0</v>
      </c>
    </row>
    <row r="3660" spans="1:11">
      <c r="A3660">
        <f t="shared" si="905"/>
        <v>86</v>
      </c>
      <c r="B3660">
        <f t="shared" si="913"/>
        <v>4</v>
      </c>
      <c r="C3660" s="24" t="s">
        <v>133</v>
      </c>
      <c r="D3660" t="str">
        <f>CONCATENATE(C3660,$M$1,",",$N$1,""",")</f>
        <v>"fee_date":"2019,2",</v>
      </c>
      <c r="E3660" t="s">
        <v>103</v>
      </c>
      <c r="F3660" t="s">
        <v>116</v>
      </c>
      <c r="H3660" s="22">
        <f t="shared" si="908"/>
        <v>0</v>
      </c>
      <c r="I3660" s="22" t="s">
        <v>127</v>
      </c>
      <c r="K3660" t="b">
        <f t="shared" ca="1" si="912"/>
        <v>0</v>
      </c>
    </row>
    <row r="3661" spans="1:11">
      <c r="A3661">
        <f t="shared" si="905"/>
        <v>86</v>
      </c>
      <c r="B3661">
        <f t="shared" si="913"/>
        <v>5</v>
      </c>
      <c r="C3661" s="1" t="s">
        <v>6</v>
      </c>
      <c r="D3661" t="str">
        <f t="shared" si="915"/>
        <v>"fee_detail":[</v>
      </c>
      <c r="E3661" t="s">
        <v>103</v>
      </c>
      <c r="F3661" t="s">
        <v>116</v>
      </c>
      <c r="H3661" s="22">
        <f t="shared" si="908"/>
        <v>0</v>
      </c>
      <c r="I3661" s="22" t="s">
        <v>127</v>
      </c>
      <c r="K3661" t="b">
        <f t="shared" ca="1" si="912"/>
        <v>0</v>
      </c>
    </row>
    <row r="3662" spans="1:11">
      <c r="A3662">
        <f t="shared" si="905"/>
        <v>86</v>
      </c>
      <c r="B3662">
        <f t="shared" si="913"/>
        <v>6</v>
      </c>
      <c r="C3662" s="1" t="s">
        <v>0</v>
      </c>
      <c r="D3662" t="str">
        <f>IF(J3663=0,"",C3662)</f>
        <v>{</v>
      </c>
      <c r="E3662" t="s">
        <v>103</v>
      </c>
      <c r="F3662" t="s">
        <v>116</v>
      </c>
      <c r="H3662" s="22">
        <f t="shared" si="908"/>
        <v>0</v>
      </c>
      <c r="I3662" s="22" t="s">
        <v>127</v>
      </c>
      <c r="K3662" t="b">
        <f t="shared" ca="1" si="912"/>
        <v>0</v>
      </c>
    </row>
    <row r="3663" spans="1:11">
      <c r="A3663" s="14">
        <f t="shared" si="905"/>
        <v>86</v>
      </c>
      <c r="B3663" s="14">
        <f t="shared" si="913"/>
        <v>7</v>
      </c>
      <c r="C3663" s="15" t="s">
        <v>15</v>
      </c>
      <c r="D3663" s="14" t="str">
        <f>IF(ISNUMBER(SEARCH("n/a",H3663)),"",CONCATENATE(C3663," ",H3663,","))</f>
        <v>"adult_cny": 203,</v>
      </c>
      <c r="E3663" s="14" t="s">
        <v>103</v>
      </c>
      <c r="F3663" t="s">
        <v>116</v>
      </c>
      <c r="G3663" t="s">
        <v>117</v>
      </c>
      <c r="H3663" s="22">
        <f t="shared" si="908"/>
        <v>203</v>
      </c>
      <c r="I3663" s="22" t="s">
        <v>127</v>
      </c>
      <c r="J3663">
        <f>COUNT(H3663:H3666)</f>
        <v>4</v>
      </c>
      <c r="K3663" t="b">
        <f t="shared" ca="1" si="912"/>
        <v>0</v>
      </c>
    </row>
    <row r="3664" spans="1:11">
      <c r="A3664" s="14">
        <f t="shared" si="905"/>
        <v>86</v>
      </c>
      <c r="B3664" s="14">
        <f t="shared" si="913"/>
        <v>8</v>
      </c>
      <c r="C3664" s="15" t="s">
        <v>16</v>
      </c>
      <c r="D3664" s="14" t="str">
        <f t="shared" ref="D3664:D3666" si="916">IF(ISNUMBER(SEARCH("n/a",H3664)),"",CONCATENATE(C3664," ",H3664,","))</f>
        <v>"adult_hkd": 235,</v>
      </c>
      <c r="E3664" s="14" t="s">
        <v>103</v>
      </c>
      <c r="F3664" t="s">
        <v>116</v>
      </c>
      <c r="G3664" t="s">
        <v>117</v>
      </c>
      <c r="H3664" s="22">
        <f t="shared" si="908"/>
        <v>235</v>
      </c>
      <c r="I3664" s="22" t="s">
        <v>127</v>
      </c>
      <c r="K3664" t="b">
        <f t="shared" ca="1" si="912"/>
        <v>0</v>
      </c>
    </row>
    <row r="3665" spans="1:11">
      <c r="A3665" s="14">
        <f t="shared" si="905"/>
        <v>86</v>
      </c>
      <c r="B3665" s="14">
        <f t="shared" si="913"/>
        <v>9</v>
      </c>
      <c r="C3665" s="15" t="s">
        <v>17</v>
      </c>
      <c r="D3665" s="14" t="str">
        <f t="shared" si="916"/>
        <v>"child_cny": 105,</v>
      </c>
      <c r="E3665" s="14" t="s">
        <v>103</v>
      </c>
      <c r="F3665" t="s">
        <v>116</v>
      </c>
      <c r="G3665" t="s">
        <v>117</v>
      </c>
      <c r="H3665" s="22">
        <f t="shared" si="908"/>
        <v>105</v>
      </c>
      <c r="I3665" s="22" t="s">
        <v>127</v>
      </c>
      <c r="K3665" t="b">
        <f t="shared" ca="1" si="912"/>
        <v>0</v>
      </c>
    </row>
    <row r="3666" spans="1:11">
      <c r="A3666" s="14">
        <f t="shared" si="905"/>
        <v>86</v>
      </c>
      <c r="B3666" s="14">
        <f t="shared" si="913"/>
        <v>10</v>
      </c>
      <c r="C3666" s="15" t="s">
        <v>18</v>
      </c>
      <c r="D3666" s="14" t="str">
        <f t="shared" si="916"/>
        <v>"child_hkd": 122,</v>
      </c>
      <c r="E3666" s="14" t="s">
        <v>103</v>
      </c>
      <c r="F3666" t="s">
        <v>116</v>
      </c>
      <c r="G3666" t="s">
        <v>117</v>
      </c>
      <c r="H3666" s="22">
        <f t="shared" si="908"/>
        <v>122</v>
      </c>
      <c r="I3666" s="22" t="s">
        <v>127</v>
      </c>
      <c r="K3666" t="b">
        <f t="shared" ca="1" si="912"/>
        <v>0</v>
      </c>
    </row>
    <row r="3667" spans="1:11">
      <c r="A3667">
        <f t="shared" si="905"/>
        <v>86</v>
      </c>
      <c r="B3667">
        <f t="shared" si="913"/>
        <v>11</v>
      </c>
      <c r="C3667" s="1" t="s">
        <v>7</v>
      </c>
      <c r="D3667" t="str">
        <f>IF(J3663=0,"",C3667)</f>
        <v>"class_title":"second_class",</v>
      </c>
      <c r="E3667" t="s">
        <v>103</v>
      </c>
      <c r="F3667" t="s">
        <v>116</v>
      </c>
      <c r="H3667" s="22">
        <f t="shared" si="908"/>
        <v>0</v>
      </c>
      <c r="I3667" s="22" t="s">
        <v>127</v>
      </c>
      <c r="K3667" t="b">
        <f t="shared" ca="1" si="912"/>
        <v>0</v>
      </c>
    </row>
    <row r="3668" spans="1:11">
      <c r="A3668">
        <f t="shared" si="905"/>
        <v>86</v>
      </c>
      <c r="B3668">
        <f t="shared" si="913"/>
        <v>12</v>
      </c>
      <c r="C3668" s="1" t="s">
        <v>8</v>
      </c>
      <c r="D3668" t="str">
        <f>IF(J3663=0,"",C3668)</f>
        <v>"class_type":4</v>
      </c>
      <c r="E3668" t="s">
        <v>103</v>
      </c>
      <c r="F3668" t="s">
        <v>116</v>
      </c>
      <c r="H3668" s="22">
        <f t="shared" si="908"/>
        <v>0</v>
      </c>
      <c r="I3668" s="22" t="s">
        <v>127</v>
      </c>
      <c r="K3668" t="b">
        <f t="shared" ca="1" si="912"/>
        <v>0</v>
      </c>
    </row>
    <row r="3669" spans="1:11">
      <c r="A3669">
        <f t="shared" si="905"/>
        <v>86</v>
      </c>
      <c r="B3669">
        <f t="shared" si="913"/>
        <v>13</v>
      </c>
      <c r="C3669" s="1" t="s">
        <v>1</v>
      </c>
      <c r="D3669" t="str">
        <f>IF(J3663=0,"",IF(SUM(J3671:J3687)&gt;0,C3669,"}"))</f>
        <v>},</v>
      </c>
      <c r="E3669" t="s">
        <v>103</v>
      </c>
      <c r="F3669" t="s">
        <v>116</v>
      </c>
      <c r="H3669" s="22">
        <f t="shared" si="908"/>
        <v>0</v>
      </c>
      <c r="I3669" s="22" t="s">
        <v>127</v>
      </c>
      <c r="K3669" t="b">
        <f t="shared" ca="1" si="912"/>
        <v>0</v>
      </c>
    </row>
    <row r="3670" spans="1:11">
      <c r="A3670">
        <f t="shared" si="905"/>
        <v>86</v>
      </c>
      <c r="B3670">
        <f t="shared" si="913"/>
        <v>14</v>
      </c>
      <c r="C3670" s="1" t="s">
        <v>0</v>
      </c>
      <c r="D3670" t="str">
        <f>IF(J3671=0,"",C3670)</f>
        <v>{</v>
      </c>
      <c r="E3670" t="s">
        <v>103</v>
      </c>
      <c r="F3670" t="s">
        <v>116</v>
      </c>
      <c r="H3670" s="22">
        <f t="shared" si="908"/>
        <v>0</v>
      </c>
      <c r="I3670" s="22" t="s">
        <v>127</v>
      </c>
      <c r="K3670" t="b">
        <f t="shared" ca="1" si="912"/>
        <v>0</v>
      </c>
    </row>
    <row r="3671" spans="1:11">
      <c r="A3671" s="16">
        <f t="shared" si="905"/>
        <v>86</v>
      </c>
      <c r="B3671" s="16">
        <f t="shared" si="913"/>
        <v>15</v>
      </c>
      <c r="C3671" s="17" t="s">
        <v>15</v>
      </c>
      <c r="D3671" s="16" t="str">
        <f>IF(ISNUMBER(SEARCH("n/a",H3671)),"",CONCATENATE(C3671," ",H3671,","))</f>
        <v>"adult_cny": 324,</v>
      </c>
      <c r="E3671" s="16" t="s">
        <v>103</v>
      </c>
      <c r="F3671" t="s">
        <v>116</v>
      </c>
      <c r="G3671" t="s">
        <v>118</v>
      </c>
      <c r="H3671" s="22">
        <f t="shared" si="908"/>
        <v>324</v>
      </c>
      <c r="I3671" s="22" t="s">
        <v>127</v>
      </c>
      <c r="J3671">
        <f>COUNT(H3671:H3674)</f>
        <v>4</v>
      </c>
      <c r="K3671" t="b">
        <f t="shared" ca="1" si="912"/>
        <v>0</v>
      </c>
    </row>
    <row r="3672" spans="1:11">
      <c r="A3672" s="16">
        <f t="shared" si="905"/>
        <v>86</v>
      </c>
      <c r="B3672" s="16">
        <f t="shared" si="913"/>
        <v>16</v>
      </c>
      <c r="C3672" s="17" t="s">
        <v>16</v>
      </c>
      <c r="D3672" s="16" t="str">
        <f t="shared" ref="D3672:D3674" si="917">IF(ISNUMBER(SEARCH("n/a",H3672)),"",CONCATENATE(C3672," ",H3672,","))</f>
        <v>"adult_hkd": 375,</v>
      </c>
      <c r="E3672" s="16" t="s">
        <v>103</v>
      </c>
      <c r="F3672" t="s">
        <v>116</v>
      </c>
      <c r="G3672" t="s">
        <v>118</v>
      </c>
      <c r="H3672" s="22">
        <f t="shared" si="908"/>
        <v>375</v>
      </c>
      <c r="I3672" s="22" t="s">
        <v>127</v>
      </c>
      <c r="K3672" t="b">
        <f t="shared" ca="1" si="912"/>
        <v>0</v>
      </c>
    </row>
    <row r="3673" spans="1:11">
      <c r="A3673" s="16">
        <f t="shared" si="905"/>
        <v>86</v>
      </c>
      <c r="B3673" s="16">
        <f t="shared" si="913"/>
        <v>17</v>
      </c>
      <c r="C3673" s="17" t="s">
        <v>17</v>
      </c>
      <c r="D3673" s="16" t="str">
        <f t="shared" si="917"/>
        <v>"child_cny": 168,</v>
      </c>
      <c r="E3673" s="16" t="s">
        <v>103</v>
      </c>
      <c r="F3673" t="s">
        <v>116</v>
      </c>
      <c r="G3673" t="s">
        <v>118</v>
      </c>
      <c r="H3673" s="22">
        <f t="shared" si="908"/>
        <v>168</v>
      </c>
      <c r="I3673" s="22" t="s">
        <v>127</v>
      </c>
      <c r="K3673" t="b">
        <f t="shared" ca="1" si="912"/>
        <v>0</v>
      </c>
    </row>
    <row r="3674" spans="1:11">
      <c r="A3674" s="16">
        <f t="shared" si="905"/>
        <v>86</v>
      </c>
      <c r="B3674" s="16">
        <f t="shared" si="913"/>
        <v>18</v>
      </c>
      <c r="C3674" s="17" t="s">
        <v>18</v>
      </c>
      <c r="D3674" s="16" t="str">
        <f t="shared" si="917"/>
        <v>"child_hkd": 194,</v>
      </c>
      <c r="E3674" s="16" t="s">
        <v>103</v>
      </c>
      <c r="F3674" t="s">
        <v>116</v>
      </c>
      <c r="G3674" t="s">
        <v>118</v>
      </c>
      <c r="H3674" s="22">
        <f t="shared" si="908"/>
        <v>194</v>
      </c>
      <c r="I3674" s="22" t="s">
        <v>127</v>
      </c>
      <c r="K3674" t="b">
        <f t="shared" ca="1" si="912"/>
        <v>0</v>
      </c>
    </row>
    <row r="3675" spans="1:11">
      <c r="A3675">
        <f t="shared" si="905"/>
        <v>86</v>
      </c>
      <c r="B3675">
        <f t="shared" si="913"/>
        <v>19</v>
      </c>
      <c r="C3675" s="1" t="s">
        <v>9</v>
      </c>
      <c r="D3675" t="str">
        <f>IF(J3671=0,"",C3675)</f>
        <v>"class_title":"first_class",</v>
      </c>
      <c r="E3675" t="s">
        <v>103</v>
      </c>
      <c r="F3675" t="s">
        <v>116</v>
      </c>
      <c r="H3675" s="22">
        <f t="shared" si="908"/>
        <v>0</v>
      </c>
      <c r="I3675" s="22" t="s">
        <v>127</v>
      </c>
      <c r="K3675" t="b">
        <f t="shared" ca="1" si="912"/>
        <v>0</v>
      </c>
    </row>
    <row r="3676" spans="1:11">
      <c r="A3676">
        <f t="shared" si="905"/>
        <v>86</v>
      </c>
      <c r="B3676">
        <f t="shared" si="913"/>
        <v>20</v>
      </c>
      <c r="C3676" s="1" t="s">
        <v>10</v>
      </c>
      <c r="D3676" t="str">
        <f>IF(J3671=0,"",C3676)</f>
        <v>"class_type":3</v>
      </c>
      <c r="E3676" t="s">
        <v>103</v>
      </c>
      <c r="F3676" t="s">
        <v>116</v>
      </c>
      <c r="H3676" s="22">
        <f t="shared" si="908"/>
        <v>0</v>
      </c>
      <c r="I3676" s="22" t="s">
        <v>127</v>
      </c>
      <c r="K3676" t="b">
        <f t="shared" ca="1" si="912"/>
        <v>0</v>
      </c>
    </row>
    <row r="3677" spans="1:11">
      <c r="A3677">
        <f t="shared" si="905"/>
        <v>86</v>
      </c>
      <c r="B3677">
        <f t="shared" si="913"/>
        <v>21</v>
      </c>
      <c r="C3677" s="1" t="s">
        <v>1</v>
      </c>
      <c r="D3677" t="str">
        <f>IF(J3671=0,"",IF(SUM(J3679:J3695)&gt;0,C3677,"}"))</f>
        <v>},</v>
      </c>
      <c r="E3677" t="s">
        <v>103</v>
      </c>
      <c r="F3677" t="s">
        <v>116</v>
      </c>
      <c r="H3677" s="22">
        <f t="shared" si="908"/>
        <v>0</v>
      </c>
      <c r="I3677" s="22" t="s">
        <v>127</v>
      </c>
      <c r="K3677" t="b">
        <f t="shared" ca="1" si="912"/>
        <v>0</v>
      </c>
    </row>
    <row r="3678" spans="1:11">
      <c r="A3678">
        <f t="shared" si="905"/>
        <v>86</v>
      </c>
      <c r="B3678">
        <f t="shared" si="913"/>
        <v>22</v>
      </c>
      <c r="C3678" s="1" t="s">
        <v>0</v>
      </c>
      <c r="D3678" t="str">
        <f>IF(J3679=0,"",C3678)</f>
        <v>{</v>
      </c>
      <c r="E3678" t="s">
        <v>103</v>
      </c>
      <c r="F3678" t="s">
        <v>116</v>
      </c>
      <c r="H3678" s="22">
        <f t="shared" si="908"/>
        <v>0</v>
      </c>
      <c r="I3678" s="22" t="s">
        <v>127</v>
      </c>
      <c r="K3678" t="b">
        <f t="shared" ca="1" si="912"/>
        <v>0</v>
      </c>
    </row>
    <row r="3679" spans="1:11">
      <c r="A3679" s="18">
        <f t="shared" ref="A3679:A3699" si="918">ROUNDUP((ROW(C3679)-1)/43,0)</f>
        <v>86</v>
      </c>
      <c r="B3679" s="18">
        <f t="shared" si="913"/>
        <v>23</v>
      </c>
      <c r="C3679" s="19" t="s">
        <v>15</v>
      </c>
      <c r="D3679" s="18" t="str">
        <f>IF(ISNUMBER(SEARCH("n/a",H3679)),"",CONCATENATE(C3679," ",H3679,","))</f>
        <v>"adult_cny": 366,</v>
      </c>
      <c r="E3679" s="18" t="s">
        <v>103</v>
      </c>
      <c r="F3679" t="s">
        <v>116</v>
      </c>
      <c r="G3679" t="s">
        <v>119</v>
      </c>
      <c r="H3679" s="22">
        <f t="shared" si="908"/>
        <v>366</v>
      </c>
      <c r="I3679" s="22" t="s">
        <v>127</v>
      </c>
      <c r="J3679">
        <f>COUNT(H3679:H3682)</f>
        <v>4</v>
      </c>
      <c r="K3679" t="b">
        <f t="shared" ca="1" si="912"/>
        <v>0</v>
      </c>
    </row>
    <row r="3680" spans="1:11">
      <c r="A3680" s="18">
        <f t="shared" si="918"/>
        <v>86</v>
      </c>
      <c r="B3680" s="18">
        <f t="shared" si="913"/>
        <v>24</v>
      </c>
      <c r="C3680" s="19" t="s">
        <v>16</v>
      </c>
      <c r="D3680" s="18" t="str">
        <f t="shared" ref="D3680:D3682" si="919">IF(ISNUMBER(SEARCH("n/a",H3680)),"",CONCATENATE(C3680," ",H3680,","))</f>
        <v>"adult_hkd": 424,</v>
      </c>
      <c r="E3680" s="18" t="s">
        <v>103</v>
      </c>
      <c r="F3680" t="s">
        <v>116</v>
      </c>
      <c r="G3680" t="s">
        <v>119</v>
      </c>
      <c r="H3680" s="22">
        <f t="shared" si="908"/>
        <v>424</v>
      </c>
      <c r="I3680" s="22" t="s">
        <v>127</v>
      </c>
      <c r="K3680" t="b">
        <f t="shared" ca="1" si="912"/>
        <v>0</v>
      </c>
    </row>
    <row r="3681" spans="1:11">
      <c r="A3681" s="18">
        <f t="shared" si="918"/>
        <v>86</v>
      </c>
      <c r="B3681" s="18">
        <f t="shared" si="913"/>
        <v>25</v>
      </c>
      <c r="C3681" s="19" t="s">
        <v>17</v>
      </c>
      <c r="D3681" s="18" t="str">
        <f t="shared" si="919"/>
        <v>"child_cny": 190,</v>
      </c>
      <c r="E3681" s="18" t="s">
        <v>103</v>
      </c>
      <c r="F3681" t="s">
        <v>116</v>
      </c>
      <c r="G3681" t="s">
        <v>119</v>
      </c>
      <c r="H3681" s="22">
        <f t="shared" si="908"/>
        <v>190</v>
      </c>
      <c r="I3681" s="22" t="s">
        <v>127</v>
      </c>
      <c r="K3681" t="b">
        <f t="shared" ca="1" si="912"/>
        <v>0</v>
      </c>
    </row>
    <row r="3682" spans="1:11">
      <c r="A3682" s="18">
        <f t="shared" si="918"/>
        <v>86</v>
      </c>
      <c r="B3682" s="18">
        <f t="shared" si="913"/>
        <v>26</v>
      </c>
      <c r="C3682" s="19" t="s">
        <v>18</v>
      </c>
      <c r="D3682" s="18" t="str">
        <f t="shared" si="919"/>
        <v>"child_hkd": 220,</v>
      </c>
      <c r="E3682" s="18" t="s">
        <v>103</v>
      </c>
      <c r="F3682" t="s">
        <v>116</v>
      </c>
      <c r="G3682" t="s">
        <v>119</v>
      </c>
      <c r="H3682" s="22">
        <f t="shared" si="908"/>
        <v>220</v>
      </c>
      <c r="I3682" s="22" t="s">
        <v>127</v>
      </c>
      <c r="K3682" t="b">
        <f t="shared" ca="1" si="912"/>
        <v>0</v>
      </c>
    </row>
    <row r="3683" spans="1:11">
      <c r="A3683">
        <f t="shared" si="918"/>
        <v>86</v>
      </c>
      <c r="B3683">
        <f t="shared" si="913"/>
        <v>27</v>
      </c>
      <c r="C3683" s="1" t="s">
        <v>11</v>
      </c>
      <c r="D3683" t="str">
        <f>IF(J3679=0,"",C3683)</f>
        <v>"class_title":"premium_class",</v>
      </c>
      <c r="E3683" t="s">
        <v>103</v>
      </c>
      <c r="F3683" t="s">
        <v>116</v>
      </c>
      <c r="H3683" s="22">
        <f t="shared" si="908"/>
        <v>0</v>
      </c>
      <c r="I3683" s="22" t="s">
        <v>127</v>
      </c>
      <c r="K3683" t="b">
        <f t="shared" ca="1" si="912"/>
        <v>0</v>
      </c>
    </row>
    <row r="3684" spans="1:11">
      <c r="A3684">
        <f t="shared" si="918"/>
        <v>86</v>
      </c>
      <c r="B3684">
        <f t="shared" si="913"/>
        <v>28</v>
      </c>
      <c r="C3684" s="1" t="s">
        <v>12</v>
      </c>
      <c r="D3684" t="str">
        <f>IF(J3679=0,"",C3684)</f>
        <v>"class_type":2</v>
      </c>
      <c r="E3684" t="s">
        <v>103</v>
      </c>
      <c r="F3684" t="s">
        <v>116</v>
      </c>
      <c r="H3684" s="22">
        <f t="shared" si="908"/>
        <v>0</v>
      </c>
      <c r="I3684" s="22" t="s">
        <v>127</v>
      </c>
      <c r="K3684" t="b">
        <f t="shared" ca="1" si="912"/>
        <v>0</v>
      </c>
    </row>
    <row r="3685" spans="1:11">
      <c r="A3685">
        <f t="shared" si="918"/>
        <v>86</v>
      </c>
      <c r="B3685">
        <f t="shared" si="913"/>
        <v>29</v>
      </c>
      <c r="C3685" s="1" t="s">
        <v>1</v>
      </c>
      <c r="D3685" t="str">
        <f>IF(J3679=0,"",IF(SUM(J3687:J3703)&gt;0,C3685,"}"))</f>
        <v>},</v>
      </c>
      <c r="E3685" t="s">
        <v>103</v>
      </c>
      <c r="F3685" t="s">
        <v>116</v>
      </c>
      <c r="H3685" s="22">
        <f t="shared" si="908"/>
        <v>0</v>
      </c>
      <c r="I3685" s="22" t="s">
        <v>127</v>
      </c>
      <c r="K3685" t="b">
        <f t="shared" ca="1" si="912"/>
        <v>0</v>
      </c>
    </row>
    <row r="3686" spans="1:11">
      <c r="A3686">
        <f t="shared" si="918"/>
        <v>86</v>
      </c>
      <c r="B3686">
        <f t="shared" si="913"/>
        <v>30</v>
      </c>
      <c r="C3686" s="1" t="s">
        <v>0</v>
      </c>
      <c r="D3686" t="str">
        <f>IF(J3687=0,"",C3686)</f>
        <v>{</v>
      </c>
      <c r="E3686" t="s">
        <v>103</v>
      </c>
      <c r="F3686" t="s">
        <v>116</v>
      </c>
      <c r="H3686" s="22">
        <f t="shared" ref="H3686:H3749" si="920">H1794</f>
        <v>0</v>
      </c>
      <c r="I3686" s="22" t="s">
        <v>127</v>
      </c>
      <c r="K3686" t="b">
        <f t="shared" ca="1" si="912"/>
        <v>0</v>
      </c>
    </row>
    <row r="3687" spans="1:11">
      <c r="A3687" s="20">
        <f t="shared" si="918"/>
        <v>86</v>
      </c>
      <c r="B3687" s="20">
        <f t="shared" si="913"/>
        <v>31</v>
      </c>
      <c r="C3687" s="21" t="s">
        <v>15</v>
      </c>
      <c r="D3687" s="20" t="str">
        <f>IF(ISNUMBER(SEARCH("n/a",H3687)),"",CONCATENATE(C3687," ",H3687,","))</f>
        <v>"adult_cny": 608,</v>
      </c>
      <c r="E3687" s="20" t="s">
        <v>103</v>
      </c>
      <c r="F3687" t="s">
        <v>116</v>
      </c>
      <c r="G3687" t="s">
        <v>120</v>
      </c>
      <c r="H3687" s="22">
        <f t="shared" si="920"/>
        <v>608</v>
      </c>
      <c r="I3687" s="22" t="s">
        <v>127</v>
      </c>
      <c r="J3687">
        <f>COUNT(H3687:H3690)</f>
        <v>4</v>
      </c>
      <c r="K3687" t="b">
        <f t="shared" ca="1" si="912"/>
        <v>0</v>
      </c>
    </row>
    <row r="3688" spans="1:11">
      <c r="A3688" s="20">
        <f t="shared" si="918"/>
        <v>86</v>
      </c>
      <c r="B3688" s="20">
        <f t="shared" si="913"/>
        <v>32</v>
      </c>
      <c r="C3688" s="21" t="s">
        <v>16</v>
      </c>
      <c r="D3688" s="20" t="str">
        <f t="shared" ref="D3688:D3690" si="921">IF(ISNUMBER(SEARCH("n/a",H3688)),"",CONCATENATE(C3688," ",H3688,","))</f>
        <v>"adult_hkd": 704,</v>
      </c>
      <c r="E3688" s="20" t="s">
        <v>103</v>
      </c>
      <c r="F3688" t="s">
        <v>116</v>
      </c>
      <c r="G3688" t="s">
        <v>120</v>
      </c>
      <c r="H3688" s="22">
        <f t="shared" si="920"/>
        <v>704</v>
      </c>
      <c r="I3688" s="22" t="s">
        <v>127</v>
      </c>
      <c r="K3688" t="b">
        <f t="shared" ca="1" si="912"/>
        <v>0</v>
      </c>
    </row>
    <row r="3689" spans="1:11">
      <c r="A3689" s="20">
        <f t="shared" si="918"/>
        <v>86</v>
      </c>
      <c r="B3689" s="20">
        <f t="shared" si="913"/>
        <v>33</v>
      </c>
      <c r="C3689" s="21" t="s">
        <v>17</v>
      </c>
      <c r="D3689" s="20" t="str">
        <f t="shared" si="921"/>
        <v>"child_cny": 315,</v>
      </c>
      <c r="E3689" s="20" t="s">
        <v>103</v>
      </c>
      <c r="F3689" t="s">
        <v>116</v>
      </c>
      <c r="G3689" t="s">
        <v>120</v>
      </c>
      <c r="H3689" s="22">
        <f t="shared" si="920"/>
        <v>315</v>
      </c>
      <c r="I3689" s="22" t="s">
        <v>127</v>
      </c>
      <c r="K3689" t="b">
        <f t="shared" ca="1" si="912"/>
        <v>0</v>
      </c>
    </row>
    <row r="3690" spans="1:11">
      <c r="A3690" s="20">
        <f t="shared" si="918"/>
        <v>86</v>
      </c>
      <c r="B3690" s="20">
        <f t="shared" si="913"/>
        <v>34</v>
      </c>
      <c r="C3690" s="21" t="s">
        <v>18</v>
      </c>
      <c r="D3690" s="20" t="str">
        <f t="shared" si="921"/>
        <v>"child_hkd": 365,</v>
      </c>
      <c r="E3690" s="20" t="s">
        <v>103</v>
      </c>
      <c r="F3690" t="s">
        <v>116</v>
      </c>
      <c r="G3690" t="s">
        <v>120</v>
      </c>
      <c r="H3690" s="22">
        <f t="shared" si="920"/>
        <v>365</v>
      </c>
      <c r="I3690" s="22" t="s">
        <v>127</v>
      </c>
      <c r="K3690" t="b">
        <f t="shared" ca="1" si="912"/>
        <v>0</v>
      </c>
    </row>
    <row r="3691" spans="1:11">
      <c r="A3691">
        <f t="shared" si="918"/>
        <v>86</v>
      </c>
      <c r="B3691">
        <f t="shared" si="913"/>
        <v>35</v>
      </c>
      <c r="C3691" s="1" t="s">
        <v>13</v>
      </c>
      <c r="D3691" t="str">
        <f>IF(J3687=0,"",C3691)</f>
        <v>"class_title":"business_class",</v>
      </c>
      <c r="E3691" t="s">
        <v>103</v>
      </c>
      <c r="F3691" t="s">
        <v>116</v>
      </c>
      <c r="H3691" s="22">
        <f t="shared" si="920"/>
        <v>0</v>
      </c>
      <c r="I3691" s="22" t="s">
        <v>127</v>
      </c>
      <c r="K3691" t="b">
        <f t="shared" ca="1" si="912"/>
        <v>0</v>
      </c>
    </row>
    <row r="3692" spans="1:11">
      <c r="A3692">
        <f t="shared" si="918"/>
        <v>86</v>
      </c>
      <c r="B3692">
        <f t="shared" si="913"/>
        <v>36</v>
      </c>
      <c r="C3692" s="1" t="s">
        <v>14</v>
      </c>
      <c r="D3692" t="str">
        <f>IF(J3687=0,"",C3692)</f>
        <v>"class_type":1</v>
      </c>
      <c r="E3692" t="s">
        <v>103</v>
      </c>
      <c r="F3692" t="s">
        <v>116</v>
      </c>
      <c r="H3692" s="22">
        <f t="shared" si="920"/>
        <v>0</v>
      </c>
      <c r="I3692" s="22" t="s">
        <v>127</v>
      </c>
      <c r="K3692" t="b">
        <f t="shared" ca="1" si="912"/>
        <v>0</v>
      </c>
    </row>
    <row r="3693" spans="1:11">
      <c r="A3693">
        <f t="shared" si="918"/>
        <v>86</v>
      </c>
      <c r="B3693">
        <f t="shared" si="913"/>
        <v>37</v>
      </c>
      <c r="C3693" s="1" t="s">
        <v>2</v>
      </c>
      <c r="D3693" t="str">
        <f>IF(J3687=0,"",C3693)</f>
        <v>}</v>
      </c>
      <c r="E3693" t="s">
        <v>103</v>
      </c>
      <c r="F3693" t="s">
        <v>116</v>
      </c>
      <c r="H3693" s="22">
        <f t="shared" si="920"/>
        <v>0</v>
      </c>
      <c r="I3693" s="22" t="s">
        <v>127</v>
      </c>
      <c r="K3693" t="b">
        <f t="shared" ca="1" si="912"/>
        <v>0</v>
      </c>
    </row>
    <row r="3694" spans="1:11">
      <c r="A3694">
        <f t="shared" si="918"/>
        <v>86</v>
      </c>
      <c r="B3694">
        <f t="shared" si="913"/>
        <v>38</v>
      </c>
      <c r="C3694" s="1" t="s">
        <v>3</v>
      </c>
      <c r="D3694" t="str">
        <f t="shared" ref="D3694:D3696" si="922">C3694</f>
        <v>]</v>
      </c>
      <c r="E3694" t="s">
        <v>103</v>
      </c>
      <c r="F3694" t="s">
        <v>116</v>
      </c>
      <c r="H3694" s="22">
        <f t="shared" si="920"/>
        <v>0</v>
      </c>
      <c r="I3694" s="22" t="s">
        <v>127</v>
      </c>
      <c r="K3694" t="b">
        <f t="shared" ca="1" si="912"/>
        <v>0</v>
      </c>
    </row>
    <row r="3695" spans="1:11">
      <c r="A3695">
        <f t="shared" si="918"/>
        <v>86</v>
      </c>
      <c r="B3695">
        <f t="shared" si="913"/>
        <v>39</v>
      </c>
      <c r="C3695" s="1" t="s">
        <v>2</v>
      </c>
      <c r="D3695" t="str">
        <f t="shared" si="922"/>
        <v>}</v>
      </c>
      <c r="E3695" t="s">
        <v>103</v>
      </c>
      <c r="F3695" t="s">
        <v>116</v>
      </c>
      <c r="H3695" s="22">
        <f t="shared" si="920"/>
        <v>0</v>
      </c>
      <c r="I3695" s="22" t="s">
        <v>127</v>
      </c>
      <c r="K3695" t="b">
        <f t="shared" ca="1" si="912"/>
        <v>0</v>
      </c>
    </row>
    <row r="3696" spans="1:11">
      <c r="A3696">
        <f t="shared" si="918"/>
        <v>86</v>
      </c>
      <c r="B3696">
        <f t="shared" si="913"/>
        <v>40</v>
      </c>
      <c r="C3696" s="1" t="s">
        <v>4</v>
      </c>
      <c r="D3696" t="str">
        <f t="shared" si="922"/>
        <v>],</v>
      </c>
      <c r="E3696" t="s">
        <v>103</v>
      </c>
      <c r="F3696" t="s">
        <v>116</v>
      </c>
      <c r="H3696" s="22">
        <f t="shared" si="920"/>
        <v>0</v>
      </c>
      <c r="I3696" s="22" t="s">
        <v>127</v>
      </c>
      <c r="K3696" t="b">
        <f t="shared" ca="1" si="912"/>
        <v>0</v>
      </c>
    </row>
    <row r="3697" spans="1:11">
      <c r="A3697">
        <f t="shared" si="918"/>
        <v>86</v>
      </c>
      <c r="B3697">
        <f t="shared" si="913"/>
        <v>41</v>
      </c>
      <c r="C3697" s="1" t="s">
        <v>19</v>
      </c>
      <c r="D3697" t="str">
        <f>CONCATENATE(C3697," ",A3697,",")</f>
        <v>"fee_id": 86,</v>
      </c>
      <c r="E3697" t="s">
        <v>103</v>
      </c>
      <c r="F3697" t="s">
        <v>116</v>
      </c>
      <c r="H3697" s="22">
        <f t="shared" si="920"/>
        <v>0</v>
      </c>
      <c r="I3697" s="22" t="s">
        <v>127</v>
      </c>
      <c r="K3697" t="b">
        <f t="shared" ca="1" si="912"/>
        <v>0</v>
      </c>
    </row>
    <row r="3698" spans="1:11">
      <c r="A3698">
        <f t="shared" si="918"/>
        <v>86</v>
      </c>
      <c r="B3698">
        <f t="shared" si="913"/>
        <v>42</v>
      </c>
      <c r="C3698" s="1" t="s">
        <v>129</v>
      </c>
      <c r="D3698" t="str">
        <f>CONCATENATE(C3698,E3698,"2",F3698,"""")</f>
        <v>"route_id": "ZHA2WEK"</v>
      </c>
      <c r="E3698" t="s">
        <v>103</v>
      </c>
      <c r="F3698" t="s">
        <v>116</v>
      </c>
      <c r="H3698" s="22">
        <f t="shared" si="920"/>
        <v>0</v>
      </c>
      <c r="I3698" s="22" t="s">
        <v>127</v>
      </c>
      <c r="K3698" t="b">
        <f t="shared" ca="1" si="912"/>
        <v>0</v>
      </c>
    </row>
    <row r="3699" spans="1:11">
      <c r="A3699">
        <f t="shared" si="918"/>
        <v>86</v>
      </c>
      <c r="B3699">
        <f t="shared" si="913"/>
        <v>43</v>
      </c>
      <c r="C3699" s="1" t="s">
        <v>1</v>
      </c>
      <c r="D3699" t="str">
        <f>IF(D3700="","}",C3699)</f>
        <v>},</v>
      </c>
      <c r="E3699" t="s">
        <v>103</v>
      </c>
      <c r="F3699" t="s">
        <v>116</v>
      </c>
      <c r="H3699" s="22">
        <f t="shared" si="920"/>
        <v>0</v>
      </c>
      <c r="I3699" s="22" t="s">
        <v>127</v>
      </c>
      <c r="K3699" t="b">
        <f t="shared" ca="1" si="912"/>
        <v>0</v>
      </c>
    </row>
    <row r="3700" spans="1:11">
      <c r="A3700">
        <f>ROUNDUP((ROW(C3700)-1)/43,0)</f>
        <v>87</v>
      </c>
      <c r="B3700">
        <f t="shared" si="913"/>
        <v>1</v>
      </c>
      <c r="C3700" s="1" t="s">
        <v>0</v>
      </c>
      <c r="D3700" t="str">
        <f>C3700</f>
        <v>{</v>
      </c>
      <c r="E3700" t="s">
        <v>105</v>
      </c>
      <c r="F3700" t="s">
        <v>116</v>
      </c>
      <c r="H3700" s="22">
        <f t="shared" si="920"/>
        <v>0</v>
      </c>
      <c r="I3700" s="22" t="s">
        <v>127</v>
      </c>
      <c r="K3700" t="b">
        <f t="shared" ca="1" si="912"/>
        <v>0</v>
      </c>
    </row>
    <row r="3701" spans="1:11">
      <c r="A3701">
        <f t="shared" ref="A3701:A3764" si="923">ROUNDUP((ROW(C3701)-1)/43,0)</f>
        <v>87</v>
      </c>
      <c r="B3701">
        <f t="shared" si="913"/>
        <v>2</v>
      </c>
      <c r="C3701" s="1" t="s">
        <v>5</v>
      </c>
      <c r="D3701" t="str">
        <f t="shared" ref="D3701:D3704" si="924">C3701</f>
        <v>"fee_data":[</v>
      </c>
      <c r="E3701" t="s">
        <v>105</v>
      </c>
      <c r="F3701" t="s">
        <v>116</v>
      </c>
      <c r="H3701" s="22">
        <f t="shared" si="920"/>
        <v>0</v>
      </c>
      <c r="I3701" s="22" t="s">
        <v>127</v>
      </c>
      <c r="K3701" t="b">
        <f t="shared" ca="1" si="912"/>
        <v>0</v>
      </c>
    </row>
    <row r="3702" spans="1:11">
      <c r="A3702">
        <f t="shared" si="923"/>
        <v>87</v>
      </c>
      <c r="B3702">
        <f t="shared" si="913"/>
        <v>3</v>
      </c>
      <c r="C3702" s="1" t="s">
        <v>0</v>
      </c>
      <c r="D3702" t="str">
        <f t="shared" si="924"/>
        <v>{</v>
      </c>
      <c r="E3702" t="s">
        <v>105</v>
      </c>
      <c r="F3702" t="s">
        <v>116</v>
      </c>
      <c r="H3702" s="22">
        <f t="shared" si="920"/>
        <v>0</v>
      </c>
      <c r="I3702" s="22" t="s">
        <v>127</v>
      </c>
      <c r="K3702" t="b">
        <f t="shared" ca="1" si="912"/>
        <v>0</v>
      </c>
    </row>
    <row r="3703" spans="1:11">
      <c r="A3703">
        <f t="shared" si="923"/>
        <v>87</v>
      </c>
      <c r="B3703">
        <f t="shared" si="913"/>
        <v>4</v>
      </c>
      <c r="C3703" s="24" t="s">
        <v>133</v>
      </c>
      <c r="D3703" t="str">
        <f>CONCATENATE(C3703,$M$1,",",$N$1,""",")</f>
        <v>"fee_date":"2019,2",</v>
      </c>
      <c r="E3703" t="s">
        <v>105</v>
      </c>
      <c r="F3703" t="s">
        <v>116</v>
      </c>
      <c r="H3703" s="22">
        <f t="shared" si="920"/>
        <v>0</v>
      </c>
      <c r="I3703" s="22" t="s">
        <v>127</v>
      </c>
      <c r="K3703" t="b">
        <f t="shared" ca="1" si="912"/>
        <v>0</v>
      </c>
    </row>
    <row r="3704" spans="1:11">
      <c r="A3704">
        <f t="shared" si="923"/>
        <v>87</v>
      </c>
      <c r="B3704">
        <f t="shared" si="913"/>
        <v>5</v>
      </c>
      <c r="C3704" s="1" t="s">
        <v>6</v>
      </c>
      <c r="D3704" t="str">
        <f t="shared" si="924"/>
        <v>"fee_detail":[</v>
      </c>
      <c r="E3704" t="s">
        <v>105</v>
      </c>
      <c r="F3704" t="s">
        <v>116</v>
      </c>
      <c r="H3704" s="22">
        <f t="shared" si="920"/>
        <v>0</v>
      </c>
      <c r="I3704" s="22" t="s">
        <v>127</v>
      </c>
      <c r="K3704" t="b">
        <f t="shared" ca="1" si="912"/>
        <v>0</v>
      </c>
    </row>
    <row r="3705" spans="1:11">
      <c r="A3705">
        <f t="shared" si="923"/>
        <v>87</v>
      </c>
      <c r="B3705">
        <f t="shared" si="913"/>
        <v>6</v>
      </c>
      <c r="C3705" s="1" t="s">
        <v>0</v>
      </c>
      <c r="D3705" t="str">
        <f>IF(J3706=0,"",C3705)</f>
        <v>{</v>
      </c>
      <c r="E3705" t="s">
        <v>105</v>
      </c>
      <c r="F3705" t="s">
        <v>116</v>
      </c>
      <c r="H3705" s="22">
        <f t="shared" si="920"/>
        <v>0</v>
      </c>
      <c r="I3705" s="22" t="s">
        <v>127</v>
      </c>
      <c r="K3705" t="b">
        <f t="shared" ca="1" si="912"/>
        <v>0</v>
      </c>
    </row>
    <row r="3706" spans="1:11">
      <c r="A3706" s="14">
        <f t="shared" si="923"/>
        <v>87</v>
      </c>
      <c r="B3706" s="14">
        <f t="shared" si="913"/>
        <v>7</v>
      </c>
      <c r="C3706" s="15" t="s">
        <v>15</v>
      </c>
      <c r="D3706" s="14" t="str">
        <f>IF(ISNUMBER(SEARCH("n/a",H3706)),"",CONCATENATE(C3706," ",H3706,","))</f>
        <v>"adult_cny": 868,</v>
      </c>
      <c r="E3706" s="14" t="s">
        <v>105</v>
      </c>
      <c r="F3706" t="s">
        <v>116</v>
      </c>
      <c r="G3706" t="s">
        <v>117</v>
      </c>
      <c r="H3706" s="22">
        <f t="shared" si="920"/>
        <v>868</v>
      </c>
      <c r="I3706" s="22" t="s">
        <v>127</v>
      </c>
      <c r="J3706">
        <f>COUNT(H3706:H3709)</f>
        <v>4</v>
      </c>
      <c r="K3706" t="b">
        <f t="shared" ca="1" si="912"/>
        <v>0</v>
      </c>
    </row>
    <row r="3707" spans="1:11">
      <c r="A3707" s="14">
        <f t="shared" si="923"/>
        <v>87</v>
      </c>
      <c r="B3707" s="14">
        <f t="shared" si="913"/>
        <v>8</v>
      </c>
      <c r="C3707" s="15" t="s">
        <v>16</v>
      </c>
      <c r="D3707" s="14" t="str">
        <f t="shared" ref="D3707:D3709" si="925">IF(ISNUMBER(SEARCH("n/a",H3707)),"",CONCATENATE(C3707," ",H3707,","))</f>
        <v>"adult_hkd": 1005,</v>
      </c>
      <c r="E3707" s="14" t="s">
        <v>105</v>
      </c>
      <c r="F3707" t="s">
        <v>116</v>
      </c>
      <c r="G3707" t="s">
        <v>117</v>
      </c>
      <c r="H3707" s="22">
        <f t="shared" si="920"/>
        <v>1005</v>
      </c>
      <c r="I3707" s="22" t="s">
        <v>127</v>
      </c>
      <c r="K3707" t="b">
        <f t="shared" ca="1" si="912"/>
        <v>0</v>
      </c>
    </row>
    <row r="3708" spans="1:11">
      <c r="A3708" s="14">
        <f t="shared" si="923"/>
        <v>87</v>
      </c>
      <c r="B3708" s="14">
        <f t="shared" si="913"/>
        <v>9</v>
      </c>
      <c r="C3708" s="15" t="s">
        <v>17</v>
      </c>
      <c r="D3708" s="14" t="str">
        <f t="shared" si="925"/>
        <v>"child_cny": 434,</v>
      </c>
      <c r="E3708" s="14" t="s">
        <v>105</v>
      </c>
      <c r="F3708" t="s">
        <v>116</v>
      </c>
      <c r="G3708" t="s">
        <v>117</v>
      </c>
      <c r="H3708" s="22">
        <f t="shared" si="920"/>
        <v>434</v>
      </c>
      <c r="I3708" s="22" t="s">
        <v>127</v>
      </c>
      <c r="K3708" t="b">
        <f t="shared" ca="1" si="912"/>
        <v>0</v>
      </c>
    </row>
    <row r="3709" spans="1:11">
      <c r="A3709" s="14">
        <f t="shared" si="923"/>
        <v>87</v>
      </c>
      <c r="B3709" s="14">
        <f t="shared" si="913"/>
        <v>10</v>
      </c>
      <c r="C3709" s="15" t="s">
        <v>18</v>
      </c>
      <c r="D3709" s="14" t="str">
        <f t="shared" si="925"/>
        <v>"child_hkd": 502,</v>
      </c>
      <c r="E3709" s="14" t="s">
        <v>105</v>
      </c>
      <c r="F3709" t="s">
        <v>116</v>
      </c>
      <c r="G3709" t="s">
        <v>117</v>
      </c>
      <c r="H3709" s="22">
        <f t="shared" si="920"/>
        <v>502</v>
      </c>
      <c r="I3709" s="22" t="s">
        <v>127</v>
      </c>
      <c r="K3709" t="b">
        <f t="shared" ca="1" si="912"/>
        <v>0</v>
      </c>
    </row>
    <row r="3710" spans="1:11">
      <c r="A3710">
        <f t="shared" si="923"/>
        <v>87</v>
      </c>
      <c r="B3710">
        <f t="shared" si="913"/>
        <v>11</v>
      </c>
      <c r="C3710" s="1" t="s">
        <v>7</v>
      </c>
      <c r="D3710" t="str">
        <f>IF(J3706=0,"",C3710)</f>
        <v>"class_title":"second_class",</v>
      </c>
      <c r="E3710" t="s">
        <v>105</v>
      </c>
      <c r="F3710" t="s">
        <v>116</v>
      </c>
      <c r="H3710" s="22">
        <f t="shared" si="920"/>
        <v>0</v>
      </c>
      <c r="I3710" s="22" t="s">
        <v>127</v>
      </c>
      <c r="K3710" t="b">
        <f t="shared" ca="1" si="912"/>
        <v>0</v>
      </c>
    </row>
    <row r="3711" spans="1:11">
      <c r="A3711">
        <f t="shared" si="923"/>
        <v>87</v>
      </c>
      <c r="B3711">
        <f t="shared" si="913"/>
        <v>12</v>
      </c>
      <c r="C3711" s="1" t="s">
        <v>8</v>
      </c>
      <c r="D3711" t="str">
        <f>IF(J3706=0,"",C3711)</f>
        <v>"class_type":4</v>
      </c>
      <c r="E3711" t="s">
        <v>105</v>
      </c>
      <c r="F3711" t="s">
        <v>116</v>
      </c>
      <c r="H3711" s="22">
        <f t="shared" si="920"/>
        <v>0</v>
      </c>
      <c r="I3711" s="22" t="s">
        <v>127</v>
      </c>
      <c r="K3711" t="b">
        <f t="shared" ca="1" si="912"/>
        <v>0</v>
      </c>
    </row>
    <row r="3712" spans="1:11">
      <c r="A3712">
        <f t="shared" si="923"/>
        <v>87</v>
      </c>
      <c r="B3712">
        <f t="shared" si="913"/>
        <v>13</v>
      </c>
      <c r="C3712" s="1" t="s">
        <v>1</v>
      </c>
      <c r="D3712" t="str">
        <f>IF(J3706=0,"",IF(SUM(J3714:J3730)&gt;0,C3712,"}"))</f>
        <v>},</v>
      </c>
      <c r="E3712" t="s">
        <v>105</v>
      </c>
      <c r="F3712" t="s">
        <v>116</v>
      </c>
      <c r="H3712" s="22">
        <f t="shared" si="920"/>
        <v>0</v>
      </c>
      <c r="I3712" s="22" t="s">
        <v>127</v>
      </c>
      <c r="K3712" t="b">
        <f t="shared" ca="1" si="912"/>
        <v>0</v>
      </c>
    </row>
    <row r="3713" spans="1:11">
      <c r="A3713">
        <f t="shared" si="923"/>
        <v>87</v>
      </c>
      <c r="B3713">
        <f t="shared" si="913"/>
        <v>14</v>
      </c>
      <c r="C3713" s="1" t="s">
        <v>0</v>
      </c>
      <c r="D3713" t="str">
        <f>IF(J3714=0,"",C3713)</f>
        <v>{</v>
      </c>
      <c r="E3713" t="s">
        <v>105</v>
      </c>
      <c r="F3713" t="s">
        <v>116</v>
      </c>
      <c r="H3713" s="22">
        <f t="shared" si="920"/>
        <v>0</v>
      </c>
      <c r="I3713" s="22" t="s">
        <v>127</v>
      </c>
      <c r="K3713" t="b">
        <f t="shared" ca="1" si="912"/>
        <v>0</v>
      </c>
    </row>
    <row r="3714" spans="1:11">
      <c r="A3714" s="16">
        <f t="shared" si="923"/>
        <v>87</v>
      </c>
      <c r="B3714" s="16">
        <f t="shared" si="913"/>
        <v>15</v>
      </c>
      <c r="C3714" s="17" t="s">
        <v>15</v>
      </c>
      <c r="D3714" s="16" t="str">
        <f>IF(ISNUMBER(SEARCH("n/a",H3714)),"",CONCATENATE(C3714," ",H3714,","))</f>
        <v>"adult_cny": 1390,</v>
      </c>
      <c r="E3714" s="16" t="s">
        <v>105</v>
      </c>
      <c r="F3714" t="s">
        <v>116</v>
      </c>
      <c r="G3714" t="s">
        <v>118</v>
      </c>
      <c r="H3714" s="22">
        <f t="shared" si="920"/>
        <v>1390</v>
      </c>
      <c r="I3714" s="22" t="s">
        <v>127</v>
      </c>
      <c r="J3714">
        <f>COUNT(H3714:H3717)</f>
        <v>4</v>
      </c>
      <c r="K3714" t="b">
        <f t="shared" ref="K3714:K3777" ca="1" si="926">IF(EXACT($N$1,$N$2),"",FALSE)</f>
        <v>0</v>
      </c>
    </row>
    <row r="3715" spans="1:11">
      <c r="A3715" s="16">
        <f t="shared" si="923"/>
        <v>87</v>
      </c>
      <c r="B3715" s="16">
        <f t="shared" ref="B3715:B3778" si="927">MOD((ROW(C3715)-2),43)+1</f>
        <v>16</v>
      </c>
      <c r="C3715" s="17" t="s">
        <v>16</v>
      </c>
      <c r="D3715" s="16" t="str">
        <f t="shared" ref="D3715:D3717" si="928">IF(ISNUMBER(SEARCH("n/a",H3715)),"",CONCATENATE(C3715," ",H3715,","))</f>
        <v>"adult_hkd": 1609,</v>
      </c>
      <c r="E3715" s="16" t="s">
        <v>105</v>
      </c>
      <c r="F3715" t="s">
        <v>116</v>
      </c>
      <c r="G3715" t="s">
        <v>118</v>
      </c>
      <c r="H3715" s="22">
        <f t="shared" si="920"/>
        <v>1609</v>
      </c>
      <c r="I3715" s="22" t="s">
        <v>127</v>
      </c>
      <c r="K3715" t="b">
        <f t="shared" ca="1" si="926"/>
        <v>0</v>
      </c>
    </row>
    <row r="3716" spans="1:11">
      <c r="A3716" s="16">
        <f t="shared" si="923"/>
        <v>87</v>
      </c>
      <c r="B3716" s="16">
        <f t="shared" si="927"/>
        <v>17</v>
      </c>
      <c r="C3716" s="17" t="s">
        <v>17</v>
      </c>
      <c r="D3716" s="16" t="str">
        <f t="shared" si="928"/>
        <v>"child_cny": 695,</v>
      </c>
      <c r="E3716" s="16" t="s">
        <v>105</v>
      </c>
      <c r="F3716" t="s">
        <v>116</v>
      </c>
      <c r="G3716" t="s">
        <v>118</v>
      </c>
      <c r="H3716" s="22">
        <f t="shared" si="920"/>
        <v>695</v>
      </c>
      <c r="I3716" s="22" t="s">
        <v>127</v>
      </c>
      <c r="K3716" t="b">
        <f t="shared" ca="1" si="926"/>
        <v>0</v>
      </c>
    </row>
    <row r="3717" spans="1:11">
      <c r="A3717" s="16">
        <f t="shared" si="923"/>
        <v>87</v>
      </c>
      <c r="B3717" s="16">
        <f t="shared" si="927"/>
        <v>18</v>
      </c>
      <c r="C3717" s="17" t="s">
        <v>18</v>
      </c>
      <c r="D3717" s="16" t="str">
        <f t="shared" si="928"/>
        <v>"child_hkd": 804,</v>
      </c>
      <c r="E3717" s="16" t="s">
        <v>105</v>
      </c>
      <c r="F3717" t="s">
        <v>116</v>
      </c>
      <c r="G3717" t="s">
        <v>118</v>
      </c>
      <c r="H3717" s="22">
        <f t="shared" si="920"/>
        <v>804</v>
      </c>
      <c r="I3717" s="22" t="s">
        <v>127</v>
      </c>
      <c r="K3717" t="b">
        <f t="shared" ca="1" si="926"/>
        <v>0</v>
      </c>
    </row>
    <row r="3718" spans="1:11">
      <c r="A3718">
        <f t="shared" si="923"/>
        <v>87</v>
      </c>
      <c r="B3718">
        <f t="shared" si="927"/>
        <v>19</v>
      </c>
      <c r="C3718" s="1" t="s">
        <v>9</v>
      </c>
      <c r="D3718" t="str">
        <f>IF(J3714=0,"",C3718)</f>
        <v>"class_title":"first_class",</v>
      </c>
      <c r="E3718" t="s">
        <v>105</v>
      </c>
      <c r="F3718" t="s">
        <v>116</v>
      </c>
      <c r="H3718" s="22">
        <f t="shared" si="920"/>
        <v>0</v>
      </c>
      <c r="I3718" s="22" t="s">
        <v>127</v>
      </c>
      <c r="K3718" t="b">
        <f t="shared" ca="1" si="926"/>
        <v>0</v>
      </c>
    </row>
    <row r="3719" spans="1:11">
      <c r="A3719">
        <f t="shared" si="923"/>
        <v>87</v>
      </c>
      <c r="B3719">
        <f t="shared" si="927"/>
        <v>20</v>
      </c>
      <c r="C3719" s="1" t="s">
        <v>10</v>
      </c>
      <c r="D3719" t="str">
        <f>IF(J3714=0,"",C3719)</f>
        <v>"class_type":3</v>
      </c>
      <c r="E3719" t="s">
        <v>105</v>
      </c>
      <c r="F3719" t="s">
        <v>116</v>
      </c>
      <c r="H3719" s="22">
        <f t="shared" si="920"/>
        <v>0</v>
      </c>
      <c r="I3719" s="22" t="s">
        <v>127</v>
      </c>
      <c r="K3719" t="b">
        <f t="shared" ca="1" si="926"/>
        <v>0</v>
      </c>
    </row>
    <row r="3720" spans="1:11">
      <c r="A3720">
        <f t="shared" si="923"/>
        <v>87</v>
      </c>
      <c r="B3720">
        <f t="shared" si="927"/>
        <v>21</v>
      </c>
      <c r="C3720" s="1" t="s">
        <v>1</v>
      </c>
      <c r="D3720" t="str">
        <f>IF(J3714=0,"",IF(SUM(J3722:J3738)&gt;0,C3720,"}"))</f>
        <v>},</v>
      </c>
      <c r="E3720" t="s">
        <v>105</v>
      </c>
      <c r="F3720" t="s">
        <v>116</v>
      </c>
      <c r="H3720" s="22">
        <f t="shared" si="920"/>
        <v>0</v>
      </c>
      <c r="I3720" s="22" t="s">
        <v>127</v>
      </c>
      <c r="K3720" t="b">
        <f t="shared" ca="1" si="926"/>
        <v>0</v>
      </c>
    </row>
    <row r="3721" spans="1:11">
      <c r="A3721">
        <f t="shared" si="923"/>
        <v>87</v>
      </c>
      <c r="B3721">
        <f t="shared" si="927"/>
        <v>22</v>
      </c>
      <c r="C3721" s="1" t="s">
        <v>0</v>
      </c>
      <c r="D3721" t="str">
        <f>IF(J3722=0,"",C3721)</f>
        <v>{</v>
      </c>
      <c r="E3721" t="s">
        <v>105</v>
      </c>
      <c r="F3721" t="s">
        <v>116</v>
      </c>
      <c r="H3721" s="22">
        <f t="shared" si="920"/>
        <v>0</v>
      </c>
      <c r="I3721" s="22" t="s">
        <v>127</v>
      </c>
      <c r="K3721" t="b">
        <f t="shared" ca="1" si="926"/>
        <v>0</v>
      </c>
    </row>
    <row r="3722" spans="1:11">
      <c r="A3722" s="18">
        <f t="shared" si="923"/>
        <v>87</v>
      </c>
      <c r="B3722" s="18">
        <f t="shared" si="927"/>
        <v>23</v>
      </c>
      <c r="C3722" s="19" t="s">
        <v>15</v>
      </c>
      <c r="D3722" s="18" t="str">
        <f>IF(ISNUMBER(SEARCH("n/a",H3722)),"",CONCATENATE(C3722," ",H3722,","))</f>
        <v>"adult_cny": 1631,</v>
      </c>
      <c r="E3722" s="18" t="s">
        <v>105</v>
      </c>
      <c r="F3722" t="s">
        <v>116</v>
      </c>
      <c r="G3722" t="s">
        <v>119</v>
      </c>
      <c r="H3722" s="22">
        <f t="shared" si="920"/>
        <v>1631</v>
      </c>
      <c r="I3722" s="22" t="s">
        <v>127</v>
      </c>
      <c r="J3722">
        <f>COUNT(H3722:H3725)</f>
        <v>4</v>
      </c>
      <c r="K3722" t="b">
        <f t="shared" ca="1" si="926"/>
        <v>0</v>
      </c>
    </row>
    <row r="3723" spans="1:11">
      <c r="A3723" s="18">
        <f t="shared" si="923"/>
        <v>87</v>
      </c>
      <c r="B3723" s="18">
        <f t="shared" si="927"/>
        <v>24</v>
      </c>
      <c r="C3723" s="19" t="s">
        <v>16</v>
      </c>
      <c r="D3723" s="18" t="str">
        <f t="shared" ref="D3723:D3725" si="929">IF(ISNUMBER(SEARCH("n/a",H3723)),"",CONCATENATE(C3723," ",H3723,","))</f>
        <v>"adult_hkd": 1888,</v>
      </c>
      <c r="E3723" s="18" t="s">
        <v>105</v>
      </c>
      <c r="F3723" t="s">
        <v>116</v>
      </c>
      <c r="G3723" t="s">
        <v>119</v>
      </c>
      <c r="H3723" s="22">
        <f t="shared" si="920"/>
        <v>1888</v>
      </c>
      <c r="I3723" s="22" t="s">
        <v>127</v>
      </c>
      <c r="K3723" t="b">
        <f t="shared" ca="1" si="926"/>
        <v>0</v>
      </c>
    </row>
    <row r="3724" spans="1:11">
      <c r="A3724" s="18">
        <f t="shared" si="923"/>
        <v>87</v>
      </c>
      <c r="B3724" s="18">
        <f t="shared" si="927"/>
        <v>25</v>
      </c>
      <c r="C3724" s="19" t="s">
        <v>17</v>
      </c>
      <c r="D3724" s="18" t="str">
        <f t="shared" si="929"/>
        <v>"child_cny": 815.5,</v>
      </c>
      <c r="E3724" s="18" t="s">
        <v>105</v>
      </c>
      <c r="F3724" t="s">
        <v>116</v>
      </c>
      <c r="G3724" t="s">
        <v>119</v>
      </c>
      <c r="H3724" s="22">
        <f t="shared" si="920"/>
        <v>815.5</v>
      </c>
      <c r="I3724" s="22" t="s">
        <v>127</v>
      </c>
      <c r="K3724" t="b">
        <f t="shared" ca="1" si="926"/>
        <v>0</v>
      </c>
    </row>
    <row r="3725" spans="1:11">
      <c r="A3725" s="18">
        <f t="shared" si="923"/>
        <v>87</v>
      </c>
      <c r="B3725" s="18">
        <f t="shared" si="927"/>
        <v>26</v>
      </c>
      <c r="C3725" s="19" t="s">
        <v>18</v>
      </c>
      <c r="D3725" s="18" t="str">
        <f t="shared" si="929"/>
        <v>"child_hkd": 944,</v>
      </c>
      <c r="E3725" s="18" t="s">
        <v>105</v>
      </c>
      <c r="F3725" t="s">
        <v>116</v>
      </c>
      <c r="G3725" t="s">
        <v>119</v>
      </c>
      <c r="H3725" s="22">
        <f t="shared" si="920"/>
        <v>944</v>
      </c>
      <c r="I3725" s="22" t="s">
        <v>127</v>
      </c>
      <c r="K3725" t="b">
        <f t="shared" ca="1" si="926"/>
        <v>0</v>
      </c>
    </row>
    <row r="3726" spans="1:11">
      <c r="A3726">
        <f t="shared" si="923"/>
        <v>87</v>
      </c>
      <c r="B3726">
        <f t="shared" si="927"/>
        <v>27</v>
      </c>
      <c r="C3726" s="1" t="s">
        <v>11</v>
      </c>
      <c r="D3726" t="str">
        <f>IF(J3722=0,"",C3726)</f>
        <v>"class_title":"premium_class",</v>
      </c>
      <c r="E3726" t="s">
        <v>105</v>
      </c>
      <c r="F3726" t="s">
        <v>116</v>
      </c>
      <c r="H3726" s="22">
        <f t="shared" si="920"/>
        <v>0</v>
      </c>
      <c r="I3726" s="22" t="s">
        <v>127</v>
      </c>
      <c r="K3726" t="b">
        <f t="shared" ca="1" si="926"/>
        <v>0</v>
      </c>
    </row>
    <row r="3727" spans="1:11">
      <c r="A3727">
        <f t="shared" si="923"/>
        <v>87</v>
      </c>
      <c r="B3727">
        <f t="shared" si="927"/>
        <v>28</v>
      </c>
      <c r="C3727" s="1" t="s">
        <v>12</v>
      </c>
      <c r="D3727" t="str">
        <f>IF(J3722=0,"",C3727)</f>
        <v>"class_type":2</v>
      </c>
      <c r="E3727" t="s">
        <v>105</v>
      </c>
      <c r="F3727" t="s">
        <v>116</v>
      </c>
      <c r="H3727" s="22">
        <f t="shared" si="920"/>
        <v>0</v>
      </c>
      <c r="I3727" s="22" t="s">
        <v>127</v>
      </c>
      <c r="K3727" t="b">
        <f t="shared" ca="1" si="926"/>
        <v>0</v>
      </c>
    </row>
    <row r="3728" spans="1:11">
      <c r="A3728">
        <f t="shared" si="923"/>
        <v>87</v>
      </c>
      <c r="B3728">
        <f t="shared" si="927"/>
        <v>29</v>
      </c>
      <c r="C3728" s="1" t="s">
        <v>1</v>
      </c>
      <c r="D3728" t="str">
        <f>IF(J3722=0,"",IF(SUM(J3730:J3746)&gt;0,C3728,"}"))</f>
        <v>},</v>
      </c>
      <c r="E3728" t="s">
        <v>105</v>
      </c>
      <c r="F3728" t="s">
        <v>116</v>
      </c>
      <c r="H3728" s="22">
        <f t="shared" si="920"/>
        <v>0</v>
      </c>
      <c r="I3728" s="22" t="s">
        <v>127</v>
      </c>
      <c r="K3728" t="b">
        <f t="shared" ca="1" si="926"/>
        <v>0</v>
      </c>
    </row>
    <row r="3729" spans="1:11">
      <c r="A3729">
        <f t="shared" si="923"/>
        <v>87</v>
      </c>
      <c r="B3729">
        <f t="shared" si="927"/>
        <v>30</v>
      </c>
      <c r="C3729" s="1" t="s">
        <v>0</v>
      </c>
      <c r="D3729" t="str">
        <f>IF(J3730=0,"",C3729)</f>
        <v>{</v>
      </c>
      <c r="E3729" t="s">
        <v>105</v>
      </c>
      <c r="F3729" t="s">
        <v>116</v>
      </c>
      <c r="H3729" s="22">
        <f t="shared" si="920"/>
        <v>0</v>
      </c>
      <c r="I3729" s="22" t="s">
        <v>127</v>
      </c>
      <c r="K3729" t="b">
        <f t="shared" ca="1" si="926"/>
        <v>0</v>
      </c>
    </row>
    <row r="3730" spans="1:11">
      <c r="A3730" s="20">
        <f t="shared" si="923"/>
        <v>87</v>
      </c>
      <c r="B3730" s="20">
        <f t="shared" si="927"/>
        <v>31</v>
      </c>
      <c r="C3730" s="21" t="s">
        <v>15</v>
      </c>
      <c r="D3730" s="20" t="str">
        <f>IF(ISNUMBER(SEARCH("n/a",H3730)),"",CONCATENATE(C3730," ",H3730,","))</f>
        <v>"adult_cny": 2709,</v>
      </c>
      <c r="E3730" s="20" t="s">
        <v>105</v>
      </c>
      <c r="F3730" t="s">
        <v>116</v>
      </c>
      <c r="G3730" t="s">
        <v>120</v>
      </c>
      <c r="H3730" s="22">
        <f t="shared" si="920"/>
        <v>2709</v>
      </c>
      <c r="I3730" s="22" t="s">
        <v>127</v>
      </c>
      <c r="J3730">
        <f>COUNT(H3730:H3733)</f>
        <v>4</v>
      </c>
      <c r="K3730" t="b">
        <f t="shared" ca="1" si="926"/>
        <v>0</v>
      </c>
    </row>
    <row r="3731" spans="1:11">
      <c r="A3731" s="20">
        <f t="shared" si="923"/>
        <v>87</v>
      </c>
      <c r="B3731" s="20">
        <f t="shared" si="927"/>
        <v>32</v>
      </c>
      <c r="C3731" s="21" t="s">
        <v>16</v>
      </c>
      <c r="D3731" s="20" t="str">
        <f t="shared" ref="D3731:D3733" si="930">IF(ISNUMBER(SEARCH("n/a",H3731)),"",CONCATENATE(C3731," ",H3731,","))</f>
        <v>"adult_hkd": 3135,</v>
      </c>
      <c r="E3731" s="20" t="s">
        <v>105</v>
      </c>
      <c r="F3731" t="s">
        <v>116</v>
      </c>
      <c r="G3731" t="s">
        <v>120</v>
      </c>
      <c r="H3731" s="22">
        <f t="shared" si="920"/>
        <v>3135</v>
      </c>
      <c r="I3731" s="22" t="s">
        <v>127</v>
      </c>
      <c r="K3731" t="b">
        <f t="shared" ca="1" si="926"/>
        <v>0</v>
      </c>
    </row>
    <row r="3732" spans="1:11">
      <c r="A3732" s="20">
        <f t="shared" si="923"/>
        <v>87</v>
      </c>
      <c r="B3732" s="20">
        <f t="shared" si="927"/>
        <v>33</v>
      </c>
      <c r="C3732" s="21" t="s">
        <v>17</v>
      </c>
      <c r="D3732" s="20" t="str">
        <f t="shared" si="930"/>
        <v>"child_cny": 1354.5,</v>
      </c>
      <c r="E3732" s="20" t="s">
        <v>105</v>
      </c>
      <c r="F3732" t="s">
        <v>116</v>
      </c>
      <c r="G3732" t="s">
        <v>120</v>
      </c>
      <c r="H3732" s="22">
        <f t="shared" si="920"/>
        <v>1354.5</v>
      </c>
      <c r="I3732" s="22" t="s">
        <v>127</v>
      </c>
      <c r="K3732" t="b">
        <f t="shared" ca="1" si="926"/>
        <v>0</v>
      </c>
    </row>
    <row r="3733" spans="1:11">
      <c r="A3733" s="20">
        <f t="shared" si="923"/>
        <v>87</v>
      </c>
      <c r="B3733" s="20">
        <f t="shared" si="927"/>
        <v>34</v>
      </c>
      <c r="C3733" s="21" t="s">
        <v>18</v>
      </c>
      <c r="D3733" s="20" t="str">
        <f t="shared" si="930"/>
        <v>"child_hkd": 1568,</v>
      </c>
      <c r="E3733" s="20" t="s">
        <v>105</v>
      </c>
      <c r="F3733" t="s">
        <v>116</v>
      </c>
      <c r="G3733" t="s">
        <v>120</v>
      </c>
      <c r="H3733" s="22">
        <f t="shared" si="920"/>
        <v>1568</v>
      </c>
      <c r="I3733" s="22" t="s">
        <v>127</v>
      </c>
      <c r="K3733" t="b">
        <f t="shared" ca="1" si="926"/>
        <v>0</v>
      </c>
    </row>
    <row r="3734" spans="1:11">
      <c r="A3734">
        <f t="shared" si="923"/>
        <v>87</v>
      </c>
      <c r="B3734">
        <f t="shared" si="927"/>
        <v>35</v>
      </c>
      <c r="C3734" s="1" t="s">
        <v>13</v>
      </c>
      <c r="D3734" t="str">
        <f>IF(J3730=0,"",C3734)</f>
        <v>"class_title":"business_class",</v>
      </c>
      <c r="E3734" t="s">
        <v>105</v>
      </c>
      <c r="F3734" t="s">
        <v>116</v>
      </c>
      <c r="H3734" s="22">
        <f t="shared" si="920"/>
        <v>0</v>
      </c>
      <c r="I3734" s="22" t="s">
        <v>127</v>
      </c>
      <c r="K3734" t="b">
        <f t="shared" ca="1" si="926"/>
        <v>0</v>
      </c>
    </row>
    <row r="3735" spans="1:11">
      <c r="A3735">
        <f t="shared" si="923"/>
        <v>87</v>
      </c>
      <c r="B3735">
        <f t="shared" si="927"/>
        <v>36</v>
      </c>
      <c r="C3735" s="1" t="s">
        <v>14</v>
      </c>
      <c r="D3735" t="str">
        <f>IF(J3730=0,"",C3735)</f>
        <v>"class_type":1</v>
      </c>
      <c r="E3735" t="s">
        <v>105</v>
      </c>
      <c r="F3735" t="s">
        <v>116</v>
      </c>
      <c r="H3735" s="22">
        <f t="shared" si="920"/>
        <v>0</v>
      </c>
      <c r="I3735" s="22" t="s">
        <v>127</v>
      </c>
      <c r="K3735" t="b">
        <f t="shared" ca="1" si="926"/>
        <v>0</v>
      </c>
    </row>
    <row r="3736" spans="1:11">
      <c r="A3736">
        <f t="shared" si="923"/>
        <v>87</v>
      </c>
      <c r="B3736">
        <f t="shared" si="927"/>
        <v>37</v>
      </c>
      <c r="C3736" s="1" t="s">
        <v>2</v>
      </c>
      <c r="D3736" t="str">
        <f>IF(J3730=0,"",C3736)</f>
        <v>}</v>
      </c>
      <c r="E3736" t="s">
        <v>105</v>
      </c>
      <c r="F3736" t="s">
        <v>116</v>
      </c>
      <c r="H3736" s="22">
        <f t="shared" si="920"/>
        <v>0</v>
      </c>
      <c r="I3736" s="22" t="s">
        <v>127</v>
      </c>
      <c r="K3736" t="b">
        <f t="shared" ca="1" si="926"/>
        <v>0</v>
      </c>
    </row>
    <row r="3737" spans="1:11">
      <c r="A3737">
        <f t="shared" si="923"/>
        <v>87</v>
      </c>
      <c r="B3737">
        <f t="shared" si="927"/>
        <v>38</v>
      </c>
      <c r="C3737" s="1" t="s">
        <v>3</v>
      </c>
      <c r="D3737" t="str">
        <f t="shared" ref="D3737:D3739" si="931">C3737</f>
        <v>]</v>
      </c>
      <c r="E3737" t="s">
        <v>105</v>
      </c>
      <c r="F3737" t="s">
        <v>116</v>
      </c>
      <c r="H3737" s="22">
        <f t="shared" si="920"/>
        <v>0</v>
      </c>
      <c r="I3737" s="22" t="s">
        <v>127</v>
      </c>
      <c r="K3737" t="b">
        <f t="shared" ca="1" si="926"/>
        <v>0</v>
      </c>
    </row>
    <row r="3738" spans="1:11">
      <c r="A3738">
        <f t="shared" si="923"/>
        <v>87</v>
      </c>
      <c r="B3738">
        <f t="shared" si="927"/>
        <v>39</v>
      </c>
      <c r="C3738" s="1" t="s">
        <v>2</v>
      </c>
      <c r="D3738" t="str">
        <f t="shared" si="931"/>
        <v>}</v>
      </c>
      <c r="E3738" t="s">
        <v>105</v>
      </c>
      <c r="F3738" t="s">
        <v>116</v>
      </c>
      <c r="H3738" s="22">
        <f t="shared" si="920"/>
        <v>0</v>
      </c>
      <c r="I3738" s="22" t="s">
        <v>127</v>
      </c>
      <c r="K3738" t="b">
        <f t="shared" ca="1" si="926"/>
        <v>0</v>
      </c>
    </row>
    <row r="3739" spans="1:11">
      <c r="A3739">
        <f t="shared" si="923"/>
        <v>87</v>
      </c>
      <c r="B3739">
        <f t="shared" si="927"/>
        <v>40</v>
      </c>
      <c r="C3739" s="1" t="s">
        <v>4</v>
      </c>
      <c r="D3739" t="str">
        <f t="shared" si="931"/>
        <v>],</v>
      </c>
      <c r="E3739" t="s">
        <v>105</v>
      </c>
      <c r="F3739" t="s">
        <v>116</v>
      </c>
      <c r="H3739" s="22">
        <f t="shared" si="920"/>
        <v>0</v>
      </c>
      <c r="I3739" s="22" t="s">
        <v>127</v>
      </c>
      <c r="K3739" t="b">
        <f t="shared" ca="1" si="926"/>
        <v>0</v>
      </c>
    </row>
    <row r="3740" spans="1:11">
      <c r="A3740">
        <f t="shared" si="923"/>
        <v>87</v>
      </c>
      <c r="B3740">
        <f t="shared" si="927"/>
        <v>41</v>
      </c>
      <c r="C3740" s="1" t="s">
        <v>19</v>
      </c>
      <c r="D3740" t="str">
        <f>CONCATENATE(C3740," ",A3740,",")</f>
        <v>"fee_id": 87,</v>
      </c>
      <c r="E3740" t="s">
        <v>105</v>
      </c>
      <c r="F3740" t="s">
        <v>116</v>
      </c>
      <c r="H3740" s="22">
        <f t="shared" si="920"/>
        <v>0</v>
      </c>
      <c r="I3740" s="22" t="s">
        <v>127</v>
      </c>
      <c r="K3740" t="b">
        <f t="shared" ca="1" si="926"/>
        <v>0</v>
      </c>
    </row>
    <row r="3741" spans="1:11">
      <c r="A3741">
        <f t="shared" si="923"/>
        <v>87</v>
      </c>
      <c r="B3741">
        <f t="shared" si="927"/>
        <v>42</v>
      </c>
      <c r="C3741" s="1" t="s">
        <v>129</v>
      </c>
      <c r="D3741" t="str">
        <f>CONCATENATE(C3741,E3741,"2",F3741,"""")</f>
        <v>"route_id": "ZZD2WEK"</v>
      </c>
      <c r="E3741" t="s">
        <v>105</v>
      </c>
      <c r="F3741" t="s">
        <v>116</v>
      </c>
      <c r="H3741" s="22">
        <f t="shared" si="920"/>
        <v>0</v>
      </c>
      <c r="I3741" s="22" t="s">
        <v>127</v>
      </c>
      <c r="K3741" t="b">
        <f t="shared" ca="1" si="926"/>
        <v>0</v>
      </c>
    </row>
    <row r="3742" spans="1:11">
      <c r="A3742">
        <f t="shared" si="923"/>
        <v>87</v>
      </c>
      <c r="B3742">
        <f t="shared" si="927"/>
        <v>43</v>
      </c>
      <c r="C3742" s="1" t="s">
        <v>1</v>
      </c>
      <c r="D3742" t="str">
        <f>IF(D3743="","}",C3742)</f>
        <v>},</v>
      </c>
      <c r="E3742" t="s">
        <v>105</v>
      </c>
      <c r="F3742" t="s">
        <v>116</v>
      </c>
      <c r="H3742" s="22">
        <f t="shared" si="920"/>
        <v>0</v>
      </c>
      <c r="I3742" s="22" t="s">
        <v>127</v>
      </c>
      <c r="K3742" t="b">
        <f t="shared" ca="1" si="926"/>
        <v>0</v>
      </c>
    </row>
    <row r="3743" spans="1:11">
      <c r="A3743">
        <f t="shared" si="923"/>
        <v>88</v>
      </c>
      <c r="B3743">
        <f t="shared" si="927"/>
        <v>1</v>
      </c>
      <c r="C3743" s="1" t="s">
        <v>0</v>
      </c>
      <c r="D3743" t="str">
        <f>C3743</f>
        <v>{</v>
      </c>
      <c r="E3743" t="s">
        <v>107</v>
      </c>
      <c r="F3743" t="s">
        <v>116</v>
      </c>
      <c r="H3743" s="22">
        <f t="shared" si="920"/>
        <v>0</v>
      </c>
      <c r="I3743" s="22" t="s">
        <v>127</v>
      </c>
      <c r="K3743" t="b">
        <f t="shared" ca="1" si="926"/>
        <v>0</v>
      </c>
    </row>
    <row r="3744" spans="1:11">
      <c r="A3744">
        <f t="shared" si="923"/>
        <v>88</v>
      </c>
      <c r="B3744">
        <f t="shared" si="927"/>
        <v>2</v>
      </c>
      <c r="C3744" s="1" t="s">
        <v>5</v>
      </c>
      <c r="D3744" t="str">
        <f t="shared" ref="D3744:D3747" si="932">C3744</f>
        <v>"fee_data":[</v>
      </c>
      <c r="E3744" t="s">
        <v>107</v>
      </c>
      <c r="F3744" t="s">
        <v>116</v>
      </c>
      <c r="H3744" s="22">
        <f t="shared" si="920"/>
        <v>0</v>
      </c>
      <c r="I3744" s="22" t="s">
        <v>127</v>
      </c>
      <c r="K3744" t="b">
        <f t="shared" ca="1" si="926"/>
        <v>0</v>
      </c>
    </row>
    <row r="3745" spans="1:11">
      <c r="A3745">
        <f t="shared" si="923"/>
        <v>88</v>
      </c>
      <c r="B3745">
        <f t="shared" si="927"/>
        <v>3</v>
      </c>
      <c r="C3745" s="1" t="s">
        <v>0</v>
      </c>
      <c r="D3745" t="str">
        <f t="shared" si="932"/>
        <v>{</v>
      </c>
      <c r="E3745" t="s">
        <v>107</v>
      </c>
      <c r="F3745" t="s">
        <v>116</v>
      </c>
      <c r="H3745" s="22">
        <f t="shared" si="920"/>
        <v>0</v>
      </c>
      <c r="I3745" s="22" t="s">
        <v>127</v>
      </c>
      <c r="K3745" t="b">
        <f t="shared" ca="1" si="926"/>
        <v>0</v>
      </c>
    </row>
    <row r="3746" spans="1:11">
      <c r="A3746">
        <f t="shared" si="923"/>
        <v>88</v>
      </c>
      <c r="B3746">
        <f t="shared" si="927"/>
        <v>4</v>
      </c>
      <c r="C3746" s="24" t="s">
        <v>133</v>
      </c>
      <c r="D3746" t="str">
        <f>CONCATENATE(C3746,$M$1,",",$N$1,""",")</f>
        <v>"fee_date":"2019,2",</v>
      </c>
      <c r="E3746" t="s">
        <v>107</v>
      </c>
      <c r="F3746" t="s">
        <v>116</v>
      </c>
      <c r="H3746" s="22">
        <f t="shared" si="920"/>
        <v>0</v>
      </c>
      <c r="I3746" s="22" t="s">
        <v>127</v>
      </c>
      <c r="K3746" t="b">
        <f t="shared" ca="1" si="926"/>
        <v>0</v>
      </c>
    </row>
    <row r="3747" spans="1:11">
      <c r="A3747">
        <f t="shared" si="923"/>
        <v>88</v>
      </c>
      <c r="B3747">
        <f t="shared" si="927"/>
        <v>5</v>
      </c>
      <c r="C3747" s="1" t="s">
        <v>6</v>
      </c>
      <c r="D3747" t="str">
        <f t="shared" si="932"/>
        <v>"fee_detail":[</v>
      </c>
      <c r="E3747" t="s">
        <v>107</v>
      </c>
      <c r="F3747" t="s">
        <v>116</v>
      </c>
      <c r="H3747" s="22">
        <f t="shared" si="920"/>
        <v>0</v>
      </c>
      <c r="I3747" s="22" t="s">
        <v>127</v>
      </c>
      <c r="K3747" t="b">
        <f t="shared" ca="1" si="926"/>
        <v>0</v>
      </c>
    </row>
    <row r="3748" spans="1:11">
      <c r="A3748">
        <f t="shared" si="923"/>
        <v>88</v>
      </c>
      <c r="B3748">
        <f t="shared" si="927"/>
        <v>6</v>
      </c>
      <c r="C3748" s="1" t="s">
        <v>0</v>
      </c>
      <c r="D3748" t="str">
        <f>IF(J3749=0,"",C3748)</f>
        <v>{</v>
      </c>
      <c r="E3748" t="s">
        <v>107</v>
      </c>
      <c r="F3748" t="s">
        <v>116</v>
      </c>
      <c r="H3748" s="22">
        <f t="shared" si="920"/>
        <v>0</v>
      </c>
      <c r="I3748" s="22" t="s">
        <v>127</v>
      </c>
      <c r="K3748" t="b">
        <f t="shared" ca="1" si="926"/>
        <v>0</v>
      </c>
    </row>
    <row r="3749" spans="1:11">
      <c r="A3749" s="14">
        <f t="shared" si="923"/>
        <v>88</v>
      </c>
      <c r="B3749" s="14">
        <f t="shared" si="927"/>
        <v>7</v>
      </c>
      <c r="C3749" s="15" t="s">
        <v>15</v>
      </c>
      <c r="D3749" s="14" t="str">
        <f>IF(ISNUMBER(SEARCH("n/a",H3749)),"",CONCATENATE(C3749," ",H3749,","))</f>
        <v>"adult_cny": 509,</v>
      </c>
      <c r="E3749" s="14" t="s">
        <v>107</v>
      </c>
      <c r="F3749" t="s">
        <v>116</v>
      </c>
      <c r="G3749" t="s">
        <v>117</v>
      </c>
      <c r="H3749" s="22">
        <f t="shared" si="920"/>
        <v>509</v>
      </c>
      <c r="I3749" s="22" t="s">
        <v>127</v>
      </c>
      <c r="J3749">
        <f>COUNT(H3749:H3752)</f>
        <v>4</v>
      </c>
      <c r="K3749" t="b">
        <f t="shared" ca="1" si="926"/>
        <v>0</v>
      </c>
    </row>
    <row r="3750" spans="1:11">
      <c r="A3750" s="14">
        <f t="shared" si="923"/>
        <v>88</v>
      </c>
      <c r="B3750" s="14">
        <f t="shared" si="927"/>
        <v>8</v>
      </c>
      <c r="C3750" s="15" t="s">
        <v>16</v>
      </c>
      <c r="D3750" s="14" t="str">
        <f t="shared" ref="D3750:D3752" si="933">IF(ISNUMBER(SEARCH("n/a",H3750)),"",CONCATENATE(C3750," ",H3750,","))</f>
        <v>"adult_hkd": 589,</v>
      </c>
      <c r="E3750" s="14" t="s">
        <v>107</v>
      </c>
      <c r="F3750" t="s">
        <v>116</v>
      </c>
      <c r="G3750" t="s">
        <v>117</v>
      </c>
      <c r="H3750" s="22">
        <f t="shared" ref="H3750:H3785" si="934">H1858</f>
        <v>589</v>
      </c>
      <c r="I3750" s="22" t="s">
        <v>127</v>
      </c>
      <c r="K3750" t="b">
        <f t="shared" ca="1" si="926"/>
        <v>0</v>
      </c>
    </row>
    <row r="3751" spans="1:11">
      <c r="A3751" s="14">
        <f t="shared" si="923"/>
        <v>88</v>
      </c>
      <c r="B3751" s="14">
        <f t="shared" si="927"/>
        <v>9</v>
      </c>
      <c r="C3751" s="15" t="s">
        <v>17</v>
      </c>
      <c r="D3751" s="14" t="str">
        <f t="shared" si="933"/>
        <v>"child_cny": 254.5,</v>
      </c>
      <c r="E3751" s="14" t="s">
        <v>107</v>
      </c>
      <c r="F3751" t="s">
        <v>116</v>
      </c>
      <c r="G3751" t="s">
        <v>117</v>
      </c>
      <c r="H3751" s="22">
        <f t="shared" si="934"/>
        <v>254.5</v>
      </c>
      <c r="I3751" s="22" t="s">
        <v>127</v>
      </c>
      <c r="K3751" t="b">
        <f t="shared" ca="1" si="926"/>
        <v>0</v>
      </c>
    </row>
    <row r="3752" spans="1:11">
      <c r="A3752" s="14">
        <f t="shared" si="923"/>
        <v>88</v>
      </c>
      <c r="B3752" s="14">
        <f t="shared" si="927"/>
        <v>10</v>
      </c>
      <c r="C3752" s="15" t="s">
        <v>18</v>
      </c>
      <c r="D3752" s="14" t="str">
        <f t="shared" si="933"/>
        <v>"child_hkd": 295,</v>
      </c>
      <c r="E3752" s="14" t="s">
        <v>107</v>
      </c>
      <c r="F3752" t="s">
        <v>116</v>
      </c>
      <c r="G3752" t="s">
        <v>117</v>
      </c>
      <c r="H3752" s="22">
        <f t="shared" si="934"/>
        <v>295</v>
      </c>
      <c r="I3752" s="22" t="s">
        <v>127</v>
      </c>
      <c r="K3752" t="b">
        <f t="shared" ca="1" si="926"/>
        <v>0</v>
      </c>
    </row>
    <row r="3753" spans="1:11">
      <c r="A3753">
        <f t="shared" si="923"/>
        <v>88</v>
      </c>
      <c r="B3753">
        <f t="shared" si="927"/>
        <v>11</v>
      </c>
      <c r="C3753" s="1" t="s">
        <v>7</v>
      </c>
      <c r="D3753" t="str">
        <f>IF(J3749=0,"",C3753)</f>
        <v>"class_title":"second_class",</v>
      </c>
      <c r="E3753" t="s">
        <v>107</v>
      </c>
      <c r="F3753" t="s">
        <v>116</v>
      </c>
      <c r="H3753" s="22">
        <f t="shared" si="934"/>
        <v>0</v>
      </c>
      <c r="I3753" s="22" t="s">
        <v>127</v>
      </c>
      <c r="K3753" t="b">
        <f t="shared" ca="1" si="926"/>
        <v>0</v>
      </c>
    </row>
    <row r="3754" spans="1:11">
      <c r="A3754">
        <f t="shared" si="923"/>
        <v>88</v>
      </c>
      <c r="B3754">
        <f t="shared" si="927"/>
        <v>12</v>
      </c>
      <c r="C3754" s="1" t="s">
        <v>8</v>
      </c>
      <c r="D3754" t="str">
        <f>IF(J3749=0,"",C3754)</f>
        <v>"class_type":4</v>
      </c>
      <c r="E3754" t="s">
        <v>107</v>
      </c>
      <c r="F3754" t="s">
        <v>116</v>
      </c>
      <c r="H3754" s="22">
        <f t="shared" si="934"/>
        <v>0</v>
      </c>
      <c r="I3754" s="22" t="s">
        <v>127</v>
      </c>
      <c r="K3754" t="b">
        <f t="shared" ca="1" si="926"/>
        <v>0</v>
      </c>
    </row>
    <row r="3755" spans="1:11">
      <c r="A3755">
        <f t="shared" si="923"/>
        <v>88</v>
      </c>
      <c r="B3755">
        <f t="shared" si="927"/>
        <v>13</v>
      </c>
      <c r="C3755" s="1" t="s">
        <v>1</v>
      </c>
      <c r="D3755" t="str">
        <f>IF(J3749=0,"",IF(SUM(J3757:J3773)&gt;0,C3755,"}"))</f>
        <v>},</v>
      </c>
      <c r="E3755" t="s">
        <v>107</v>
      </c>
      <c r="F3755" t="s">
        <v>116</v>
      </c>
      <c r="H3755" s="22">
        <f t="shared" si="934"/>
        <v>0</v>
      </c>
      <c r="I3755" s="22" t="s">
        <v>127</v>
      </c>
      <c r="K3755" t="b">
        <f t="shared" ca="1" si="926"/>
        <v>0</v>
      </c>
    </row>
    <row r="3756" spans="1:11">
      <c r="A3756">
        <f t="shared" si="923"/>
        <v>88</v>
      </c>
      <c r="B3756">
        <f t="shared" si="927"/>
        <v>14</v>
      </c>
      <c r="C3756" s="1" t="s">
        <v>0</v>
      </c>
      <c r="D3756" t="str">
        <f>IF(J3757=0,"",C3756)</f>
        <v>{</v>
      </c>
      <c r="E3756" t="s">
        <v>107</v>
      </c>
      <c r="F3756" t="s">
        <v>116</v>
      </c>
      <c r="H3756" s="22">
        <f t="shared" si="934"/>
        <v>0</v>
      </c>
      <c r="I3756" s="22" t="s">
        <v>127</v>
      </c>
      <c r="K3756" t="b">
        <f t="shared" ca="1" si="926"/>
        <v>0</v>
      </c>
    </row>
    <row r="3757" spans="1:11">
      <c r="A3757" s="16">
        <f t="shared" si="923"/>
        <v>88</v>
      </c>
      <c r="B3757" s="16">
        <f t="shared" si="927"/>
        <v>15</v>
      </c>
      <c r="C3757" s="17" t="s">
        <v>15</v>
      </c>
      <c r="D3757" s="16" t="str">
        <f>IF(ISNUMBER(SEARCH("n/a",H3757)),"",CONCATENATE(C3757," ",H3757,","))</f>
        <v>"adult_cny": 813,</v>
      </c>
      <c r="E3757" s="16" t="s">
        <v>107</v>
      </c>
      <c r="F3757" t="s">
        <v>116</v>
      </c>
      <c r="G3757" t="s">
        <v>118</v>
      </c>
      <c r="H3757" s="22">
        <f t="shared" si="934"/>
        <v>813</v>
      </c>
      <c r="I3757" s="22" t="s">
        <v>127</v>
      </c>
      <c r="J3757">
        <f>COUNT(H3757:H3760)</f>
        <v>4</v>
      </c>
      <c r="K3757" t="b">
        <f t="shared" ca="1" si="926"/>
        <v>0</v>
      </c>
    </row>
    <row r="3758" spans="1:11">
      <c r="A3758" s="16">
        <f t="shared" si="923"/>
        <v>88</v>
      </c>
      <c r="B3758" s="16">
        <f t="shared" si="927"/>
        <v>16</v>
      </c>
      <c r="C3758" s="17" t="s">
        <v>16</v>
      </c>
      <c r="D3758" s="16" t="str">
        <f t="shared" ref="D3758:D3760" si="935">IF(ISNUMBER(SEARCH("n/a",H3758)),"",CONCATENATE(C3758," ",H3758,","))</f>
        <v>"adult_hkd": 941,</v>
      </c>
      <c r="E3758" s="16" t="s">
        <v>107</v>
      </c>
      <c r="F3758" t="s">
        <v>116</v>
      </c>
      <c r="G3758" t="s">
        <v>118</v>
      </c>
      <c r="H3758" s="22">
        <f t="shared" si="934"/>
        <v>941</v>
      </c>
      <c r="I3758" s="22" t="s">
        <v>127</v>
      </c>
      <c r="K3758" t="b">
        <f t="shared" ca="1" si="926"/>
        <v>0</v>
      </c>
    </row>
    <row r="3759" spans="1:11">
      <c r="A3759" s="16">
        <f t="shared" si="923"/>
        <v>88</v>
      </c>
      <c r="B3759" s="16">
        <f t="shared" si="927"/>
        <v>17</v>
      </c>
      <c r="C3759" s="17" t="s">
        <v>17</v>
      </c>
      <c r="D3759" s="16" t="str">
        <f t="shared" si="935"/>
        <v>"child_cny": 406.5,</v>
      </c>
      <c r="E3759" s="16" t="s">
        <v>107</v>
      </c>
      <c r="F3759" t="s">
        <v>116</v>
      </c>
      <c r="G3759" t="s">
        <v>118</v>
      </c>
      <c r="H3759" s="22">
        <f t="shared" si="934"/>
        <v>406.5</v>
      </c>
      <c r="I3759" s="22" t="s">
        <v>127</v>
      </c>
      <c r="K3759" t="b">
        <f t="shared" ca="1" si="926"/>
        <v>0</v>
      </c>
    </row>
    <row r="3760" spans="1:11">
      <c r="A3760" s="16">
        <f t="shared" si="923"/>
        <v>88</v>
      </c>
      <c r="B3760" s="16">
        <f t="shared" si="927"/>
        <v>18</v>
      </c>
      <c r="C3760" s="17" t="s">
        <v>18</v>
      </c>
      <c r="D3760" s="16" t="str">
        <f t="shared" si="935"/>
        <v>"child_hkd": 470,</v>
      </c>
      <c r="E3760" s="16" t="s">
        <v>107</v>
      </c>
      <c r="F3760" t="s">
        <v>116</v>
      </c>
      <c r="G3760" t="s">
        <v>118</v>
      </c>
      <c r="H3760" s="22">
        <f t="shared" si="934"/>
        <v>470</v>
      </c>
      <c r="I3760" s="22" t="s">
        <v>127</v>
      </c>
      <c r="K3760" t="b">
        <f t="shared" ca="1" si="926"/>
        <v>0</v>
      </c>
    </row>
    <row r="3761" spans="1:11">
      <c r="A3761">
        <f t="shared" si="923"/>
        <v>88</v>
      </c>
      <c r="B3761">
        <f t="shared" si="927"/>
        <v>19</v>
      </c>
      <c r="C3761" s="1" t="s">
        <v>9</v>
      </c>
      <c r="D3761" t="str">
        <f>IF(J3757=0,"",C3761)</f>
        <v>"class_title":"first_class",</v>
      </c>
      <c r="E3761" t="s">
        <v>107</v>
      </c>
      <c r="F3761" t="s">
        <v>116</v>
      </c>
      <c r="H3761" s="22">
        <f t="shared" si="934"/>
        <v>0</v>
      </c>
      <c r="I3761" s="22" t="s">
        <v>127</v>
      </c>
      <c r="K3761" t="b">
        <f t="shared" ca="1" si="926"/>
        <v>0</v>
      </c>
    </row>
    <row r="3762" spans="1:11">
      <c r="A3762">
        <f t="shared" si="923"/>
        <v>88</v>
      </c>
      <c r="B3762">
        <f t="shared" si="927"/>
        <v>20</v>
      </c>
      <c r="C3762" s="1" t="s">
        <v>10</v>
      </c>
      <c r="D3762" t="str">
        <f>IF(J3757=0,"",C3762)</f>
        <v>"class_type":3</v>
      </c>
      <c r="E3762" t="s">
        <v>107</v>
      </c>
      <c r="F3762" t="s">
        <v>116</v>
      </c>
      <c r="H3762" s="22">
        <f t="shared" si="934"/>
        <v>0</v>
      </c>
      <c r="I3762" s="22" t="s">
        <v>127</v>
      </c>
      <c r="K3762" t="b">
        <f t="shared" ca="1" si="926"/>
        <v>0</v>
      </c>
    </row>
    <row r="3763" spans="1:11">
      <c r="A3763">
        <f t="shared" si="923"/>
        <v>88</v>
      </c>
      <c r="B3763">
        <f t="shared" si="927"/>
        <v>21</v>
      </c>
      <c r="C3763" s="1" t="s">
        <v>1</v>
      </c>
      <c r="D3763" t="str">
        <f>IF(J3757=0,"",IF(SUM(J3765:J3781)&gt;0,C3763,"}"))</f>
        <v>},</v>
      </c>
      <c r="E3763" t="s">
        <v>107</v>
      </c>
      <c r="F3763" t="s">
        <v>116</v>
      </c>
      <c r="H3763" s="22">
        <f t="shared" si="934"/>
        <v>0</v>
      </c>
      <c r="I3763" s="22" t="s">
        <v>127</v>
      </c>
      <c r="K3763" t="b">
        <f t="shared" ca="1" si="926"/>
        <v>0</v>
      </c>
    </row>
    <row r="3764" spans="1:11">
      <c r="A3764">
        <f t="shared" si="923"/>
        <v>88</v>
      </c>
      <c r="B3764">
        <f t="shared" si="927"/>
        <v>22</v>
      </c>
      <c r="C3764" s="1" t="s">
        <v>0</v>
      </c>
      <c r="D3764" t="str">
        <f>IF(J3765=0,"",C3764)</f>
        <v>{</v>
      </c>
      <c r="E3764" t="s">
        <v>107</v>
      </c>
      <c r="F3764" t="s">
        <v>116</v>
      </c>
      <c r="H3764" s="22">
        <f t="shared" si="934"/>
        <v>0</v>
      </c>
      <c r="I3764" s="22" t="s">
        <v>127</v>
      </c>
      <c r="K3764" t="b">
        <f t="shared" ca="1" si="926"/>
        <v>0</v>
      </c>
    </row>
    <row r="3765" spans="1:11">
      <c r="A3765" s="18">
        <f t="shared" ref="A3765:A3785" si="936">ROUNDUP((ROW(C3765)-1)/43,0)</f>
        <v>88</v>
      </c>
      <c r="B3765" s="18">
        <f t="shared" si="927"/>
        <v>23</v>
      </c>
      <c r="C3765" s="19" t="s">
        <v>15</v>
      </c>
      <c r="D3765" s="18" t="str">
        <f>IF(ISNUMBER(SEARCH("n/a",H3765)),"",CONCATENATE(C3765," ",H3765,","))</f>
        <v>"adult_cny": 946,</v>
      </c>
      <c r="E3765" s="18" t="s">
        <v>107</v>
      </c>
      <c r="F3765" t="s">
        <v>116</v>
      </c>
      <c r="G3765" t="s">
        <v>119</v>
      </c>
      <c r="H3765" s="22">
        <f t="shared" si="934"/>
        <v>946</v>
      </c>
      <c r="I3765" s="22" t="s">
        <v>127</v>
      </c>
      <c r="J3765">
        <f>COUNT(H3765:H3768)</f>
        <v>4</v>
      </c>
      <c r="K3765" t="b">
        <f t="shared" ca="1" si="926"/>
        <v>0</v>
      </c>
    </row>
    <row r="3766" spans="1:11">
      <c r="A3766" s="18">
        <f t="shared" si="936"/>
        <v>88</v>
      </c>
      <c r="B3766" s="18">
        <f t="shared" si="927"/>
        <v>24</v>
      </c>
      <c r="C3766" s="19" t="s">
        <v>16</v>
      </c>
      <c r="D3766" s="18" t="str">
        <f t="shared" ref="D3766:D3768" si="937">IF(ISNUMBER(SEARCH("n/a",H3766)),"",CONCATENATE(C3766," ",H3766,","))</f>
        <v>"adult_hkd": 1095,</v>
      </c>
      <c r="E3766" s="18" t="s">
        <v>107</v>
      </c>
      <c r="F3766" t="s">
        <v>116</v>
      </c>
      <c r="G3766" t="s">
        <v>119</v>
      </c>
      <c r="H3766" s="22">
        <f t="shared" si="934"/>
        <v>1095</v>
      </c>
      <c r="I3766" s="22" t="s">
        <v>127</v>
      </c>
      <c r="K3766" t="b">
        <f t="shared" ca="1" si="926"/>
        <v>0</v>
      </c>
    </row>
    <row r="3767" spans="1:11">
      <c r="A3767" s="18">
        <f t="shared" si="936"/>
        <v>88</v>
      </c>
      <c r="B3767" s="18">
        <f t="shared" si="927"/>
        <v>25</v>
      </c>
      <c r="C3767" s="19" t="s">
        <v>17</v>
      </c>
      <c r="D3767" s="18" t="str">
        <f t="shared" si="937"/>
        <v>"child_cny": 473,</v>
      </c>
      <c r="E3767" s="18" t="s">
        <v>107</v>
      </c>
      <c r="F3767" t="s">
        <v>116</v>
      </c>
      <c r="G3767" t="s">
        <v>119</v>
      </c>
      <c r="H3767" s="22">
        <f t="shared" si="934"/>
        <v>473</v>
      </c>
      <c r="I3767" s="22" t="s">
        <v>127</v>
      </c>
      <c r="K3767" t="b">
        <f t="shared" ca="1" si="926"/>
        <v>0</v>
      </c>
    </row>
    <row r="3768" spans="1:11">
      <c r="A3768" s="18">
        <f t="shared" si="936"/>
        <v>88</v>
      </c>
      <c r="B3768" s="18">
        <f t="shared" si="927"/>
        <v>26</v>
      </c>
      <c r="C3768" s="19" t="s">
        <v>18</v>
      </c>
      <c r="D3768" s="18" t="str">
        <f t="shared" si="937"/>
        <v>"child_hkd": 547,</v>
      </c>
      <c r="E3768" s="18" t="s">
        <v>107</v>
      </c>
      <c r="F3768" t="s">
        <v>116</v>
      </c>
      <c r="G3768" t="s">
        <v>119</v>
      </c>
      <c r="H3768" s="22">
        <f t="shared" si="934"/>
        <v>547</v>
      </c>
      <c r="I3768" s="22" t="s">
        <v>127</v>
      </c>
      <c r="K3768" t="b">
        <f t="shared" ca="1" si="926"/>
        <v>0</v>
      </c>
    </row>
    <row r="3769" spans="1:11">
      <c r="A3769">
        <f t="shared" si="936"/>
        <v>88</v>
      </c>
      <c r="B3769">
        <f t="shared" si="927"/>
        <v>27</v>
      </c>
      <c r="C3769" s="1" t="s">
        <v>11</v>
      </c>
      <c r="D3769" t="str">
        <f>IF(J3765=0,"",C3769)</f>
        <v>"class_title":"premium_class",</v>
      </c>
      <c r="E3769" t="s">
        <v>107</v>
      </c>
      <c r="F3769" t="s">
        <v>116</v>
      </c>
      <c r="H3769" s="22">
        <f t="shared" si="934"/>
        <v>0</v>
      </c>
      <c r="I3769" s="22" t="s">
        <v>127</v>
      </c>
      <c r="K3769" t="b">
        <f t="shared" ca="1" si="926"/>
        <v>0</v>
      </c>
    </row>
    <row r="3770" spans="1:11">
      <c r="A3770">
        <f t="shared" si="936"/>
        <v>88</v>
      </c>
      <c r="B3770">
        <f t="shared" si="927"/>
        <v>28</v>
      </c>
      <c r="C3770" s="1" t="s">
        <v>12</v>
      </c>
      <c r="D3770" t="str">
        <f>IF(J3765=0,"",C3770)</f>
        <v>"class_type":2</v>
      </c>
      <c r="E3770" t="s">
        <v>107</v>
      </c>
      <c r="F3770" t="s">
        <v>116</v>
      </c>
      <c r="H3770" s="22">
        <f t="shared" si="934"/>
        <v>0</v>
      </c>
      <c r="I3770" s="22" t="s">
        <v>127</v>
      </c>
      <c r="K3770" t="b">
        <f t="shared" ca="1" si="926"/>
        <v>0</v>
      </c>
    </row>
    <row r="3771" spans="1:11">
      <c r="A3771">
        <f t="shared" si="936"/>
        <v>88</v>
      </c>
      <c r="B3771">
        <f t="shared" si="927"/>
        <v>29</v>
      </c>
      <c r="C3771" s="1" t="s">
        <v>1</v>
      </c>
      <c r="D3771" t="str">
        <f>IF(J3765=0,"",IF(SUM(J3773:J3789)&gt;0,C3771,"}"))</f>
        <v>},</v>
      </c>
      <c r="E3771" t="s">
        <v>107</v>
      </c>
      <c r="F3771" t="s">
        <v>116</v>
      </c>
      <c r="H3771" s="22">
        <f t="shared" si="934"/>
        <v>0</v>
      </c>
      <c r="I3771" s="22" t="s">
        <v>127</v>
      </c>
      <c r="K3771" t="b">
        <f t="shared" ca="1" si="926"/>
        <v>0</v>
      </c>
    </row>
    <row r="3772" spans="1:11">
      <c r="A3772">
        <f t="shared" si="936"/>
        <v>88</v>
      </c>
      <c r="B3772">
        <f t="shared" si="927"/>
        <v>30</v>
      </c>
      <c r="C3772" s="1" t="s">
        <v>0</v>
      </c>
      <c r="D3772" t="str">
        <f>IF(J3773=0,"",C3772)</f>
        <v>{</v>
      </c>
      <c r="E3772" t="s">
        <v>107</v>
      </c>
      <c r="F3772" t="s">
        <v>116</v>
      </c>
      <c r="H3772" s="22">
        <f t="shared" si="934"/>
        <v>0</v>
      </c>
      <c r="I3772" s="22" t="s">
        <v>127</v>
      </c>
      <c r="K3772" t="b">
        <f t="shared" ca="1" si="926"/>
        <v>0</v>
      </c>
    </row>
    <row r="3773" spans="1:11">
      <c r="A3773" s="20">
        <f t="shared" si="936"/>
        <v>88</v>
      </c>
      <c r="B3773" s="20">
        <f t="shared" si="927"/>
        <v>31</v>
      </c>
      <c r="C3773" s="21" t="s">
        <v>15</v>
      </c>
      <c r="D3773" s="20" t="str">
        <f>IF(ISNUMBER(SEARCH("n/a",H3773)),"",CONCATENATE(C3773," ",H3773,","))</f>
        <v>"adult_cny": 1572,</v>
      </c>
      <c r="E3773" s="20" t="s">
        <v>107</v>
      </c>
      <c r="F3773" t="s">
        <v>116</v>
      </c>
      <c r="G3773" t="s">
        <v>120</v>
      </c>
      <c r="H3773" s="22">
        <f t="shared" si="934"/>
        <v>1572</v>
      </c>
      <c r="I3773" s="22" t="s">
        <v>127</v>
      </c>
      <c r="J3773">
        <f>COUNT(H3773:H3776)</f>
        <v>4</v>
      </c>
      <c r="K3773" t="b">
        <f t="shared" ca="1" si="926"/>
        <v>0</v>
      </c>
    </row>
    <row r="3774" spans="1:11">
      <c r="A3774" s="20">
        <f t="shared" si="936"/>
        <v>88</v>
      </c>
      <c r="B3774" s="20">
        <f t="shared" si="927"/>
        <v>32</v>
      </c>
      <c r="C3774" s="21" t="s">
        <v>16</v>
      </c>
      <c r="D3774" s="20" t="str">
        <f t="shared" ref="D3774:D3776" si="938">IF(ISNUMBER(SEARCH("n/a",H3774)),"",CONCATENATE(C3774," ",H3774,","))</f>
        <v>"adult_hkd": 1819,</v>
      </c>
      <c r="E3774" s="20" t="s">
        <v>107</v>
      </c>
      <c r="F3774" t="s">
        <v>116</v>
      </c>
      <c r="G3774" t="s">
        <v>120</v>
      </c>
      <c r="H3774" s="22">
        <f t="shared" si="934"/>
        <v>1819</v>
      </c>
      <c r="I3774" s="22" t="s">
        <v>127</v>
      </c>
      <c r="K3774" t="b">
        <f t="shared" ca="1" si="926"/>
        <v>0</v>
      </c>
    </row>
    <row r="3775" spans="1:11">
      <c r="A3775" s="20">
        <f t="shared" si="936"/>
        <v>88</v>
      </c>
      <c r="B3775" s="20">
        <f t="shared" si="927"/>
        <v>33</v>
      </c>
      <c r="C3775" s="21" t="s">
        <v>17</v>
      </c>
      <c r="D3775" s="20" t="str">
        <f t="shared" si="938"/>
        <v>"child_cny": 786,</v>
      </c>
      <c r="E3775" s="20" t="s">
        <v>107</v>
      </c>
      <c r="F3775" t="s">
        <v>116</v>
      </c>
      <c r="G3775" t="s">
        <v>120</v>
      </c>
      <c r="H3775" s="22">
        <f t="shared" si="934"/>
        <v>786</v>
      </c>
      <c r="I3775" s="22" t="s">
        <v>127</v>
      </c>
      <c r="K3775" t="b">
        <f t="shared" ca="1" si="926"/>
        <v>0</v>
      </c>
    </row>
    <row r="3776" spans="1:11">
      <c r="A3776" s="20">
        <f t="shared" si="936"/>
        <v>88</v>
      </c>
      <c r="B3776" s="20">
        <f t="shared" si="927"/>
        <v>34</v>
      </c>
      <c r="C3776" s="21" t="s">
        <v>18</v>
      </c>
      <c r="D3776" s="20" t="str">
        <f t="shared" si="938"/>
        <v>"child_hkd": 910,</v>
      </c>
      <c r="E3776" s="20" t="s">
        <v>107</v>
      </c>
      <c r="F3776" t="s">
        <v>116</v>
      </c>
      <c r="G3776" t="s">
        <v>120</v>
      </c>
      <c r="H3776" s="22">
        <f t="shared" si="934"/>
        <v>910</v>
      </c>
      <c r="I3776" s="22" t="s">
        <v>127</v>
      </c>
      <c r="K3776" t="b">
        <f t="shared" ca="1" si="926"/>
        <v>0</v>
      </c>
    </row>
    <row r="3777" spans="1:11">
      <c r="A3777">
        <f t="shared" si="936"/>
        <v>88</v>
      </c>
      <c r="B3777">
        <f t="shared" si="927"/>
        <v>35</v>
      </c>
      <c r="C3777" s="1" t="s">
        <v>13</v>
      </c>
      <c r="D3777" t="str">
        <f>IF(J3773=0,"",C3777)</f>
        <v>"class_title":"business_class",</v>
      </c>
      <c r="E3777" t="s">
        <v>107</v>
      </c>
      <c r="F3777" t="s">
        <v>116</v>
      </c>
      <c r="H3777" s="22">
        <f t="shared" si="934"/>
        <v>0</v>
      </c>
      <c r="I3777" s="22" t="s">
        <v>127</v>
      </c>
      <c r="K3777" t="b">
        <f t="shared" ca="1" si="926"/>
        <v>0</v>
      </c>
    </row>
    <row r="3778" spans="1:11">
      <c r="A3778">
        <f t="shared" si="936"/>
        <v>88</v>
      </c>
      <c r="B3778">
        <f t="shared" si="927"/>
        <v>36</v>
      </c>
      <c r="C3778" s="1" t="s">
        <v>14</v>
      </c>
      <c r="D3778" t="str">
        <f>IF(J3773=0,"",C3778)</f>
        <v>"class_type":1</v>
      </c>
      <c r="E3778" t="s">
        <v>107</v>
      </c>
      <c r="F3778" t="s">
        <v>116</v>
      </c>
      <c r="H3778" s="22">
        <f t="shared" si="934"/>
        <v>0</v>
      </c>
      <c r="I3778" s="22" t="s">
        <v>127</v>
      </c>
      <c r="K3778" t="b">
        <f t="shared" ref="K3778:K3785" ca="1" si="939">IF(EXACT($N$1,$N$2),"",FALSE)</f>
        <v>0</v>
      </c>
    </row>
    <row r="3779" spans="1:11">
      <c r="A3779">
        <f t="shared" si="936"/>
        <v>88</v>
      </c>
      <c r="B3779">
        <f t="shared" ref="B3779:B3785" si="940">MOD((ROW(C3779)-2),43)+1</f>
        <v>37</v>
      </c>
      <c r="C3779" s="1" t="s">
        <v>2</v>
      </c>
      <c r="D3779" t="str">
        <f>IF(J3773=0,"",C3779)</f>
        <v>}</v>
      </c>
      <c r="E3779" t="s">
        <v>107</v>
      </c>
      <c r="F3779" t="s">
        <v>116</v>
      </c>
      <c r="H3779" s="22">
        <f t="shared" si="934"/>
        <v>0</v>
      </c>
      <c r="I3779" s="22" t="s">
        <v>127</v>
      </c>
      <c r="K3779" t="b">
        <f t="shared" ca="1" si="939"/>
        <v>0</v>
      </c>
    </row>
    <row r="3780" spans="1:11">
      <c r="A3780">
        <f t="shared" si="936"/>
        <v>88</v>
      </c>
      <c r="B3780">
        <f t="shared" si="940"/>
        <v>38</v>
      </c>
      <c r="C3780" s="1" t="s">
        <v>3</v>
      </c>
      <c r="D3780" t="str">
        <f t="shared" ref="D3780:D3782" si="941">C3780</f>
        <v>]</v>
      </c>
      <c r="E3780" t="s">
        <v>107</v>
      </c>
      <c r="F3780" t="s">
        <v>116</v>
      </c>
      <c r="H3780" s="22">
        <f t="shared" si="934"/>
        <v>0</v>
      </c>
      <c r="I3780" s="22" t="s">
        <v>127</v>
      </c>
      <c r="K3780" t="b">
        <f t="shared" ca="1" si="939"/>
        <v>0</v>
      </c>
    </row>
    <row r="3781" spans="1:11">
      <c r="A3781">
        <f t="shared" si="936"/>
        <v>88</v>
      </c>
      <c r="B3781">
        <f t="shared" si="940"/>
        <v>39</v>
      </c>
      <c r="C3781" s="1" t="s">
        <v>2</v>
      </c>
      <c r="D3781" t="str">
        <f t="shared" si="941"/>
        <v>}</v>
      </c>
      <c r="E3781" t="s">
        <v>107</v>
      </c>
      <c r="F3781" t="s">
        <v>116</v>
      </c>
      <c r="H3781" s="22">
        <f t="shared" si="934"/>
        <v>0</v>
      </c>
      <c r="I3781" s="22" t="s">
        <v>127</v>
      </c>
      <c r="K3781" t="b">
        <f t="shared" ca="1" si="939"/>
        <v>0</v>
      </c>
    </row>
    <row r="3782" spans="1:11">
      <c r="A3782">
        <f t="shared" si="936"/>
        <v>88</v>
      </c>
      <c r="B3782">
        <f t="shared" si="940"/>
        <v>40</v>
      </c>
      <c r="C3782" s="1" t="s">
        <v>4</v>
      </c>
      <c r="D3782" t="str">
        <f t="shared" si="941"/>
        <v>],</v>
      </c>
      <c r="E3782" t="s">
        <v>107</v>
      </c>
      <c r="F3782" t="s">
        <v>116</v>
      </c>
      <c r="H3782" s="22">
        <f t="shared" si="934"/>
        <v>0</v>
      </c>
      <c r="I3782" s="22" t="s">
        <v>127</v>
      </c>
      <c r="K3782" t="b">
        <f t="shared" ca="1" si="939"/>
        <v>0</v>
      </c>
    </row>
    <row r="3783" spans="1:11">
      <c r="A3783">
        <f t="shared" si="936"/>
        <v>88</v>
      </c>
      <c r="B3783">
        <f t="shared" si="940"/>
        <v>41</v>
      </c>
      <c r="C3783" s="1" t="s">
        <v>19</v>
      </c>
      <c r="D3783" t="str">
        <f>CONCATENATE(C3783," ",A3783,",")</f>
        <v>"fee_id": 88,</v>
      </c>
      <c r="E3783" t="s">
        <v>107</v>
      </c>
      <c r="F3783" t="s">
        <v>116</v>
      </c>
      <c r="H3783" s="22">
        <f t="shared" si="934"/>
        <v>0</v>
      </c>
      <c r="I3783" s="22" t="s">
        <v>127</v>
      </c>
      <c r="K3783" t="b">
        <f t="shared" ca="1" si="939"/>
        <v>0</v>
      </c>
    </row>
    <row r="3784" spans="1:11">
      <c r="A3784">
        <f t="shared" si="936"/>
        <v>88</v>
      </c>
      <c r="B3784">
        <f t="shared" si="940"/>
        <v>42</v>
      </c>
      <c r="C3784" s="1" t="s">
        <v>129</v>
      </c>
      <c r="D3784" t="str">
        <f>CONCATENATE(C3784,E3784,"2",F3784,"""")</f>
        <v>"route_id": "ZZX2WEK"</v>
      </c>
      <c r="E3784" t="s">
        <v>107</v>
      </c>
      <c r="F3784" t="s">
        <v>116</v>
      </c>
      <c r="H3784" s="22">
        <f t="shared" si="934"/>
        <v>0</v>
      </c>
      <c r="I3784" s="22" t="s">
        <v>127</v>
      </c>
      <c r="K3784" t="b">
        <f t="shared" ca="1" si="939"/>
        <v>0</v>
      </c>
    </row>
    <row r="3785" spans="1:11">
      <c r="A3785">
        <f t="shared" si="936"/>
        <v>88</v>
      </c>
      <c r="B3785">
        <f t="shared" si="940"/>
        <v>43</v>
      </c>
      <c r="C3785" s="1" t="s">
        <v>1</v>
      </c>
      <c r="D3785" t="str">
        <f>IF(D3786="","}",C3785)</f>
        <v>}</v>
      </c>
      <c r="E3785" t="s">
        <v>107</v>
      </c>
      <c r="F3785" t="s">
        <v>116</v>
      </c>
      <c r="H3785" s="22">
        <f t="shared" si="934"/>
        <v>0</v>
      </c>
      <c r="I3785" s="22" t="s">
        <v>127</v>
      </c>
      <c r="K3785" t="b">
        <f t="shared" ca="1" si="939"/>
        <v>0</v>
      </c>
    </row>
  </sheetData>
  <autoFilter ref="A1:J3785"/>
  <conditionalFormatting sqref="K1:K1048576">
    <cfRule type="cellIs" dxfId="1" priority="1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tabSelected="1" workbookViewId="0">
      <selection activeCell="N7" sqref="N7"/>
    </sheetView>
  </sheetViews>
  <sheetFormatPr defaultRowHeight="15"/>
  <sheetData>
    <row r="1" spans="1:21" ht="15.75" thickBot="1"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</row>
    <row r="2" spans="1:21" ht="15.75" thickBot="1">
      <c r="F2" s="2" t="s">
        <v>112</v>
      </c>
      <c r="G2" s="3"/>
      <c r="H2" s="3"/>
      <c r="I2" s="4"/>
      <c r="J2" s="2" t="s">
        <v>113</v>
      </c>
      <c r="K2" s="3"/>
      <c r="L2" s="3"/>
      <c r="M2" s="4"/>
      <c r="N2" s="2" t="s">
        <v>114</v>
      </c>
      <c r="O2" s="3"/>
      <c r="P2" s="3"/>
      <c r="Q2" s="4"/>
      <c r="R2" s="2" t="s">
        <v>115</v>
      </c>
      <c r="S2" s="3"/>
      <c r="T2" s="3"/>
      <c r="U2" s="4"/>
    </row>
    <row r="3" spans="1:21" ht="15.75" thickBot="1">
      <c r="F3" s="11" t="s">
        <v>108</v>
      </c>
      <c r="G3" s="12" t="s">
        <v>109</v>
      </c>
      <c r="H3" s="12" t="s">
        <v>110</v>
      </c>
      <c r="I3" s="13" t="s">
        <v>111</v>
      </c>
      <c r="J3" s="11" t="s">
        <v>108</v>
      </c>
      <c r="K3" s="12" t="s">
        <v>109</v>
      </c>
      <c r="L3" s="12" t="s">
        <v>110</v>
      </c>
      <c r="M3" s="13" t="s">
        <v>111</v>
      </c>
      <c r="N3" s="11" t="s">
        <v>108</v>
      </c>
      <c r="O3" s="12" t="s">
        <v>109</v>
      </c>
      <c r="P3" s="12" t="s">
        <v>110</v>
      </c>
      <c r="Q3" s="13" t="s">
        <v>111</v>
      </c>
      <c r="R3" s="11" t="s">
        <v>108</v>
      </c>
      <c r="S3" s="12" t="s">
        <v>109</v>
      </c>
      <c r="T3" s="12" t="s">
        <v>110</v>
      </c>
      <c r="U3" s="13" t="s">
        <v>111</v>
      </c>
    </row>
    <row r="4" spans="1:21">
      <c r="A4">
        <v>1</v>
      </c>
      <c r="B4" t="s">
        <v>20</v>
      </c>
      <c r="C4" t="s">
        <v>20</v>
      </c>
      <c r="D4" t="b">
        <f>EXACT(B4,C4)</f>
        <v>1</v>
      </c>
      <c r="E4" t="s">
        <v>21</v>
      </c>
      <c r="F4" s="5">
        <v>68</v>
      </c>
      <c r="G4" s="6">
        <v>109</v>
      </c>
      <c r="H4" s="6">
        <v>122</v>
      </c>
      <c r="I4" s="7">
        <v>204</v>
      </c>
      <c r="J4" s="5">
        <v>34</v>
      </c>
      <c r="K4" s="6">
        <v>55</v>
      </c>
      <c r="L4" s="6">
        <v>61</v>
      </c>
      <c r="M4" s="7">
        <v>102</v>
      </c>
      <c r="N4" s="5">
        <v>79</v>
      </c>
      <c r="O4" s="6">
        <v>126</v>
      </c>
      <c r="P4" s="6">
        <v>141</v>
      </c>
      <c r="Q4" s="7">
        <v>236</v>
      </c>
      <c r="R4" s="5">
        <v>39</v>
      </c>
      <c r="S4" s="6">
        <v>64</v>
      </c>
      <c r="T4" s="6">
        <v>71</v>
      </c>
      <c r="U4" s="7">
        <v>118</v>
      </c>
    </row>
    <row r="5" spans="1:21">
      <c r="A5">
        <v>2</v>
      </c>
      <c r="B5" t="s">
        <v>22</v>
      </c>
      <c r="C5" t="s">
        <v>22</v>
      </c>
      <c r="D5" t="b">
        <f t="shared" ref="D5:D47" si="0">EXACT(B5,C5)</f>
        <v>1</v>
      </c>
      <c r="E5" t="s">
        <v>23</v>
      </c>
      <c r="F5" s="5">
        <v>75</v>
      </c>
      <c r="G5" s="6">
        <v>120</v>
      </c>
      <c r="H5" s="6">
        <v>136</v>
      </c>
      <c r="I5" s="7">
        <v>226</v>
      </c>
      <c r="J5" s="5">
        <v>38</v>
      </c>
      <c r="K5" s="6">
        <v>60</v>
      </c>
      <c r="L5" s="6">
        <v>68</v>
      </c>
      <c r="M5" s="7">
        <v>113</v>
      </c>
      <c r="N5" s="5">
        <v>87</v>
      </c>
      <c r="O5" s="6">
        <v>139</v>
      </c>
      <c r="P5" s="6">
        <v>157</v>
      </c>
      <c r="Q5" s="7">
        <v>262</v>
      </c>
      <c r="R5" s="5">
        <v>44</v>
      </c>
      <c r="S5" s="6">
        <v>69</v>
      </c>
      <c r="T5" s="6">
        <v>79</v>
      </c>
      <c r="U5" s="7">
        <v>131</v>
      </c>
    </row>
    <row r="6" spans="1:21">
      <c r="A6">
        <v>3</v>
      </c>
      <c r="B6" t="s">
        <v>24</v>
      </c>
      <c r="C6" t="s">
        <v>24</v>
      </c>
      <c r="D6" t="b">
        <f t="shared" si="0"/>
        <v>1</v>
      </c>
      <c r="E6" t="s">
        <v>25</v>
      </c>
      <c r="F6" s="5">
        <v>95</v>
      </c>
      <c r="G6" s="6">
        <v>152</v>
      </c>
      <c r="H6" s="6">
        <v>171</v>
      </c>
      <c r="I6" s="7">
        <v>284</v>
      </c>
      <c r="J6" s="5">
        <v>48</v>
      </c>
      <c r="K6" s="6">
        <v>76</v>
      </c>
      <c r="L6" s="6">
        <v>86</v>
      </c>
      <c r="M6" s="7">
        <v>142</v>
      </c>
      <c r="N6" s="5">
        <v>110</v>
      </c>
      <c r="O6" s="6">
        <v>176</v>
      </c>
      <c r="P6" s="6">
        <v>198</v>
      </c>
      <c r="Q6" s="7">
        <v>329</v>
      </c>
      <c r="R6" s="5">
        <v>56</v>
      </c>
      <c r="S6" s="6">
        <v>88</v>
      </c>
      <c r="T6" s="6">
        <v>100</v>
      </c>
      <c r="U6" s="7">
        <v>164</v>
      </c>
    </row>
    <row r="7" spans="1:21">
      <c r="A7">
        <v>4</v>
      </c>
      <c r="B7" t="s">
        <v>26</v>
      </c>
      <c r="C7" t="s">
        <v>26</v>
      </c>
      <c r="D7" t="b">
        <f t="shared" si="0"/>
        <v>1</v>
      </c>
      <c r="E7" t="s">
        <v>27</v>
      </c>
      <c r="F7" s="5">
        <v>178</v>
      </c>
      <c r="G7" s="6">
        <v>268</v>
      </c>
      <c r="H7" s="6">
        <v>304</v>
      </c>
      <c r="I7" s="7">
        <v>373</v>
      </c>
      <c r="J7" s="5">
        <v>89</v>
      </c>
      <c r="K7" s="6">
        <v>143</v>
      </c>
      <c r="L7" s="6">
        <v>160</v>
      </c>
      <c r="M7" s="7">
        <v>267</v>
      </c>
      <c r="N7" s="5">
        <v>206</v>
      </c>
      <c r="O7" s="6">
        <v>310</v>
      </c>
      <c r="P7" s="6">
        <v>352</v>
      </c>
      <c r="Q7" s="7">
        <v>432</v>
      </c>
      <c r="R7" s="5">
        <v>103</v>
      </c>
      <c r="S7" s="6">
        <v>166</v>
      </c>
      <c r="T7" s="6">
        <v>185</v>
      </c>
      <c r="U7" s="7">
        <v>309</v>
      </c>
    </row>
    <row r="8" spans="1:21">
      <c r="A8">
        <v>5</v>
      </c>
      <c r="B8" t="s">
        <v>28</v>
      </c>
      <c r="C8" t="s">
        <v>28</v>
      </c>
      <c r="D8" t="b">
        <f t="shared" si="0"/>
        <v>1</v>
      </c>
      <c r="E8" t="s">
        <v>29</v>
      </c>
      <c r="F8" s="5">
        <v>185</v>
      </c>
      <c r="G8" s="6">
        <v>278</v>
      </c>
      <c r="H8" s="6">
        <v>316</v>
      </c>
      <c r="I8" s="7">
        <v>389</v>
      </c>
      <c r="J8" s="5">
        <v>93</v>
      </c>
      <c r="K8" s="6">
        <v>148</v>
      </c>
      <c r="L8" s="6">
        <v>167</v>
      </c>
      <c r="M8" s="7">
        <v>278</v>
      </c>
      <c r="N8" s="5">
        <v>214</v>
      </c>
      <c r="O8" s="6">
        <v>322</v>
      </c>
      <c r="P8" s="6">
        <v>366</v>
      </c>
      <c r="Q8" s="7">
        <v>450</v>
      </c>
      <c r="R8" s="5">
        <v>108</v>
      </c>
      <c r="S8" s="6">
        <v>171</v>
      </c>
      <c r="T8" s="6">
        <v>193</v>
      </c>
      <c r="U8" s="7">
        <v>322</v>
      </c>
    </row>
    <row r="9" spans="1:21">
      <c r="A9">
        <v>6</v>
      </c>
      <c r="B9" t="s">
        <v>30</v>
      </c>
      <c r="C9" t="s">
        <v>30</v>
      </c>
      <c r="D9" t="b">
        <f t="shared" si="0"/>
        <v>1</v>
      </c>
      <c r="E9" t="s">
        <v>31</v>
      </c>
      <c r="F9" s="5">
        <v>215</v>
      </c>
      <c r="G9" s="6">
        <v>323</v>
      </c>
      <c r="H9" s="6">
        <v>368</v>
      </c>
      <c r="I9" s="7">
        <v>452</v>
      </c>
      <c r="J9" s="5">
        <v>108</v>
      </c>
      <c r="K9" s="6">
        <v>172</v>
      </c>
      <c r="L9" s="6">
        <v>194</v>
      </c>
      <c r="M9" s="7">
        <v>323</v>
      </c>
      <c r="N9" s="5">
        <v>249</v>
      </c>
      <c r="O9" s="6">
        <v>374</v>
      </c>
      <c r="P9" s="6">
        <v>426</v>
      </c>
      <c r="Q9" s="7">
        <v>523</v>
      </c>
      <c r="R9" s="5">
        <v>125</v>
      </c>
      <c r="S9" s="6">
        <v>199</v>
      </c>
      <c r="T9" s="6">
        <v>225</v>
      </c>
      <c r="U9" s="7">
        <v>374</v>
      </c>
    </row>
    <row r="10" spans="1:21">
      <c r="A10">
        <v>7</v>
      </c>
      <c r="B10" t="s">
        <v>32</v>
      </c>
      <c r="C10" t="s">
        <v>32</v>
      </c>
      <c r="D10" t="b">
        <f t="shared" si="0"/>
        <v>1</v>
      </c>
      <c r="E10" t="s">
        <v>33</v>
      </c>
      <c r="F10" s="5">
        <v>1077</v>
      </c>
      <c r="G10" s="6">
        <v>1724</v>
      </c>
      <c r="H10" s="6">
        <v>2029</v>
      </c>
      <c r="I10" s="7">
        <v>3369</v>
      </c>
      <c r="J10" s="5">
        <v>538.5</v>
      </c>
      <c r="K10" s="6">
        <v>862</v>
      </c>
      <c r="L10" s="6">
        <v>1014.5</v>
      </c>
      <c r="M10" s="7">
        <v>1684.5</v>
      </c>
      <c r="N10" s="5">
        <v>1247</v>
      </c>
      <c r="O10" s="6">
        <v>1995</v>
      </c>
      <c r="P10" s="6">
        <v>2348</v>
      </c>
      <c r="Q10" s="7">
        <v>3899</v>
      </c>
      <c r="R10" s="5">
        <v>623</v>
      </c>
      <c r="S10" s="6">
        <v>998</v>
      </c>
      <c r="T10" s="6">
        <v>1174</v>
      </c>
      <c r="U10" s="7">
        <v>1950</v>
      </c>
    </row>
    <row r="11" spans="1:21">
      <c r="A11">
        <v>8</v>
      </c>
      <c r="B11" t="s">
        <v>34</v>
      </c>
      <c r="C11" t="s">
        <v>34</v>
      </c>
      <c r="D11" t="b">
        <f t="shared" si="0"/>
        <v>1</v>
      </c>
      <c r="E11" t="s">
        <v>35</v>
      </c>
      <c r="F11" s="5">
        <v>529</v>
      </c>
      <c r="G11" s="6">
        <v>848</v>
      </c>
      <c r="H11" s="6">
        <v>987</v>
      </c>
      <c r="I11" s="7">
        <v>1640</v>
      </c>
      <c r="J11" s="5">
        <v>264.5</v>
      </c>
      <c r="K11" s="6">
        <v>424</v>
      </c>
      <c r="L11" s="6">
        <v>493.5</v>
      </c>
      <c r="M11" s="7">
        <v>820</v>
      </c>
      <c r="N11" s="5">
        <v>612</v>
      </c>
      <c r="O11" s="6">
        <v>981</v>
      </c>
      <c r="P11" s="6">
        <v>1142</v>
      </c>
      <c r="Q11" s="7">
        <v>1898</v>
      </c>
      <c r="R11" s="5">
        <v>306</v>
      </c>
      <c r="S11" s="6">
        <v>491</v>
      </c>
      <c r="T11" s="6">
        <v>571</v>
      </c>
      <c r="U11" s="7">
        <v>949</v>
      </c>
    </row>
    <row r="12" spans="1:21">
      <c r="A12">
        <v>9</v>
      </c>
      <c r="B12" t="s">
        <v>36</v>
      </c>
      <c r="C12" t="s">
        <v>36</v>
      </c>
      <c r="D12" t="b">
        <f t="shared" si="0"/>
        <v>1</v>
      </c>
      <c r="E12" t="s">
        <v>37</v>
      </c>
      <c r="F12" s="5">
        <v>182</v>
      </c>
      <c r="G12" s="6">
        <v>291</v>
      </c>
      <c r="H12" s="6">
        <v>328</v>
      </c>
      <c r="I12" s="7">
        <v>546</v>
      </c>
      <c r="J12" s="5">
        <v>94</v>
      </c>
      <c r="K12" s="6">
        <v>151</v>
      </c>
      <c r="L12" s="6">
        <v>170</v>
      </c>
      <c r="M12" s="7">
        <v>283</v>
      </c>
      <c r="N12" s="5">
        <v>211</v>
      </c>
      <c r="O12" s="6">
        <v>337</v>
      </c>
      <c r="P12" s="6">
        <v>380</v>
      </c>
      <c r="Q12" s="7">
        <v>632</v>
      </c>
      <c r="R12" s="5">
        <v>109</v>
      </c>
      <c r="S12" s="6">
        <v>175</v>
      </c>
      <c r="T12" s="6">
        <v>197</v>
      </c>
      <c r="U12" s="7">
        <v>328</v>
      </c>
    </row>
    <row r="13" spans="1:21">
      <c r="A13">
        <v>10</v>
      </c>
      <c r="B13" t="s">
        <v>38</v>
      </c>
      <c r="C13" t="s">
        <v>38</v>
      </c>
      <c r="D13" t="b">
        <f t="shared" si="0"/>
        <v>1</v>
      </c>
      <c r="E13" t="s">
        <v>39</v>
      </c>
      <c r="F13" s="5">
        <v>172</v>
      </c>
      <c r="G13" s="6">
        <v>276</v>
      </c>
      <c r="H13" s="6">
        <v>312</v>
      </c>
      <c r="I13" s="7">
        <v>519</v>
      </c>
      <c r="J13" s="5">
        <v>89</v>
      </c>
      <c r="K13" s="6">
        <v>143</v>
      </c>
      <c r="L13" s="6">
        <v>161</v>
      </c>
      <c r="M13" s="7">
        <v>268</v>
      </c>
      <c r="N13" s="5">
        <v>199</v>
      </c>
      <c r="O13" s="6">
        <v>319</v>
      </c>
      <c r="P13" s="6">
        <v>361</v>
      </c>
      <c r="Q13" s="7">
        <v>601</v>
      </c>
      <c r="R13" s="5">
        <v>103</v>
      </c>
      <c r="S13" s="6">
        <v>166</v>
      </c>
      <c r="T13" s="6">
        <v>186</v>
      </c>
      <c r="U13" s="7">
        <v>310</v>
      </c>
    </row>
    <row r="14" spans="1:21">
      <c r="A14">
        <v>11</v>
      </c>
      <c r="B14" t="s">
        <v>40</v>
      </c>
      <c r="C14" t="s">
        <v>40</v>
      </c>
      <c r="D14" t="b">
        <f t="shared" si="0"/>
        <v>1</v>
      </c>
      <c r="E14" t="s">
        <v>41</v>
      </c>
      <c r="F14" s="5">
        <v>389.5</v>
      </c>
      <c r="G14" s="6">
        <v>618.5</v>
      </c>
      <c r="H14" s="6">
        <v>716.5</v>
      </c>
      <c r="I14" s="7">
        <v>1191.5</v>
      </c>
      <c r="J14" s="5">
        <v>195</v>
      </c>
      <c r="K14" s="6">
        <v>309.5</v>
      </c>
      <c r="L14" s="6">
        <v>358.5</v>
      </c>
      <c r="M14" s="7">
        <v>596</v>
      </c>
      <c r="N14" s="5">
        <v>451</v>
      </c>
      <c r="O14" s="6">
        <v>716</v>
      </c>
      <c r="P14" s="6">
        <v>829</v>
      </c>
      <c r="Q14" s="7">
        <v>1379</v>
      </c>
      <c r="R14" s="5">
        <v>226</v>
      </c>
      <c r="S14" s="6">
        <v>358</v>
      </c>
      <c r="T14" s="6">
        <v>415</v>
      </c>
      <c r="U14" s="7">
        <v>690</v>
      </c>
    </row>
    <row r="15" spans="1:21">
      <c r="A15">
        <v>12</v>
      </c>
      <c r="B15" t="s">
        <v>42</v>
      </c>
      <c r="C15" t="s">
        <v>42</v>
      </c>
      <c r="D15" t="b">
        <f t="shared" si="0"/>
        <v>1</v>
      </c>
      <c r="E15" t="s">
        <v>43</v>
      </c>
      <c r="F15" s="5">
        <v>339.5</v>
      </c>
      <c r="G15" s="6">
        <v>544</v>
      </c>
      <c r="H15" s="6">
        <v>612.5</v>
      </c>
      <c r="I15" s="7">
        <v>1020.5</v>
      </c>
      <c r="J15" s="5">
        <v>177.5</v>
      </c>
      <c r="K15" s="6">
        <v>284</v>
      </c>
      <c r="L15" s="6">
        <v>320</v>
      </c>
      <c r="M15" s="7">
        <v>533.5</v>
      </c>
      <c r="N15" s="5">
        <v>393</v>
      </c>
      <c r="O15" s="6">
        <v>630</v>
      </c>
      <c r="P15" s="6">
        <v>709</v>
      </c>
      <c r="Q15" s="7">
        <v>1181</v>
      </c>
      <c r="R15" s="5">
        <v>205</v>
      </c>
      <c r="S15" s="6">
        <v>329</v>
      </c>
      <c r="T15" s="6">
        <v>370</v>
      </c>
      <c r="U15" s="7">
        <v>617</v>
      </c>
    </row>
    <row r="16" spans="1:21">
      <c r="A16">
        <v>13</v>
      </c>
      <c r="B16" t="s">
        <v>44</v>
      </c>
      <c r="C16" t="s">
        <v>44</v>
      </c>
      <c r="D16" t="b">
        <f t="shared" si="0"/>
        <v>1</v>
      </c>
      <c r="E16" t="s">
        <v>45</v>
      </c>
      <c r="F16" s="5">
        <v>379</v>
      </c>
      <c r="G16" s="6">
        <v>607</v>
      </c>
      <c r="H16" s="6">
        <v>683</v>
      </c>
      <c r="I16" s="7">
        <v>1138</v>
      </c>
      <c r="J16" s="5">
        <v>190</v>
      </c>
      <c r="K16" s="6">
        <v>304</v>
      </c>
      <c r="L16" s="6">
        <v>342</v>
      </c>
      <c r="M16" s="7">
        <v>569</v>
      </c>
      <c r="N16" s="5">
        <v>439</v>
      </c>
      <c r="O16" s="6">
        <v>703</v>
      </c>
      <c r="P16" s="6">
        <v>791</v>
      </c>
      <c r="Q16" s="7">
        <v>1317</v>
      </c>
      <c r="R16" s="5">
        <v>220</v>
      </c>
      <c r="S16" s="6">
        <v>352</v>
      </c>
      <c r="T16" s="6">
        <v>396</v>
      </c>
      <c r="U16" s="7">
        <v>659</v>
      </c>
    </row>
    <row r="17" spans="1:21">
      <c r="A17">
        <v>14</v>
      </c>
      <c r="B17" t="s">
        <v>46</v>
      </c>
      <c r="C17" t="s">
        <v>46</v>
      </c>
      <c r="D17" t="b">
        <f t="shared" si="0"/>
        <v>1</v>
      </c>
      <c r="E17" t="s">
        <v>47</v>
      </c>
      <c r="F17" s="5">
        <v>538</v>
      </c>
      <c r="G17" s="6">
        <v>862</v>
      </c>
      <c r="H17" s="6">
        <v>969</v>
      </c>
      <c r="I17" s="7">
        <v>1615.5</v>
      </c>
      <c r="J17" s="5">
        <v>269</v>
      </c>
      <c r="K17" s="6">
        <v>431</v>
      </c>
      <c r="L17" s="6">
        <v>484.5</v>
      </c>
      <c r="M17" s="7">
        <v>808</v>
      </c>
      <c r="N17" s="5">
        <v>623</v>
      </c>
      <c r="O17" s="6">
        <v>998</v>
      </c>
      <c r="P17" s="6">
        <v>1122</v>
      </c>
      <c r="Q17" s="7">
        <v>1870</v>
      </c>
      <c r="R17" s="5">
        <v>311</v>
      </c>
      <c r="S17" s="6">
        <v>499</v>
      </c>
      <c r="T17" s="6">
        <v>561</v>
      </c>
      <c r="U17" s="7">
        <v>935</v>
      </c>
    </row>
    <row r="18" spans="1:21">
      <c r="A18">
        <v>15</v>
      </c>
      <c r="B18" t="s">
        <v>48</v>
      </c>
      <c r="C18" t="s">
        <v>48</v>
      </c>
      <c r="D18" t="b">
        <f t="shared" si="0"/>
        <v>1</v>
      </c>
      <c r="E18" t="s">
        <v>49</v>
      </c>
      <c r="F18" s="5">
        <v>935</v>
      </c>
      <c r="G18" s="6">
        <v>1529.5</v>
      </c>
      <c r="H18" s="6">
        <v>1757.5</v>
      </c>
      <c r="I18" s="7">
        <v>2918</v>
      </c>
      <c r="J18" s="5">
        <v>467.5</v>
      </c>
      <c r="K18" s="6">
        <v>765</v>
      </c>
      <c r="L18" s="6">
        <v>879</v>
      </c>
      <c r="M18" s="7">
        <v>1459</v>
      </c>
      <c r="N18" s="5">
        <v>1082</v>
      </c>
      <c r="O18" s="6">
        <v>1770</v>
      </c>
      <c r="P18" s="6">
        <v>2034</v>
      </c>
      <c r="Q18" s="7">
        <v>3377</v>
      </c>
      <c r="R18" s="5">
        <v>541</v>
      </c>
      <c r="S18" s="6">
        <v>885</v>
      </c>
      <c r="T18" s="6">
        <v>1017</v>
      </c>
      <c r="U18" s="7">
        <v>1689</v>
      </c>
    </row>
    <row r="19" spans="1:21">
      <c r="A19">
        <v>16</v>
      </c>
      <c r="B19" t="s">
        <v>50</v>
      </c>
      <c r="C19" t="s">
        <v>50</v>
      </c>
      <c r="D19" t="b">
        <f t="shared" si="0"/>
        <v>1</v>
      </c>
      <c r="E19" t="s">
        <v>51</v>
      </c>
      <c r="F19" s="5">
        <v>459</v>
      </c>
      <c r="G19" s="6">
        <v>733</v>
      </c>
      <c r="H19" s="6">
        <v>847</v>
      </c>
      <c r="I19" s="7">
        <v>1409</v>
      </c>
      <c r="J19" s="5">
        <v>229.5</v>
      </c>
      <c r="K19" s="6">
        <v>366.5</v>
      </c>
      <c r="L19" s="6">
        <v>423.5</v>
      </c>
      <c r="M19" s="7">
        <v>704.5</v>
      </c>
      <c r="N19" s="5">
        <v>531</v>
      </c>
      <c r="O19" s="6">
        <v>848</v>
      </c>
      <c r="P19" s="6">
        <v>980</v>
      </c>
      <c r="Q19" s="7">
        <v>1631</v>
      </c>
      <c r="R19" s="5">
        <v>266</v>
      </c>
      <c r="S19" s="6">
        <v>424</v>
      </c>
      <c r="T19" s="6">
        <v>490</v>
      </c>
      <c r="U19" s="7">
        <v>815</v>
      </c>
    </row>
    <row r="20" spans="1:21">
      <c r="A20">
        <v>17</v>
      </c>
      <c r="B20" t="s">
        <v>52</v>
      </c>
      <c r="C20" t="s">
        <v>52</v>
      </c>
      <c r="D20" t="b">
        <f t="shared" si="0"/>
        <v>1</v>
      </c>
      <c r="E20" t="s">
        <v>53</v>
      </c>
      <c r="F20" s="5">
        <v>118</v>
      </c>
      <c r="G20" s="6">
        <v>189</v>
      </c>
      <c r="H20" s="6">
        <v>213</v>
      </c>
      <c r="I20" s="7">
        <v>355</v>
      </c>
      <c r="J20" s="5">
        <v>61</v>
      </c>
      <c r="K20" s="6">
        <v>97</v>
      </c>
      <c r="L20" s="6">
        <v>109</v>
      </c>
      <c r="M20" s="7">
        <v>182</v>
      </c>
      <c r="N20" s="5">
        <v>137</v>
      </c>
      <c r="O20" s="6">
        <v>219</v>
      </c>
      <c r="P20" s="6">
        <v>247</v>
      </c>
      <c r="Q20" s="7">
        <v>411</v>
      </c>
      <c r="R20" s="5">
        <v>71</v>
      </c>
      <c r="S20" s="6">
        <v>112</v>
      </c>
      <c r="T20" s="6">
        <v>126</v>
      </c>
      <c r="U20" s="7">
        <v>211</v>
      </c>
    </row>
    <row r="21" spans="1:21">
      <c r="A21">
        <v>18</v>
      </c>
      <c r="B21" t="s">
        <v>54</v>
      </c>
      <c r="C21" t="s">
        <v>54</v>
      </c>
      <c r="D21" t="b">
        <f t="shared" si="0"/>
        <v>1</v>
      </c>
      <c r="E21" t="s">
        <v>55</v>
      </c>
      <c r="F21" s="5">
        <v>106</v>
      </c>
      <c r="G21" s="6">
        <v>169</v>
      </c>
      <c r="H21" s="6">
        <v>192</v>
      </c>
      <c r="I21" s="7">
        <v>319</v>
      </c>
      <c r="J21" s="5">
        <v>54</v>
      </c>
      <c r="K21" s="6">
        <v>86</v>
      </c>
      <c r="L21" s="6">
        <v>98</v>
      </c>
      <c r="M21" s="7">
        <v>162</v>
      </c>
      <c r="N21" s="5">
        <v>123</v>
      </c>
      <c r="O21" s="6">
        <v>196</v>
      </c>
      <c r="P21" s="6">
        <v>222</v>
      </c>
      <c r="Q21" s="7">
        <v>369</v>
      </c>
      <c r="R21" s="5">
        <v>63</v>
      </c>
      <c r="S21" s="6">
        <v>100</v>
      </c>
      <c r="T21" s="6">
        <v>113</v>
      </c>
      <c r="U21" s="7">
        <v>188</v>
      </c>
    </row>
    <row r="22" spans="1:21">
      <c r="A22">
        <v>19</v>
      </c>
      <c r="B22" t="s">
        <v>56</v>
      </c>
      <c r="C22" t="s">
        <v>56</v>
      </c>
      <c r="D22" t="b">
        <f t="shared" si="0"/>
        <v>1</v>
      </c>
      <c r="E22" t="s">
        <v>57</v>
      </c>
      <c r="F22" s="5">
        <v>95</v>
      </c>
      <c r="G22" s="6">
        <v>151</v>
      </c>
      <c r="H22" s="6">
        <v>171</v>
      </c>
      <c r="I22" s="7">
        <v>285</v>
      </c>
      <c r="J22" s="5">
        <v>48</v>
      </c>
      <c r="K22" s="6">
        <v>77</v>
      </c>
      <c r="L22" s="6">
        <v>87</v>
      </c>
      <c r="M22" s="7">
        <v>144</v>
      </c>
      <c r="N22" s="5">
        <v>110</v>
      </c>
      <c r="O22" s="6">
        <v>175</v>
      </c>
      <c r="P22" s="6">
        <v>198</v>
      </c>
      <c r="Q22" s="7">
        <v>330</v>
      </c>
      <c r="R22" s="5">
        <v>56</v>
      </c>
      <c r="S22" s="6">
        <v>89</v>
      </c>
      <c r="T22" s="6">
        <v>101</v>
      </c>
      <c r="U22" s="7">
        <v>167</v>
      </c>
    </row>
    <row r="23" spans="1:21">
      <c r="A23">
        <v>20</v>
      </c>
      <c r="B23" t="s">
        <v>60</v>
      </c>
      <c r="C23" t="s">
        <v>60</v>
      </c>
      <c r="D23" t="b">
        <f t="shared" si="0"/>
        <v>1</v>
      </c>
      <c r="E23" t="s">
        <v>61</v>
      </c>
      <c r="F23" s="5">
        <v>246</v>
      </c>
      <c r="G23" s="6">
        <v>394</v>
      </c>
      <c r="H23" s="6">
        <v>445</v>
      </c>
      <c r="I23" s="7">
        <v>740</v>
      </c>
      <c r="J23" s="5">
        <v>128</v>
      </c>
      <c r="K23" s="6">
        <v>205</v>
      </c>
      <c r="L23" s="6">
        <v>232</v>
      </c>
      <c r="M23" s="7">
        <v>385</v>
      </c>
      <c r="N23" s="5">
        <v>285</v>
      </c>
      <c r="O23" s="6">
        <v>456</v>
      </c>
      <c r="P23" s="6">
        <v>515</v>
      </c>
      <c r="Q23" s="7">
        <v>856</v>
      </c>
      <c r="R23" s="5">
        <v>148</v>
      </c>
      <c r="S23" s="6">
        <v>237</v>
      </c>
      <c r="T23" s="6">
        <v>269</v>
      </c>
      <c r="U23" s="7">
        <v>446</v>
      </c>
    </row>
    <row r="24" spans="1:21">
      <c r="A24">
        <v>21</v>
      </c>
      <c r="B24" t="s">
        <v>58</v>
      </c>
      <c r="C24" t="s">
        <v>58</v>
      </c>
      <c r="D24" t="b">
        <f t="shared" si="0"/>
        <v>1</v>
      </c>
      <c r="E24" t="s">
        <v>59</v>
      </c>
      <c r="F24" s="5">
        <v>868</v>
      </c>
      <c r="G24" s="6">
        <v>1417.5</v>
      </c>
      <c r="H24" s="6">
        <v>1631</v>
      </c>
      <c r="I24" s="7">
        <v>2708</v>
      </c>
      <c r="J24" s="5">
        <v>434</v>
      </c>
      <c r="K24" s="6">
        <v>709</v>
      </c>
      <c r="L24" s="6">
        <v>815.5</v>
      </c>
      <c r="M24" s="7">
        <v>1354</v>
      </c>
      <c r="N24" s="5">
        <v>1005</v>
      </c>
      <c r="O24" s="6">
        <v>1641</v>
      </c>
      <c r="P24" s="6">
        <v>1888</v>
      </c>
      <c r="Q24" s="7">
        <v>3134</v>
      </c>
      <c r="R24" s="5">
        <v>502</v>
      </c>
      <c r="S24" s="6">
        <v>821</v>
      </c>
      <c r="T24" s="6">
        <v>944</v>
      </c>
      <c r="U24" s="7">
        <v>1567</v>
      </c>
    </row>
    <row r="25" spans="1:21">
      <c r="A25">
        <v>22</v>
      </c>
      <c r="B25" t="s">
        <v>62</v>
      </c>
      <c r="C25" t="s">
        <v>62</v>
      </c>
      <c r="D25" t="b">
        <f t="shared" si="0"/>
        <v>1</v>
      </c>
      <c r="E25" t="s">
        <v>63</v>
      </c>
      <c r="F25" s="5">
        <v>152</v>
      </c>
      <c r="G25" s="6">
        <v>244</v>
      </c>
      <c r="H25" s="6">
        <v>275</v>
      </c>
      <c r="I25" s="7">
        <v>458</v>
      </c>
      <c r="J25" s="5">
        <v>79</v>
      </c>
      <c r="K25" s="6">
        <v>126</v>
      </c>
      <c r="L25" s="6">
        <v>142</v>
      </c>
      <c r="M25" s="7">
        <v>236</v>
      </c>
      <c r="N25" s="5">
        <v>176</v>
      </c>
      <c r="O25" s="6">
        <v>282</v>
      </c>
      <c r="P25" s="6">
        <v>318</v>
      </c>
      <c r="Q25" s="7">
        <v>530</v>
      </c>
      <c r="R25" s="5">
        <v>91</v>
      </c>
      <c r="S25" s="6">
        <v>146</v>
      </c>
      <c r="T25" s="6">
        <v>164</v>
      </c>
      <c r="U25" s="7">
        <v>273</v>
      </c>
    </row>
    <row r="26" spans="1:21">
      <c r="A26">
        <v>23</v>
      </c>
      <c r="B26" t="s">
        <v>64</v>
      </c>
      <c r="C26" t="s">
        <v>64</v>
      </c>
      <c r="D26" t="b">
        <f t="shared" si="0"/>
        <v>1</v>
      </c>
      <c r="E26" t="s">
        <v>65</v>
      </c>
      <c r="F26" s="5">
        <v>750.5</v>
      </c>
      <c r="G26" s="6">
        <v>1220</v>
      </c>
      <c r="H26" s="6">
        <v>1373.5</v>
      </c>
      <c r="I26" s="7">
        <v>2287</v>
      </c>
      <c r="J26" s="5">
        <v>375.5</v>
      </c>
      <c r="K26" s="6">
        <v>610</v>
      </c>
      <c r="L26" s="6">
        <v>687</v>
      </c>
      <c r="M26" s="7">
        <v>1143.5</v>
      </c>
      <c r="N26" s="5">
        <v>869</v>
      </c>
      <c r="O26" s="6">
        <v>1412</v>
      </c>
      <c r="P26" s="6">
        <v>1590</v>
      </c>
      <c r="Q26" s="7">
        <v>2647</v>
      </c>
      <c r="R26" s="5">
        <v>435</v>
      </c>
      <c r="S26" s="6">
        <v>706</v>
      </c>
      <c r="T26" s="6">
        <v>795</v>
      </c>
      <c r="U26" s="7">
        <v>1323</v>
      </c>
    </row>
    <row r="27" spans="1:21">
      <c r="A27">
        <v>24</v>
      </c>
      <c r="B27" t="s">
        <v>66</v>
      </c>
      <c r="C27" t="s">
        <v>66</v>
      </c>
      <c r="D27" t="b">
        <f t="shared" si="0"/>
        <v>1</v>
      </c>
      <c r="E27" t="s">
        <v>67</v>
      </c>
      <c r="F27" s="5">
        <v>142</v>
      </c>
      <c r="G27" s="6">
        <v>227</v>
      </c>
      <c r="H27" s="6">
        <v>256</v>
      </c>
      <c r="I27" s="7">
        <v>426</v>
      </c>
      <c r="J27" s="5">
        <v>73</v>
      </c>
      <c r="K27" s="6">
        <v>117</v>
      </c>
      <c r="L27" s="6">
        <v>132</v>
      </c>
      <c r="M27" s="7">
        <v>219</v>
      </c>
      <c r="N27" s="5">
        <v>164</v>
      </c>
      <c r="O27" s="6">
        <v>263</v>
      </c>
      <c r="P27" s="6">
        <v>296</v>
      </c>
      <c r="Q27" s="7">
        <v>493</v>
      </c>
      <c r="R27" s="5">
        <v>84</v>
      </c>
      <c r="S27" s="6">
        <v>135</v>
      </c>
      <c r="T27" s="6">
        <v>153</v>
      </c>
      <c r="U27" s="7">
        <v>253</v>
      </c>
    </row>
    <row r="28" spans="1:21">
      <c r="A28">
        <v>25</v>
      </c>
      <c r="B28" t="s">
        <v>68</v>
      </c>
      <c r="C28" t="s">
        <v>68</v>
      </c>
      <c r="D28" t="b">
        <f t="shared" si="0"/>
        <v>1</v>
      </c>
      <c r="E28" t="s">
        <v>69</v>
      </c>
      <c r="F28" s="5">
        <v>687</v>
      </c>
      <c r="G28" s="6">
        <v>1112.5</v>
      </c>
      <c r="H28" s="6">
        <v>1286</v>
      </c>
      <c r="I28" s="7">
        <v>2136</v>
      </c>
      <c r="J28" s="5">
        <v>343.5</v>
      </c>
      <c r="K28" s="6">
        <v>556.5</v>
      </c>
      <c r="L28" s="6">
        <v>643</v>
      </c>
      <c r="M28" s="7">
        <v>1068</v>
      </c>
      <c r="N28" s="5">
        <v>795</v>
      </c>
      <c r="O28" s="6">
        <v>1288</v>
      </c>
      <c r="P28" s="6">
        <v>1488</v>
      </c>
      <c r="Q28" s="7">
        <v>2472</v>
      </c>
      <c r="R28" s="5">
        <v>398</v>
      </c>
      <c r="S28" s="6">
        <v>644</v>
      </c>
      <c r="T28" s="6">
        <v>744</v>
      </c>
      <c r="U28" s="7">
        <v>1236</v>
      </c>
    </row>
    <row r="29" spans="1:21">
      <c r="A29">
        <v>26</v>
      </c>
      <c r="B29" t="s">
        <v>70</v>
      </c>
      <c r="C29" t="s">
        <v>70</v>
      </c>
      <c r="D29" t="b">
        <f t="shared" si="0"/>
        <v>1</v>
      </c>
      <c r="E29" t="s">
        <v>71</v>
      </c>
      <c r="F29" s="5">
        <v>163</v>
      </c>
      <c r="G29" s="6">
        <v>261</v>
      </c>
      <c r="H29" s="6">
        <v>295</v>
      </c>
      <c r="I29" s="7">
        <v>491</v>
      </c>
      <c r="J29" s="5">
        <v>84</v>
      </c>
      <c r="K29" s="6">
        <v>135</v>
      </c>
      <c r="L29" s="6">
        <v>152</v>
      </c>
      <c r="M29" s="7">
        <v>253</v>
      </c>
      <c r="N29" s="5">
        <v>189</v>
      </c>
      <c r="O29" s="6">
        <v>302</v>
      </c>
      <c r="P29" s="6">
        <v>341</v>
      </c>
      <c r="Q29" s="7">
        <v>568</v>
      </c>
      <c r="R29" s="5">
        <v>97</v>
      </c>
      <c r="S29" s="6">
        <v>156</v>
      </c>
      <c r="T29" s="6">
        <v>176</v>
      </c>
      <c r="U29" s="7">
        <v>293</v>
      </c>
    </row>
    <row r="30" spans="1:21">
      <c r="A30">
        <v>27</v>
      </c>
      <c r="B30" t="s">
        <v>72</v>
      </c>
      <c r="C30" t="s">
        <v>72</v>
      </c>
      <c r="D30" t="b">
        <f t="shared" si="0"/>
        <v>1</v>
      </c>
      <c r="E30" t="s">
        <v>73</v>
      </c>
      <c r="F30" s="5">
        <v>304</v>
      </c>
      <c r="G30" s="6">
        <v>486</v>
      </c>
      <c r="H30" s="6">
        <v>548</v>
      </c>
      <c r="I30" s="7">
        <v>913</v>
      </c>
      <c r="J30" s="5">
        <v>159</v>
      </c>
      <c r="K30" s="6">
        <v>254</v>
      </c>
      <c r="L30" s="6">
        <v>286</v>
      </c>
      <c r="M30" s="7">
        <v>477</v>
      </c>
      <c r="N30" s="5">
        <v>352</v>
      </c>
      <c r="O30" s="6">
        <v>563</v>
      </c>
      <c r="P30" s="6">
        <v>634</v>
      </c>
      <c r="Q30" s="7">
        <v>1057</v>
      </c>
      <c r="R30" s="5">
        <v>184</v>
      </c>
      <c r="S30" s="6">
        <v>294</v>
      </c>
      <c r="T30" s="6">
        <v>331</v>
      </c>
      <c r="U30" s="7">
        <v>552</v>
      </c>
    </row>
    <row r="31" spans="1:21">
      <c r="A31">
        <v>28</v>
      </c>
      <c r="B31" t="s">
        <v>74</v>
      </c>
      <c r="C31" t="s">
        <v>74</v>
      </c>
      <c r="D31" t="b">
        <f t="shared" si="0"/>
        <v>1</v>
      </c>
      <c r="E31" t="s">
        <v>75</v>
      </c>
      <c r="F31" s="5">
        <v>280</v>
      </c>
      <c r="G31" s="6">
        <v>448</v>
      </c>
      <c r="H31" s="6">
        <v>505</v>
      </c>
      <c r="I31" s="7">
        <v>840</v>
      </c>
      <c r="J31" s="5">
        <v>146</v>
      </c>
      <c r="K31" s="6">
        <v>234</v>
      </c>
      <c r="L31" s="6">
        <v>263</v>
      </c>
      <c r="M31" s="7">
        <v>438</v>
      </c>
      <c r="N31" s="5">
        <v>324</v>
      </c>
      <c r="O31" s="6">
        <v>519</v>
      </c>
      <c r="P31" s="6">
        <v>584</v>
      </c>
      <c r="Q31" s="7">
        <v>972</v>
      </c>
      <c r="R31" s="5">
        <v>169</v>
      </c>
      <c r="S31" s="6">
        <v>271</v>
      </c>
      <c r="T31" s="6">
        <v>304</v>
      </c>
      <c r="U31" s="7">
        <v>507</v>
      </c>
    </row>
    <row r="32" spans="1:21">
      <c r="A32">
        <v>29</v>
      </c>
      <c r="B32" t="s">
        <v>76</v>
      </c>
      <c r="C32" t="s">
        <v>76</v>
      </c>
      <c r="D32" t="b">
        <f t="shared" si="0"/>
        <v>1</v>
      </c>
      <c r="E32" t="s">
        <v>77</v>
      </c>
      <c r="F32" s="5">
        <v>196</v>
      </c>
      <c r="G32" s="6">
        <v>314</v>
      </c>
      <c r="H32" s="6">
        <v>354</v>
      </c>
      <c r="I32" s="7">
        <v>589</v>
      </c>
      <c r="J32" s="5">
        <v>102</v>
      </c>
      <c r="K32" s="6">
        <v>163</v>
      </c>
      <c r="L32" s="6">
        <v>184</v>
      </c>
      <c r="M32" s="7">
        <v>305</v>
      </c>
      <c r="N32" s="5">
        <v>227</v>
      </c>
      <c r="O32" s="6">
        <v>363</v>
      </c>
      <c r="P32" s="6">
        <v>410</v>
      </c>
      <c r="Q32" s="7">
        <v>682</v>
      </c>
      <c r="R32" s="5">
        <v>118</v>
      </c>
      <c r="S32" s="6">
        <v>189</v>
      </c>
      <c r="T32" s="6">
        <v>213</v>
      </c>
      <c r="U32" s="7">
        <v>353</v>
      </c>
    </row>
    <row r="33" spans="1:21">
      <c r="A33">
        <v>30</v>
      </c>
      <c r="B33" t="s">
        <v>78</v>
      </c>
      <c r="C33" t="s">
        <v>78</v>
      </c>
      <c r="D33" t="b">
        <f t="shared" si="0"/>
        <v>1</v>
      </c>
      <c r="E33" t="s">
        <v>79</v>
      </c>
      <c r="F33" s="5">
        <v>1008</v>
      </c>
      <c r="G33" s="6">
        <v>1646.5</v>
      </c>
      <c r="H33" s="6">
        <v>1889.5</v>
      </c>
      <c r="I33" s="7">
        <v>3137.5</v>
      </c>
      <c r="J33" s="5">
        <v>504</v>
      </c>
      <c r="K33" s="6">
        <v>823.5</v>
      </c>
      <c r="L33" s="6">
        <v>945</v>
      </c>
      <c r="M33" s="7">
        <v>1569</v>
      </c>
      <c r="N33" s="5">
        <v>1167</v>
      </c>
      <c r="O33" s="6">
        <v>1906</v>
      </c>
      <c r="P33" s="6">
        <v>2187</v>
      </c>
      <c r="Q33" s="7">
        <v>3631</v>
      </c>
      <c r="R33" s="5">
        <v>583</v>
      </c>
      <c r="S33" s="6">
        <v>953</v>
      </c>
      <c r="T33" s="6">
        <v>1094</v>
      </c>
      <c r="U33" s="7">
        <v>1816</v>
      </c>
    </row>
    <row r="34" spans="1:21">
      <c r="A34">
        <v>31</v>
      </c>
      <c r="B34" t="s">
        <v>80</v>
      </c>
      <c r="C34" t="s">
        <v>80</v>
      </c>
      <c r="D34" t="b">
        <f t="shared" si="0"/>
        <v>1</v>
      </c>
      <c r="E34" t="s">
        <v>81</v>
      </c>
      <c r="F34" s="5">
        <v>794</v>
      </c>
      <c r="G34" s="6">
        <v>1292.5</v>
      </c>
      <c r="H34" s="6">
        <v>1489.5</v>
      </c>
      <c r="I34" s="7">
        <v>2473.5</v>
      </c>
      <c r="J34" s="5">
        <v>397</v>
      </c>
      <c r="K34" s="6">
        <v>646.5</v>
      </c>
      <c r="L34" s="6">
        <v>745</v>
      </c>
      <c r="M34" s="7">
        <v>1237</v>
      </c>
      <c r="N34" s="5">
        <v>919</v>
      </c>
      <c r="O34" s="6">
        <v>1496</v>
      </c>
      <c r="P34" s="6">
        <v>1724</v>
      </c>
      <c r="Q34" s="7">
        <v>2863</v>
      </c>
      <c r="R34" s="5">
        <v>459</v>
      </c>
      <c r="S34" s="6">
        <v>748</v>
      </c>
      <c r="T34" s="6">
        <v>862</v>
      </c>
      <c r="U34" s="7">
        <v>1432</v>
      </c>
    </row>
    <row r="35" spans="1:21">
      <c r="A35">
        <v>32</v>
      </c>
      <c r="B35" t="s">
        <v>82</v>
      </c>
      <c r="C35" t="s">
        <v>82</v>
      </c>
      <c r="D35" t="b">
        <f t="shared" si="0"/>
        <v>1</v>
      </c>
      <c r="E35" t="s">
        <v>83</v>
      </c>
      <c r="F35" s="5">
        <v>130</v>
      </c>
      <c r="G35" s="6">
        <v>207</v>
      </c>
      <c r="H35" s="6">
        <v>234</v>
      </c>
      <c r="I35" s="7">
        <v>389</v>
      </c>
      <c r="J35" s="5">
        <v>67</v>
      </c>
      <c r="K35" s="6">
        <v>106</v>
      </c>
      <c r="L35" s="6">
        <v>120</v>
      </c>
      <c r="M35" s="7">
        <v>200</v>
      </c>
      <c r="N35" s="5">
        <v>150</v>
      </c>
      <c r="O35" s="6">
        <v>240</v>
      </c>
      <c r="P35" s="6">
        <v>271</v>
      </c>
      <c r="Q35" s="7">
        <v>450</v>
      </c>
      <c r="R35" s="5">
        <v>78</v>
      </c>
      <c r="S35" s="6">
        <v>123</v>
      </c>
      <c r="T35" s="6">
        <v>139</v>
      </c>
      <c r="U35" s="7">
        <v>231</v>
      </c>
    </row>
    <row r="36" spans="1:21">
      <c r="A36">
        <v>33</v>
      </c>
      <c r="B36" t="s">
        <v>84</v>
      </c>
      <c r="C36" t="s">
        <v>84</v>
      </c>
      <c r="D36" t="b">
        <f t="shared" si="0"/>
        <v>1</v>
      </c>
      <c r="E36" t="s">
        <v>85</v>
      </c>
      <c r="F36" s="5">
        <v>319.5</v>
      </c>
      <c r="G36" s="6">
        <v>508.5</v>
      </c>
      <c r="H36" s="6">
        <v>585.5</v>
      </c>
      <c r="I36" s="7">
        <v>973.5</v>
      </c>
      <c r="J36" s="5">
        <v>160</v>
      </c>
      <c r="K36" s="6">
        <v>254.5</v>
      </c>
      <c r="L36" s="6">
        <v>293</v>
      </c>
      <c r="M36" s="7">
        <v>487</v>
      </c>
      <c r="N36" s="5">
        <v>370</v>
      </c>
      <c r="O36" s="6">
        <v>589</v>
      </c>
      <c r="P36" s="6">
        <v>678</v>
      </c>
      <c r="Q36" s="7">
        <v>1127</v>
      </c>
      <c r="R36" s="5">
        <v>185</v>
      </c>
      <c r="S36" s="6">
        <v>295</v>
      </c>
      <c r="T36" s="6">
        <v>339</v>
      </c>
      <c r="U36" s="7">
        <v>564</v>
      </c>
    </row>
    <row r="37" spans="1:21">
      <c r="A37">
        <v>34</v>
      </c>
      <c r="B37" t="s">
        <v>86</v>
      </c>
      <c r="C37" t="s">
        <v>86</v>
      </c>
      <c r="D37" t="b">
        <f t="shared" si="0"/>
        <v>1</v>
      </c>
      <c r="E37" t="s">
        <v>87</v>
      </c>
      <c r="F37" s="5">
        <v>87</v>
      </c>
      <c r="G37" s="6">
        <v>140</v>
      </c>
      <c r="H37" s="6">
        <v>159</v>
      </c>
      <c r="I37" s="7">
        <v>264</v>
      </c>
      <c r="J37" s="5">
        <v>44</v>
      </c>
      <c r="K37" s="6">
        <v>71</v>
      </c>
      <c r="L37" s="6">
        <v>80</v>
      </c>
      <c r="M37" s="7">
        <v>133</v>
      </c>
      <c r="N37" s="5">
        <v>101</v>
      </c>
      <c r="O37" s="6">
        <v>162</v>
      </c>
      <c r="P37" s="6">
        <v>184</v>
      </c>
      <c r="Q37" s="7">
        <v>306</v>
      </c>
      <c r="R37" s="5">
        <v>51</v>
      </c>
      <c r="S37" s="6">
        <v>82</v>
      </c>
      <c r="T37" s="6">
        <v>93</v>
      </c>
      <c r="U37" s="7">
        <v>154</v>
      </c>
    </row>
    <row r="38" spans="1:21">
      <c r="A38">
        <v>35</v>
      </c>
      <c r="B38" t="s">
        <v>88</v>
      </c>
      <c r="C38" t="s">
        <v>88</v>
      </c>
      <c r="D38" t="b">
        <f t="shared" si="0"/>
        <v>1</v>
      </c>
      <c r="E38" t="s">
        <v>89</v>
      </c>
      <c r="F38" s="5">
        <v>1000.5</v>
      </c>
      <c r="G38" s="6">
        <v>1600.5</v>
      </c>
      <c r="H38" s="6">
        <v>1881.5</v>
      </c>
      <c r="I38" s="7">
        <v>3124.5</v>
      </c>
      <c r="J38" s="5">
        <v>500.5</v>
      </c>
      <c r="K38" s="6">
        <v>800.5</v>
      </c>
      <c r="L38" s="6">
        <v>941</v>
      </c>
      <c r="M38" s="7">
        <v>1562.5</v>
      </c>
      <c r="N38" s="5">
        <v>1158</v>
      </c>
      <c r="O38" s="6">
        <v>1852</v>
      </c>
      <c r="P38" s="6">
        <v>2178</v>
      </c>
      <c r="Q38" s="7">
        <v>3616</v>
      </c>
      <c r="R38" s="5">
        <v>579</v>
      </c>
      <c r="S38" s="6">
        <v>927</v>
      </c>
      <c r="T38" s="6">
        <v>1089</v>
      </c>
      <c r="U38" s="7">
        <v>1808</v>
      </c>
    </row>
    <row r="39" spans="1:21">
      <c r="A39">
        <v>36</v>
      </c>
      <c r="B39" t="s">
        <v>90</v>
      </c>
      <c r="C39" t="s">
        <v>90</v>
      </c>
      <c r="D39" t="b">
        <f t="shared" si="0"/>
        <v>1</v>
      </c>
      <c r="E39" t="s">
        <v>91</v>
      </c>
      <c r="F39" s="5">
        <v>678.5</v>
      </c>
      <c r="G39" s="6">
        <v>1082.5</v>
      </c>
      <c r="H39" s="6">
        <v>1265.5</v>
      </c>
      <c r="I39" s="7">
        <v>2103.5</v>
      </c>
      <c r="J39" s="5">
        <v>339.5</v>
      </c>
      <c r="K39" s="6">
        <v>541.5</v>
      </c>
      <c r="L39" s="6">
        <v>633</v>
      </c>
      <c r="M39" s="7">
        <v>1052</v>
      </c>
      <c r="N39" s="5">
        <v>785</v>
      </c>
      <c r="O39" s="6">
        <v>1253</v>
      </c>
      <c r="P39" s="6">
        <v>1465</v>
      </c>
      <c r="Q39" s="7">
        <v>2435</v>
      </c>
      <c r="R39" s="5">
        <v>393</v>
      </c>
      <c r="S39" s="6">
        <v>627</v>
      </c>
      <c r="T39" s="6">
        <v>733</v>
      </c>
      <c r="U39" s="7">
        <v>1218</v>
      </c>
    </row>
    <row r="40" spans="1:21">
      <c r="A40">
        <v>37</v>
      </c>
      <c r="B40" t="s">
        <v>92</v>
      </c>
      <c r="C40" t="s">
        <v>92</v>
      </c>
      <c r="D40" t="b">
        <f t="shared" si="0"/>
        <v>1</v>
      </c>
      <c r="E40" t="s">
        <v>93</v>
      </c>
      <c r="F40" s="5">
        <v>258.5</v>
      </c>
      <c r="G40" s="6">
        <v>413</v>
      </c>
      <c r="H40" s="6">
        <v>466</v>
      </c>
      <c r="I40" s="7">
        <v>775</v>
      </c>
      <c r="J40" s="5">
        <v>134.5</v>
      </c>
      <c r="K40" s="6">
        <v>215</v>
      </c>
      <c r="L40" s="6">
        <v>242.5</v>
      </c>
      <c r="M40" s="7">
        <v>403.5</v>
      </c>
      <c r="N40" s="5">
        <v>299</v>
      </c>
      <c r="O40" s="6">
        <v>478</v>
      </c>
      <c r="P40" s="6">
        <v>539</v>
      </c>
      <c r="Q40" s="7">
        <v>897</v>
      </c>
      <c r="R40" s="5">
        <v>156</v>
      </c>
      <c r="S40" s="6">
        <v>249</v>
      </c>
      <c r="T40" s="6">
        <v>281</v>
      </c>
      <c r="U40" s="7">
        <v>467</v>
      </c>
    </row>
    <row r="41" spans="1:21">
      <c r="A41">
        <v>38</v>
      </c>
      <c r="B41" t="s">
        <v>94</v>
      </c>
      <c r="C41" t="s">
        <v>94</v>
      </c>
      <c r="D41" t="b">
        <f t="shared" si="0"/>
        <v>1</v>
      </c>
      <c r="E41" t="s">
        <v>95</v>
      </c>
      <c r="F41" s="5">
        <v>255</v>
      </c>
      <c r="G41" s="6">
        <v>408</v>
      </c>
      <c r="H41" s="6">
        <v>460</v>
      </c>
      <c r="I41" s="7">
        <v>766</v>
      </c>
      <c r="J41" s="5">
        <v>133</v>
      </c>
      <c r="K41" s="6">
        <v>213</v>
      </c>
      <c r="L41" s="6">
        <v>240</v>
      </c>
      <c r="M41" s="7">
        <v>399</v>
      </c>
      <c r="N41" s="5">
        <v>295</v>
      </c>
      <c r="O41" s="6">
        <v>472</v>
      </c>
      <c r="P41" s="6">
        <v>532</v>
      </c>
      <c r="Q41" s="7">
        <v>887</v>
      </c>
      <c r="R41" s="5">
        <v>154</v>
      </c>
      <c r="S41" s="6">
        <v>247</v>
      </c>
      <c r="T41" s="6">
        <v>278</v>
      </c>
      <c r="U41" s="7">
        <v>462</v>
      </c>
    </row>
    <row r="42" spans="1:21">
      <c r="A42">
        <v>39</v>
      </c>
      <c r="B42" t="s">
        <v>96</v>
      </c>
      <c r="C42" t="s">
        <v>96</v>
      </c>
      <c r="D42" t="b">
        <f t="shared" si="0"/>
        <v>1</v>
      </c>
      <c r="E42" t="s">
        <v>97</v>
      </c>
      <c r="F42" s="5">
        <v>214</v>
      </c>
      <c r="G42" s="6">
        <v>342</v>
      </c>
      <c r="H42" s="6">
        <v>385</v>
      </c>
      <c r="I42" s="7">
        <v>642</v>
      </c>
      <c r="J42" s="5">
        <v>111</v>
      </c>
      <c r="K42" s="6">
        <v>178</v>
      </c>
      <c r="L42" s="6">
        <v>200</v>
      </c>
      <c r="M42" s="7">
        <v>333</v>
      </c>
      <c r="N42" s="5">
        <v>248</v>
      </c>
      <c r="O42" s="6">
        <v>396</v>
      </c>
      <c r="P42" s="6">
        <v>446</v>
      </c>
      <c r="Q42" s="7">
        <v>743</v>
      </c>
      <c r="R42" s="5">
        <v>128</v>
      </c>
      <c r="S42" s="6">
        <v>206</v>
      </c>
      <c r="T42" s="6">
        <v>231</v>
      </c>
      <c r="U42" s="7">
        <v>385</v>
      </c>
    </row>
    <row r="43" spans="1:21">
      <c r="A43">
        <v>40</v>
      </c>
      <c r="B43" t="s">
        <v>98</v>
      </c>
      <c r="C43" t="s">
        <v>98</v>
      </c>
      <c r="D43" t="b">
        <f t="shared" si="0"/>
        <v>1</v>
      </c>
      <c r="E43" t="s">
        <v>99</v>
      </c>
      <c r="F43" s="5">
        <v>224</v>
      </c>
      <c r="G43" s="6">
        <v>359</v>
      </c>
      <c r="H43" s="6">
        <v>405</v>
      </c>
      <c r="I43" s="7">
        <v>674</v>
      </c>
      <c r="J43" s="5">
        <v>117</v>
      </c>
      <c r="K43" s="6">
        <v>187</v>
      </c>
      <c r="L43" s="6">
        <v>211</v>
      </c>
      <c r="M43" s="7">
        <v>350</v>
      </c>
      <c r="N43" s="5">
        <v>259</v>
      </c>
      <c r="O43" s="6">
        <v>416</v>
      </c>
      <c r="P43" s="6">
        <v>469</v>
      </c>
      <c r="Q43" s="7">
        <v>780</v>
      </c>
      <c r="R43" s="5">
        <v>135</v>
      </c>
      <c r="S43" s="6">
        <v>216</v>
      </c>
      <c r="T43" s="6">
        <v>244</v>
      </c>
      <c r="U43" s="7">
        <v>405</v>
      </c>
    </row>
    <row r="44" spans="1:21">
      <c r="A44">
        <v>41</v>
      </c>
      <c r="B44" t="s">
        <v>100</v>
      </c>
      <c r="C44" t="s">
        <v>100</v>
      </c>
      <c r="D44" t="b">
        <f t="shared" si="0"/>
        <v>1</v>
      </c>
      <c r="E44" t="s">
        <v>101</v>
      </c>
      <c r="F44" s="5">
        <v>240</v>
      </c>
      <c r="G44" s="6">
        <v>385</v>
      </c>
      <c r="H44" s="6">
        <v>434</v>
      </c>
      <c r="I44" s="7">
        <v>721</v>
      </c>
      <c r="J44" s="5">
        <v>125</v>
      </c>
      <c r="K44" s="6">
        <v>200</v>
      </c>
      <c r="L44" s="6">
        <v>226</v>
      </c>
      <c r="M44" s="7">
        <v>375</v>
      </c>
      <c r="N44" s="5">
        <v>278</v>
      </c>
      <c r="O44" s="6">
        <v>446</v>
      </c>
      <c r="P44" s="6">
        <v>502</v>
      </c>
      <c r="Q44" s="7">
        <v>834</v>
      </c>
      <c r="R44" s="5">
        <v>145</v>
      </c>
      <c r="S44" s="6">
        <v>231</v>
      </c>
      <c r="T44" s="6">
        <v>262</v>
      </c>
      <c r="U44" s="7">
        <v>434</v>
      </c>
    </row>
    <row r="45" spans="1:21">
      <c r="A45">
        <v>42</v>
      </c>
      <c r="B45" t="s">
        <v>102</v>
      </c>
      <c r="C45" t="s">
        <v>102</v>
      </c>
      <c r="D45" t="b">
        <f t="shared" si="0"/>
        <v>1</v>
      </c>
      <c r="E45" t="s">
        <v>103</v>
      </c>
      <c r="F45" s="5">
        <v>203</v>
      </c>
      <c r="G45" s="6">
        <v>324</v>
      </c>
      <c r="H45" s="6">
        <v>366</v>
      </c>
      <c r="I45" s="7">
        <v>608</v>
      </c>
      <c r="J45" s="5">
        <v>105</v>
      </c>
      <c r="K45" s="6">
        <v>168</v>
      </c>
      <c r="L45" s="6">
        <v>190</v>
      </c>
      <c r="M45" s="7">
        <v>315</v>
      </c>
      <c r="N45" s="5">
        <v>235</v>
      </c>
      <c r="O45" s="6">
        <v>375</v>
      </c>
      <c r="P45" s="6">
        <v>424</v>
      </c>
      <c r="Q45" s="7">
        <v>704</v>
      </c>
      <c r="R45" s="5">
        <v>122</v>
      </c>
      <c r="S45" s="6">
        <v>194</v>
      </c>
      <c r="T45" s="6">
        <v>220</v>
      </c>
      <c r="U45" s="7">
        <v>365</v>
      </c>
    </row>
    <row r="46" spans="1:21">
      <c r="A46">
        <v>43</v>
      </c>
      <c r="B46" t="s">
        <v>104</v>
      </c>
      <c r="C46" t="s">
        <v>104</v>
      </c>
      <c r="D46" t="b">
        <f t="shared" si="0"/>
        <v>1</v>
      </c>
      <c r="E46" t="s">
        <v>105</v>
      </c>
      <c r="F46" s="5">
        <v>868</v>
      </c>
      <c r="G46" s="6">
        <v>1390</v>
      </c>
      <c r="H46" s="6">
        <v>1631</v>
      </c>
      <c r="I46" s="7">
        <v>2709</v>
      </c>
      <c r="J46" s="5">
        <v>434</v>
      </c>
      <c r="K46" s="6">
        <v>695</v>
      </c>
      <c r="L46" s="6">
        <v>815.5</v>
      </c>
      <c r="M46" s="7">
        <v>1354.5</v>
      </c>
      <c r="N46" s="5">
        <v>1005</v>
      </c>
      <c r="O46" s="6">
        <v>1609</v>
      </c>
      <c r="P46" s="6">
        <v>1888</v>
      </c>
      <c r="Q46" s="7">
        <v>3135</v>
      </c>
      <c r="R46" s="5">
        <v>502</v>
      </c>
      <c r="S46" s="6">
        <v>804</v>
      </c>
      <c r="T46" s="6">
        <v>944</v>
      </c>
      <c r="U46" s="7">
        <v>1568</v>
      </c>
    </row>
    <row r="47" spans="1:21" ht="15.75" thickBot="1">
      <c r="A47">
        <v>44</v>
      </c>
      <c r="B47" t="s">
        <v>106</v>
      </c>
      <c r="C47" t="s">
        <v>106</v>
      </c>
      <c r="D47" t="b">
        <f t="shared" si="0"/>
        <v>1</v>
      </c>
      <c r="E47" t="s">
        <v>107</v>
      </c>
      <c r="F47" s="8">
        <v>509</v>
      </c>
      <c r="G47" s="9">
        <v>813</v>
      </c>
      <c r="H47" s="9">
        <v>946</v>
      </c>
      <c r="I47" s="10">
        <v>1572</v>
      </c>
      <c r="J47" s="8">
        <v>254.5</v>
      </c>
      <c r="K47" s="9">
        <v>406.5</v>
      </c>
      <c r="L47" s="9">
        <v>473</v>
      </c>
      <c r="M47" s="10">
        <v>786</v>
      </c>
      <c r="N47" s="8">
        <v>589</v>
      </c>
      <c r="O47" s="9">
        <v>941</v>
      </c>
      <c r="P47" s="9">
        <v>1095</v>
      </c>
      <c r="Q47" s="10">
        <v>1819</v>
      </c>
      <c r="R47" s="8">
        <v>295</v>
      </c>
      <c r="S47" s="9">
        <v>470</v>
      </c>
      <c r="T47" s="9">
        <v>547</v>
      </c>
      <c r="U47" s="10">
        <v>910</v>
      </c>
    </row>
  </sheetData>
  <conditionalFormatting sqref="D2:D1048576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Lung Jackie</dc:creator>
  <cp:lastModifiedBy>Hong</cp:lastModifiedBy>
  <dcterms:created xsi:type="dcterms:W3CDTF">2018-09-08T12:59:23Z</dcterms:created>
  <dcterms:modified xsi:type="dcterms:W3CDTF">2019-01-28T02:12:40Z</dcterms:modified>
</cp:coreProperties>
</file>