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Sheet1!$A$2:$AC$46</definedName>
    <definedName name="_xlnm._FilterDatabase" localSheetId="3" hidden="1">Sheet4!$A$1:$V$1435</definedName>
  </definedNames>
  <calcPr calcId="145621"/>
</workbook>
</file>

<file path=xl/calcChain.xml><?xml version="1.0" encoding="utf-8"?>
<calcChain xmlns="http://schemas.openxmlformats.org/spreadsheetml/2006/main">
  <c r="F781" i="4" l="1"/>
  <c r="E781" i="4"/>
  <c r="D781" i="4"/>
  <c r="A781" i="4"/>
  <c r="A780" i="4"/>
  <c r="G781" i="4" s="1"/>
  <c r="F779" i="4"/>
  <c r="E779" i="4"/>
  <c r="D779" i="4"/>
  <c r="A779" i="4"/>
  <c r="A778" i="4"/>
  <c r="E778" i="4" s="1"/>
  <c r="F777" i="4"/>
  <c r="E777" i="4"/>
  <c r="D777" i="4"/>
  <c r="A777" i="4"/>
  <c r="A776" i="4"/>
  <c r="F775" i="4"/>
  <c r="E775" i="4"/>
  <c r="D775" i="4"/>
  <c r="A775" i="4"/>
  <c r="A774" i="4"/>
  <c r="F773" i="4"/>
  <c r="E773" i="4"/>
  <c r="D773" i="4"/>
  <c r="A773" i="4"/>
  <c r="A772" i="4"/>
  <c r="F771" i="4"/>
  <c r="E771" i="4"/>
  <c r="D771" i="4"/>
  <c r="A771" i="4"/>
  <c r="A770" i="4"/>
  <c r="F769" i="4"/>
  <c r="E769" i="4"/>
  <c r="D769" i="4"/>
  <c r="A769" i="4"/>
  <c r="A768" i="4"/>
  <c r="F767" i="4"/>
  <c r="E767" i="4"/>
  <c r="D767" i="4"/>
  <c r="A767" i="4"/>
  <c r="F766" i="4"/>
  <c r="E766" i="4"/>
  <c r="D766" i="4"/>
  <c r="A766" i="4"/>
  <c r="A765" i="4"/>
  <c r="F764" i="4"/>
  <c r="E764" i="4"/>
  <c r="D764" i="4"/>
  <c r="A764" i="4"/>
  <c r="A763" i="4"/>
  <c r="E763" i="4" s="1"/>
  <c r="F762" i="4"/>
  <c r="E762" i="4"/>
  <c r="D762" i="4"/>
  <c r="A762" i="4"/>
  <c r="A761" i="4"/>
  <c r="F760" i="4"/>
  <c r="E760" i="4"/>
  <c r="D760" i="4"/>
  <c r="A760" i="4"/>
  <c r="A759" i="4"/>
  <c r="E759" i="4" s="1"/>
  <c r="F758" i="4"/>
  <c r="E758" i="4"/>
  <c r="D758" i="4"/>
  <c r="A758" i="4"/>
  <c r="A757" i="4"/>
  <c r="F756" i="4"/>
  <c r="E756" i="4"/>
  <c r="D756" i="4"/>
  <c r="A756" i="4"/>
  <c r="A755" i="4"/>
  <c r="F754" i="4"/>
  <c r="E754" i="4"/>
  <c r="D754" i="4"/>
  <c r="A754" i="4"/>
  <c r="A753" i="4"/>
  <c r="F752" i="4"/>
  <c r="E752" i="4"/>
  <c r="D752" i="4"/>
  <c r="A752" i="4"/>
  <c r="F751" i="4"/>
  <c r="E751" i="4"/>
  <c r="D751" i="4"/>
  <c r="A751" i="4"/>
  <c r="A750" i="4"/>
  <c r="G751" i="4" s="1"/>
  <c r="S751" i="4" s="1"/>
  <c r="F749" i="4"/>
  <c r="E749" i="4"/>
  <c r="D749" i="4"/>
  <c r="A749" i="4"/>
  <c r="A748" i="4"/>
  <c r="F747" i="4"/>
  <c r="E747" i="4"/>
  <c r="D747" i="4"/>
  <c r="A747" i="4"/>
  <c r="A746" i="4"/>
  <c r="G747" i="4" s="1"/>
  <c r="S747" i="4" s="1"/>
  <c r="F745" i="4"/>
  <c r="E745" i="4"/>
  <c r="D745" i="4"/>
  <c r="A745" i="4"/>
  <c r="A744" i="4"/>
  <c r="F743" i="4"/>
  <c r="E743" i="4"/>
  <c r="D743" i="4"/>
  <c r="A743" i="4"/>
  <c r="A742" i="4"/>
  <c r="F741" i="4"/>
  <c r="E741" i="4"/>
  <c r="D741" i="4"/>
  <c r="A741" i="4"/>
  <c r="A740" i="4"/>
  <c r="F739" i="4"/>
  <c r="E739" i="4"/>
  <c r="D739" i="4"/>
  <c r="A739" i="4"/>
  <c r="A738" i="4"/>
  <c r="G739" i="4" s="1"/>
  <c r="S739" i="4" s="1"/>
  <c r="F737" i="4"/>
  <c r="E737" i="4"/>
  <c r="D737" i="4"/>
  <c r="A737" i="4"/>
  <c r="F736" i="4"/>
  <c r="E736" i="4"/>
  <c r="D736" i="4"/>
  <c r="A736" i="4"/>
  <c r="A735" i="4"/>
  <c r="F734" i="4"/>
  <c r="E734" i="4"/>
  <c r="D734" i="4"/>
  <c r="A734" i="4"/>
  <c r="A733" i="4"/>
  <c r="F732" i="4"/>
  <c r="E732" i="4"/>
  <c r="D732" i="4"/>
  <c r="A732" i="4"/>
  <c r="A731" i="4"/>
  <c r="F730" i="4"/>
  <c r="E730" i="4"/>
  <c r="D730" i="4"/>
  <c r="A730" i="4"/>
  <c r="A729" i="4"/>
  <c r="F728" i="4"/>
  <c r="E728" i="4"/>
  <c r="D728" i="4"/>
  <c r="A728" i="4"/>
  <c r="A727" i="4"/>
  <c r="F726" i="4"/>
  <c r="E726" i="4"/>
  <c r="D726" i="4"/>
  <c r="A726" i="4"/>
  <c r="A725" i="4"/>
  <c r="F724" i="4"/>
  <c r="E724" i="4"/>
  <c r="D724" i="4"/>
  <c r="A724" i="4"/>
  <c r="A723" i="4"/>
  <c r="E723" i="4" s="1"/>
  <c r="F722" i="4"/>
  <c r="E722" i="4"/>
  <c r="D722" i="4"/>
  <c r="A722" i="4"/>
  <c r="F721" i="4"/>
  <c r="E721" i="4"/>
  <c r="D721" i="4"/>
  <c r="A721" i="4"/>
  <c r="G722" i="4" s="1"/>
  <c r="A720" i="4"/>
  <c r="D720" i="4" s="1"/>
  <c r="F719" i="4"/>
  <c r="E719" i="4"/>
  <c r="D719" i="4"/>
  <c r="A719" i="4"/>
  <c r="A718" i="4"/>
  <c r="D718" i="4" s="1"/>
  <c r="F717" i="4"/>
  <c r="E717" i="4"/>
  <c r="D717" i="4"/>
  <c r="A717" i="4"/>
  <c r="G718" i="4" s="1"/>
  <c r="P718" i="4" s="1"/>
  <c r="A716" i="4"/>
  <c r="D716" i="4" s="1"/>
  <c r="F715" i="4"/>
  <c r="E715" i="4"/>
  <c r="D715" i="4"/>
  <c r="A715" i="4"/>
  <c r="A714" i="4"/>
  <c r="D714" i="4" s="1"/>
  <c r="F713" i="4"/>
  <c r="E713" i="4"/>
  <c r="D713" i="4"/>
  <c r="A713" i="4"/>
  <c r="G714" i="4" s="1"/>
  <c r="P714" i="4" s="1"/>
  <c r="A712" i="4"/>
  <c r="F711" i="4"/>
  <c r="E711" i="4"/>
  <c r="D711" i="4"/>
  <c r="A711" i="4"/>
  <c r="A710" i="4"/>
  <c r="D710" i="4" s="1"/>
  <c r="F709" i="4"/>
  <c r="E709" i="4"/>
  <c r="D709" i="4"/>
  <c r="A709" i="4"/>
  <c r="G710" i="4" s="1"/>
  <c r="P710" i="4" s="1"/>
  <c r="A708" i="4"/>
  <c r="D708" i="4" s="1"/>
  <c r="F707" i="4"/>
  <c r="E707" i="4"/>
  <c r="D707" i="4"/>
  <c r="A707" i="4"/>
  <c r="F706" i="4"/>
  <c r="E706" i="4"/>
  <c r="D706" i="4"/>
  <c r="A706" i="4"/>
  <c r="A705" i="4"/>
  <c r="E705" i="4" s="1"/>
  <c r="F704" i="4"/>
  <c r="E704" i="4"/>
  <c r="D704" i="4"/>
  <c r="A704" i="4"/>
  <c r="A703" i="4"/>
  <c r="F702" i="4"/>
  <c r="E702" i="4"/>
  <c r="D702" i="4"/>
  <c r="A702" i="4"/>
  <c r="A701" i="4"/>
  <c r="F700" i="4"/>
  <c r="E700" i="4"/>
  <c r="D700" i="4"/>
  <c r="A700" i="4"/>
  <c r="A699" i="4"/>
  <c r="F698" i="4"/>
  <c r="E698" i="4"/>
  <c r="D698" i="4"/>
  <c r="A698" i="4"/>
  <c r="A697" i="4"/>
  <c r="F696" i="4"/>
  <c r="E696" i="4"/>
  <c r="D696" i="4"/>
  <c r="A696" i="4"/>
  <c r="A695" i="4"/>
  <c r="E695" i="4" s="1"/>
  <c r="F694" i="4"/>
  <c r="E694" i="4"/>
  <c r="D694" i="4"/>
  <c r="A694" i="4"/>
  <c r="A693" i="4"/>
  <c r="E693" i="4" s="1"/>
  <c r="F692" i="4"/>
  <c r="E692" i="4"/>
  <c r="D692" i="4"/>
  <c r="A692" i="4"/>
  <c r="F691" i="4"/>
  <c r="E691" i="4"/>
  <c r="D691" i="4"/>
  <c r="A691" i="4"/>
  <c r="A690" i="4"/>
  <c r="D690" i="4" s="1"/>
  <c r="F689" i="4"/>
  <c r="E689" i="4"/>
  <c r="D689" i="4"/>
  <c r="A689" i="4"/>
  <c r="A688" i="4"/>
  <c r="D688" i="4" s="1"/>
  <c r="F687" i="4"/>
  <c r="E687" i="4"/>
  <c r="D687" i="4"/>
  <c r="A687" i="4"/>
  <c r="A686" i="4"/>
  <c r="D686" i="4" s="1"/>
  <c r="F685" i="4"/>
  <c r="E685" i="4"/>
  <c r="D685" i="4"/>
  <c r="A685" i="4"/>
  <c r="A684" i="4"/>
  <c r="F683" i="4"/>
  <c r="E683" i="4"/>
  <c r="D683" i="4"/>
  <c r="A683" i="4"/>
  <c r="A682" i="4"/>
  <c r="F681" i="4"/>
  <c r="E681" i="4"/>
  <c r="D681" i="4"/>
  <c r="A681" i="4"/>
  <c r="A680" i="4"/>
  <c r="F679" i="4"/>
  <c r="E679" i="4"/>
  <c r="D679" i="4"/>
  <c r="A679" i="4"/>
  <c r="A678" i="4"/>
  <c r="D678" i="4" s="1"/>
  <c r="F677" i="4"/>
  <c r="E677" i="4"/>
  <c r="D677" i="4"/>
  <c r="A677" i="4"/>
  <c r="F676" i="4"/>
  <c r="E676" i="4"/>
  <c r="D676" i="4"/>
  <c r="A676" i="4"/>
  <c r="A675" i="4"/>
  <c r="F674" i="4"/>
  <c r="E674" i="4"/>
  <c r="D674" i="4"/>
  <c r="A674" i="4"/>
  <c r="A673" i="4"/>
  <c r="F672" i="4"/>
  <c r="E672" i="4"/>
  <c r="D672" i="4"/>
  <c r="A672" i="4"/>
  <c r="A671" i="4"/>
  <c r="F670" i="4"/>
  <c r="E670" i="4"/>
  <c r="D670" i="4"/>
  <c r="A670" i="4"/>
  <c r="A669" i="4"/>
  <c r="F668" i="4"/>
  <c r="E668" i="4"/>
  <c r="D668" i="4"/>
  <c r="A668" i="4"/>
  <c r="A667" i="4"/>
  <c r="F666" i="4"/>
  <c r="E666" i="4"/>
  <c r="D666" i="4"/>
  <c r="A666" i="4"/>
  <c r="A665" i="4"/>
  <c r="F664" i="4"/>
  <c r="E664" i="4"/>
  <c r="D664" i="4"/>
  <c r="A664" i="4"/>
  <c r="A663" i="4"/>
  <c r="F662" i="4"/>
  <c r="E662" i="4"/>
  <c r="D662" i="4"/>
  <c r="A662" i="4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A1075" i="2"/>
  <c r="C1074" i="2"/>
  <c r="A1074" i="2"/>
  <c r="C1073" i="2"/>
  <c r="A1073" i="2"/>
  <c r="C1072" i="2"/>
  <c r="A1072" i="2"/>
  <c r="C1071" i="2"/>
  <c r="A1071" i="2"/>
  <c r="A1070" i="2"/>
  <c r="C1070" i="2" s="1"/>
  <c r="A1069" i="2"/>
  <c r="C1069" i="2" s="1"/>
  <c r="A1068" i="2"/>
  <c r="C1068" i="2" s="1"/>
  <c r="A1067" i="2"/>
  <c r="C1067" i="2" s="1"/>
  <c r="A1066" i="2"/>
  <c r="C1066" i="2" s="1"/>
  <c r="A1065" i="2"/>
  <c r="C1065" i="2" s="1"/>
  <c r="A1064" i="2"/>
  <c r="C1064" i="2" s="1"/>
  <c r="A1063" i="2"/>
  <c r="C1063" i="2" s="1"/>
  <c r="A1062" i="2"/>
  <c r="C1062" i="2" s="1"/>
  <c r="A1061" i="2"/>
  <c r="C1061" i="2" s="1"/>
  <c r="A1060" i="2"/>
  <c r="C1060" i="2" s="1"/>
  <c r="A1059" i="2"/>
  <c r="C1059" i="2" s="1"/>
  <c r="A1058" i="2"/>
  <c r="C1058" i="2" s="1"/>
  <c r="A1057" i="2"/>
  <c r="C1057" i="2" s="1"/>
  <c r="A1056" i="2"/>
  <c r="C1056" i="2" s="1"/>
  <c r="A1055" i="2"/>
  <c r="C1055" i="2" s="1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A1033" i="2"/>
  <c r="C1032" i="2"/>
  <c r="A1032" i="2"/>
  <c r="C1031" i="2"/>
  <c r="C1030" i="2" s="1"/>
  <c r="A1031" i="2"/>
  <c r="A1030" i="2"/>
  <c r="C1029" i="2"/>
  <c r="A1029" i="2"/>
  <c r="A1028" i="2"/>
  <c r="C1028" i="2" s="1"/>
  <c r="A1027" i="2"/>
  <c r="C1027" i="2" s="1"/>
  <c r="A1026" i="2"/>
  <c r="C1026" i="2" s="1"/>
  <c r="A1025" i="2"/>
  <c r="C1025" i="2" s="1"/>
  <c r="A1024" i="2"/>
  <c r="C1024" i="2" s="1"/>
  <c r="A1023" i="2"/>
  <c r="C1023" i="2" s="1"/>
  <c r="A1022" i="2"/>
  <c r="C1022" i="2" s="1"/>
  <c r="A1021" i="2"/>
  <c r="C1021" i="2" s="1"/>
  <c r="A1020" i="2"/>
  <c r="C1020" i="2" s="1"/>
  <c r="A1019" i="2"/>
  <c r="C1019" i="2" s="1"/>
  <c r="A1018" i="2"/>
  <c r="C1018" i="2" s="1"/>
  <c r="A1017" i="2"/>
  <c r="C1017" i="2" s="1"/>
  <c r="A1016" i="2"/>
  <c r="C1016" i="2" s="1"/>
  <c r="A1015" i="2"/>
  <c r="C1015" i="2" s="1"/>
  <c r="A1014" i="2"/>
  <c r="C1014" i="2" s="1"/>
  <c r="A1013" i="2"/>
  <c r="C1013" i="2" s="1"/>
  <c r="A1012" i="2"/>
  <c r="C1011" i="2"/>
  <c r="A1011" i="2"/>
  <c r="C1010" i="2"/>
  <c r="A1010" i="2"/>
  <c r="C1009" i="2"/>
  <c r="A1009" i="2"/>
  <c r="C1008" i="2"/>
  <c r="A1008" i="2"/>
  <c r="A1007" i="2"/>
  <c r="C1007" i="2" s="1"/>
  <c r="A1006" i="2"/>
  <c r="C1006" i="2" s="1"/>
  <c r="A1005" i="2"/>
  <c r="C1005" i="2" s="1"/>
  <c r="A1004" i="2"/>
  <c r="C1004" i="2" s="1"/>
  <c r="A1003" i="2"/>
  <c r="C1003" i="2" s="1"/>
  <c r="A1002" i="2"/>
  <c r="C1002" i="2" s="1"/>
  <c r="A1001" i="2"/>
  <c r="C1001" i="2" s="1"/>
  <c r="A1000" i="2"/>
  <c r="C1000" i="2" s="1"/>
  <c r="A999" i="2"/>
  <c r="C999" i="2" s="1"/>
  <c r="A998" i="2"/>
  <c r="C998" i="2" s="1"/>
  <c r="A997" i="2"/>
  <c r="C997" i="2" s="1"/>
  <c r="A996" i="2"/>
  <c r="C996" i="2" s="1"/>
  <c r="A995" i="2"/>
  <c r="C995" i="2" s="1"/>
  <c r="A994" i="2"/>
  <c r="C994" i="2" s="1"/>
  <c r="A993" i="2"/>
  <c r="C993" i="2" s="1"/>
  <c r="A992" i="2"/>
  <c r="C992" i="2" s="1"/>
  <c r="A991" i="2"/>
  <c r="C990" i="2"/>
  <c r="A990" i="2"/>
  <c r="C989" i="2"/>
  <c r="A989" i="2"/>
  <c r="C988" i="2"/>
  <c r="A988" i="2"/>
  <c r="C987" i="2"/>
  <c r="A987" i="2"/>
  <c r="A986" i="2"/>
  <c r="C986" i="2" s="1"/>
  <c r="A985" i="2"/>
  <c r="C985" i="2" s="1"/>
  <c r="A984" i="2"/>
  <c r="C984" i="2" s="1"/>
  <c r="A983" i="2"/>
  <c r="C983" i="2" s="1"/>
  <c r="A982" i="2"/>
  <c r="C982" i="2" s="1"/>
  <c r="A981" i="2"/>
  <c r="C981" i="2" s="1"/>
  <c r="A980" i="2"/>
  <c r="C980" i="2" s="1"/>
  <c r="A979" i="2"/>
  <c r="C979" i="2" s="1"/>
  <c r="A978" i="2"/>
  <c r="C978" i="2" s="1"/>
  <c r="A977" i="2"/>
  <c r="C977" i="2" s="1"/>
  <c r="A976" i="2"/>
  <c r="C976" i="2" s="1"/>
  <c r="A975" i="2"/>
  <c r="C975" i="2" s="1"/>
  <c r="A974" i="2"/>
  <c r="C974" i="2" s="1"/>
  <c r="A973" i="2"/>
  <c r="C973" i="2" s="1"/>
  <c r="A972" i="2"/>
  <c r="C972" i="2" s="1"/>
  <c r="A971" i="2"/>
  <c r="C971" i="2" s="1"/>
  <c r="A970" i="2"/>
  <c r="C969" i="2"/>
  <c r="A969" i="2"/>
  <c r="C968" i="2"/>
  <c r="C967" i="2" s="1"/>
  <c r="A968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A949" i="2"/>
  <c r="C948" i="2"/>
  <c r="A948" i="2"/>
  <c r="C947" i="2"/>
  <c r="C946" i="2" s="1"/>
  <c r="A947" i="2"/>
  <c r="A946" i="2"/>
  <c r="C945" i="2"/>
  <c r="A945" i="2"/>
  <c r="A944" i="2"/>
  <c r="C944" i="2" s="1"/>
  <c r="A943" i="2"/>
  <c r="C943" i="2" s="1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B47" i="1"/>
  <c r="C47" i="1"/>
  <c r="D47" i="1"/>
  <c r="E47" i="1"/>
  <c r="B48" i="1"/>
  <c r="C949" i="2" s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B747" i="4" s="1"/>
  <c r="C52" i="1"/>
  <c r="D52" i="1"/>
  <c r="E52" i="1"/>
  <c r="B53" i="1"/>
  <c r="C1054" i="2" s="1"/>
  <c r="C53" i="1"/>
  <c r="D53" i="1"/>
  <c r="E53" i="1"/>
  <c r="B54" i="1"/>
  <c r="B771" i="4" s="1"/>
  <c r="C54" i="1"/>
  <c r="D54" i="1"/>
  <c r="E54" i="1"/>
  <c r="B662" i="4" l="1"/>
  <c r="G777" i="4"/>
  <c r="F746" i="4"/>
  <c r="C970" i="2"/>
  <c r="C1012" i="2"/>
  <c r="C991" i="2"/>
  <c r="C1033" i="2"/>
  <c r="C1075" i="2"/>
  <c r="B664" i="4"/>
  <c r="B677" i="4"/>
  <c r="B681" i="4"/>
  <c r="D682" i="4"/>
  <c r="B685" i="4"/>
  <c r="B689" i="4"/>
  <c r="B694" i="4"/>
  <c r="B698" i="4"/>
  <c r="B699" i="4"/>
  <c r="B702" i="4"/>
  <c r="B703" i="4"/>
  <c r="B707" i="4"/>
  <c r="B711" i="4"/>
  <c r="D712" i="4"/>
  <c r="B715" i="4"/>
  <c r="B719" i="4"/>
  <c r="B725" i="4"/>
  <c r="B728" i="4"/>
  <c r="B732" i="4"/>
  <c r="B733" i="4"/>
  <c r="B736" i="4"/>
  <c r="B737" i="4"/>
  <c r="B741" i="4"/>
  <c r="B745" i="4"/>
  <c r="B751" i="4"/>
  <c r="B753" i="4"/>
  <c r="B765" i="4"/>
  <c r="B769" i="4"/>
  <c r="F772" i="4"/>
  <c r="B778" i="4"/>
  <c r="B781" i="4"/>
  <c r="D667" i="4"/>
  <c r="B675" i="4"/>
  <c r="B679" i="4"/>
  <c r="B683" i="4"/>
  <c r="B687" i="4"/>
  <c r="B691" i="4"/>
  <c r="B692" i="4"/>
  <c r="B696" i="4"/>
  <c r="B697" i="4"/>
  <c r="B700" i="4"/>
  <c r="B704" i="4"/>
  <c r="B722" i="4"/>
  <c r="R722" i="4" s="1"/>
  <c r="B726" i="4"/>
  <c r="B727" i="4"/>
  <c r="B731" i="4"/>
  <c r="B739" i="4"/>
  <c r="B743" i="4"/>
  <c r="B749" i="4"/>
  <c r="B754" i="4"/>
  <c r="B755" i="4"/>
  <c r="B758" i="4"/>
  <c r="B762" i="4"/>
  <c r="B766" i="4"/>
  <c r="B767" i="4"/>
  <c r="B773" i="4"/>
  <c r="B774" i="4"/>
  <c r="B777" i="4"/>
  <c r="G702" i="4"/>
  <c r="T702" i="4" s="1"/>
  <c r="B705" i="4"/>
  <c r="G730" i="4"/>
  <c r="P730" i="4" s="1"/>
  <c r="G736" i="4"/>
  <c r="J736" i="4" s="1"/>
  <c r="G737" i="4"/>
  <c r="K737" i="4" s="1"/>
  <c r="F738" i="4"/>
  <c r="G743" i="4"/>
  <c r="S743" i="4" s="1"/>
  <c r="G762" i="4"/>
  <c r="J762" i="4" s="1"/>
  <c r="B763" i="4"/>
  <c r="B695" i="4"/>
  <c r="G704" i="4"/>
  <c r="G703" i="4"/>
  <c r="U703" i="4" s="1"/>
  <c r="G705" i="4"/>
  <c r="K705" i="4" s="1"/>
  <c r="B723" i="4"/>
  <c r="F742" i="4"/>
  <c r="F750" i="4"/>
  <c r="G758" i="4"/>
  <c r="R758" i="4" s="1"/>
  <c r="B759" i="4"/>
  <c r="G763" i="4"/>
  <c r="K763" i="4" s="1"/>
  <c r="G695" i="4"/>
  <c r="U695" i="4" s="1"/>
  <c r="G723" i="4"/>
  <c r="S723" i="4" s="1"/>
  <c r="G769" i="4"/>
  <c r="O769" i="4" s="1"/>
  <c r="G778" i="4"/>
  <c r="B780" i="4"/>
  <c r="G667" i="4"/>
  <c r="B666" i="4"/>
  <c r="B676" i="4"/>
  <c r="G677" i="4"/>
  <c r="G669" i="4"/>
  <c r="B668" i="4"/>
  <c r="G673" i="4"/>
  <c r="B672" i="4"/>
  <c r="G671" i="4"/>
  <c r="B670" i="4"/>
  <c r="G675" i="4"/>
  <c r="B674" i="4"/>
  <c r="G694" i="4"/>
  <c r="T694" i="4" s="1"/>
  <c r="B693" i="4"/>
  <c r="E699" i="4"/>
  <c r="E701" i="4"/>
  <c r="E727" i="4"/>
  <c r="E729" i="4"/>
  <c r="E733" i="4"/>
  <c r="E735" i="4"/>
  <c r="S737" i="4"/>
  <c r="E755" i="4"/>
  <c r="E757" i="4"/>
  <c r="E761" i="4"/>
  <c r="R762" i="4"/>
  <c r="E774" i="4"/>
  <c r="E776" i="4"/>
  <c r="G670" i="4"/>
  <c r="G672" i="4"/>
  <c r="G674" i="4"/>
  <c r="G676" i="4"/>
  <c r="T676" i="4" s="1"/>
  <c r="E675" i="4"/>
  <c r="G698" i="4"/>
  <c r="T698" i="4" s="1"/>
  <c r="E697" i="4"/>
  <c r="G699" i="4"/>
  <c r="U699" i="4" s="1"/>
  <c r="B701" i="4"/>
  <c r="E703" i="4"/>
  <c r="G708" i="4"/>
  <c r="B709" i="4"/>
  <c r="G712" i="4"/>
  <c r="B713" i="4"/>
  <c r="G716" i="4"/>
  <c r="B717" i="4"/>
  <c r="G720" i="4"/>
  <c r="B721" i="4"/>
  <c r="G726" i="4"/>
  <c r="T726" i="4" s="1"/>
  <c r="E725" i="4"/>
  <c r="G727" i="4"/>
  <c r="U727" i="4" s="1"/>
  <c r="B729" i="4"/>
  <c r="G732" i="4"/>
  <c r="E731" i="4"/>
  <c r="G733" i="4"/>
  <c r="B735" i="4"/>
  <c r="G741" i="4"/>
  <c r="G745" i="4"/>
  <c r="G749" i="4"/>
  <c r="G754" i="4"/>
  <c r="R754" i="4" s="1"/>
  <c r="E753" i="4"/>
  <c r="G755" i="4"/>
  <c r="S755" i="4" s="1"/>
  <c r="B757" i="4"/>
  <c r="B761" i="4"/>
  <c r="G766" i="4"/>
  <c r="E765" i="4"/>
  <c r="G767" i="4"/>
  <c r="F768" i="4"/>
  <c r="G774" i="4"/>
  <c r="B776" i="4"/>
  <c r="E780" i="4"/>
  <c r="E663" i="4"/>
  <c r="B663" i="4"/>
  <c r="E665" i="4"/>
  <c r="B665" i="4"/>
  <c r="G666" i="4"/>
  <c r="F665" i="4"/>
  <c r="V667" i="4"/>
  <c r="T667" i="4"/>
  <c r="R667" i="4"/>
  <c r="P667" i="4"/>
  <c r="N667" i="4"/>
  <c r="L667" i="4"/>
  <c r="H667" i="4"/>
  <c r="U667" i="4"/>
  <c r="S667" i="4"/>
  <c r="Q667" i="4"/>
  <c r="O667" i="4"/>
  <c r="M667" i="4"/>
  <c r="K667" i="4"/>
  <c r="I667" i="4"/>
  <c r="J667" i="4"/>
  <c r="U669" i="4"/>
  <c r="S669" i="4"/>
  <c r="Q669" i="4"/>
  <c r="O669" i="4"/>
  <c r="M669" i="4"/>
  <c r="K669" i="4"/>
  <c r="I669" i="4"/>
  <c r="V669" i="4"/>
  <c r="T669" i="4"/>
  <c r="R669" i="4"/>
  <c r="P669" i="4"/>
  <c r="N669" i="4"/>
  <c r="L669" i="4"/>
  <c r="J669" i="4"/>
  <c r="H669" i="4"/>
  <c r="U671" i="4"/>
  <c r="S671" i="4"/>
  <c r="Q671" i="4"/>
  <c r="O671" i="4"/>
  <c r="M671" i="4"/>
  <c r="K671" i="4"/>
  <c r="I671" i="4"/>
  <c r="V671" i="4"/>
  <c r="T671" i="4"/>
  <c r="R671" i="4"/>
  <c r="P671" i="4"/>
  <c r="N671" i="4"/>
  <c r="L671" i="4"/>
  <c r="J671" i="4"/>
  <c r="H671" i="4"/>
  <c r="V673" i="4"/>
  <c r="T673" i="4"/>
  <c r="R673" i="4"/>
  <c r="N673" i="4"/>
  <c r="L673" i="4"/>
  <c r="H673" i="4"/>
  <c r="U673" i="4"/>
  <c r="S673" i="4"/>
  <c r="Q673" i="4"/>
  <c r="O673" i="4"/>
  <c r="M673" i="4"/>
  <c r="K673" i="4"/>
  <c r="I673" i="4"/>
  <c r="P673" i="4"/>
  <c r="J673" i="4"/>
  <c r="V675" i="4"/>
  <c r="T675" i="4"/>
  <c r="R675" i="4"/>
  <c r="P675" i="4"/>
  <c r="N675" i="4"/>
  <c r="L675" i="4"/>
  <c r="J675" i="4"/>
  <c r="H675" i="4"/>
  <c r="U675" i="4"/>
  <c r="Q675" i="4"/>
  <c r="M675" i="4"/>
  <c r="S675" i="4"/>
  <c r="O675" i="4"/>
  <c r="K675" i="4"/>
  <c r="I675" i="4"/>
  <c r="F663" i="4"/>
  <c r="G664" i="4"/>
  <c r="G663" i="4"/>
  <c r="D663" i="4"/>
  <c r="G665" i="4"/>
  <c r="D665" i="4"/>
  <c r="U670" i="4"/>
  <c r="S670" i="4"/>
  <c r="O670" i="4"/>
  <c r="K670" i="4"/>
  <c r="V670" i="4"/>
  <c r="T670" i="4"/>
  <c r="R670" i="4"/>
  <c r="P670" i="4"/>
  <c r="N670" i="4"/>
  <c r="L670" i="4"/>
  <c r="J670" i="4"/>
  <c r="H670" i="4"/>
  <c r="Q670" i="4"/>
  <c r="M670" i="4"/>
  <c r="I670" i="4"/>
  <c r="U672" i="4"/>
  <c r="S672" i="4"/>
  <c r="Q672" i="4"/>
  <c r="O672" i="4"/>
  <c r="K672" i="4"/>
  <c r="V672" i="4"/>
  <c r="T672" i="4"/>
  <c r="R672" i="4"/>
  <c r="P672" i="4"/>
  <c r="N672" i="4"/>
  <c r="L672" i="4"/>
  <c r="J672" i="4"/>
  <c r="H672" i="4"/>
  <c r="M672" i="4"/>
  <c r="I672" i="4"/>
  <c r="U674" i="4"/>
  <c r="S674" i="4"/>
  <c r="T674" i="4"/>
  <c r="Q674" i="4"/>
  <c r="O674" i="4"/>
  <c r="M674" i="4"/>
  <c r="K674" i="4"/>
  <c r="I674" i="4"/>
  <c r="V674" i="4"/>
  <c r="R674" i="4"/>
  <c r="P674" i="4"/>
  <c r="N674" i="4"/>
  <c r="L674" i="4"/>
  <c r="J674" i="4"/>
  <c r="H674" i="4"/>
  <c r="F667" i="4"/>
  <c r="G668" i="4"/>
  <c r="D669" i="4"/>
  <c r="F671" i="4"/>
  <c r="F673" i="4"/>
  <c r="J676" i="4"/>
  <c r="N676" i="4"/>
  <c r="R676" i="4"/>
  <c r="V676" i="4"/>
  <c r="V677" i="4"/>
  <c r="T677" i="4"/>
  <c r="R677" i="4"/>
  <c r="L677" i="4"/>
  <c r="K677" i="4"/>
  <c r="S677" i="4"/>
  <c r="G679" i="4"/>
  <c r="E680" i="4"/>
  <c r="B680" i="4"/>
  <c r="F680" i="4"/>
  <c r="G681" i="4"/>
  <c r="F682" i="4"/>
  <c r="E684" i="4"/>
  <c r="B684" i="4"/>
  <c r="B667" i="4"/>
  <c r="E667" i="4"/>
  <c r="B669" i="4"/>
  <c r="E669" i="4"/>
  <c r="B671" i="4"/>
  <c r="E671" i="4"/>
  <c r="B673" i="4"/>
  <c r="E673" i="4"/>
  <c r="H676" i="4"/>
  <c r="L676" i="4"/>
  <c r="P676" i="4"/>
  <c r="G678" i="4"/>
  <c r="M677" i="4"/>
  <c r="Q677" i="4"/>
  <c r="U677" i="4"/>
  <c r="G680" i="4"/>
  <c r="D680" i="4"/>
  <c r="G682" i="4"/>
  <c r="G684" i="4"/>
  <c r="D684" i="4"/>
  <c r="G686" i="4"/>
  <c r="G688" i="4"/>
  <c r="G690" i="4"/>
  <c r="G692" i="4"/>
  <c r="G693" i="4"/>
  <c r="H694" i="4"/>
  <c r="L694" i="4"/>
  <c r="P694" i="4"/>
  <c r="G696" i="4"/>
  <c r="I695" i="4"/>
  <c r="M695" i="4"/>
  <c r="Q695" i="4"/>
  <c r="G697" i="4"/>
  <c r="H698" i="4"/>
  <c r="L698" i="4"/>
  <c r="P698" i="4"/>
  <c r="G700" i="4"/>
  <c r="I699" i="4"/>
  <c r="M699" i="4"/>
  <c r="Q699" i="4"/>
  <c r="G701" i="4"/>
  <c r="H702" i="4"/>
  <c r="L702" i="4"/>
  <c r="P702" i="4"/>
  <c r="U704" i="4"/>
  <c r="S704" i="4"/>
  <c r="Q704" i="4"/>
  <c r="O704" i="4"/>
  <c r="M704" i="4"/>
  <c r="K704" i="4"/>
  <c r="I704" i="4"/>
  <c r="T704" i="4"/>
  <c r="P704" i="4"/>
  <c r="L704" i="4"/>
  <c r="H704" i="4"/>
  <c r="I703" i="4"/>
  <c r="M703" i="4"/>
  <c r="Q703" i="4"/>
  <c r="N704" i="4"/>
  <c r="V704" i="4"/>
  <c r="V705" i="4"/>
  <c r="T705" i="4"/>
  <c r="R705" i="4"/>
  <c r="P705" i="4"/>
  <c r="N705" i="4"/>
  <c r="L705" i="4"/>
  <c r="J705" i="4"/>
  <c r="H705" i="4"/>
  <c r="U705" i="4"/>
  <c r="Q705" i="4"/>
  <c r="M705" i="4"/>
  <c r="I705" i="4"/>
  <c r="O705" i="4"/>
  <c r="B706" i="4"/>
  <c r="G707" i="4"/>
  <c r="U708" i="4"/>
  <c r="S708" i="4"/>
  <c r="Q708" i="4"/>
  <c r="O708" i="4"/>
  <c r="M708" i="4"/>
  <c r="K708" i="4"/>
  <c r="I708" i="4"/>
  <c r="V708" i="4"/>
  <c r="R708" i="4"/>
  <c r="N708" i="4"/>
  <c r="J708" i="4"/>
  <c r="L708" i="4"/>
  <c r="T708" i="4"/>
  <c r="H710" i="4"/>
  <c r="U712" i="4"/>
  <c r="S712" i="4"/>
  <c r="Q712" i="4"/>
  <c r="O712" i="4"/>
  <c r="M712" i="4"/>
  <c r="K712" i="4"/>
  <c r="I712" i="4"/>
  <c r="V712" i="4"/>
  <c r="R712" i="4"/>
  <c r="N712" i="4"/>
  <c r="J712" i="4"/>
  <c r="L712" i="4"/>
  <c r="T712" i="4"/>
  <c r="H714" i="4"/>
  <c r="U716" i="4"/>
  <c r="S716" i="4"/>
  <c r="Q716" i="4"/>
  <c r="O716" i="4"/>
  <c r="M716" i="4"/>
  <c r="K716" i="4"/>
  <c r="I716" i="4"/>
  <c r="V716" i="4"/>
  <c r="R716" i="4"/>
  <c r="N716" i="4"/>
  <c r="J716" i="4"/>
  <c r="L716" i="4"/>
  <c r="T716" i="4"/>
  <c r="H718" i="4"/>
  <c r="U720" i="4"/>
  <c r="S720" i="4"/>
  <c r="Q720" i="4"/>
  <c r="O720" i="4"/>
  <c r="M720" i="4"/>
  <c r="K720" i="4"/>
  <c r="I720" i="4"/>
  <c r="V720" i="4"/>
  <c r="R720" i="4"/>
  <c r="N720" i="4"/>
  <c r="J720" i="4"/>
  <c r="L720" i="4"/>
  <c r="T720" i="4"/>
  <c r="K723" i="4"/>
  <c r="F669" i="4"/>
  <c r="D671" i="4"/>
  <c r="D673" i="4"/>
  <c r="U676" i="4"/>
  <c r="S676" i="4"/>
  <c r="Q676" i="4"/>
  <c r="O676" i="4"/>
  <c r="M676" i="4"/>
  <c r="K676" i="4"/>
  <c r="I676" i="4"/>
  <c r="E678" i="4"/>
  <c r="B678" i="4"/>
  <c r="F678" i="4"/>
  <c r="E682" i="4"/>
  <c r="B682" i="4"/>
  <c r="G683" i="4"/>
  <c r="F684" i="4"/>
  <c r="G685" i="4"/>
  <c r="E686" i="4"/>
  <c r="B686" i="4"/>
  <c r="F686" i="4"/>
  <c r="G687" i="4"/>
  <c r="E688" i="4"/>
  <c r="B688" i="4"/>
  <c r="F688" i="4"/>
  <c r="G689" i="4"/>
  <c r="E690" i="4"/>
  <c r="B690" i="4"/>
  <c r="F690" i="4"/>
  <c r="G691" i="4"/>
  <c r="U694" i="4"/>
  <c r="S694" i="4"/>
  <c r="Q694" i="4"/>
  <c r="O694" i="4"/>
  <c r="M694" i="4"/>
  <c r="K694" i="4"/>
  <c r="I694" i="4"/>
  <c r="J694" i="4"/>
  <c r="N694" i="4"/>
  <c r="R694" i="4"/>
  <c r="V694" i="4"/>
  <c r="V695" i="4"/>
  <c r="T695" i="4"/>
  <c r="R695" i="4"/>
  <c r="P695" i="4"/>
  <c r="N695" i="4"/>
  <c r="L695" i="4"/>
  <c r="J695" i="4"/>
  <c r="H695" i="4"/>
  <c r="K695" i="4"/>
  <c r="O695" i="4"/>
  <c r="S695" i="4"/>
  <c r="U698" i="4"/>
  <c r="S698" i="4"/>
  <c r="Q698" i="4"/>
  <c r="O698" i="4"/>
  <c r="M698" i="4"/>
  <c r="K698" i="4"/>
  <c r="I698" i="4"/>
  <c r="J698" i="4"/>
  <c r="N698" i="4"/>
  <c r="R698" i="4"/>
  <c r="V698" i="4"/>
  <c r="V699" i="4"/>
  <c r="T699" i="4"/>
  <c r="R699" i="4"/>
  <c r="P699" i="4"/>
  <c r="N699" i="4"/>
  <c r="L699" i="4"/>
  <c r="J699" i="4"/>
  <c r="H699" i="4"/>
  <c r="K699" i="4"/>
  <c r="O699" i="4"/>
  <c r="S699" i="4"/>
  <c r="U702" i="4"/>
  <c r="S702" i="4"/>
  <c r="Q702" i="4"/>
  <c r="O702" i="4"/>
  <c r="M702" i="4"/>
  <c r="K702" i="4"/>
  <c r="I702" i="4"/>
  <c r="J702" i="4"/>
  <c r="N702" i="4"/>
  <c r="R702" i="4"/>
  <c r="V702" i="4"/>
  <c r="V703" i="4"/>
  <c r="T703" i="4"/>
  <c r="R703" i="4"/>
  <c r="P703" i="4"/>
  <c r="N703" i="4"/>
  <c r="L703" i="4"/>
  <c r="J703" i="4"/>
  <c r="H703" i="4"/>
  <c r="K703" i="4"/>
  <c r="O703" i="4"/>
  <c r="S703" i="4"/>
  <c r="U710" i="4"/>
  <c r="S710" i="4"/>
  <c r="Q710" i="4"/>
  <c r="O710" i="4"/>
  <c r="M710" i="4"/>
  <c r="K710" i="4"/>
  <c r="I710" i="4"/>
  <c r="V710" i="4"/>
  <c r="R710" i="4"/>
  <c r="N710" i="4"/>
  <c r="J710" i="4"/>
  <c r="L710" i="4"/>
  <c r="T710" i="4"/>
  <c r="U714" i="4"/>
  <c r="S714" i="4"/>
  <c r="Q714" i="4"/>
  <c r="O714" i="4"/>
  <c r="M714" i="4"/>
  <c r="K714" i="4"/>
  <c r="I714" i="4"/>
  <c r="V714" i="4"/>
  <c r="R714" i="4"/>
  <c r="N714" i="4"/>
  <c r="J714" i="4"/>
  <c r="L714" i="4"/>
  <c r="T714" i="4"/>
  <c r="U718" i="4"/>
  <c r="S718" i="4"/>
  <c r="Q718" i="4"/>
  <c r="O718" i="4"/>
  <c r="M718" i="4"/>
  <c r="K718" i="4"/>
  <c r="I718" i="4"/>
  <c r="V718" i="4"/>
  <c r="R718" i="4"/>
  <c r="N718" i="4"/>
  <c r="J718" i="4"/>
  <c r="L718" i="4"/>
  <c r="T718" i="4"/>
  <c r="U722" i="4"/>
  <c r="S722" i="4"/>
  <c r="Q722" i="4"/>
  <c r="O722" i="4"/>
  <c r="M722" i="4"/>
  <c r="K722" i="4"/>
  <c r="I722" i="4"/>
  <c r="T722" i="4"/>
  <c r="L722" i="4"/>
  <c r="V722" i="4"/>
  <c r="V723" i="4"/>
  <c r="T723" i="4"/>
  <c r="R723" i="4"/>
  <c r="P723" i="4"/>
  <c r="N723" i="4"/>
  <c r="L723" i="4"/>
  <c r="J723" i="4"/>
  <c r="H723" i="4"/>
  <c r="U723" i="4"/>
  <c r="Q723" i="4"/>
  <c r="M723" i="4"/>
  <c r="I723" i="4"/>
  <c r="O723" i="4"/>
  <c r="B724" i="4"/>
  <c r="G725" i="4"/>
  <c r="V741" i="4"/>
  <c r="T741" i="4"/>
  <c r="R741" i="4"/>
  <c r="P741" i="4"/>
  <c r="N741" i="4"/>
  <c r="L741" i="4"/>
  <c r="J741" i="4"/>
  <c r="H741" i="4"/>
  <c r="U741" i="4"/>
  <c r="Q741" i="4"/>
  <c r="M741" i="4"/>
  <c r="I741" i="4"/>
  <c r="S741" i="4"/>
  <c r="K741" i="4"/>
  <c r="O741" i="4"/>
  <c r="V745" i="4"/>
  <c r="T745" i="4"/>
  <c r="R745" i="4"/>
  <c r="P745" i="4"/>
  <c r="N745" i="4"/>
  <c r="L745" i="4"/>
  <c r="J745" i="4"/>
  <c r="H745" i="4"/>
  <c r="U745" i="4"/>
  <c r="Q745" i="4"/>
  <c r="M745" i="4"/>
  <c r="I745" i="4"/>
  <c r="S745" i="4"/>
  <c r="K745" i="4"/>
  <c r="O745" i="4"/>
  <c r="V749" i="4"/>
  <c r="T749" i="4"/>
  <c r="R749" i="4"/>
  <c r="P749" i="4"/>
  <c r="N749" i="4"/>
  <c r="L749" i="4"/>
  <c r="J749" i="4"/>
  <c r="H749" i="4"/>
  <c r="U749" i="4"/>
  <c r="Q749" i="4"/>
  <c r="M749" i="4"/>
  <c r="I749" i="4"/>
  <c r="S749" i="4"/>
  <c r="K749" i="4"/>
  <c r="O749" i="4"/>
  <c r="G706" i="4"/>
  <c r="E708" i="4"/>
  <c r="B708" i="4"/>
  <c r="F708" i="4"/>
  <c r="G709" i="4"/>
  <c r="E710" i="4"/>
  <c r="B710" i="4"/>
  <c r="F710" i="4"/>
  <c r="G711" i="4"/>
  <c r="E712" i="4"/>
  <c r="B712" i="4"/>
  <c r="F712" i="4"/>
  <c r="G713" i="4"/>
  <c r="E714" i="4"/>
  <c r="B714" i="4"/>
  <c r="F714" i="4"/>
  <c r="G715" i="4"/>
  <c r="E716" i="4"/>
  <c r="B716" i="4"/>
  <c r="F716" i="4"/>
  <c r="G717" i="4"/>
  <c r="E718" i="4"/>
  <c r="B718" i="4"/>
  <c r="F718" i="4"/>
  <c r="G719" i="4"/>
  <c r="E720" i="4"/>
  <c r="B720" i="4"/>
  <c r="F720" i="4"/>
  <c r="G721" i="4"/>
  <c r="G724" i="4"/>
  <c r="H726" i="4"/>
  <c r="L726" i="4"/>
  <c r="P726" i="4"/>
  <c r="G728" i="4"/>
  <c r="I727" i="4"/>
  <c r="M727" i="4"/>
  <c r="Q727" i="4"/>
  <c r="G729" i="4"/>
  <c r="G731" i="4"/>
  <c r="B730" i="4"/>
  <c r="H730" i="4"/>
  <c r="L730" i="4"/>
  <c r="U732" i="4"/>
  <c r="S732" i="4"/>
  <c r="Q732" i="4"/>
  <c r="O732" i="4"/>
  <c r="M732" i="4"/>
  <c r="K732" i="4"/>
  <c r="I732" i="4"/>
  <c r="T732" i="4"/>
  <c r="P732" i="4"/>
  <c r="L732" i="4"/>
  <c r="H732" i="4"/>
  <c r="N732" i="4"/>
  <c r="V732" i="4"/>
  <c r="V733" i="4"/>
  <c r="T733" i="4"/>
  <c r="R733" i="4"/>
  <c r="P733" i="4"/>
  <c r="N733" i="4"/>
  <c r="L733" i="4"/>
  <c r="J733" i="4"/>
  <c r="H733" i="4"/>
  <c r="U733" i="4"/>
  <c r="Q733" i="4"/>
  <c r="M733" i="4"/>
  <c r="I733" i="4"/>
  <c r="O733" i="4"/>
  <c r="B734" i="4"/>
  <c r="G735" i="4"/>
  <c r="U736" i="4"/>
  <c r="S736" i="4"/>
  <c r="Q736" i="4"/>
  <c r="O736" i="4"/>
  <c r="M736" i="4"/>
  <c r="K736" i="4"/>
  <c r="I736" i="4"/>
  <c r="T736" i="4"/>
  <c r="P736" i="4"/>
  <c r="L736" i="4"/>
  <c r="H736" i="4"/>
  <c r="N736" i="4"/>
  <c r="V736" i="4"/>
  <c r="V737" i="4"/>
  <c r="T737" i="4"/>
  <c r="R737" i="4"/>
  <c r="L737" i="4"/>
  <c r="U737" i="4"/>
  <c r="Q737" i="4"/>
  <c r="M737" i="4"/>
  <c r="E738" i="4"/>
  <c r="B738" i="4"/>
  <c r="D738" i="4"/>
  <c r="K739" i="4"/>
  <c r="F740" i="4"/>
  <c r="E742" i="4"/>
  <c r="B742" i="4"/>
  <c r="D742" i="4"/>
  <c r="K743" i="4"/>
  <c r="F744" i="4"/>
  <c r="E746" i="4"/>
  <c r="B746" i="4"/>
  <c r="D746" i="4"/>
  <c r="K747" i="4"/>
  <c r="F748" i="4"/>
  <c r="E750" i="4"/>
  <c r="B750" i="4"/>
  <c r="D750" i="4"/>
  <c r="K751" i="4"/>
  <c r="J754" i="4"/>
  <c r="K755" i="4"/>
  <c r="J758" i="4"/>
  <c r="B775" i="4"/>
  <c r="G776" i="4"/>
  <c r="B779" i="4"/>
  <c r="G780" i="4"/>
  <c r="U726" i="4"/>
  <c r="S726" i="4"/>
  <c r="Q726" i="4"/>
  <c r="O726" i="4"/>
  <c r="M726" i="4"/>
  <c r="K726" i="4"/>
  <c r="I726" i="4"/>
  <c r="J726" i="4"/>
  <c r="N726" i="4"/>
  <c r="R726" i="4"/>
  <c r="V726" i="4"/>
  <c r="V727" i="4"/>
  <c r="T727" i="4"/>
  <c r="R727" i="4"/>
  <c r="P727" i="4"/>
  <c r="N727" i="4"/>
  <c r="L727" i="4"/>
  <c r="J727" i="4"/>
  <c r="H727" i="4"/>
  <c r="K727" i="4"/>
  <c r="O727" i="4"/>
  <c r="S727" i="4"/>
  <c r="U730" i="4"/>
  <c r="S730" i="4"/>
  <c r="Q730" i="4"/>
  <c r="V730" i="4"/>
  <c r="R730" i="4"/>
  <c r="O730" i="4"/>
  <c r="M730" i="4"/>
  <c r="K730" i="4"/>
  <c r="I730" i="4"/>
  <c r="J730" i="4"/>
  <c r="N730" i="4"/>
  <c r="T730" i="4"/>
  <c r="V739" i="4"/>
  <c r="T739" i="4"/>
  <c r="R739" i="4"/>
  <c r="P739" i="4"/>
  <c r="N739" i="4"/>
  <c r="L739" i="4"/>
  <c r="J739" i="4"/>
  <c r="H739" i="4"/>
  <c r="U739" i="4"/>
  <c r="Q739" i="4"/>
  <c r="M739" i="4"/>
  <c r="I739" i="4"/>
  <c r="O739" i="4"/>
  <c r="E740" i="4"/>
  <c r="B740" i="4"/>
  <c r="D740" i="4"/>
  <c r="V743" i="4"/>
  <c r="T743" i="4"/>
  <c r="R743" i="4"/>
  <c r="P743" i="4"/>
  <c r="N743" i="4"/>
  <c r="L743" i="4"/>
  <c r="J743" i="4"/>
  <c r="H743" i="4"/>
  <c r="U743" i="4"/>
  <c r="Q743" i="4"/>
  <c r="M743" i="4"/>
  <c r="I743" i="4"/>
  <c r="O743" i="4"/>
  <c r="E744" i="4"/>
  <c r="B744" i="4"/>
  <c r="D744" i="4"/>
  <c r="V747" i="4"/>
  <c r="T747" i="4"/>
  <c r="R747" i="4"/>
  <c r="P747" i="4"/>
  <c r="N747" i="4"/>
  <c r="L747" i="4"/>
  <c r="J747" i="4"/>
  <c r="H747" i="4"/>
  <c r="U747" i="4"/>
  <c r="Q747" i="4"/>
  <c r="M747" i="4"/>
  <c r="I747" i="4"/>
  <c r="O747" i="4"/>
  <c r="E748" i="4"/>
  <c r="B748" i="4"/>
  <c r="D748" i="4"/>
  <c r="V751" i="4"/>
  <c r="T751" i="4"/>
  <c r="R751" i="4"/>
  <c r="P751" i="4"/>
  <c r="N751" i="4"/>
  <c r="L751" i="4"/>
  <c r="J751" i="4"/>
  <c r="H751" i="4"/>
  <c r="U751" i="4"/>
  <c r="Q751" i="4"/>
  <c r="M751" i="4"/>
  <c r="I751" i="4"/>
  <c r="O751" i="4"/>
  <c r="B752" i="4"/>
  <c r="G753" i="4"/>
  <c r="U754" i="4"/>
  <c r="S754" i="4"/>
  <c r="Q754" i="4"/>
  <c r="O754" i="4"/>
  <c r="M754" i="4"/>
  <c r="K754" i="4"/>
  <c r="I754" i="4"/>
  <c r="T754" i="4"/>
  <c r="P754" i="4"/>
  <c r="L754" i="4"/>
  <c r="H754" i="4"/>
  <c r="N754" i="4"/>
  <c r="V754" i="4"/>
  <c r="V755" i="4"/>
  <c r="T755" i="4"/>
  <c r="R755" i="4"/>
  <c r="P755" i="4"/>
  <c r="N755" i="4"/>
  <c r="L755" i="4"/>
  <c r="J755" i="4"/>
  <c r="H755" i="4"/>
  <c r="U755" i="4"/>
  <c r="Q755" i="4"/>
  <c r="M755" i="4"/>
  <c r="I755" i="4"/>
  <c r="O755" i="4"/>
  <c r="B756" i="4"/>
  <c r="G757" i="4"/>
  <c r="U758" i="4"/>
  <c r="S758" i="4"/>
  <c r="T758" i="4"/>
  <c r="Q758" i="4"/>
  <c r="O758" i="4"/>
  <c r="M758" i="4"/>
  <c r="K758" i="4"/>
  <c r="I758" i="4"/>
  <c r="V758" i="4"/>
  <c r="P758" i="4"/>
  <c r="L758" i="4"/>
  <c r="H758" i="4"/>
  <c r="N758" i="4"/>
  <c r="V769" i="4"/>
  <c r="T769" i="4"/>
  <c r="R769" i="4"/>
  <c r="P769" i="4"/>
  <c r="N769" i="4"/>
  <c r="L769" i="4"/>
  <c r="J769" i="4"/>
  <c r="H769" i="4"/>
  <c r="U769" i="4"/>
  <c r="Q769" i="4"/>
  <c r="M769" i="4"/>
  <c r="I769" i="4"/>
  <c r="S769" i="4"/>
  <c r="K769" i="4"/>
  <c r="E770" i="4"/>
  <c r="B770" i="4"/>
  <c r="D770" i="4"/>
  <c r="G771" i="4"/>
  <c r="F770" i="4"/>
  <c r="V774" i="4"/>
  <c r="T774" i="4"/>
  <c r="R774" i="4"/>
  <c r="P774" i="4"/>
  <c r="N774" i="4"/>
  <c r="L774" i="4"/>
  <c r="J774" i="4"/>
  <c r="H774" i="4"/>
  <c r="U774" i="4"/>
  <c r="Q774" i="4"/>
  <c r="M774" i="4"/>
  <c r="I774" i="4"/>
  <c r="S774" i="4"/>
  <c r="K774" i="4"/>
  <c r="O774" i="4"/>
  <c r="U777" i="4"/>
  <c r="S777" i="4"/>
  <c r="Q777" i="4"/>
  <c r="O777" i="4"/>
  <c r="M777" i="4"/>
  <c r="K777" i="4"/>
  <c r="I777" i="4"/>
  <c r="T777" i="4"/>
  <c r="P777" i="4"/>
  <c r="L777" i="4"/>
  <c r="H777" i="4"/>
  <c r="R777" i="4"/>
  <c r="J777" i="4"/>
  <c r="N777" i="4"/>
  <c r="V777" i="4"/>
  <c r="V778" i="4"/>
  <c r="T778" i="4"/>
  <c r="R778" i="4"/>
  <c r="P778" i="4"/>
  <c r="N778" i="4"/>
  <c r="L778" i="4"/>
  <c r="J778" i="4"/>
  <c r="H778" i="4"/>
  <c r="U778" i="4"/>
  <c r="Q778" i="4"/>
  <c r="M778" i="4"/>
  <c r="I778" i="4"/>
  <c r="S778" i="4"/>
  <c r="K778" i="4"/>
  <c r="O778" i="4"/>
  <c r="U781" i="4"/>
  <c r="S781" i="4"/>
  <c r="Q781" i="4"/>
  <c r="O781" i="4"/>
  <c r="M781" i="4"/>
  <c r="K781" i="4"/>
  <c r="I781" i="4"/>
  <c r="T781" i="4"/>
  <c r="P781" i="4"/>
  <c r="L781" i="4"/>
  <c r="H781" i="4"/>
  <c r="R781" i="4"/>
  <c r="J781" i="4"/>
  <c r="N781" i="4"/>
  <c r="V781" i="4"/>
  <c r="D675" i="4"/>
  <c r="F675" i="4"/>
  <c r="D693" i="4"/>
  <c r="F693" i="4"/>
  <c r="D695" i="4"/>
  <c r="F695" i="4"/>
  <c r="D697" i="4"/>
  <c r="F697" i="4"/>
  <c r="D699" i="4"/>
  <c r="F699" i="4"/>
  <c r="D701" i="4"/>
  <c r="F701" i="4"/>
  <c r="D703" i="4"/>
  <c r="F703" i="4"/>
  <c r="D705" i="4"/>
  <c r="F705" i="4"/>
  <c r="D723" i="4"/>
  <c r="F723" i="4"/>
  <c r="D725" i="4"/>
  <c r="F725" i="4"/>
  <c r="D727" i="4"/>
  <c r="F727" i="4"/>
  <c r="D729" i="4"/>
  <c r="F729" i="4"/>
  <c r="G734" i="4"/>
  <c r="G738" i="4"/>
  <c r="G740" i="4"/>
  <c r="G742" i="4"/>
  <c r="G744" i="4"/>
  <c r="G746" i="4"/>
  <c r="G748" i="4"/>
  <c r="G750" i="4"/>
  <c r="G752" i="4"/>
  <c r="G756" i="4"/>
  <c r="G759" i="4"/>
  <c r="B760" i="4"/>
  <c r="G761" i="4"/>
  <c r="U762" i="4"/>
  <c r="S762" i="4"/>
  <c r="Q762" i="4"/>
  <c r="O762" i="4"/>
  <c r="M762" i="4"/>
  <c r="K762" i="4"/>
  <c r="I762" i="4"/>
  <c r="T762" i="4"/>
  <c r="P762" i="4"/>
  <c r="L762" i="4"/>
  <c r="H762" i="4"/>
  <c r="N762" i="4"/>
  <c r="V762" i="4"/>
  <c r="V763" i="4"/>
  <c r="T763" i="4"/>
  <c r="R763" i="4"/>
  <c r="P763" i="4"/>
  <c r="N763" i="4"/>
  <c r="L763" i="4"/>
  <c r="J763" i="4"/>
  <c r="H763" i="4"/>
  <c r="U763" i="4"/>
  <c r="Q763" i="4"/>
  <c r="M763" i="4"/>
  <c r="I763" i="4"/>
  <c r="O763" i="4"/>
  <c r="B764" i="4"/>
  <c r="G765" i="4"/>
  <c r="U766" i="4"/>
  <c r="S766" i="4"/>
  <c r="Q766" i="4"/>
  <c r="O766" i="4"/>
  <c r="M766" i="4"/>
  <c r="K766" i="4"/>
  <c r="I766" i="4"/>
  <c r="T766" i="4"/>
  <c r="P766" i="4"/>
  <c r="L766" i="4"/>
  <c r="H766" i="4"/>
  <c r="N766" i="4"/>
  <c r="V766" i="4"/>
  <c r="V767" i="4"/>
  <c r="T767" i="4"/>
  <c r="R767" i="4"/>
  <c r="L767" i="4"/>
  <c r="U767" i="4"/>
  <c r="Q767" i="4"/>
  <c r="M767" i="4"/>
  <c r="E768" i="4"/>
  <c r="B768" i="4"/>
  <c r="D768" i="4"/>
  <c r="G773" i="4"/>
  <c r="E772" i="4"/>
  <c r="B772" i="4"/>
  <c r="D772" i="4"/>
  <c r="D731" i="4"/>
  <c r="F731" i="4"/>
  <c r="D733" i="4"/>
  <c r="F733" i="4"/>
  <c r="D735" i="4"/>
  <c r="F735" i="4"/>
  <c r="D753" i="4"/>
  <c r="F753" i="4"/>
  <c r="D755" i="4"/>
  <c r="F755" i="4"/>
  <c r="D757" i="4"/>
  <c r="F757" i="4"/>
  <c r="G760" i="4"/>
  <c r="G764" i="4"/>
  <c r="G768" i="4"/>
  <c r="G770" i="4"/>
  <c r="G772" i="4"/>
  <c r="D759" i="4"/>
  <c r="F759" i="4"/>
  <c r="D761" i="4"/>
  <c r="F761" i="4"/>
  <c r="D763" i="4"/>
  <c r="F763" i="4"/>
  <c r="D765" i="4"/>
  <c r="F765" i="4"/>
  <c r="G775" i="4"/>
  <c r="G779" i="4"/>
  <c r="D774" i="4"/>
  <c r="F774" i="4"/>
  <c r="D776" i="4"/>
  <c r="F776" i="4"/>
  <c r="D778" i="4"/>
  <c r="F778" i="4"/>
  <c r="D780" i="4"/>
  <c r="F780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H1219" i="4" s="1"/>
  <c r="G1220" i="4"/>
  <c r="G1221" i="4"/>
  <c r="G1222" i="4"/>
  <c r="G1223" i="4"/>
  <c r="H1223" i="4" s="1"/>
  <c r="G1224" i="4"/>
  <c r="G1225" i="4"/>
  <c r="G1226" i="4"/>
  <c r="G1227" i="4"/>
  <c r="H1227" i="4" s="1"/>
  <c r="G1228" i="4"/>
  <c r="G1229" i="4"/>
  <c r="G1230" i="4"/>
  <c r="G1231" i="4"/>
  <c r="H1231" i="4" s="1"/>
  <c r="G1232" i="4"/>
  <c r="G1233" i="4"/>
  <c r="G1234" i="4"/>
  <c r="G1235" i="4"/>
  <c r="H1235" i="4" s="1"/>
  <c r="G1236" i="4"/>
  <c r="G1237" i="4"/>
  <c r="G1238" i="4"/>
  <c r="G1239" i="4"/>
  <c r="H1239" i="4" s="1"/>
  <c r="G1240" i="4"/>
  <c r="G1241" i="4"/>
  <c r="G1242" i="4"/>
  <c r="G1243" i="4"/>
  <c r="H1243" i="4" s="1"/>
  <c r="G1244" i="4"/>
  <c r="G1245" i="4"/>
  <c r="G1246" i="4"/>
  <c r="G1247" i="4"/>
  <c r="H1247" i="4" s="1"/>
  <c r="G1248" i="4"/>
  <c r="G1249" i="4"/>
  <c r="G1250" i="4"/>
  <c r="G1251" i="4"/>
  <c r="H1251" i="4" s="1"/>
  <c r="G1252" i="4"/>
  <c r="G1253" i="4"/>
  <c r="G1254" i="4"/>
  <c r="G1255" i="4"/>
  <c r="H1255" i="4" s="1"/>
  <c r="G1256" i="4"/>
  <c r="G1257" i="4"/>
  <c r="G1258" i="4"/>
  <c r="G1259" i="4"/>
  <c r="H1259" i="4" s="1"/>
  <c r="G1260" i="4"/>
  <c r="G1261" i="4"/>
  <c r="G1262" i="4"/>
  <c r="G1263" i="4"/>
  <c r="H1263" i="4" s="1"/>
  <c r="G1264" i="4"/>
  <c r="G1265" i="4"/>
  <c r="G1266" i="4"/>
  <c r="G1267" i="4"/>
  <c r="H1267" i="4" s="1"/>
  <c r="G1268" i="4"/>
  <c r="G1269" i="4"/>
  <c r="G1270" i="4"/>
  <c r="G1271" i="4"/>
  <c r="H1271" i="4" s="1"/>
  <c r="G1272" i="4"/>
  <c r="G1273" i="4"/>
  <c r="G1274" i="4"/>
  <c r="G1275" i="4"/>
  <c r="H1275" i="4" s="1"/>
  <c r="G1276" i="4"/>
  <c r="G1277" i="4"/>
  <c r="G1278" i="4"/>
  <c r="G1279" i="4"/>
  <c r="H1279" i="4" s="1"/>
  <c r="G1280" i="4"/>
  <c r="G1281" i="4"/>
  <c r="G1282" i="4"/>
  <c r="G1283" i="4"/>
  <c r="H1283" i="4" s="1"/>
  <c r="G1284" i="4"/>
  <c r="G1285" i="4"/>
  <c r="G1286" i="4"/>
  <c r="G1287" i="4"/>
  <c r="H1287" i="4" s="1"/>
  <c r="G1288" i="4"/>
  <c r="G1289" i="4"/>
  <c r="G1290" i="4"/>
  <c r="G1291" i="4"/>
  <c r="H1291" i="4" s="1"/>
  <c r="G1292" i="4"/>
  <c r="G1293" i="4"/>
  <c r="G1294" i="4"/>
  <c r="G1295" i="4"/>
  <c r="H1295" i="4" s="1"/>
  <c r="G1296" i="4"/>
  <c r="G1297" i="4"/>
  <c r="G1298" i="4"/>
  <c r="G1299" i="4"/>
  <c r="H1299" i="4" s="1"/>
  <c r="G1300" i="4"/>
  <c r="G1301" i="4"/>
  <c r="G1302" i="4"/>
  <c r="G1303" i="4"/>
  <c r="H1303" i="4" s="1"/>
  <c r="G1304" i="4"/>
  <c r="G1305" i="4"/>
  <c r="G1306" i="4"/>
  <c r="G1307" i="4"/>
  <c r="H1307" i="4" s="1"/>
  <c r="G1308" i="4"/>
  <c r="G1309" i="4"/>
  <c r="G1310" i="4"/>
  <c r="G1311" i="4"/>
  <c r="H1311" i="4" s="1"/>
  <c r="G1312" i="4"/>
  <c r="G1313" i="4"/>
  <c r="G1314" i="4"/>
  <c r="G1315" i="4"/>
  <c r="H1315" i="4" s="1"/>
  <c r="G1316" i="4"/>
  <c r="G1317" i="4"/>
  <c r="G1318" i="4"/>
  <c r="G1319" i="4"/>
  <c r="H1319" i="4" s="1"/>
  <c r="G1320" i="4"/>
  <c r="G1321" i="4"/>
  <c r="H1321" i="4" s="1"/>
  <c r="G1322" i="4"/>
  <c r="G1323" i="4"/>
  <c r="H1323" i="4" s="1"/>
  <c r="G1324" i="4"/>
  <c r="G1325" i="4"/>
  <c r="H1325" i="4" s="1"/>
  <c r="G1326" i="4"/>
  <c r="G1327" i="4"/>
  <c r="H1327" i="4" s="1"/>
  <c r="G1328" i="4"/>
  <c r="G1329" i="4"/>
  <c r="H1329" i="4" s="1"/>
  <c r="G1330" i="4"/>
  <c r="G1331" i="4"/>
  <c r="H1331" i="4" s="1"/>
  <c r="G1332" i="4"/>
  <c r="G1333" i="4"/>
  <c r="H1333" i="4" s="1"/>
  <c r="G1334" i="4"/>
  <c r="G1335" i="4"/>
  <c r="H1335" i="4" s="1"/>
  <c r="G1336" i="4"/>
  <c r="G1337" i="4"/>
  <c r="H1337" i="4" s="1"/>
  <c r="G1338" i="4"/>
  <c r="G1339" i="4"/>
  <c r="H1339" i="4" s="1"/>
  <c r="G1340" i="4"/>
  <c r="G1341" i="4"/>
  <c r="H1341" i="4" s="1"/>
  <c r="G1342" i="4"/>
  <c r="G1343" i="4"/>
  <c r="H1343" i="4" s="1"/>
  <c r="G1344" i="4"/>
  <c r="G1345" i="4"/>
  <c r="H1345" i="4" s="1"/>
  <c r="G1346" i="4"/>
  <c r="G1347" i="4"/>
  <c r="H1347" i="4" s="1"/>
  <c r="G1348" i="4"/>
  <c r="G1349" i="4"/>
  <c r="H1349" i="4" s="1"/>
  <c r="G1350" i="4"/>
  <c r="G1351" i="4"/>
  <c r="H1351" i="4" s="1"/>
  <c r="G1352" i="4"/>
  <c r="G1353" i="4"/>
  <c r="H1353" i="4" s="1"/>
  <c r="G1354" i="4"/>
  <c r="G1355" i="4"/>
  <c r="H1355" i="4" s="1"/>
  <c r="G1356" i="4"/>
  <c r="G1357" i="4"/>
  <c r="H1357" i="4" s="1"/>
  <c r="G1358" i="4"/>
  <c r="G1359" i="4"/>
  <c r="H1359" i="4" s="1"/>
  <c r="G1360" i="4"/>
  <c r="G1361" i="4"/>
  <c r="H1361" i="4" s="1"/>
  <c r="G1362" i="4"/>
  <c r="G1363" i="4"/>
  <c r="H1363" i="4" s="1"/>
  <c r="G1364" i="4"/>
  <c r="G1365" i="4"/>
  <c r="H1365" i="4" s="1"/>
  <c r="G1366" i="4"/>
  <c r="G1367" i="4"/>
  <c r="H1367" i="4" s="1"/>
  <c r="G1368" i="4"/>
  <c r="G1369" i="4"/>
  <c r="H1369" i="4" s="1"/>
  <c r="G1370" i="4"/>
  <c r="G1371" i="4"/>
  <c r="H1371" i="4" s="1"/>
  <c r="G1372" i="4"/>
  <c r="G1373" i="4"/>
  <c r="H1373" i="4" s="1"/>
  <c r="G1374" i="4"/>
  <c r="G1375" i="4"/>
  <c r="H1375" i="4" s="1"/>
  <c r="G1376" i="4"/>
  <c r="G1377" i="4"/>
  <c r="H1377" i="4" s="1"/>
  <c r="G1378" i="4"/>
  <c r="G1379" i="4"/>
  <c r="H1379" i="4" s="1"/>
  <c r="G1380" i="4"/>
  <c r="G1381" i="4"/>
  <c r="H1381" i="4" s="1"/>
  <c r="G1382" i="4"/>
  <c r="G1383" i="4"/>
  <c r="H1383" i="4" s="1"/>
  <c r="G1384" i="4"/>
  <c r="G1385" i="4"/>
  <c r="H1385" i="4" s="1"/>
  <c r="G1386" i="4"/>
  <c r="G1387" i="4"/>
  <c r="H1387" i="4" s="1"/>
  <c r="G1388" i="4"/>
  <c r="G1389" i="4"/>
  <c r="H1389" i="4" s="1"/>
  <c r="G1390" i="4"/>
  <c r="G1391" i="4"/>
  <c r="H1391" i="4" s="1"/>
  <c r="G1392" i="4"/>
  <c r="G1393" i="4"/>
  <c r="H1393" i="4" s="1"/>
  <c r="G1394" i="4"/>
  <c r="G1395" i="4"/>
  <c r="H1395" i="4" s="1"/>
  <c r="G1396" i="4"/>
  <c r="G1397" i="4"/>
  <c r="H1397" i="4" s="1"/>
  <c r="G1398" i="4"/>
  <c r="G1399" i="4"/>
  <c r="H1399" i="4" s="1"/>
  <c r="G1400" i="4"/>
  <c r="G1401" i="4"/>
  <c r="H1401" i="4" s="1"/>
  <c r="G1402" i="4"/>
  <c r="G1403" i="4"/>
  <c r="H1403" i="4" s="1"/>
  <c r="G1404" i="4"/>
  <c r="G1405" i="4"/>
  <c r="H1405" i="4" s="1"/>
  <c r="G1406" i="4"/>
  <c r="G1407" i="4"/>
  <c r="H1407" i="4" s="1"/>
  <c r="G1408" i="4"/>
  <c r="G1409" i="4"/>
  <c r="H1409" i="4" s="1"/>
  <c r="G1410" i="4"/>
  <c r="G1411" i="4"/>
  <c r="H1411" i="4" s="1"/>
  <c r="G1412" i="4"/>
  <c r="G1413" i="4"/>
  <c r="H1413" i="4" s="1"/>
  <c r="G1414" i="4"/>
  <c r="G1415" i="4"/>
  <c r="H1415" i="4" s="1"/>
  <c r="G1416" i="4"/>
  <c r="G1417" i="4"/>
  <c r="H1417" i="4" s="1"/>
  <c r="G1418" i="4"/>
  <c r="G1419" i="4"/>
  <c r="G1420" i="4"/>
  <c r="G1421" i="4"/>
  <c r="H1421" i="4" s="1"/>
  <c r="G1422" i="4"/>
  <c r="G1423" i="4"/>
  <c r="G1424" i="4"/>
  <c r="G1425" i="4"/>
  <c r="H1425" i="4" s="1"/>
  <c r="G1426" i="4"/>
  <c r="G1427" i="4"/>
  <c r="G1428" i="4"/>
  <c r="G1429" i="4"/>
  <c r="H1429" i="4" s="1"/>
  <c r="G1430" i="4"/>
  <c r="G1431" i="4"/>
  <c r="G1432" i="4"/>
  <c r="G1433" i="4"/>
  <c r="H1433" i="4" s="1"/>
  <c r="G1434" i="4"/>
  <c r="G1435" i="4"/>
  <c r="S763" i="4" l="1"/>
  <c r="S705" i="4"/>
  <c r="R736" i="4"/>
  <c r="J704" i="4"/>
  <c r="R704" i="4"/>
  <c r="H767" i="4"/>
  <c r="I767" i="4"/>
  <c r="J722" i="4"/>
  <c r="P737" i="4"/>
  <c r="H737" i="4"/>
  <c r="I737" i="4"/>
  <c r="N677" i="4"/>
  <c r="P767" i="4"/>
  <c r="N722" i="4"/>
  <c r="J677" i="4"/>
  <c r="O677" i="4"/>
  <c r="S767" i="4"/>
  <c r="K767" i="4"/>
  <c r="R766" i="4"/>
  <c r="J766" i="4"/>
  <c r="S733" i="4"/>
  <c r="K733" i="4"/>
  <c r="R732" i="4"/>
  <c r="J732" i="4"/>
  <c r="P720" i="4"/>
  <c r="H720" i="4"/>
  <c r="P716" i="4"/>
  <c r="H716" i="4"/>
  <c r="P712" i="4"/>
  <c r="H712" i="4"/>
  <c r="P708" i="4"/>
  <c r="H708" i="4"/>
  <c r="U779" i="4"/>
  <c r="S779" i="4"/>
  <c r="Q779" i="4"/>
  <c r="O779" i="4"/>
  <c r="M779" i="4"/>
  <c r="K779" i="4"/>
  <c r="I779" i="4"/>
  <c r="V779" i="4"/>
  <c r="R779" i="4"/>
  <c r="N779" i="4"/>
  <c r="J779" i="4"/>
  <c r="T779" i="4"/>
  <c r="L779" i="4"/>
  <c r="P779" i="4"/>
  <c r="H779" i="4"/>
  <c r="U772" i="4"/>
  <c r="S772" i="4"/>
  <c r="Q772" i="4"/>
  <c r="O772" i="4"/>
  <c r="M772" i="4"/>
  <c r="K772" i="4"/>
  <c r="I772" i="4"/>
  <c r="T772" i="4"/>
  <c r="P772" i="4"/>
  <c r="L772" i="4"/>
  <c r="H772" i="4"/>
  <c r="R772" i="4"/>
  <c r="J772" i="4"/>
  <c r="N772" i="4"/>
  <c r="V772" i="4"/>
  <c r="U768" i="4"/>
  <c r="S768" i="4"/>
  <c r="Q768" i="4"/>
  <c r="O768" i="4"/>
  <c r="M768" i="4"/>
  <c r="K768" i="4"/>
  <c r="I768" i="4"/>
  <c r="T768" i="4"/>
  <c r="P768" i="4"/>
  <c r="L768" i="4"/>
  <c r="H768" i="4"/>
  <c r="R768" i="4"/>
  <c r="J768" i="4"/>
  <c r="V768" i="4"/>
  <c r="N768" i="4"/>
  <c r="U760" i="4"/>
  <c r="S760" i="4"/>
  <c r="Q760" i="4"/>
  <c r="O760" i="4"/>
  <c r="M760" i="4"/>
  <c r="K760" i="4"/>
  <c r="I760" i="4"/>
  <c r="V760" i="4"/>
  <c r="R760" i="4"/>
  <c r="N760" i="4"/>
  <c r="J760" i="4"/>
  <c r="P760" i="4"/>
  <c r="H760" i="4"/>
  <c r="T760" i="4"/>
  <c r="L760" i="4"/>
  <c r="U773" i="4"/>
  <c r="S773" i="4"/>
  <c r="Q773" i="4"/>
  <c r="O773" i="4"/>
  <c r="M773" i="4"/>
  <c r="K773" i="4"/>
  <c r="I773" i="4"/>
  <c r="T773" i="4"/>
  <c r="P773" i="4"/>
  <c r="L773" i="4"/>
  <c r="H773" i="4"/>
  <c r="R773" i="4"/>
  <c r="J773" i="4"/>
  <c r="N773" i="4"/>
  <c r="V773" i="4"/>
  <c r="O767" i="4"/>
  <c r="J767" i="4"/>
  <c r="N767" i="4"/>
  <c r="V765" i="4"/>
  <c r="T765" i="4"/>
  <c r="R765" i="4"/>
  <c r="P765" i="4"/>
  <c r="N765" i="4"/>
  <c r="L765" i="4"/>
  <c r="J765" i="4"/>
  <c r="H765" i="4"/>
  <c r="S765" i="4"/>
  <c r="O765" i="4"/>
  <c r="K765" i="4"/>
  <c r="U765" i="4"/>
  <c r="M765" i="4"/>
  <c r="Q765" i="4"/>
  <c r="I765" i="4"/>
  <c r="V761" i="4"/>
  <c r="T761" i="4"/>
  <c r="R761" i="4"/>
  <c r="P761" i="4"/>
  <c r="N761" i="4"/>
  <c r="L761" i="4"/>
  <c r="J761" i="4"/>
  <c r="H761" i="4"/>
  <c r="S761" i="4"/>
  <c r="O761" i="4"/>
  <c r="K761" i="4"/>
  <c r="U761" i="4"/>
  <c r="M761" i="4"/>
  <c r="I761" i="4"/>
  <c r="Q761" i="4"/>
  <c r="V759" i="4"/>
  <c r="T759" i="4"/>
  <c r="R759" i="4"/>
  <c r="P759" i="4"/>
  <c r="N759" i="4"/>
  <c r="L759" i="4"/>
  <c r="J759" i="4"/>
  <c r="H759" i="4"/>
  <c r="U759" i="4"/>
  <c r="Q759" i="4"/>
  <c r="M759" i="4"/>
  <c r="I759" i="4"/>
  <c r="O759" i="4"/>
  <c r="S759" i="4"/>
  <c r="K759" i="4"/>
  <c r="U752" i="4"/>
  <c r="S752" i="4"/>
  <c r="Q752" i="4"/>
  <c r="O752" i="4"/>
  <c r="M752" i="4"/>
  <c r="K752" i="4"/>
  <c r="I752" i="4"/>
  <c r="V752" i="4"/>
  <c r="R752" i="4"/>
  <c r="N752" i="4"/>
  <c r="J752" i="4"/>
  <c r="P752" i="4"/>
  <c r="H752" i="4"/>
  <c r="T752" i="4"/>
  <c r="L752" i="4"/>
  <c r="U748" i="4"/>
  <c r="S748" i="4"/>
  <c r="Q748" i="4"/>
  <c r="O748" i="4"/>
  <c r="M748" i="4"/>
  <c r="K748" i="4"/>
  <c r="I748" i="4"/>
  <c r="T748" i="4"/>
  <c r="P748" i="4"/>
  <c r="L748" i="4"/>
  <c r="H748" i="4"/>
  <c r="R748" i="4"/>
  <c r="J748" i="4"/>
  <c r="V748" i="4"/>
  <c r="N748" i="4"/>
  <c r="U744" i="4"/>
  <c r="S744" i="4"/>
  <c r="Q744" i="4"/>
  <c r="O744" i="4"/>
  <c r="M744" i="4"/>
  <c r="K744" i="4"/>
  <c r="I744" i="4"/>
  <c r="T744" i="4"/>
  <c r="P744" i="4"/>
  <c r="L744" i="4"/>
  <c r="H744" i="4"/>
  <c r="R744" i="4"/>
  <c r="J744" i="4"/>
  <c r="V744" i="4"/>
  <c r="N744" i="4"/>
  <c r="U740" i="4"/>
  <c r="S740" i="4"/>
  <c r="Q740" i="4"/>
  <c r="O740" i="4"/>
  <c r="M740" i="4"/>
  <c r="K740" i="4"/>
  <c r="I740" i="4"/>
  <c r="T740" i="4"/>
  <c r="P740" i="4"/>
  <c r="L740" i="4"/>
  <c r="H740" i="4"/>
  <c r="R740" i="4"/>
  <c r="J740" i="4"/>
  <c r="V740" i="4"/>
  <c r="N740" i="4"/>
  <c r="U734" i="4"/>
  <c r="S734" i="4"/>
  <c r="Q734" i="4"/>
  <c r="O734" i="4"/>
  <c r="M734" i="4"/>
  <c r="K734" i="4"/>
  <c r="I734" i="4"/>
  <c r="V734" i="4"/>
  <c r="R734" i="4"/>
  <c r="N734" i="4"/>
  <c r="J734" i="4"/>
  <c r="T734" i="4"/>
  <c r="L734" i="4"/>
  <c r="P734" i="4"/>
  <c r="H734" i="4"/>
  <c r="V771" i="4"/>
  <c r="T771" i="4"/>
  <c r="R771" i="4"/>
  <c r="P771" i="4"/>
  <c r="N771" i="4"/>
  <c r="L771" i="4"/>
  <c r="J771" i="4"/>
  <c r="H771" i="4"/>
  <c r="U771" i="4"/>
  <c r="Q771" i="4"/>
  <c r="M771" i="4"/>
  <c r="I771" i="4"/>
  <c r="O771" i="4"/>
  <c r="K771" i="4"/>
  <c r="S771" i="4"/>
  <c r="V780" i="4"/>
  <c r="T780" i="4"/>
  <c r="R780" i="4"/>
  <c r="P780" i="4"/>
  <c r="N780" i="4"/>
  <c r="L780" i="4"/>
  <c r="J780" i="4"/>
  <c r="H780" i="4"/>
  <c r="S780" i="4"/>
  <c r="O780" i="4"/>
  <c r="K780" i="4"/>
  <c r="Q780" i="4"/>
  <c r="I780" i="4"/>
  <c r="M780" i="4"/>
  <c r="U780" i="4"/>
  <c r="V776" i="4"/>
  <c r="T776" i="4"/>
  <c r="R776" i="4"/>
  <c r="P776" i="4"/>
  <c r="N776" i="4"/>
  <c r="L776" i="4"/>
  <c r="J776" i="4"/>
  <c r="H776" i="4"/>
  <c r="S776" i="4"/>
  <c r="O776" i="4"/>
  <c r="K776" i="4"/>
  <c r="Q776" i="4"/>
  <c r="I776" i="4"/>
  <c r="M776" i="4"/>
  <c r="U776" i="4"/>
  <c r="O737" i="4"/>
  <c r="J737" i="4"/>
  <c r="N737" i="4"/>
  <c r="V735" i="4"/>
  <c r="T735" i="4"/>
  <c r="R735" i="4"/>
  <c r="P735" i="4"/>
  <c r="N735" i="4"/>
  <c r="L735" i="4"/>
  <c r="J735" i="4"/>
  <c r="H735" i="4"/>
  <c r="S735" i="4"/>
  <c r="O735" i="4"/>
  <c r="K735" i="4"/>
  <c r="Q735" i="4"/>
  <c r="I735" i="4"/>
  <c r="U735" i="4"/>
  <c r="M735" i="4"/>
  <c r="V729" i="4"/>
  <c r="T729" i="4"/>
  <c r="R729" i="4"/>
  <c r="P729" i="4"/>
  <c r="N729" i="4"/>
  <c r="L729" i="4"/>
  <c r="J729" i="4"/>
  <c r="H729" i="4"/>
  <c r="U729" i="4"/>
  <c r="Q729" i="4"/>
  <c r="M729" i="4"/>
  <c r="I729" i="4"/>
  <c r="S729" i="4"/>
  <c r="O729" i="4"/>
  <c r="K729" i="4"/>
  <c r="U728" i="4"/>
  <c r="S728" i="4"/>
  <c r="Q728" i="4"/>
  <c r="O728" i="4"/>
  <c r="M728" i="4"/>
  <c r="K728" i="4"/>
  <c r="I728" i="4"/>
  <c r="T728" i="4"/>
  <c r="P728" i="4"/>
  <c r="L728" i="4"/>
  <c r="H728" i="4"/>
  <c r="V728" i="4"/>
  <c r="R728" i="4"/>
  <c r="N728" i="4"/>
  <c r="J728" i="4"/>
  <c r="U724" i="4"/>
  <c r="S724" i="4"/>
  <c r="Q724" i="4"/>
  <c r="O724" i="4"/>
  <c r="M724" i="4"/>
  <c r="K724" i="4"/>
  <c r="I724" i="4"/>
  <c r="T724" i="4"/>
  <c r="P724" i="4"/>
  <c r="V724" i="4"/>
  <c r="R724" i="4"/>
  <c r="N724" i="4"/>
  <c r="J724" i="4"/>
  <c r="H724" i="4"/>
  <c r="L724" i="4"/>
  <c r="H722" i="4"/>
  <c r="P722" i="4"/>
  <c r="V691" i="4"/>
  <c r="T691" i="4"/>
  <c r="R691" i="4"/>
  <c r="P691" i="4"/>
  <c r="N691" i="4"/>
  <c r="L691" i="4"/>
  <c r="J691" i="4"/>
  <c r="H691" i="4"/>
  <c r="S691" i="4"/>
  <c r="O691" i="4"/>
  <c r="K691" i="4"/>
  <c r="U691" i="4"/>
  <c r="Q691" i="4"/>
  <c r="M691" i="4"/>
  <c r="I691" i="4"/>
  <c r="V689" i="4"/>
  <c r="T689" i="4"/>
  <c r="R689" i="4"/>
  <c r="P689" i="4"/>
  <c r="N689" i="4"/>
  <c r="L689" i="4"/>
  <c r="J689" i="4"/>
  <c r="H689" i="4"/>
  <c r="S689" i="4"/>
  <c r="O689" i="4"/>
  <c r="K689" i="4"/>
  <c r="U689" i="4"/>
  <c r="Q689" i="4"/>
  <c r="M689" i="4"/>
  <c r="I689" i="4"/>
  <c r="V687" i="4"/>
  <c r="T687" i="4"/>
  <c r="R687" i="4"/>
  <c r="P687" i="4"/>
  <c r="N687" i="4"/>
  <c r="L687" i="4"/>
  <c r="J687" i="4"/>
  <c r="H687" i="4"/>
  <c r="S687" i="4"/>
  <c r="O687" i="4"/>
  <c r="K687" i="4"/>
  <c r="U687" i="4"/>
  <c r="Q687" i="4"/>
  <c r="M687" i="4"/>
  <c r="I687" i="4"/>
  <c r="V685" i="4"/>
  <c r="T685" i="4"/>
  <c r="R685" i="4"/>
  <c r="P685" i="4"/>
  <c r="N685" i="4"/>
  <c r="L685" i="4"/>
  <c r="J685" i="4"/>
  <c r="H685" i="4"/>
  <c r="S685" i="4"/>
  <c r="O685" i="4"/>
  <c r="U685" i="4"/>
  <c r="Q685" i="4"/>
  <c r="M685" i="4"/>
  <c r="I685" i="4"/>
  <c r="K685" i="4"/>
  <c r="V683" i="4"/>
  <c r="T683" i="4"/>
  <c r="R683" i="4"/>
  <c r="P683" i="4"/>
  <c r="N683" i="4"/>
  <c r="L683" i="4"/>
  <c r="J683" i="4"/>
  <c r="H683" i="4"/>
  <c r="S683" i="4"/>
  <c r="O683" i="4"/>
  <c r="K683" i="4"/>
  <c r="U683" i="4"/>
  <c r="Q683" i="4"/>
  <c r="M683" i="4"/>
  <c r="I683" i="4"/>
  <c r="U692" i="4"/>
  <c r="S692" i="4"/>
  <c r="Q692" i="4"/>
  <c r="O692" i="4"/>
  <c r="M692" i="4"/>
  <c r="K692" i="4"/>
  <c r="I692" i="4"/>
  <c r="T692" i="4"/>
  <c r="P692" i="4"/>
  <c r="L692" i="4"/>
  <c r="H692" i="4"/>
  <c r="V692" i="4"/>
  <c r="R692" i="4"/>
  <c r="N692" i="4"/>
  <c r="J692" i="4"/>
  <c r="U688" i="4"/>
  <c r="S688" i="4"/>
  <c r="Q688" i="4"/>
  <c r="O688" i="4"/>
  <c r="M688" i="4"/>
  <c r="K688" i="4"/>
  <c r="I688" i="4"/>
  <c r="V688" i="4"/>
  <c r="R688" i="4"/>
  <c r="N688" i="4"/>
  <c r="J688" i="4"/>
  <c r="T688" i="4"/>
  <c r="P688" i="4"/>
  <c r="L688" i="4"/>
  <c r="H688" i="4"/>
  <c r="U682" i="4"/>
  <c r="S682" i="4"/>
  <c r="Q682" i="4"/>
  <c r="O682" i="4"/>
  <c r="M682" i="4"/>
  <c r="K682" i="4"/>
  <c r="I682" i="4"/>
  <c r="T682" i="4"/>
  <c r="P682" i="4"/>
  <c r="L682" i="4"/>
  <c r="H682" i="4"/>
  <c r="V682" i="4"/>
  <c r="R682" i="4"/>
  <c r="N682" i="4"/>
  <c r="J682" i="4"/>
  <c r="U680" i="4"/>
  <c r="S680" i="4"/>
  <c r="Q680" i="4"/>
  <c r="O680" i="4"/>
  <c r="M680" i="4"/>
  <c r="K680" i="4"/>
  <c r="I680" i="4"/>
  <c r="T680" i="4"/>
  <c r="P680" i="4"/>
  <c r="L680" i="4"/>
  <c r="H680" i="4"/>
  <c r="V680" i="4"/>
  <c r="R680" i="4"/>
  <c r="N680" i="4"/>
  <c r="J680" i="4"/>
  <c r="I677" i="4"/>
  <c r="V681" i="4"/>
  <c r="T681" i="4"/>
  <c r="R681" i="4"/>
  <c r="P681" i="4"/>
  <c r="N681" i="4"/>
  <c r="L681" i="4"/>
  <c r="J681" i="4"/>
  <c r="H681" i="4"/>
  <c r="U681" i="4"/>
  <c r="Q681" i="4"/>
  <c r="M681" i="4"/>
  <c r="I681" i="4"/>
  <c r="S681" i="4"/>
  <c r="O681" i="4"/>
  <c r="K681" i="4"/>
  <c r="V679" i="4"/>
  <c r="T679" i="4"/>
  <c r="R679" i="4"/>
  <c r="P679" i="4"/>
  <c r="N679" i="4"/>
  <c r="L679" i="4"/>
  <c r="J679" i="4"/>
  <c r="H679" i="4"/>
  <c r="S679" i="4"/>
  <c r="O679" i="4"/>
  <c r="U679" i="4"/>
  <c r="Q679" i="4"/>
  <c r="M679" i="4"/>
  <c r="I679" i="4"/>
  <c r="K679" i="4"/>
  <c r="H677" i="4"/>
  <c r="P677" i="4"/>
  <c r="V664" i="4"/>
  <c r="T664" i="4"/>
  <c r="R664" i="4"/>
  <c r="P664" i="4"/>
  <c r="N664" i="4"/>
  <c r="L664" i="4"/>
  <c r="J664" i="4"/>
  <c r="H664" i="4"/>
  <c r="U664" i="4"/>
  <c r="Q664" i="4"/>
  <c r="M664" i="4"/>
  <c r="I664" i="4"/>
  <c r="S664" i="4"/>
  <c r="O664" i="4"/>
  <c r="K664" i="4"/>
  <c r="U775" i="4"/>
  <c r="S775" i="4"/>
  <c r="Q775" i="4"/>
  <c r="O775" i="4"/>
  <c r="M775" i="4"/>
  <c r="K775" i="4"/>
  <c r="I775" i="4"/>
  <c r="V775" i="4"/>
  <c r="R775" i="4"/>
  <c r="N775" i="4"/>
  <c r="J775" i="4"/>
  <c r="T775" i="4"/>
  <c r="L775" i="4"/>
  <c r="P775" i="4"/>
  <c r="H775" i="4"/>
  <c r="U770" i="4"/>
  <c r="S770" i="4"/>
  <c r="Q770" i="4"/>
  <c r="O770" i="4"/>
  <c r="M770" i="4"/>
  <c r="K770" i="4"/>
  <c r="I770" i="4"/>
  <c r="T770" i="4"/>
  <c r="P770" i="4"/>
  <c r="L770" i="4"/>
  <c r="H770" i="4"/>
  <c r="V770" i="4"/>
  <c r="N770" i="4"/>
  <c r="R770" i="4"/>
  <c r="J770" i="4"/>
  <c r="U764" i="4"/>
  <c r="S764" i="4"/>
  <c r="Q764" i="4"/>
  <c r="O764" i="4"/>
  <c r="M764" i="4"/>
  <c r="K764" i="4"/>
  <c r="I764" i="4"/>
  <c r="V764" i="4"/>
  <c r="R764" i="4"/>
  <c r="N764" i="4"/>
  <c r="J764" i="4"/>
  <c r="P764" i="4"/>
  <c r="H764" i="4"/>
  <c r="L764" i="4"/>
  <c r="T764" i="4"/>
  <c r="U756" i="4"/>
  <c r="S756" i="4"/>
  <c r="Q756" i="4"/>
  <c r="O756" i="4"/>
  <c r="M756" i="4"/>
  <c r="K756" i="4"/>
  <c r="I756" i="4"/>
  <c r="V756" i="4"/>
  <c r="R756" i="4"/>
  <c r="N756" i="4"/>
  <c r="J756" i="4"/>
  <c r="P756" i="4"/>
  <c r="H756" i="4"/>
  <c r="T756" i="4"/>
  <c r="L756" i="4"/>
  <c r="U750" i="4"/>
  <c r="S750" i="4"/>
  <c r="Q750" i="4"/>
  <c r="O750" i="4"/>
  <c r="M750" i="4"/>
  <c r="K750" i="4"/>
  <c r="I750" i="4"/>
  <c r="T750" i="4"/>
  <c r="P750" i="4"/>
  <c r="L750" i="4"/>
  <c r="H750" i="4"/>
  <c r="V750" i="4"/>
  <c r="N750" i="4"/>
  <c r="R750" i="4"/>
  <c r="J750" i="4"/>
  <c r="U746" i="4"/>
  <c r="S746" i="4"/>
  <c r="Q746" i="4"/>
  <c r="O746" i="4"/>
  <c r="M746" i="4"/>
  <c r="K746" i="4"/>
  <c r="I746" i="4"/>
  <c r="T746" i="4"/>
  <c r="P746" i="4"/>
  <c r="L746" i="4"/>
  <c r="H746" i="4"/>
  <c r="V746" i="4"/>
  <c r="N746" i="4"/>
  <c r="R746" i="4"/>
  <c r="J746" i="4"/>
  <c r="U742" i="4"/>
  <c r="S742" i="4"/>
  <c r="Q742" i="4"/>
  <c r="O742" i="4"/>
  <c r="M742" i="4"/>
  <c r="K742" i="4"/>
  <c r="I742" i="4"/>
  <c r="T742" i="4"/>
  <c r="P742" i="4"/>
  <c r="L742" i="4"/>
  <c r="H742" i="4"/>
  <c r="V742" i="4"/>
  <c r="N742" i="4"/>
  <c r="R742" i="4"/>
  <c r="J742" i="4"/>
  <c r="U738" i="4"/>
  <c r="S738" i="4"/>
  <c r="Q738" i="4"/>
  <c r="O738" i="4"/>
  <c r="M738" i="4"/>
  <c r="K738" i="4"/>
  <c r="I738" i="4"/>
  <c r="T738" i="4"/>
  <c r="P738" i="4"/>
  <c r="L738" i="4"/>
  <c r="H738" i="4"/>
  <c r="V738" i="4"/>
  <c r="N738" i="4"/>
  <c r="R738" i="4"/>
  <c r="J738" i="4"/>
  <c r="V757" i="4"/>
  <c r="T757" i="4"/>
  <c r="R757" i="4"/>
  <c r="P757" i="4"/>
  <c r="N757" i="4"/>
  <c r="L757" i="4"/>
  <c r="J757" i="4"/>
  <c r="H757" i="4"/>
  <c r="S757" i="4"/>
  <c r="O757" i="4"/>
  <c r="K757" i="4"/>
  <c r="U757" i="4"/>
  <c r="M757" i="4"/>
  <c r="Q757" i="4"/>
  <c r="I757" i="4"/>
  <c r="V753" i="4"/>
  <c r="T753" i="4"/>
  <c r="R753" i="4"/>
  <c r="P753" i="4"/>
  <c r="N753" i="4"/>
  <c r="L753" i="4"/>
  <c r="J753" i="4"/>
  <c r="H753" i="4"/>
  <c r="S753" i="4"/>
  <c r="O753" i="4"/>
  <c r="K753" i="4"/>
  <c r="U753" i="4"/>
  <c r="M753" i="4"/>
  <c r="Q753" i="4"/>
  <c r="I753" i="4"/>
  <c r="V731" i="4"/>
  <c r="T731" i="4"/>
  <c r="R731" i="4"/>
  <c r="P731" i="4"/>
  <c r="N731" i="4"/>
  <c r="L731" i="4"/>
  <c r="J731" i="4"/>
  <c r="H731" i="4"/>
  <c r="S731" i="4"/>
  <c r="O731" i="4"/>
  <c r="K731" i="4"/>
  <c r="Q731" i="4"/>
  <c r="I731" i="4"/>
  <c r="U731" i="4"/>
  <c r="M731" i="4"/>
  <c r="V721" i="4"/>
  <c r="T721" i="4"/>
  <c r="R721" i="4"/>
  <c r="P721" i="4"/>
  <c r="N721" i="4"/>
  <c r="L721" i="4"/>
  <c r="J721" i="4"/>
  <c r="H721" i="4"/>
  <c r="S721" i="4"/>
  <c r="O721" i="4"/>
  <c r="K721" i="4"/>
  <c r="U721" i="4"/>
  <c r="M721" i="4"/>
  <c r="Q721" i="4"/>
  <c r="I721" i="4"/>
  <c r="V719" i="4"/>
  <c r="T719" i="4"/>
  <c r="R719" i="4"/>
  <c r="P719" i="4"/>
  <c r="N719" i="4"/>
  <c r="L719" i="4"/>
  <c r="J719" i="4"/>
  <c r="H719" i="4"/>
  <c r="S719" i="4"/>
  <c r="O719" i="4"/>
  <c r="K719" i="4"/>
  <c r="Q719" i="4"/>
  <c r="I719" i="4"/>
  <c r="U719" i="4"/>
  <c r="M719" i="4"/>
  <c r="V717" i="4"/>
  <c r="T717" i="4"/>
  <c r="R717" i="4"/>
  <c r="P717" i="4"/>
  <c r="N717" i="4"/>
  <c r="L717" i="4"/>
  <c r="J717" i="4"/>
  <c r="H717" i="4"/>
  <c r="S717" i="4"/>
  <c r="O717" i="4"/>
  <c r="K717" i="4"/>
  <c r="U717" i="4"/>
  <c r="M717" i="4"/>
  <c r="Q717" i="4"/>
  <c r="I717" i="4"/>
  <c r="V715" i="4"/>
  <c r="T715" i="4"/>
  <c r="R715" i="4"/>
  <c r="P715" i="4"/>
  <c r="N715" i="4"/>
  <c r="L715" i="4"/>
  <c r="J715" i="4"/>
  <c r="H715" i="4"/>
  <c r="S715" i="4"/>
  <c r="O715" i="4"/>
  <c r="K715" i="4"/>
  <c r="Q715" i="4"/>
  <c r="I715" i="4"/>
  <c r="U715" i="4"/>
  <c r="M715" i="4"/>
  <c r="V713" i="4"/>
  <c r="T713" i="4"/>
  <c r="R713" i="4"/>
  <c r="P713" i="4"/>
  <c r="N713" i="4"/>
  <c r="L713" i="4"/>
  <c r="J713" i="4"/>
  <c r="H713" i="4"/>
  <c r="S713" i="4"/>
  <c r="O713" i="4"/>
  <c r="K713" i="4"/>
  <c r="U713" i="4"/>
  <c r="M713" i="4"/>
  <c r="Q713" i="4"/>
  <c r="I713" i="4"/>
  <c r="V711" i="4"/>
  <c r="T711" i="4"/>
  <c r="R711" i="4"/>
  <c r="P711" i="4"/>
  <c r="N711" i="4"/>
  <c r="L711" i="4"/>
  <c r="J711" i="4"/>
  <c r="H711" i="4"/>
  <c r="S711" i="4"/>
  <c r="O711" i="4"/>
  <c r="K711" i="4"/>
  <c r="Q711" i="4"/>
  <c r="I711" i="4"/>
  <c r="U711" i="4"/>
  <c r="M711" i="4"/>
  <c r="V709" i="4"/>
  <c r="T709" i="4"/>
  <c r="R709" i="4"/>
  <c r="P709" i="4"/>
  <c r="N709" i="4"/>
  <c r="L709" i="4"/>
  <c r="J709" i="4"/>
  <c r="H709" i="4"/>
  <c r="S709" i="4"/>
  <c r="O709" i="4"/>
  <c r="K709" i="4"/>
  <c r="U709" i="4"/>
  <c r="M709" i="4"/>
  <c r="Q709" i="4"/>
  <c r="I709" i="4"/>
  <c r="U706" i="4"/>
  <c r="S706" i="4"/>
  <c r="Q706" i="4"/>
  <c r="O706" i="4"/>
  <c r="M706" i="4"/>
  <c r="K706" i="4"/>
  <c r="I706" i="4"/>
  <c r="V706" i="4"/>
  <c r="R706" i="4"/>
  <c r="N706" i="4"/>
  <c r="J706" i="4"/>
  <c r="T706" i="4"/>
  <c r="L706" i="4"/>
  <c r="P706" i="4"/>
  <c r="H706" i="4"/>
  <c r="V725" i="4"/>
  <c r="T725" i="4"/>
  <c r="R725" i="4"/>
  <c r="P725" i="4"/>
  <c r="N725" i="4"/>
  <c r="L725" i="4"/>
  <c r="J725" i="4"/>
  <c r="H725" i="4"/>
  <c r="U725" i="4"/>
  <c r="Q725" i="4"/>
  <c r="M725" i="4"/>
  <c r="I725" i="4"/>
  <c r="S725" i="4"/>
  <c r="O725" i="4"/>
  <c r="K725" i="4"/>
  <c r="V707" i="4"/>
  <c r="T707" i="4"/>
  <c r="R707" i="4"/>
  <c r="P707" i="4"/>
  <c r="N707" i="4"/>
  <c r="L707" i="4"/>
  <c r="J707" i="4"/>
  <c r="H707" i="4"/>
  <c r="S707" i="4"/>
  <c r="O707" i="4"/>
  <c r="K707" i="4"/>
  <c r="Q707" i="4"/>
  <c r="I707" i="4"/>
  <c r="U707" i="4"/>
  <c r="M707" i="4"/>
  <c r="V701" i="4"/>
  <c r="T701" i="4"/>
  <c r="R701" i="4"/>
  <c r="P701" i="4"/>
  <c r="N701" i="4"/>
  <c r="L701" i="4"/>
  <c r="J701" i="4"/>
  <c r="H701" i="4"/>
  <c r="U701" i="4"/>
  <c r="Q701" i="4"/>
  <c r="M701" i="4"/>
  <c r="I701" i="4"/>
  <c r="S701" i="4"/>
  <c r="O701" i="4"/>
  <c r="K701" i="4"/>
  <c r="U700" i="4"/>
  <c r="S700" i="4"/>
  <c r="Q700" i="4"/>
  <c r="O700" i="4"/>
  <c r="M700" i="4"/>
  <c r="K700" i="4"/>
  <c r="I700" i="4"/>
  <c r="T700" i="4"/>
  <c r="P700" i="4"/>
  <c r="L700" i="4"/>
  <c r="H700" i="4"/>
  <c r="V700" i="4"/>
  <c r="R700" i="4"/>
  <c r="N700" i="4"/>
  <c r="J700" i="4"/>
  <c r="V697" i="4"/>
  <c r="T697" i="4"/>
  <c r="R697" i="4"/>
  <c r="P697" i="4"/>
  <c r="N697" i="4"/>
  <c r="L697" i="4"/>
  <c r="J697" i="4"/>
  <c r="H697" i="4"/>
  <c r="U697" i="4"/>
  <c r="Q697" i="4"/>
  <c r="M697" i="4"/>
  <c r="I697" i="4"/>
  <c r="S697" i="4"/>
  <c r="O697" i="4"/>
  <c r="K697" i="4"/>
  <c r="U696" i="4"/>
  <c r="S696" i="4"/>
  <c r="Q696" i="4"/>
  <c r="O696" i="4"/>
  <c r="M696" i="4"/>
  <c r="K696" i="4"/>
  <c r="I696" i="4"/>
  <c r="T696" i="4"/>
  <c r="P696" i="4"/>
  <c r="L696" i="4"/>
  <c r="H696" i="4"/>
  <c r="V696" i="4"/>
  <c r="R696" i="4"/>
  <c r="N696" i="4"/>
  <c r="J696" i="4"/>
  <c r="V693" i="4"/>
  <c r="T693" i="4"/>
  <c r="R693" i="4"/>
  <c r="P693" i="4"/>
  <c r="N693" i="4"/>
  <c r="L693" i="4"/>
  <c r="J693" i="4"/>
  <c r="H693" i="4"/>
  <c r="U693" i="4"/>
  <c r="Q693" i="4"/>
  <c r="M693" i="4"/>
  <c r="I693" i="4"/>
  <c r="S693" i="4"/>
  <c r="O693" i="4"/>
  <c r="K693" i="4"/>
  <c r="U690" i="4"/>
  <c r="S690" i="4"/>
  <c r="Q690" i="4"/>
  <c r="O690" i="4"/>
  <c r="M690" i="4"/>
  <c r="K690" i="4"/>
  <c r="I690" i="4"/>
  <c r="V690" i="4"/>
  <c r="R690" i="4"/>
  <c r="N690" i="4"/>
  <c r="J690" i="4"/>
  <c r="T690" i="4"/>
  <c r="P690" i="4"/>
  <c r="L690" i="4"/>
  <c r="H690" i="4"/>
  <c r="U686" i="4"/>
  <c r="S686" i="4"/>
  <c r="Q686" i="4"/>
  <c r="O686" i="4"/>
  <c r="M686" i="4"/>
  <c r="K686" i="4"/>
  <c r="I686" i="4"/>
  <c r="V686" i="4"/>
  <c r="R686" i="4"/>
  <c r="N686" i="4"/>
  <c r="J686" i="4"/>
  <c r="T686" i="4"/>
  <c r="P686" i="4"/>
  <c r="L686" i="4"/>
  <c r="H686" i="4"/>
  <c r="U684" i="4"/>
  <c r="S684" i="4"/>
  <c r="Q684" i="4"/>
  <c r="O684" i="4"/>
  <c r="M684" i="4"/>
  <c r="K684" i="4"/>
  <c r="I684" i="4"/>
  <c r="V684" i="4"/>
  <c r="R684" i="4"/>
  <c r="N684" i="4"/>
  <c r="T684" i="4"/>
  <c r="P684" i="4"/>
  <c r="L684" i="4"/>
  <c r="H684" i="4"/>
  <c r="J684" i="4"/>
  <c r="U678" i="4"/>
  <c r="S678" i="4"/>
  <c r="Q678" i="4"/>
  <c r="O678" i="4"/>
  <c r="M678" i="4"/>
  <c r="K678" i="4"/>
  <c r="I678" i="4"/>
  <c r="V678" i="4"/>
  <c r="R678" i="4"/>
  <c r="N678" i="4"/>
  <c r="J678" i="4"/>
  <c r="T678" i="4"/>
  <c r="P678" i="4"/>
  <c r="L678" i="4"/>
  <c r="H678" i="4"/>
  <c r="I668" i="4"/>
  <c r="V668" i="4"/>
  <c r="T668" i="4"/>
  <c r="R668" i="4"/>
  <c r="P668" i="4"/>
  <c r="N668" i="4"/>
  <c r="L668" i="4"/>
  <c r="J668" i="4"/>
  <c r="H668" i="4"/>
  <c r="U668" i="4"/>
  <c r="S668" i="4"/>
  <c r="Q668" i="4"/>
  <c r="O668" i="4"/>
  <c r="M668" i="4"/>
  <c r="K668" i="4"/>
  <c r="V665" i="4"/>
  <c r="U665" i="4"/>
  <c r="S665" i="4"/>
  <c r="Q665" i="4"/>
  <c r="O665" i="4"/>
  <c r="M665" i="4"/>
  <c r="K665" i="4"/>
  <c r="I665" i="4"/>
  <c r="T665" i="4"/>
  <c r="P665" i="4"/>
  <c r="L665" i="4"/>
  <c r="H665" i="4"/>
  <c r="R665" i="4"/>
  <c r="N665" i="4"/>
  <c r="J665" i="4"/>
  <c r="U663" i="4"/>
  <c r="S663" i="4"/>
  <c r="Q663" i="4"/>
  <c r="O663" i="4"/>
  <c r="M663" i="4"/>
  <c r="K663" i="4"/>
  <c r="I663" i="4"/>
  <c r="T663" i="4"/>
  <c r="P663" i="4"/>
  <c r="L663" i="4"/>
  <c r="H663" i="4"/>
  <c r="V663" i="4"/>
  <c r="R663" i="4"/>
  <c r="N663" i="4"/>
  <c r="J663" i="4"/>
  <c r="U666" i="4"/>
  <c r="S666" i="4"/>
  <c r="Q666" i="4"/>
  <c r="O666" i="4"/>
  <c r="I666" i="4"/>
  <c r="V666" i="4"/>
  <c r="T666" i="4"/>
  <c r="R666" i="4"/>
  <c r="P666" i="4"/>
  <c r="N666" i="4"/>
  <c r="L666" i="4"/>
  <c r="J666" i="4"/>
  <c r="H666" i="4"/>
  <c r="M666" i="4"/>
  <c r="K666" i="4"/>
  <c r="T1435" i="4"/>
  <c r="V1435" i="4"/>
  <c r="S1435" i="4"/>
  <c r="U1435" i="4"/>
  <c r="R1435" i="4"/>
  <c r="Q1435" i="4"/>
  <c r="P1435" i="4"/>
  <c r="O1435" i="4"/>
  <c r="N1435" i="4"/>
  <c r="M1435" i="4"/>
  <c r="L1435" i="4"/>
  <c r="J1435" i="4"/>
  <c r="K1435" i="4"/>
  <c r="I1435" i="4"/>
  <c r="T1431" i="4"/>
  <c r="V1431" i="4"/>
  <c r="S1431" i="4"/>
  <c r="U1431" i="4"/>
  <c r="R1431" i="4"/>
  <c r="Q1431" i="4"/>
  <c r="P1431" i="4"/>
  <c r="O1431" i="4"/>
  <c r="N1431" i="4"/>
  <c r="M1431" i="4"/>
  <c r="L1431" i="4"/>
  <c r="J1431" i="4"/>
  <c r="K1431" i="4"/>
  <c r="I1431" i="4"/>
  <c r="T1427" i="4"/>
  <c r="V1427" i="4"/>
  <c r="S1427" i="4"/>
  <c r="U1427" i="4"/>
  <c r="R1427" i="4"/>
  <c r="Q1427" i="4"/>
  <c r="P1427" i="4"/>
  <c r="O1427" i="4"/>
  <c r="N1427" i="4"/>
  <c r="M1427" i="4"/>
  <c r="L1427" i="4"/>
  <c r="J1427" i="4"/>
  <c r="K1427" i="4"/>
  <c r="I1427" i="4"/>
  <c r="T1423" i="4"/>
  <c r="V1423" i="4"/>
  <c r="S1423" i="4"/>
  <c r="U1423" i="4"/>
  <c r="R1423" i="4"/>
  <c r="Q1423" i="4"/>
  <c r="P1423" i="4"/>
  <c r="O1423" i="4"/>
  <c r="N1423" i="4"/>
  <c r="M1423" i="4"/>
  <c r="L1423" i="4"/>
  <c r="J1423" i="4"/>
  <c r="K1423" i="4"/>
  <c r="I1423" i="4"/>
  <c r="T1419" i="4"/>
  <c r="V1419" i="4"/>
  <c r="S1419" i="4"/>
  <c r="U1419" i="4"/>
  <c r="R1419" i="4"/>
  <c r="Q1419" i="4"/>
  <c r="P1419" i="4"/>
  <c r="O1419" i="4"/>
  <c r="N1419" i="4"/>
  <c r="M1419" i="4"/>
  <c r="L1419" i="4"/>
  <c r="J1419" i="4"/>
  <c r="K1419" i="4"/>
  <c r="I1419" i="4"/>
  <c r="U1434" i="4"/>
  <c r="T1434" i="4"/>
  <c r="V1434" i="4"/>
  <c r="S1434" i="4"/>
  <c r="R1434" i="4"/>
  <c r="Q1434" i="4"/>
  <c r="P1434" i="4"/>
  <c r="N1434" i="4"/>
  <c r="M1434" i="4"/>
  <c r="L1434" i="4"/>
  <c r="O1434" i="4"/>
  <c r="K1434" i="4"/>
  <c r="J1434" i="4"/>
  <c r="I1434" i="4"/>
  <c r="U1432" i="4"/>
  <c r="T1432" i="4"/>
  <c r="V1432" i="4"/>
  <c r="S1432" i="4"/>
  <c r="R1432" i="4"/>
  <c r="Q1432" i="4"/>
  <c r="P1432" i="4"/>
  <c r="N1432" i="4"/>
  <c r="M1432" i="4"/>
  <c r="L1432" i="4"/>
  <c r="O1432" i="4"/>
  <c r="K1432" i="4"/>
  <c r="J1432" i="4"/>
  <c r="I1432" i="4"/>
  <c r="U1430" i="4"/>
  <c r="T1430" i="4"/>
  <c r="V1430" i="4"/>
  <c r="S1430" i="4"/>
  <c r="R1430" i="4"/>
  <c r="Q1430" i="4"/>
  <c r="P1430" i="4"/>
  <c r="N1430" i="4"/>
  <c r="M1430" i="4"/>
  <c r="L1430" i="4"/>
  <c r="O1430" i="4"/>
  <c r="K1430" i="4"/>
  <c r="J1430" i="4"/>
  <c r="I1430" i="4"/>
  <c r="U1428" i="4"/>
  <c r="T1428" i="4"/>
  <c r="V1428" i="4"/>
  <c r="S1428" i="4"/>
  <c r="R1428" i="4"/>
  <c r="Q1428" i="4"/>
  <c r="P1428" i="4"/>
  <c r="N1428" i="4"/>
  <c r="M1428" i="4"/>
  <c r="L1428" i="4"/>
  <c r="O1428" i="4"/>
  <c r="K1428" i="4"/>
  <c r="J1428" i="4"/>
  <c r="I1428" i="4"/>
  <c r="U1426" i="4"/>
  <c r="T1426" i="4"/>
  <c r="V1426" i="4"/>
  <c r="S1426" i="4"/>
  <c r="R1426" i="4"/>
  <c r="Q1426" i="4"/>
  <c r="P1426" i="4"/>
  <c r="N1426" i="4"/>
  <c r="M1426" i="4"/>
  <c r="L1426" i="4"/>
  <c r="O1426" i="4"/>
  <c r="K1426" i="4"/>
  <c r="J1426" i="4"/>
  <c r="I1426" i="4"/>
  <c r="U1424" i="4"/>
  <c r="T1424" i="4"/>
  <c r="V1424" i="4"/>
  <c r="S1424" i="4"/>
  <c r="R1424" i="4"/>
  <c r="Q1424" i="4"/>
  <c r="P1424" i="4"/>
  <c r="N1424" i="4"/>
  <c r="M1424" i="4"/>
  <c r="L1424" i="4"/>
  <c r="O1424" i="4"/>
  <c r="K1424" i="4"/>
  <c r="J1424" i="4"/>
  <c r="I1424" i="4"/>
  <c r="U1422" i="4"/>
  <c r="T1422" i="4"/>
  <c r="V1422" i="4"/>
  <c r="S1422" i="4"/>
  <c r="R1422" i="4"/>
  <c r="Q1422" i="4"/>
  <c r="P1422" i="4"/>
  <c r="N1422" i="4"/>
  <c r="M1422" i="4"/>
  <c r="L1422" i="4"/>
  <c r="O1422" i="4"/>
  <c r="K1422" i="4"/>
  <c r="J1422" i="4"/>
  <c r="I1422" i="4"/>
  <c r="U1420" i="4"/>
  <c r="T1420" i="4"/>
  <c r="V1420" i="4"/>
  <c r="S1420" i="4"/>
  <c r="R1420" i="4"/>
  <c r="Q1420" i="4"/>
  <c r="P1420" i="4"/>
  <c r="N1420" i="4"/>
  <c r="M1420" i="4"/>
  <c r="L1420" i="4"/>
  <c r="O1420" i="4"/>
  <c r="K1420" i="4"/>
  <c r="J1420" i="4"/>
  <c r="I1420" i="4"/>
  <c r="U1418" i="4"/>
  <c r="T1418" i="4"/>
  <c r="V1418" i="4"/>
  <c r="S1418" i="4"/>
  <c r="R1418" i="4"/>
  <c r="Q1418" i="4"/>
  <c r="P1418" i="4"/>
  <c r="N1418" i="4"/>
  <c r="M1418" i="4"/>
  <c r="L1418" i="4"/>
  <c r="O1418" i="4"/>
  <c r="K1418" i="4"/>
  <c r="J1418" i="4"/>
  <c r="I1418" i="4"/>
  <c r="U1416" i="4"/>
  <c r="T1416" i="4"/>
  <c r="V1416" i="4"/>
  <c r="S1416" i="4"/>
  <c r="R1416" i="4"/>
  <c r="Q1416" i="4"/>
  <c r="P1416" i="4"/>
  <c r="N1416" i="4"/>
  <c r="M1416" i="4"/>
  <c r="L1416" i="4"/>
  <c r="O1416" i="4"/>
  <c r="K1416" i="4"/>
  <c r="J1416" i="4"/>
  <c r="I1416" i="4"/>
  <c r="U1414" i="4"/>
  <c r="T1414" i="4"/>
  <c r="V1414" i="4"/>
  <c r="S1414" i="4"/>
  <c r="R1414" i="4"/>
  <c r="Q1414" i="4"/>
  <c r="P1414" i="4"/>
  <c r="N1414" i="4"/>
  <c r="M1414" i="4"/>
  <c r="L1414" i="4"/>
  <c r="O1414" i="4"/>
  <c r="K1414" i="4"/>
  <c r="J1414" i="4"/>
  <c r="I1414" i="4"/>
  <c r="U1412" i="4"/>
  <c r="T1412" i="4"/>
  <c r="V1412" i="4"/>
  <c r="S1412" i="4"/>
  <c r="R1412" i="4"/>
  <c r="Q1412" i="4"/>
  <c r="P1412" i="4"/>
  <c r="N1412" i="4"/>
  <c r="M1412" i="4"/>
  <c r="L1412" i="4"/>
  <c r="O1412" i="4"/>
  <c r="K1412" i="4"/>
  <c r="J1412" i="4"/>
  <c r="I1412" i="4"/>
  <c r="U1410" i="4"/>
  <c r="T1410" i="4"/>
  <c r="V1410" i="4"/>
  <c r="S1410" i="4"/>
  <c r="R1410" i="4"/>
  <c r="Q1410" i="4"/>
  <c r="P1410" i="4"/>
  <c r="N1410" i="4"/>
  <c r="M1410" i="4"/>
  <c r="L1410" i="4"/>
  <c r="O1410" i="4"/>
  <c r="K1410" i="4"/>
  <c r="J1410" i="4"/>
  <c r="I1410" i="4"/>
  <c r="U1408" i="4"/>
  <c r="T1408" i="4"/>
  <c r="V1408" i="4"/>
  <c r="S1408" i="4"/>
  <c r="R1408" i="4"/>
  <c r="Q1408" i="4"/>
  <c r="P1408" i="4"/>
  <c r="N1408" i="4"/>
  <c r="M1408" i="4"/>
  <c r="L1408" i="4"/>
  <c r="O1408" i="4"/>
  <c r="K1408" i="4"/>
  <c r="J1408" i="4"/>
  <c r="I1408" i="4"/>
  <c r="U1406" i="4"/>
  <c r="T1406" i="4"/>
  <c r="V1406" i="4"/>
  <c r="S1406" i="4"/>
  <c r="R1406" i="4"/>
  <c r="Q1406" i="4"/>
  <c r="P1406" i="4"/>
  <c r="N1406" i="4"/>
  <c r="M1406" i="4"/>
  <c r="L1406" i="4"/>
  <c r="O1406" i="4"/>
  <c r="K1406" i="4"/>
  <c r="J1406" i="4"/>
  <c r="I1406" i="4"/>
  <c r="U1404" i="4"/>
  <c r="T1404" i="4"/>
  <c r="V1404" i="4"/>
  <c r="S1404" i="4"/>
  <c r="R1404" i="4"/>
  <c r="Q1404" i="4"/>
  <c r="P1404" i="4"/>
  <c r="N1404" i="4"/>
  <c r="M1404" i="4"/>
  <c r="L1404" i="4"/>
  <c r="O1404" i="4"/>
  <c r="K1404" i="4"/>
  <c r="J1404" i="4"/>
  <c r="I1404" i="4"/>
  <c r="U1402" i="4"/>
  <c r="T1402" i="4"/>
  <c r="V1402" i="4"/>
  <c r="S1402" i="4"/>
  <c r="R1402" i="4"/>
  <c r="Q1402" i="4"/>
  <c r="P1402" i="4"/>
  <c r="N1402" i="4"/>
  <c r="M1402" i="4"/>
  <c r="L1402" i="4"/>
  <c r="O1402" i="4"/>
  <c r="K1402" i="4"/>
  <c r="J1402" i="4"/>
  <c r="I1402" i="4"/>
  <c r="U1400" i="4"/>
  <c r="T1400" i="4"/>
  <c r="V1400" i="4"/>
  <c r="S1400" i="4"/>
  <c r="R1400" i="4"/>
  <c r="Q1400" i="4"/>
  <c r="P1400" i="4"/>
  <c r="N1400" i="4"/>
  <c r="M1400" i="4"/>
  <c r="L1400" i="4"/>
  <c r="O1400" i="4"/>
  <c r="K1400" i="4"/>
  <c r="J1400" i="4"/>
  <c r="I1400" i="4"/>
  <c r="U1398" i="4"/>
  <c r="T1398" i="4"/>
  <c r="V1398" i="4"/>
  <c r="S1398" i="4"/>
  <c r="R1398" i="4"/>
  <c r="Q1398" i="4"/>
  <c r="P1398" i="4"/>
  <c r="N1398" i="4"/>
  <c r="M1398" i="4"/>
  <c r="L1398" i="4"/>
  <c r="O1398" i="4"/>
  <c r="K1398" i="4"/>
  <c r="J1398" i="4"/>
  <c r="I1398" i="4"/>
  <c r="U1396" i="4"/>
  <c r="T1396" i="4"/>
  <c r="V1396" i="4"/>
  <c r="S1396" i="4"/>
  <c r="R1396" i="4"/>
  <c r="Q1396" i="4"/>
  <c r="P1396" i="4"/>
  <c r="N1396" i="4"/>
  <c r="M1396" i="4"/>
  <c r="L1396" i="4"/>
  <c r="O1396" i="4"/>
  <c r="K1396" i="4"/>
  <c r="J1396" i="4"/>
  <c r="I1396" i="4"/>
  <c r="U1394" i="4"/>
  <c r="T1394" i="4"/>
  <c r="V1394" i="4"/>
  <c r="S1394" i="4"/>
  <c r="R1394" i="4"/>
  <c r="Q1394" i="4"/>
  <c r="P1394" i="4"/>
  <c r="N1394" i="4"/>
  <c r="M1394" i="4"/>
  <c r="L1394" i="4"/>
  <c r="O1394" i="4"/>
  <c r="K1394" i="4"/>
  <c r="J1394" i="4"/>
  <c r="I1394" i="4"/>
  <c r="U1392" i="4"/>
  <c r="T1392" i="4"/>
  <c r="V1392" i="4"/>
  <c r="S1392" i="4"/>
  <c r="R1392" i="4"/>
  <c r="Q1392" i="4"/>
  <c r="P1392" i="4"/>
  <c r="N1392" i="4"/>
  <c r="M1392" i="4"/>
  <c r="L1392" i="4"/>
  <c r="O1392" i="4"/>
  <c r="K1392" i="4"/>
  <c r="J1392" i="4"/>
  <c r="I1392" i="4"/>
  <c r="U1390" i="4"/>
  <c r="T1390" i="4"/>
  <c r="V1390" i="4"/>
  <c r="S1390" i="4"/>
  <c r="R1390" i="4"/>
  <c r="Q1390" i="4"/>
  <c r="P1390" i="4"/>
  <c r="N1390" i="4"/>
  <c r="M1390" i="4"/>
  <c r="L1390" i="4"/>
  <c r="O1390" i="4"/>
  <c r="K1390" i="4"/>
  <c r="J1390" i="4"/>
  <c r="I1390" i="4"/>
  <c r="U1388" i="4"/>
  <c r="T1388" i="4"/>
  <c r="V1388" i="4"/>
  <c r="S1388" i="4"/>
  <c r="R1388" i="4"/>
  <c r="Q1388" i="4"/>
  <c r="P1388" i="4"/>
  <c r="N1388" i="4"/>
  <c r="M1388" i="4"/>
  <c r="L1388" i="4"/>
  <c r="O1388" i="4"/>
  <c r="K1388" i="4"/>
  <c r="J1388" i="4"/>
  <c r="I1388" i="4"/>
  <c r="U1386" i="4"/>
  <c r="T1386" i="4"/>
  <c r="V1386" i="4"/>
  <c r="S1386" i="4"/>
  <c r="R1386" i="4"/>
  <c r="Q1386" i="4"/>
  <c r="P1386" i="4"/>
  <c r="N1386" i="4"/>
  <c r="M1386" i="4"/>
  <c r="L1386" i="4"/>
  <c r="O1386" i="4"/>
  <c r="K1386" i="4"/>
  <c r="J1386" i="4"/>
  <c r="I1386" i="4"/>
  <c r="U1384" i="4"/>
  <c r="T1384" i="4"/>
  <c r="V1384" i="4"/>
  <c r="S1384" i="4"/>
  <c r="R1384" i="4"/>
  <c r="Q1384" i="4"/>
  <c r="P1384" i="4"/>
  <c r="N1384" i="4"/>
  <c r="M1384" i="4"/>
  <c r="L1384" i="4"/>
  <c r="O1384" i="4"/>
  <c r="K1384" i="4"/>
  <c r="J1384" i="4"/>
  <c r="I1384" i="4"/>
  <c r="U1382" i="4"/>
  <c r="T1382" i="4"/>
  <c r="V1382" i="4"/>
  <c r="S1382" i="4"/>
  <c r="R1382" i="4"/>
  <c r="Q1382" i="4"/>
  <c r="P1382" i="4"/>
  <c r="N1382" i="4"/>
  <c r="M1382" i="4"/>
  <c r="L1382" i="4"/>
  <c r="O1382" i="4"/>
  <c r="K1382" i="4"/>
  <c r="J1382" i="4"/>
  <c r="I1382" i="4"/>
  <c r="U1380" i="4"/>
  <c r="T1380" i="4"/>
  <c r="V1380" i="4"/>
  <c r="S1380" i="4"/>
  <c r="R1380" i="4"/>
  <c r="Q1380" i="4"/>
  <c r="P1380" i="4"/>
  <c r="N1380" i="4"/>
  <c r="M1380" i="4"/>
  <c r="L1380" i="4"/>
  <c r="O1380" i="4"/>
  <c r="K1380" i="4"/>
  <c r="J1380" i="4"/>
  <c r="I1380" i="4"/>
  <c r="U1378" i="4"/>
  <c r="T1378" i="4"/>
  <c r="V1378" i="4"/>
  <c r="S1378" i="4"/>
  <c r="R1378" i="4"/>
  <c r="Q1378" i="4"/>
  <c r="P1378" i="4"/>
  <c r="N1378" i="4"/>
  <c r="M1378" i="4"/>
  <c r="L1378" i="4"/>
  <c r="O1378" i="4"/>
  <c r="K1378" i="4"/>
  <c r="J1378" i="4"/>
  <c r="I1378" i="4"/>
  <c r="U1376" i="4"/>
  <c r="T1376" i="4"/>
  <c r="V1376" i="4"/>
  <c r="S1376" i="4"/>
  <c r="R1376" i="4"/>
  <c r="Q1376" i="4"/>
  <c r="P1376" i="4"/>
  <c r="N1376" i="4"/>
  <c r="M1376" i="4"/>
  <c r="L1376" i="4"/>
  <c r="O1376" i="4"/>
  <c r="K1376" i="4"/>
  <c r="J1376" i="4"/>
  <c r="I1376" i="4"/>
  <c r="U1374" i="4"/>
  <c r="T1374" i="4"/>
  <c r="V1374" i="4"/>
  <c r="S1374" i="4"/>
  <c r="R1374" i="4"/>
  <c r="Q1374" i="4"/>
  <c r="P1374" i="4"/>
  <c r="N1374" i="4"/>
  <c r="M1374" i="4"/>
  <c r="L1374" i="4"/>
  <c r="O1374" i="4"/>
  <c r="K1374" i="4"/>
  <c r="J1374" i="4"/>
  <c r="I1374" i="4"/>
  <c r="U1372" i="4"/>
  <c r="T1372" i="4"/>
  <c r="V1372" i="4"/>
  <c r="S1372" i="4"/>
  <c r="R1372" i="4"/>
  <c r="Q1372" i="4"/>
  <c r="P1372" i="4"/>
  <c r="N1372" i="4"/>
  <c r="M1372" i="4"/>
  <c r="L1372" i="4"/>
  <c r="O1372" i="4"/>
  <c r="K1372" i="4"/>
  <c r="J1372" i="4"/>
  <c r="I1372" i="4"/>
  <c r="U1370" i="4"/>
  <c r="T1370" i="4"/>
  <c r="V1370" i="4"/>
  <c r="S1370" i="4"/>
  <c r="R1370" i="4"/>
  <c r="Q1370" i="4"/>
  <c r="P1370" i="4"/>
  <c r="N1370" i="4"/>
  <c r="M1370" i="4"/>
  <c r="L1370" i="4"/>
  <c r="O1370" i="4"/>
  <c r="K1370" i="4"/>
  <c r="J1370" i="4"/>
  <c r="I1370" i="4"/>
  <c r="U1368" i="4"/>
  <c r="T1368" i="4"/>
  <c r="V1368" i="4"/>
  <c r="S1368" i="4"/>
  <c r="R1368" i="4"/>
  <c r="Q1368" i="4"/>
  <c r="P1368" i="4"/>
  <c r="N1368" i="4"/>
  <c r="M1368" i="4"/>
  <c r="L1368" i="4"/>
  <c r="O1368" i="4"/>
  <c r="K1368" i="4"/>
  <c r="J1368" i="4"/>
  <c r="I1368" i="4"/>
  <c r="U1366" i="4"/>
  <c r="T1366" i="4"/>
  <c r="V1366" i="4"/>
  <c r="S1366" i="4"/>
  <c r="R1366" i="4"/>
  <c r="Q1366" i="4"/>
  <c r="P1366" i="4"/>
  <c r="N1366" i="4"/>
  <c r="M1366" i="4"/>
  <c r="L1366" i="4"/>
  <c r="O1366" i="4"/>
  <c r="K1366" i="4"/>
  <c r="J1366" i="4"/>
  <c r="I1366" i="4"/>
  <c r="U1364" i="4"/>
  <c r="T1364" i="4"/>
  <c r="V1364" i="4"/>
  <c r="S1364" i="4"/>
  <c r="R1364" i="4"/>
  <c r="Q1364" i="4"/>
  <c r="P1364" i="4"/>
  <c r="N1364" i="4"/>
  <c r="M1364" i="4"/>
  <c r="L1364" i="4"/>
  <c r="O1364" i="4"/>
  <c r="K1364" i="4"/>
  <c r="J1364" i="4"/>
  <c r="I1364" i="4"/>
  <c r="U1362" i="4"/>
  <c r="T1362" i="4"/>
  <c r="V1362" i="4"/>
  <c r="S1362" i="4"/>
  <c r="R1362" i="4"/>
  <c r="Q1362" i="4"/>
  <c r="P1362" i="4"/>
  <c r="N1362" i="4"/>
  <c r="M1362" i="4"/>
  <c r="L1362" i="4"/>
  <c r="O1362" i="4"/>
  <c r="K1362" i="4"/>
  <c r="J1362" i="4"/>
  <c r="I1362" i="4"/>
  <c r="U1360" i="4"/>
  <c r="T1360" i="4"/>
  <c r="V1360" i="4"/>
  <c r="S1360" i="4"/>
  <c r="R1360" i="4"/>
  <c r="Q1360" i="4"/>
  <c r="P1360" i="4"/>
  <c r="N1360" i="4"/>
  <c r="M1360" i="4"/>
  <c r="L1360" i="4"/>
  <c r="O1360" i="4"/>
  <c r="K1360" i="4"/>
  <c r="J1360" i="4"/>
  <c r="I1360" i="4"/>
  <c r="U1358" i="4"/>
  <c r="T1358" i="4"/>
  <c r="V1358" i="4"/>
  <c r="S1358" i="4"/>
  <c r="R1358" i="4"/>
  <c r="Q1358" i="4"/>
  <c r="P1358" i="4"/>
  <c r="N1358" i="4"/>
  <c r="M1358" i="4"/>
  <c r="L1358" i="4"/>
  <c r="O1358" i="4"/>
  <c r="K1358" i="4"/>
  <c r="J1358" i="4"/>
  <c r="I1358" i="4"/>
  <c r="U1356" i="4"/>
  <c r="T1356" i="4"/>
  <c r="V1356" i="4"/>
  <c r="S1356" i="4"/>
  <c r="R1356" i="4"/>
  <c r="Q1356" i="4"/>
  <c r="P1356" i="4"/>
  <c r="N1356" i="4"/>
  <c r="M1356" i="4"/>
  <c r="L1356" i="4"/>
  <c r="O1356" i="4"/>
  <c r="K1356" i="4"/>
  <c r="J1356" i="4"/>
  <c r="I1356" i="4"/>
  <c r="U1354" i="4"/>
  <c r="T1354" i="4"/>
  <c r="V1354" i="4"/>
  <c r="S1354" i="4"/>
  <c r="R1354" i="4"/>
  <c r="Q1354" i="4"/>
  <c r="P1354" i="4"/>
  <c r="N1354" i="4"/>
  <c r="M1354" i="4"/>
  <c r="L1354" i="4"/>
  <c r="O1354" i="4"/>
  <c r="K1354" i="4"/>
  <c r="J1354" i="4"/>
  <c r="I1354" i="4"/>
  <c r="U1352" i="4"/>
  <c r="T1352" i="4"/>
  <c r="V1352" i="4"/>
  <c r="S1352" i="4"/>
  <c r="R1352" i="4"/>
  <c r="Q1352" i="4"/>
  <c r="P1352" i="4"/>
  <c r="N1352" i="4"/>
  <c r="M1352" i="4"/>
  <c r="L1352" i="4"/>
  <c r="O1352" i="4"/>
  <c r="K1352" i="4"/>
  <c r="J1352" i="4"/>
  <c r="I1352" i="4"/>
  <c r="U1350" i="4"/>
  <c r="T1350" i="4"/>
  <c r="V1350" i="4"/>
  <c r="S1350" i="4"/>
  <c r="R1350" i="4"/>
  <c r="Q1350" i="4"/>
  <c r="P1350" i="4"/>
  <c r="N1350" i="4"/>
  <c r="M1350" i="4"/>
  <c r="L1350" i="4"/>
  <c r="O1350" i="4"/>
  <c r="K1350" i="4"/>
  <c r="J1350" i="4"/>
  <c r="I1350" i="4"/>
  <c r="U1348" i="4"/>
  <c r="T1348" i="4"/>
  <c r="V1348" i="4"/>
  <c r="S1348" i="4"/>
  <c r="R1348" i="4"/>
  <c r="Q1348" i="4"/>
  <c r="P1348" i="4"/>
  <c r="N1348" i="4"/>
  <c r="M1348" i="4"/>
  <c r="L1348" i="4"/>
  <c r="O1348" i="4"/>
  <c r="K1348" i="4"/>
  <c r="J1348" i="4"/>
  <c r="I1348" i="4"/>
  <c r="U1346" i="4"/>
  <c r="T1346" i="4"/>
  <c r="V1346" i="4"/>
  <c r="S1346" i="4"/>
  <c r="R1346" i="4"/>
  <c r="Q1346" i="4"/>
  <c r="P1346" i="4"/>
  <c r="N1346" i="4"/>
  <c r="M1346" i="4"/>
  <c r="L1346" i="4"/>
  <c r="O1346" i="4"/>
  <c r="K1346" i="4"/>
  <c r="J1346" i="4"/>
  <c r="I1346" i="4"/>
  <c r="U1344" i="4"/>
  <c r="T1344" i="4"/>
  <c r="V1344" i="4"/>
  <c r="S1344" i="4"/>
  <c r="R1344" i="4"/>
  <c r="Q1344" i="4"/>
  <c r="P1344" i="4"/>
  <c r="N1344" i="4"/>
  <c r="M1344" i="4"/>
  <c r="L1344" i="4"/>
  <c r="O1344" i="4"/>
  <c r="K1344" i="4"/>
  <c r="J1344" i="4"/>
  <c r="I1344" i="4"/>
  <c r="U1342" i="4"/>
  <c r="T1342" i="4"/>
  <c r="V1342" i="4"/>
  <c r="S1342" i="4"/>
  <c r="R1342" i="4"/>
  <c r="Q1342" i="4"/>
  <c r="P1342" i="4"/>
  <c r="N1342" i="4"/>
  <c r="M1342" i="4"/>
  <c r="L1342" i="4"/>
  <c r="O1342" i="4"/>
  <c r="K1342" i="4"/>
  <c r="J1342" i="4"/>
  <c r="I1342" i="4"/>
  <c r="U1340" i="4"/>
  <c r="T1340" i="4"/>
  <c r="V1340" i="4"/>
  <c r="S1340" i="4"/>
  <c r="R1340" i="4"/>
  <c r="Q1340" i="4"/>
  <c r="P1340" i="4"/>
  <c r="N1340" i="4"/>
  <c r="M1340" i="4"/>
  <c r="L1340" i="4"/>
  <c r="O1340" i="4"/>
  <c r="K1340" i="4"/>
  <c r="J1340" i="4"/>
  <c r="I1340" i="4"/>
  <c r="U1338" i="4"/>
  <c r="T1338" i="4"/>
  <c r="V1338" i="4"/>
  <c r="S1338" i="4"/>
  <c r="R1338" i="4"/>
  <c r="Q1338" i="4"/>
  <c r="P1338" i="4"/>
  <c r="N1338" i="4"/>
  <c r="M1338" i="4"/>
  <c r="L1338" i="4"/>
  <c r="O1338" i="4"/>
  <c r="K1338" i="4"/>
  <c r="J1338" i="4"/>
  <c r="I1338" i="4"/>
  <c r="U1336" i="4"/>
  <c r="T1336" i="4"/>
  <c r="V1336" i="4"/>
  <c r="S1336" i="4"/>
  <c r="R1336" i="4"/>
  <c r="Q1336" i="4"/>
  <c r="P1336" i="4"/>
  <c r="N1336" i="4"/>
  <c r="M1336" i="4"/>
  <c r="L1336" i="4"/>
  <c r="O1336" i="4"/>
  <c r="K1336" i="4"/>
  <c r="J1336" i="4"/>
  <c r="I1336" i="4"/>
  <c r="U1334" i="4"/>
  <c r="T1334" i="4"/>
  <c r="V1334" i="4"/>
  <c r="S1334" i="4"/>
  <c r="R1334" i="4"/>
  <c r="Q1334" i="4"/>
  <c r="P1334" i="4"/>
  <c r="N1334" i="4"/>
  <c r="M1334" i="4"/>
  <c r="L1334" i="4"/>
  <c r="O1334" i="4"/>
  <c r="K1334" i="4"/>
  <c r="J1334" i="4"/>
  <c r="I1334" i="4"/>
  <c r="U1332" i="4"/>
  <c r="T1332" i="4"/>
  <c r="V1332" i="4"/>
  <c r="S1332" i="4"/>
  <c r="R1332" i="4"/>
  <c r="Q1332" i="4"/>
  <c r="P1332" i="4"/>
  <c r="N1332" i="4"/>
  <c r="M1332" i="4"/>
  <c r="L1332" i="4"/>
  <c r="O1332" i="4"/>
  <c r="K1332" i="4"/>
  <c r="J1332" i="4"/>
  <c r="I1332" i="4"/>
  <c r="U1330" i="4"/>
  <c r="T1330" i="4"/>
  <c r="V1330" i="4"/>
  <c r="S1330" i="4"/>
  <c r="R1330" i="4"/>
  <c r="Q1330" i="4"/>
  <c r="P1330" i="4"/>
  <c r="N1330" i="4"/>
  <c r="M1330" i="4"/>
  <c r="L1330" i="4"/>
  <c r="O1330" i="4"/>
  <c r="K1330" i="4"/>
  <c r="J1330" i="4"/>
  <c r="I1330" i="4"/>
  <c r="U1328" i="4"/>
  <c r="T1328" i="4"/>
  <c r="V1328" i="4"/>
  <c r="S1328" i="4"/>
  <c r="R1328" i="4"/>
  <c r="Q1328" i="4"/>
  <c r="P1328" i="4"/>
  <c r="N1328" i="4"/>
  <c r="M1328" i="4"/>
  <c r="L1328" i="4"/>
  <c r="O1328" i="4"/>
  <c r="K1328" i="4"/>
  <c r="J1328" i="4"/>
  <c r="I1328" i="4"/>
  <c r="U1326" i="4"/>
  <c r="T1326" i="4"/>
  <c r="V1326" i="4"/>
  <c r="S1326" i="4"/>
  <c r="R1326" i="4"/>
  <c r="Q1326" i="4"/>
  <c r="P1326" i="4"/>
  <c r="N1326" i="4"/>
  <c r="M1326" i="4"/>
  <c r="L1326" i="4"/>
  <c r="O1326" i="4"/>
  <c r="K1326" i="4"/>
  <c r="J1326" i="4"/>
  <c r="I1326" i="4"/>
  <c r="U1324" i="4"/>
  <c r="T1324" i="4"/>
  <c r="V1324" i="4"/>
  <c r="S1324" i="4"/>
  <c r="R1324" i="4"/>
  <c r="Q1324" i="4"/>
  <c r="P1324" i="4"/>
  <c r="N1324" i="4"/>
  <c r="M1324" i="4"/>
  <c r="L1324" i="4"/>
  <c r="O1324" i="4"/>
  <c r="K1324" i="4"/>
  <c r="J1324" i="4"/>
  <c r="I1324" i="4"/>
  <c r="U1322" i="4"/>
  <c r="T1322" i="4"/>
  <c r="V1322" i="4"/>
  <c r="S1322" i="4"/>
  <c r="R1322" i="4"/>
  <c r="Q1322" i="4"/>
  <c r="P1322" i="4"/>
  <c r="N1322" i="4"/>
  <c r="M1322" i="4"/>
  <c r="L1322" i="4"/>
  <c r="O1322" i="4"/>
  <c r="K1322" i="4"/>
  <c r="J1322" i="4"/>
  <c r="I1322" i="4"/>
  <c r="U1320" i="4"/>
  <c r="T1320" i="4"/>
  <c r="V1320" i="4"/>
  <c r="S1320" i="4"/>
  <c r="R1320" i="4"/>
  <c r="Q1320" i="4"/>
  <c r="P1320" i="4"/>
  <c r="N1320" i="4"/>
  <c r="M1320" i="4"/>
  <c r="L1320" i="4"/>
  <c r="O1320" i="4"/>
  <c r="K1320" i="4"/>
  <c r="J1320" i="4"/>
  <c r="I1320" i="4"/>
  <c r="U1318" i="4"/>
  <c r="T1318" i="4"/>
  <c r="V1318" i="4"/>
  <c r="S1318" i="4"/>
  <c r="R1318" i="4"/>
  <c r="Q1318" i="4"/>
  <c r="P1318" i="4"/>
  <c r="N1318" i="4"/>
  <c r="M1318" i="4"/>
  <c r="L1318" i="4"/>
  <c r="O1318" i="4"/>
  <c r="K1318" i="4"/>
  <c r="J1318" i="4"/>
  <c r="H1318" i="4"/>
  <c r="I1318" i="4"/>
  <c r="U1316" i="4"/>
  <c r="T1316" i="4"/>
  <c r="V1316" i="4"/>
  <c r="S1316" i="4"/>
  <c r="R1316" i="4"/>
  <c r="Q1316" i="4"/>
  <c r="P1316" i="4"/>
  <c r="N1316" i="4"/>
  <c r="M1316" i="4"/>
  <c r="L1316" i="4"/>
  <c r="O1316" i="4"/>
  <c r="K1316" i="4"/>
  <c r="J1316" i="4"/>
  <c r="H1316" i="4"/>
  <c r="I1316" i="4"/>
  <c r="U1314" i="4"/>
  <c r="T1314" i="4"/>
  <c r="V1314" i="4"/>
  <c r="S1314" i="4"/>
  <c r="R1314" i="4"/>
  <c r="Q1314" i="4"/>
  <c r="P1314" i="4"/>
  <c r="N1314" i="4"/>
  <c r="M1314" i="4"/>
  <c r="L1314" i="4"/>
  <c r="O1314" i="4"/>
  <c r="K1314" i="4"/>
  <c r="J1314" i="4"/>
  <c r="H1314" i="4"/>
  <c r="I1314" i="4"/>
  <c r="U1312" i="4"/>
  <c r="T1312" i="4"/>
  <c r="V1312" i="4"/>
  <c r="S1312" i="4"/>
  <c r="R1312" i="4"/>
  <c r="Q1312" i="4"/>
  <c r="P1312" i="4"/>
  <c r="N1312" i="4"/>
  <c r="M1312" i="4"/>
  <c r="L1312" i="4"/>
  <c r="O1312" i="4"/>
  <c r="K1312" i="4"/>
  <c r="J1312" i="4"/>
  <c r="H1312" i="4"/>
  <c r="I1312" i="4"/>
  <c r="U1310" i="4"/>
  <c r="T1310" i="4"/>
  <c r="V1310" i="4"/>
  <c r="S1310" i="4"/>
  <c r="R1310" i="4"/>
  <c r="Q1310" i="4"/>
  <c r="P1310" i="4"/>
  <c r="N1310" i="4"/>
  <c r="M1310" i="4"/>
  <c r="L1310" i="4"/>
  <c r="O1310" i="4"/>
  <c r="K1310" i="4"/>
  <c r="J1310" i="4"/>
  <c r="H1310" i="4"/>
  <c r="I1310" i="4"/>
  <c r="U1308" i="4"/>
  <c r="T1308" i="4"/>
  <c r="V1308" i="4"/>
  <c r="S1308" i="4"/>
  <c r="R1308" i="4"/>
  <c r="Q1308" i="4"/>
  <c r="P1308" i="4"/>
  <c r="N1308" i="4"/>
  <c r="M1308" i="4"/>
  <c r="L1308" i="4"/>
  <c r="O1308" i="4"/>
  <c r="K1308" i="4"/>
  <c r="J1308" i="4"/>
  <c r="H1308" i="4"/>
  <c r="I1308" i="4"/>
  <c r="U1306" i="4"/>
  <c r="T1306" i="4"/>
  <c r="V1306" i="4"/>
  <c r="S1306" i="4"/>
  <c r="R1306" i="4"/>
  <c r="Q1306" i="4"/>
  <c r="P1306" i="4"/>
  <c r="N1306" i="4"/>
  <c r="M1306" i="4"/>
  <c r="L1306" i="4"/>
  <c r="O1306" i="4"/>
  <c r="K1306" i="4"/>
  <c r="J1306" i="4"/>
  <c r="H1306" i="4"/>
  <c r="I1306" i="4"/>
  <c r="U1304" i="4"/>
  <c r="T1304" i="4"/>
  <c r="V1304" i="4"/>
  <c r="S1304" i="4"/>
  <c r="R1304" i="4"/>
  <c r="Q1304" i="4"/>
  <c r="P1304" i="4"/>
  <c r="N1304" i="4"/>
  <c r="M1304" i="4"/>
  <c r="L1304" i="4"/>
  <c r="O1304" i="4"/>
  <c r="K1304" i="4"/>
  <c r="J1304" i="4"/>
  <c r="H1304" i="4"/>
  <c r="I1304" i="4"/>
  <c r="U1302" i="4"/>
  <c r="T1302" i="4"/>
  <c r="V1302" i="4"/>
  <c r="S1302" i="4"/>
  <c r="R1302" i="4"/>
  <c r="Q1302" i="4"/>
  <c r="P1302" i="4"/>
  <c r="N1302" i="4"/>
  <c r="M1302" i="4"/>
  <c r="L1302" i="4"/>
  <c r="O1302" i="4"/>
  <c r="K1302" i="4"/>
  <c r="J1302" i="4"/>
  <c r="H1302" i="4"/>
  <c r="I1302" i="4"/>
  <c r="U1300" i="4"/>
  <c r="T1300" i="4"/>
  <c r="V1300" i="4"/>
  <c r="S1300" i="4"/>
  <c r="R1300" i="4"/>
  <c r="Q1300" i="4"/>
  <c r="P1300" i="4"/>
  <c r="N1300" i="4"/>
  <c r="M1300" i="4"/>
  <c r="L1300" i="4"/>
  <c r="O1300" i="4"/>
  <c r="K1300" i="4"/>
  <c r="J1300" i="4"/>
  <c r="H1300" i="4"/>
  <c r="I1300" i="4"/>
  <c r="U1298" i="4"/>
  <c r="T1298" i="4"/>
  <c r="V1298" i="4"/>
  <c r="S1298" i="4"/>
  <c r="R1298" i="4"/>
  <c r="Q1298" i="4"/>
  <c r="P1298" i="4"/>
  <c r="N1298" i="4"/>
  <c r="M1298" i="4"/>
  <c r="L1298" i="4"/>
  <c r="O1298" i="4"/>
  <c r="K1298" i="4"/>
  <c r="J1298" i="4"/>
  <c r="H1298" i="4"/>
  <c r="I1298" i="4"/>
  <c r="U1296" i="4"/>
  <c r="T1296" i="4"/>
  <c r="V1296" i="4"/>
  <c r="S1296" i="4"/>
  <c r="R1296" i="4"/>
  <c r="Q1296" i="4"/>
  <c r="P1296" i="4"/>
  <c r="N1296" i="4"/>
  <c r="M1296" i="4"/>
  <c r="L1296" i="4"/>
  <c r="O1296" i="4"/>
  <c r="K1296" i="4"/>
  <c r="J1296" i="4"/>
  <c r="H1296" i="4"/>
  <c r="I1296" i="4"/>
  <c r="U1294" i="4"/>
  <c r="T1294" i="4"/>
  <c r="V1294" i="4"/>
  <c r="S1294" i="4"/>
  <c r="R1294" i="4"/>
  <c r="Q1294" i="4"/>
  <c r="P1294" i="4"/>
  <c r="N1294" i="4"/>
  <c r="M1294" i="4"/>
  <c r="L1294" i="4"/>
  <c r="O1294" i="4"/>
  <c r="K1294" i="4"/>
  <c r="J1294" i="4"/>
  <c r="H1294" i="4"/>
  <c r="I1294" i="4"/>
  <c r="U1292" i="4"/>
  <c r="T1292" i="4"/>
  <c r="V1292" i="4"/>
  <c r="S1292" i="4"/>
  <c r="R1292" i="4"/>
  <c r="Q1292" i="4"/>
  <c r="P1292" i="4"/>
  <c r="N1292" i="4"/>
  <c r="M1292" i="4"/>
  <c r="L1292" i="4"/>
  <c r="O1292" i="4"/>
  <c r="K1292" i="4"/>
  <c r="J1292" i="4"/>
  <c r="H1292" i="4"/>
  <c r="I1292" i="4"/>
  <c r="U1290" i="4"/>
  <c r="T1290" i="4"/>
  <c r="V1290" i="4"/>
  <c r="S1290" i="4"/>
  <c r="R1290" i="4"/>
  <c r="Q1290" i="4"/>
  <c r="P1290" i="4"/>
  <c r="N1290" i="4"/>
  <c r="M1290" i="4"/>
  <c r="L1290" i="4"/>
  <c r="O1290" i="4"/>
  <c r="K1290" i="4"/>
  <c r="J1290" i="4"/>
  <c r="H1290" i="4"/>
  <c r="I1290" i="4"/>
  <c r="U1288" i="4"/>
  <c r="T1288" i="4"/>
  <c r="V1288" i="4"/>
  <c r="S1288" i="4"/>
  <c r="R1288" i="4"/>
  <c r="Q1288" i="4"/>
  <c r="P1288" i="4"/>
  <c r="N1288" i="4"/>
  <c r="M1288" i="4"/>
  <c r="L1288" i="4"/>
  <c r="O1288" i="4"/>
  <c r="K1288" i="4"/>
  <c r="J1288" i="4"/>
  <c r="H1288" i="4"/>
  <c r="I1288" i="4"/>
  <c r="U1286" i="4"/>
  <c r="T1286" i="4"/>
  <c r="V1286" i="4"/>
  <c r="S1286" i="4"/>
  <c r="R1286" i="4"/>
  <c r="Q1286" i="4"/>
  <c r="P1286" i="4"/>
  <c r="N1286" i="4"/>
  <c r="M1286" i="4"/>
  <c r="L1286" i="4"/>
  <c r="O1286" i="4"/>
  <c r="K1286" i="4"/>
  <c r="J1286" i="4"/>
  <c r="H1286" i="4"/>
  <c r="I1286" i="4"/>
  <c r="U1284" i="4"/>
  <c r="T1284" i="4"/>
  <c r="V1284" i="4"/>
  <c r="S1284" i="4"/>
  <c r="R1284" i="4"/>
  <c r="Q1284" i="4"/>
  <c r="P1284" i="4"/>
  <c r="N1284" i="4"/>
  <c r="M1284" i="4"/>
  <c r="L1284" i="4"/>
  <c r="O1284" i="4"/>
  <c r="K1284" i="4"/>
  <c r="J1284" i="4"/>
  <c r="H1284" i="4"/>
  <c r="I1284" i="4"/>
  <c r="U1282" i="4"/>
  <c r="T1282" i="4"/>
  <c r="V1282" i="4"/>
  <c r="S1282" i="4"/>
  <c r="R1282" i="4"/>
  <c r="Q1282" i="4"/>
  <c r="P1282" i="4"/>
  <c r="N1282" i="4"/>
  <c r="M1282" i="4"/>
  <c r="L1282" i="4"/>
  <c r="O1282" i="4"/>
  <c r="K1282" i="4"/>
  <c r="J1282" i="4"/>
  <c r="H1282" i="4"/>
  <c r="I1282" i="4"/>
  <c r="U1280" i="4"/>
  <c r="T1280" i="4"/>
  <c r="V1280" i="4"/>
  <c r="S1280" i="4"/>
  <c r="R1280" i="4"/>
  <c r="Q1280" i="4"/>
  <c r="P1280" i="4"/>
  <c r="N1280" i="4"/>
  <c r="M1280" i="4"/>
  <c r="L1280" i="4"/>
  <c r="O1280" i="4"/>
  <c r="K1280" i="4"/>
  <c r="J1280" i="4"/>
  <c r="H1280" i="4"/>
  <c r="I1280" i="4"/>
  <c r="U1278" i="4"/>
  <c r="T1278" i="4"/>
  <c r="V1278" i="4"/>
  <c r="S1278" i="4"/>
  <c r="R1278" i="4"/>
  <c r="Q1278" i="4"/>
  <c r="P1278" i="4"/>
  <c r="N1278" i="4"/>
  <c r="M1278" i="4"/>
  <c r="L1278" i="4"/>
  <c r="O1278" i="4"/>
  <c r="K1278" i="4"/>
  <c r="J1278" i="4"/>
  <c r="H1278" i="4"/>
  <c r="I1278" i="4"/>
  <c r="U1276" i="4"/>
  <c r="T1276" i="4"/>
  <c r="V1276" i="4"/>
  <c r="S1276" i="4"/>
  <c r="R1276" i="4"/>
  <c r="Q1276" i="4"/>
  <c r="P1276" i="4"/>
  <c r="N1276" i="4"/>
  <c r="M1276" i="4"/>
  <c r="L1276" i="4"/>
  <c r="O1276" i="4"/>
  <c r="K1276" i="4"/>
  <c r="J1276" i="4"/>
  <c r="H1276" i="4"/>
  <c r="I1276" i="4"/>
  <c r="U1274" i="4"/>
  <c r="T1274" i="4"/>
  <c r="V1274" i="4"/>
  <c r="S1274" i="4"/>
  <c r="R1274" i="4"/>
  <c r="Q1274" i="4"/>
  <c r="P1274" i="4"/>
  <c r="N1274" i="4"/>
  <c r="M1274" i="4"/>
  <c r="L1274" i="4"/>
  <c r="O1274" i="4"/>
  <c r="K1274" i="4"/>
  <c r="J1274" i="4"/>
  <c r="H1274" i="4"/>
  <c r="I1274" i="4"/>
  <c r="U1272" i="4"/>
  <c r="T1272" i="4"/>
  <c r="V1272" i="4"/>
  <c r="S1272" i="4"/>
  <c r="R1272" i="4"/>
  <c r="Q1272" i="4"/>
  <c r="P1272" i="4"/>
  <c r="N1272" i="4"/>
  <c r="M1272" i="4"/>
  <c r="L1272" i="4"/>
  <c r="O1272" i="4"/>
  <c r="K1272" i="4"/>
  <c r="J1272" i="4"/>
  <c r="H1272" i="4"/>
  <c r="I1272" i="4"/>
  <c r="U1270" i="4"/>
  <c r="T1270" i="4"/>
  <c r="V1270" i="4"/>
  <c r="S1270" i="4"/>
  <c r="R1270" i="4"/>
  <c r="Q1270" i="4"/>
  <c r="P1270" i="4"/>
  <c r="N1270" i="4"/>
  <c r="M1270" i="4"/>
  <c r="L1270" i="4"/>
  <c r="O1270" i="4"/>
  <c r="K1270" i="4"/>
  <c r="J1270" i="4"/>
  <c r="H1270" i="4"/>
  <c r="I1270" i="4"/>
  <c r="U1268" i="4"/>
  <c r="T1268" i="4"/>
  <c r="V1268" i="4"/>
  <c r="S1268" i="4"/>
  <c r="R1268" i="4"/>
  <c r="Q1268" i="4"/>
  <c r="P1268" i="4"/>
  <c r="N1268" i="4"/>
  <c r="M1268" i="4"/>
  <c r="L1268" i="4"/>
  <c r="O1268" i="4"/>
  <c r="K1268" i="4"/>
  <c r="J1268" i="4"/>
  <c r="H1268" i="4"/>
  <c r="I1268" i="4"/>
  <c r="U1266" i="4"/>
  <c r="T1266" i="4"/>
  <c r="V1266" i="4"/>
  <c r="S1266" i="4"/>
  <c r="R1266" i="4"/>
  <c r="Q1266" i="4"/>
  <c r="P1266" i="4"/>
  <c r="N1266" i="4"/>
  <c r="M1266" i="4"/>
  <c r="L1266" i="4"/>
  <c r="O1266" i="4"/>
  <c r="K1266" i="4"/>
  <c r="J1266" i="4"/>
  <c r="H1266" i="4"/>
  <c r="I1266" i="4"/>
  <c r="U1264" i="4"/>
  <c r="T1264" i="4"/>
  <c r="V1264" i="4"/>
  <c r="S1264" i="4"/>
  <c r="R1264" i="4"/>
  <c r="Q1264" i="4"/>
  <c r="P1264" i="4"/>
  <c r="N1264" i="4"/>
  <c r="M1264" i="4"/>
  <c r="L1264" i="4"/>
  <c r="O1264" i="4"/>
  <c r="K1264" i="4"/>
  <c r="J1264" i="4"/>
  <c r="H1264" i="4"/>
  <c r="I1264" i="4"/>
  <c r="U1262" i="4"/>
  <c r="T1262" i="4"/>
  <c r="V1262" i="4"/>
  <c r="S1262" i="4"/>
  <c r="R1262" i="4"/>
  <c r="Q1262" i="4"/>
  <c r="P1262" i="4"/>
  <c r="N1262" i="4"/>
  <c r="M1262" i="4"/>
  <c r="L1262" i="4"/>
  <c r="O1262" i="4"/>
  <c r="K1262" i="4"/>
  <c r="J1262" i="4"/>
  <c r="H1262" i="4"/>
  <c r="I1262" i="4"/>
  <c r="U1260" i="4"/>
  <c r="T1260" i="4"/>
  <c r="V1260" i="4"/>
  <c r="S1260" i="4"/>
  <c r="R1260" i="4"/>
  <c r="Q1260" i="4"/>
  <c r="P1260" i="4"/>
  <c r="N1260" i="4"/>
  <c r="M1260" i="4"/>
  <c r="L1260" i="4"/>
  <c r="O1260" i="4"/>
  <c r="K1260" i="4"/>
  <c r="J1260" i="4"/>
  <c r="H1260" i="4"/>
  <c r="I1260" i="4"/>
  <c r="U1258" i="4"/>
  <c r="T1258" i="4"/>
  <c r="V1258" i="4"/>
  <c r="S1258" i="4"/>
  <c r="R1258" i="4"/>
  <c r="Q1258" i="4"/>
  <c r="P1258" i="4"/>
  <c r="N1258" i="4"/>
  <c r="M1258" i="4"/>
  <c r="L1258" i="4"/>
  <c r="O1258" i="4"/>
  <c r="K1258" i="4"/>
  <c r="J1258" i="4"/>
  <c r="H1258" i="4"/>
  <c r="I1258" i="4"/>
  <c r="U1256" i="4"/>
  <c r="T1256" i="4"/>
  <c r="V1256" i="4"/>
  <c r="S1256" i="4"/>
  <c r="R1256" i="4"/>
  <c r="Q1256" i="4"/>
  <c r="P1256" i="4"/>
  <c r="N1256" i="4"/>
  <c r="M1256" i="4"/>
  <c r="L1256" i="4"/>
  <c r="O1256" i="4"/>
  <c r="K1256" i="4"/>
  <c r="J1256" i="4"/>
  <c r="H1256" i="4"/>
  <c r="I1256" i="4"/>
  <c r="U1254" i="4"/>
  <c r="T1254" i="4"/>
  <c r="V1254" i="4"/>
  <c r="S1254" i="4"/>
  <c r="R1254" i="4"/>
  <c r="Q1254" i="4"/>
  <c r="P1254" i="4"/>
  <c r="N1254" i="4"/>
  <c r="M1254" i="4"/>
  <c r="L1254" i="4"/>
  <c r="O1254" i="4"/>
  <c r="K1254" i="4"/>
  <c r="J1254" i="4"/>
  <c r="H1254" i="4"/>
  <c r="I1254" i="4"/>
  <c r="U1252" i="4"/>
  <c r="T1252" i="4"/>
  <c r="V1252" i="4"/>
  <c r="S1252" i="4"/>
  <c r="R1252" i="4"/>
  <c r="Q1252" i="4"/>
  <c r="P1252" i="4"/>
  <c r="N1252" i="4"/>
  <c r="M1252" i="4"/>
  <c r="L1252" i="4"/>
  <c r="O1252" i="4"/>
  <c r="K1252" i="4"/>
  <c r="J1252" i="4"/>
  <c r="H1252" i="4"/>
  <c r="I1252" i="4"/>
  <c r="U1250" i="4"/>
  <c r="T1250" i="4"/>
  <c r="V1250" i="4"/>
  <c r="S1250" i="4"/>
  <c r="R1250" i="4"/>
  <c r="Q1250" i="4"/>
  <c r="P1250" i="4"/>
  <c r="N1250" i="4"/>
  <c r="M1250" i="4"/>
  <c r="L1250" i="4"/>
  <c r="O1250" i="4"/>
  <c r="K1250" i="4"/>
  <c r="J1250" i="4"/>
  <c r="H1250" i="4"/>
  <c r="I1250" i="4"/>
  <c r="U1248" i="4"/>
  <c r="T1248" i="4"/>
  <c r="V1248" i="4"/>
  <c r="S1248" i="4"/>
  <c r="R1248" i="4"/>
  <c r="Q1248" i="4"/>
  <c r="P1248" i="4"/>
  <c r="N1248" i="4"/>
  <c r="M1248" i="4"/>
  <c r="L1248" i="4"/>
  <c r="O1248" i="4"/>
  <c r="K1248" i="4"/>
  <c r="J1248" i="4"/>
  <c r="H1248" i="4"/>
  <c r="I1248" i="4"/>
  <c r="U1246" i="4"/>
  <c r="T1246" i="4"/>
  <c r="V1246" i="4"/>
  <c r="S1246" i="4"/>
  <c r="R1246" i="4"/>
  <c r="Q1246" i="4"/>
  <c r="P1246" i="4"/>
  <c r="N1246" i="4"/>
  <c r="M1246" i="4"/>
  <c r="L1246" i="4"/>
  <c r="O1246" i="4"/>
  <c r="K1246" i="4"/>
  <c r="J1246" i="4"/>
  <c r="H1246" i="4"/>
  <c r="I1246" i="4"/>
  <c r="U1244" i="4"/>
  <c r="T1244" i="4"/>
  <c r="V1244" i="4"/>
  <c r="S1244" i="4"/>
  <c r="R1244" i="4"/>
  <c r="Q1244" i="4"/>
  <c r="P1244" i="4"/>
  <c r="N1244" i="4"/>
  <c r="M1244" i="4"/>
  <c r="L1244" i="4"/>
  <c r="O1244" i="4"/>
  <c r="K1244" i="4"/>
  <c r="J1244" i="4"/>
  <c r="H1244" i="4"/>
  <c r="I1244" i="4"/>
  <c r="U1242" i="4"/>
  <c r="T1242" i="4"/>
  <c r="V1242" i="4"/>
  <c r="S1242" i="4"/>
  <c r="R1242" i="4"/>
  <c r="Q1242" i="4"/>
  <c r="P1242" i="4"/>
  <c r="N1242" i="4"/>
  <c r="M1242" i="4"/>
  <c r="L1242" i="4"/>
  <c r="O1242" i="4"/>
  <c r="K1242" i="4"/>
  <c r="J1242" i="4"/>
  <c r="H1242" i="4"/>
  <c r="I1242" i="4"/>
  <c r="U1240" i="4"/>
  <c r="T1240" i="4"/>
  <c r="V1240" i="4"/>
  <c r="S1240" i="4"/>
  <c r="R1240" i="4"/>
  <c r="Q1240" i="4"/>
  <c r="P1240" i="4"/>
  <c r="N1240" i="4"/>
  <c r="M1240" i="4"/>
  <c r="L1240" i="4"/>
  <c r="O1240" i="4"/>
  <c r="K1240" i="4"/>
  <c r="J1240" i="4"/>
  <c r="H1240" i="4"/>
  <c r="I1240" i="4"/>
  <c r="U1238" i="4"/>
  <c r="T1238" i="4"/>
  <c r="V1238" i="4"/>
  <c r="S1238" i="4"/>
  <c r="R1238" i="4"/>
  <c r="Q1238" i="4"/>
  <c r="P1238" i="4"/>
  <c r="N1238" i="4"/>
  <c r="M1238" i="4"/>
  <c r="L1238" i="4"/>
  <c r="O1238" i="4"/>
  <c r="K1238" i="4"/>
  <c r="J1238" i="4"/>
  <c r="H1238" i="4"/>
  <c r="I1238" i="4"/>
  <c r="U1236" i="4"/>
  <c r="T1236" i="4"/>
  <c r="V1236" i="4"/>
  <c r="S1236" i="4"/>
  <c r="R1236" i="4"/>
  <c r="Q1236" i="4"/>
  <c r="P1236" i="4"/>
  <c r="N1236" i="4"/>
  <c r="M1236" i="4"/>
  <c r="L1236" i="4"/>
  <c r="O1236" i="4"/>
  <c r="K1236" i="4"/>
  <c r="J1236" i="4"/>
  <c r="H1236" i="4"/>
  <c r="I1236" i="4"/>
  <c r="U1234" i="4"/>
  <c r="T1234" i="4"/>
  <c r="V1234" i="4"/>
  <c r="S1234" i="4"/>
  <c r="R1234" i="4"/>
  <c r="Q1234" i="4"/>
  <c r="P1234" i="4"/>
  <c r="N1234" i="4"/>
  <c r="M1234" i="4"/>
  <c r="L1234" i="4"/>
  <c r="O1234" i="4"/>
  <c r="K1234" i="4"/>
  <c r="J1234" i="4"/>
  <c r="H1234" i="4"/>
  <c r="I1234" i="4"/>
  <c r="U1232" i="4"/>
  <c r="T1232" i="4"/>
  <c r="V1232" i="4"/>
  <c r="S1232" i="4"/>
  <c r="R1232" i="4"/>
  <c r="Q1232" i="4"/>
  <c r="P1232" i="4"/>
  <c r="N1232" i="4"/>
  <c r="M1232" i="4"/>
  <c r="L1232" i="4"/>
  <c r="O1232" i="4"/>
  <c r="K1232" i="4"/>
  <c r="J1232" i="4"/>
  <c r="H1232" i="4"/>
  <c r="I1232" i="4"/>
  <c r="U1230" i="4"/>
  <c r="T1230" i="4"/>
  <c r="V1230" i="4"/>
  <c r="S1230" i="4"/>
  <c r="R1230" i="4"/>
  <c r="Q1230" i="4"/>
  <c r="P1230" i="4"/>
  <c r="N1230" i="4"/>
  <c r="M1230" i="4"/>
  <c r="L1230" i="4"/>
  <c r="O1230" i="4"/>
  <c r="K1230" i="4"/>
  <c r="J1230" i="4"/>
  <c r="H1230" i="4"/>
  <c r="I1230" i="4"/>
  <c r="U1228" i="4"/>
  <c r="T1228" i="4"/>
  <c r="V1228" i="4"/>
  <c r="S1228" i="4"/>
  <c r="R1228" i="4"/>
  <c r="Q1228" i="4"/>
  <c r="P1228" i="4"/>
  <c r="N1228" i="4"/>
  <c r="M1228" i="4"/>
  <c r="L1228" i="4"/>
  <c r="O1228" i="4"/>
  <c r="K1228" i="4"/>
  <c r="J1228" i="4"/>
  <c r="H1228" i="4"/>
  <c r="I1228" i="4"/>
  <c r="U1226" i="4"/>
  <c r="T1226" i="4"/>
  <c r="V1226" i="4"/>
  <c r="S1226" i="4"/>
  <c r="R1226" i="4"/>
  <c r="Q1226" i="4"/>
  <c r="P1226" i="4"/>
  <c r="N1226" i="4"/>
  <c r="M1226" i="4"/>
  <c r="L1226" i="4"/>
  <c r="O1226" i="4"/>
  <c r="K1226" i="4"/>
  <c r="J1226" i="4"/>
  <c r="H1226" i="4"/>
  <c r="I1226" i="4"/>
  <c r="U1224" i="4"/>
  <c r="T1224" i="4"/>
  <c r="V1224" i="4"/>
  <c r="S1224" i="4"/>
  <c r="R1224" i="4"/>
  <c r="Q1224" i="4"/>
  <c r="P1224" i="4"/>
  <c r="N1224" i="4"/>
  <c r="M1224" i="4"/>
  <c r="L1224" i="4"/>
  <c r="O1224" i="4"/>
  <c r="K1224" i="4"/>
  <c r="J1224" i="4"/>
  <c r="H1224" i="4"/>
  <c r="I1224" i="4"/>
  <c r="U1222" i="4"/>
  <c r="T1222" i="4"/>
  <c r="V1222" i="4"/>
  <c r="S1222" i="4"/>
  <c r="R1222" i="4"/>
  <c r="Q1222" i="4"/>
  <c r="P1222" i="4"/>
  <c r="N1222" i="4"/>
  <c r="M1222" i="4"/>
  <c r="L1222" i="4"/>
  <c r="O1222" i="4"/>
  <c r="K1222" i="4"/>
  <c r="J1222" i="4"/>
  <c r="H1222" i="4"/>
  <c r="I1222" i="4"/>
  <c r="U1220" i="4"/>
  <c r="T1220" i="4"/>
  <c r="V1220" i="4"/>
  <c r="S1220" i="4"/>
  <c r="R1220" i="4"/>
  <c r="Q1220" i="4"/>
  <c r="P1220" i="4"/>
  <c r="N1220" i="4"/>
  <c r="M1220" i="4"/>
  <c r="L1220" i="4"/>
  <c r="O1220" i="4"/>
  <c r="K1220" i="4"/>
  <c r="J1220" i="4"/>
  <c r="H1220" i="4"/>
  <c r="I1220" i="4"/>
  <c r="U1218" i="4"/>
  <c r="T1218" i="4"/>
  <c r="V1218" i="4"/>
  <c r="S1218" i="4"/>
  <c r="R1218" i="4"/>
  <c r="Q1218" i="4"/>
  <c r="P1218" i="4"/>
  <c r="N1218" i="4"/>
  <c r="M1218" i="4"/>
  <c r="L1218" i="4"/>
  <c r="O1218" i="4"/>
  <c r="K1218" i="4"/>
  <c r="J1218" i="4"/>
  <c r="H1218" i="4"/>
  <c r="I1218" i="4"/>
  <c r="U1216" i="4"/>
  <c r="T1216" i="4"/>
  <c r="V1216" i="4"/>
  <c r="S1216" i="4"/>
  <c r="R1216" i="4"/>
  <c r="Q1216" i="4"/>
  <c r="P1216" i="4"/>
  <c r="N1216" i="4"/>
  <c r="M1216" i="4"/>
  <c r="L1216" i="4"/>
  <c r="O1216" i="4"/>
  <c r="K1216" i="4"/>
  <c r="J1216" i="4"/>
  <c r="H1216" i="4"/>
  <c r="I1216" i="4"/>
  <c r="U1214" i="4"/>
  <c r="T1214" i="4"/>
  <c r="V1214" i="4"/>
  <c r="S1214" i="4"/>
  <c r="R1214" i="4"/>
  <c r="Q1214" i="4"/>
  <c r="P1214" i="4"/>
  <c r="N1214" i="4"/>
  <c r="M1214" i="4"/>
  <c r="L1214" i="4"/>
  <c r="O1214" i="4"/>
  <c r="K1214" i="4"/>
  <c r="J1214" i="4"/>
  <c r="H1214" i="4"/>
  <c r="I1214" i="4"/>
  <c r="U1212" i="4"/>
  <c r="T1212" i="4"/>
  <c r="V1212" i="4"/>
  <c r="S1212" i="4"/>
  <c r="R1212" i="4"/>
  <c r="Q1212" i="4"/>
  <c r="P1212" i="4"/>
  <c r="N1212" i="4"/>
  <c r="M1212" i="4"/>
  <c r="L1212" i="4"/>
  <c r="O1212" i="4"/>
  <c r="K1212" i="4"/>
  <c r="J1212" i="4"/>
  <c r="H1212" i="4"/>
  <c r="I1212" i="4"/>
  <c r="U1210" i="4"/>
  <c r="T1210" i="4"/>
  <c r="V1210" i="4"/>
  <c r="S1210" i="4"/>
  <c r="R1210" i="4"/>
  <c r="Q1210" i="4"/>
  <c r="P1210" i="4"/>
  <c r="N1210" i="4"/>
  <c r="M1210" i="4"/>
  <c r="L1210" i="4"/>
  <c r="O1210" i="4"/>
  <c r="K1210" i="4"/>
  <c r="J1210" i="4"/>
  <c r="H1210" i="4"/>
  <c r="I1210" i="4"/>
  <c r="U1208" i="4"/>
  <c r="T1208" i="4"/>
  <c r="V1208" i="4"/>
  <c r="S1208" i="4"/>
  <c r="R1208" i="4"/>
  <c r="Q1208" i="4"/>
  <c r="P1208" i="4"/>
  <c r="N1208" i="4"/>
  <c r="M1208" i="4"/>
  <c r="L1208" i="4"/>
  <c r="O1208" i="4"/>
  <c r="K1208" i="4"/>
  <c r="J1208" i="4"/>
  <c r="H1208" i="4"/>
  <c r="I1208" i="4"/>
  <c r="U1206" i="4"/>
  <c r="T1206" i="4"/>
  <c r="V1206" i="4"/>
  <c r="S1206" i="4"/>
  <c r="R1206" i="4"/>
  <c r="Q1206" i="4"/>
  <c r="P1206" i="4"/>
  <c r="N1206" i="4"/>
  <c r="M1206" i="4"/>
  <c r="L1206" i="4"/>
  <c r="O1206" i="4"/>
  <c r="K1206" i="4"/>
  <c r="J1206" i="4"/>
  <c r="H1206" i="4"/>
  <c r="I1206" i="4"/>
  <c r="U1204" i="4"/>
  <c r="T1204" i="4"/>
  <c r="V1204" i="4"/>
  <c r="S1204" i="4"/>
  <c r="R1204" i="4"/>
  <c r="Q1204" i="4"/>
  <c r="P1204" i="4"/>
  <c r="N1204" i="4"/>
  <c r="M1204" i="4"/>
  <c r="L1204" i="4"/>
  <c r="O1204" i="4"/>
  <c r="K1204" i="4"/>
  <c r="J1204" i="4"/>
  <c r="H1204" i="4"/>
  <c r="I1204" i="4"/>
  <c r="U1202" i="4"/>
  <c r="T1202" i="4"/>
  <c r="V1202" i="4"/>
  <c r="S1202" i="4"/>
  <c r="R1202" i="4"/>
  <c r="Q1202" i="4"/>
  <c r="P1202" i="4"/>
  <c r="N1202" i="4"/>
  <c r="M1202" i="4"/>
  <c r="L1202" i="4"/>
  <c r="O1202" i="4"/>
  <c r="K1202" i="4"/>
  <c r="J1202" i="4"/>
  <c r="H1202" i="4"/>
  <c r="I1202" i="4"/>
  <c r="U1200" i="4"/>
  <c r="T1200" i="4"/>
  <c r="V1200" i="4"/>
  <c r="S1200" i="4"/>
  <c r="R1200" i="4"/>
  <c r="Q1200" i="4"/>
  <c r="P1200" i="4"/>
  <c r="N1200" i="4"/>
  <c r="M1200" i="4"/>
  <c r="L1200" i="4"/>
  <c r="O1200" i="4"/>
  <c r="K1200" i="4"/>
  <c r="J1200" i="4"/>
  <c r="H1200" i="4"/>
  <c r="I1200" i="4"/>
  <c r="U1198" i="4"/>
  <c r="T1198" i="4"/>
  <c r="V1198" i="4"/>
  <c r="S1198" i="4"/>
  <c r="R1198" i="4"/>
  <c r="Q1198" i="4"/>
  <c r="P1198" i="4"/>
  <c r="N1198" i="4"/>
  <c r="M1198" i="4"/>
  <c r="L1198" i="4"/>
  <c r="O1198" i="4"/>
  <c r="K1198" i="4"/>
  <c r="J1198" i="4"/>
  <c r="H1198" i="4"/>
  <c r="I1198" i="4"/>
  <c r="U1196" i="4"/>
  <c r="T1196" i="4"/>
  <c r="V1196" i="4"/>
  <c r="S1196" i="4"/>
  <c r="R1196" i="4"/>
  <c r="Q1196" i="4"/>
  <c r="P1196" i="4"/>
  <c r="N1196" i="4"/>
  <c r="M1196" i="4"/>
  <c r="L1196" i="4"/>
  <c r="O1196" i="4"/>
  <c r="K1196" i="4"/>
  <c r="J1196" i="4"/>
  <c r="H1196" i="4"/>
  <c r="I1196" i="4"/>
  <c r="U1194" i="4"/>
  <c r="T1194" i="4"/>
  <c r="V1194" i="4"/>
  <c r="S1194" i="4"/>
  <c r="R1194" i="4"/>
  <c r="Q1194" i="4"/>
  <c r="P1194" i="4"/>
  <c r="N1194" i="4"/>
  <c r="M1194" i="4"/>
  <c r="L1194" i="4"/>
  <c r="O1194" i="4"/>
  <c r="K1194" i="4"/>
  <c r="J1194" i="4"/>
  <c r="H1194" i="4"/>
  <c r="I1194" i="4"/>
  <c r="U1192" i="4"/>
  <c r="T1192" i="4"/>
  <c r="V1192" i="4"/>
  <c r="S1192" i="4"/>
  <c r="R1192" i="4"/>
  <c r="Q1192" i="4"/>
  <c r="P1192" i="4"/>
  <c r="N1192" i="4"/>
  <c r="M1192" i="4"/>
  <c r="L1192" i="4"/>
  <c r="O1192" i="4"/>
  <c r="K1192" i="4"/>
  <c r="J1192" i="4"/>
  <c r="H1192" i="4"/>
  <c r="I1192" i="4"/>
  <c r="U1190" i="4"/>
  <c r="T1190" i="4"/>
  <c r="V1190" i="4"/>
  <c r="S1190" i="4"/>
  <c r="R1190" i="4"/>
  <c r="Q1190" i="4"/>
  <c r="P1190" i="4"/>
  <c r="N1190" i="4"/>
  <c r="M1190" i="4"/>
  <c r="L1190" i="4"/>
  <c r="O1190" i="4"/>
  <c r="K1190" i="4"/>
  <c r="J1190" i="4"/>
  <c r="H1190" i="4"/>
  <c r="I1190" i="4"/>
  <c r="U1188" i="4"/>
  <c r="T1188" i="4"/>
  <c r="V1188" i="4"/>
  <c r="S1188" i="4"/>
  <c r="R1188" i="4"/>
  <c r="Q1188" i="4"/>
  <c r="P1188" i="4"/>
  <c r="N1188" i="4"/>
  <c r="M1188" i="4"/>
  <c r="L1188" i="4"/>
  <c r="O1188" i="4"/>
  <c r="K1188" i="4"/>
  <c r="J1188" i="4"/>
  <c r="H1188" i="4"/>
  <c r="I1188" i="4"/>
  <c r="U1186" i="4"/>
  <c r="T1186" i="4"/>
  <c r="V1186" i="4"/>
  <c r="S1186" i="4"/>
  <c r="R1186" i="4"/>
  <c r="Q1186" i="4"/>
  <c r="P1186" i="4"/>
  <c r="N1186" i="4"/>
  <c r="M1186" i="4"/>
  <c r="L1186" i="4"/>
  <c r="O1186" i="4"/>
  <c r="K1186" i="4"/>
  <c r="J1186" i="4"/>
  <c r="H1186" i="4"/>
  <c r="I1186" i="4"/>
  <c r="U1184" i="4"/>
  <c r="T1184" i="4"/>
  <c r="V1184" i="4"/>
  <c r="S1184" i="4"/>
  <c r="R1184" i="4"/>
  <c r="Q1184" i="4"/>
  <c r="P1184" i="4"/>
  <c r="N1184" i="4"/>
  <c r="M1184" i="4"/>
  <c r="L1184" i="4"/>
  <c r="O1184" i="4"/>
  <c r="K1184" i="4"/>
  <c r="J1184" i="4"/>
  <c r="H1184" i="4"/>
  <c r="I1184" i="4"/>
  <c r="U1182" i="4"/>
  <c r="T1182" i="4"/>
  <c r="V1182" i="4"/>
  <c r="S1182" i="4"/>
  <c r="R1182" i="4"/>
  <c r="Q1182" i="4"/>
  <c r="P1182" i="4"/>
  <c r="N1182" i="4"/>
  <c r="M1182" i="4"/>
  <c r="L1182" i="4"/>
  <c r="O1182" i="4"/>
  <c r="K1182" i="4"/>
  <c r="J1182" i="4"/>
  <c r="H1182" i="4"/>
  <c r="I1182" i="4"/>
  <c r="U1180" i="4"/>
  <c r="T1180" i="4"/>
  <c r="V1180" i="4"/>
  <c r="S1180" i="4"/>
  <c r="R1180" i="4"/>
  <c r="Q1180" i="4"/>
  <c r="P1180" i="4"/>
  <c r="N1180" i="4"/>
  <c r="M1180" i="4"/>
  <c r="L1180" i="4"/>
  <c r="O1180" i="4"/>
  <c r="K1180" i="4"/>
  <c r="J1180" i="4"/>
  <c r="H1180" i="4"/>
  <c r="I1180" i="4"/>
  <c r="U1178" i="4"/>
  <c r="T1178" i="4"/>
  <c r="V1178" i="4"/>
  <c r="S1178" i="4"/>
  <c r="R1178" i="4"/>
  <c r="Q1178" i="4"/>
  <c r="P1178" i="4"/>
  <c r="N1178" i="4"/>
  <c r="M1178" i="4"/>
  <c r="L1178" i="4"/>
  <c r="O1178" i="4"/>
  <c r="K1178" i="4"/>
  <c r="J1178" i="4"/>
  <c r="H1178" i="4"/>
  <c r="I1178" i="4"/>
  <c r="U1176" i="4"/>
  <c r="T1176" i="4"/>
  <c r="V1176" i="4"/>
  <c r="S1176" i="4"/>
  <c r="R1176" i="4"/>
  <c r="Q1176" i="4"/>
  <c r="P1176" i="4"/>
  <c r="N1176" i="4"/>
  <c r="M1176" i="4"/>
  <c r="L1176" i="4"/>
  <c r="O1176" i="4"/>
  <c r="K1176" i="4"/>
  <c r="J1176" i="4"/>
  <c r="H1176" i="4"/>
  <c r="I1176" i="4"/>
  <c r="U1174" i="4"/>
  <c r="T1174" i="4"/>
  <c r="V1174" i="4"/>
  <c r="S1174" i="4"/>
  <c r="R1174" i="4"/>
  <c r="Q1174" i="4"/>
  <c r="P1174" i="4"/>
  <c r="N1174" i="4"/>
  <c r="M1174" i="4"/>
  <c r="L1174" i="4"/>
  <c r="O1174" i="4"/>
  <c r="K1174" i="4"/>
  <c r="J1174" i="4"/>
  <c r="H1174" i="4"/>
  <c r="I1174" i="4"/>
  <c r="U1172" i="4"/>
  <c r="T1172" i="4"/>
  <c r="V1172" i="4"/>
  <c r="S1172" i="4"/>
  <c r="R1172" i="4"/>
  <c r="Q1172" i="4"/>
  <c r="P1172" i="4"/>
  <c r="N1172" i="4"/>
  <c r="M1172" i="4"/>
  <c r="L1172" i="4"/>
  <c r="O1172" i="4"/>
  <c r="K1172" i="4"/>
  <c r="J1172" i="4"/>
  <c r="H1172" i="4"/>
  <c r="I1172" i="4"/>
  <c r="U1170" i="4"/>
  <c r="T1170" i="4"/>
  <c r="V1170" i="4"/>
  <c r="S1170" i="4"/>
  <c r="R1170" i="4"/>
  <c r="Q1170" i="4"/>
  <c r="P1170" i="4"/>
  <c r="N1170" i="4"/>
  <c r="M1170" i="4"/>
  <c r="L1170" i="4"/>
  <c r="O1170" i="4"/>
  <c r="K1170" i="4"/>
  <c r="J1170" i="4"/>
  <c r="H1170" i="4"/>
  <c r="I1170" i="4"/>
  <c r="U1168" i="4"/>
  <c r="T1168" i="4"/>
  <c r="V1168" i="4"/>
  <c r="S1168" i="4"/>
  <c r="R1168" i="4"/>
  <c r="Q1168" i="4"/>
  <c r="P1168" i="4"/>
  <c r="N1168" i="4"/>
  <c r="M1168" i="4"/>
  <c r="L1168" i="4"/>
  <c r="O1168" i="4"/>
  <c r="K1168" i="4"/>
  <c r="J1168" i="4"/>
  <c r="H1168" i="4"/>
  <c r="I1168" i="4"/>
  <c r="U1166" i="4"/>
  <c r="T1166" i="4"/>
  <c r="V1166" i="4"/>
  <c r="S1166" i="4"/>
  <c r="R1166" i="4"/>
  <c r="Q1166" i="4"/>
  <c r="P1166" i="4"/>
  <c r="N1166" i="4"/>
  <c r="M1166" i="4"/>
  <c r="L1166" i="4"/>
  <c r="O1166" i="4"/>
  <c r="K1166" i="4"/>
  <c r="J1166" i="4"/>
  <c r="H1166" i="4"/>
  <c r="I1166" i="4"/>
  <c r="U1164" i="4"/>
  <c r="T1164" i="4"/>
  <c r="V1164" i="4"/>
  <c r="S1164" i="4"/>
  <c r="R1164" i="4"/>
  <c r="Q1164" i="4"/>
  <c r="P1164" i="4"/>
  <c r="N1164" i="4"/>
  <c r="M1164" i="4"/>
  <c r="L1164" i="4"/>
  <c r="O1164" i="4"/>
  <c r="K1164" i="4"/>
  <c r="J1164" i="4"/>
  <c r="H1164" i="4"/>
  <c r="I1164" i="4"/>
  <c r="U1162" i="4"/>
  <c r="T1162" i="4"/>
  <c r="V1162" i="4"/>
  <c r="S1162" i="4"/>
  <c r="R1162" i="4"/>
  <c r="Q1162" i="4"/>
  <c r="P1162" i="4"/>
  <c r="N1162" i="4"/>
  <c r="M1162" i="4"/>
  <c r="L1162" i="4"/>
  <c r="O1162" i="4"/>
  <c r="K1162" i="4"/>
  <c r="J1162" i="4"/>
  <c r="H1162" i="4"/>
  <c r="I1162" i="4"/>
  <c r="U1160" i="4"/>
  <c r="T1160" i="4"/>
  <c r="V1160" i="4"/>
  <c r="S1160" i="4"/>
  <c r="R1160" i="4"/>
  <c r="Q1160" i="4"/>
  <c r="P1160" i="4"/>
  <c r="N1160" i="4"/>
  <c r="M1160" i="4"/>
  <c r="L1160" i="4"/>
  <c r="O1160" i="4"/>
  <c r="K1160" i="4"/>
  <c r="J1160" i="4"/>
  <c r="H1160" i="4"/>
  <c r="I1160" i="4"/>
  <c r="U1158" i="4"/>
  <c r="T1158" i="4"/>
  <c r="V1158" i="4"/>
  <c r="S1158" i="4"/>
  <c r="R1158" i="4"/>
  <c r="Q1158" i="4"/>
  <c r="P1158" i="4"/>
  <c r="N1158" i="4"/>
  <c r="M1158" i="4"/>
  <c r="L1158" i="4"/>
  <c r="O1158" i="4"/>
  <c r="K1158" i="4"/>
  <c r="J1158" i="4"/>
  <c r="H1158" i="4"/>
  <c r="I1158" i="4"/>
  <c r="U1156" i="4"/>
  <c r="T1156" i="4"/>
  <c r="V1156" i="4"/>
  <c r="S1156" i="4"/>
  <c r="R1156" i="4"/>
  <c r="Q1156" i="4"/>
  <c r="P1156" i="4"/>
  <c r="N1156" i="4"/>
  <c r="M1156" i="4"/>
  <c r="L1156" i="4"/>
  <c r="O1156" i="4"/>
  <c r="K1156" i="4"/>
  <c r="J1156" i="4"/>
  <c r="H1156" i="4"/>
  <c r="I1156" i="4"/>
  <c r="U1154" i="4"/>
  <c r="T1154" i="4"/>
  <c r="V1154" i="4"/>
  <c r="S1154" i="4"/>
  <c r="R1154" i="4"/>
  <c r="Q1154" i="4"/>
  <c r="P1154" i="4"/>
  <c r="N1154" i="4"/>
  <c r="M1154" i="4"/>
  <c r="L1154" i="4"/>
  <c r="O1154" i="4"/>
  <c r="K1154" i="4"/>
  <c r="J1154" i="4"/>
  <c r="H1154" i="4"/>
  <c r="I1154" i="4"/>
  <c r="U1152" i="4"/>
  <c r="T1152" i="4"/>
  <c r="V1152" i="4"/>
  <c r="S1152" i="4"/>
  <c r="R1152" i="4"/>
  <c r="Q1152" i="4"/>
  <c r="P1152" i="4"/>
  <c r="N1152" i="4"/>
  <c r="M1152" i="4"/>
  <c r="L1152" i="4"/>
  <c r="O1152" i="4"/>
  <c r="K1152" i="4"/>
  <c r="J1152" i="4"/>
  <c r="H1152" i="4"/>
  <c r="I1152" i="4"/>
  <c r="U1150" i="4"/>
  <c r="T1150" i="4"/>
  <c r="V1150" i="4"/>
  <c r="S1150" i="4"/>
  <c r="R1150" i="4"/>
  <c r="Q1150" i="4"/>
  <c r="P1150" i="4"/>
  <c r="N1150" i="4"/>
  <c r="M1150" i="4"/>
  <c r="L1150" i="4"/>
  <c r="O1150" i="4"/>
  <c r="K1150" i="4"/>
  <c r="J1150" i="4"/>
  <c r="H1150" i="4"/>
  <c r="I1150" i="4"/>
  <c r="U1148" i="4"/>
  <c r="T1148" i="4"/>
  <c r="V1148" i="4"/>
  <c r="S1148" i="4"/>
  <c r="R1148" i="4"/>
  <c r="Q1148" i="4"/>
  <c r="P1148" i="4"/>
  <c r="N1148" i="4"/>
  <c r="M1148" i="4"/>
  <c r="L1148" i="4"/>
  <c r="O1148" i="4"/>
  <c r="K1148" i="4"/>
  <c r="J1148" i="4"/>
  <c r="H1148" i="4"/>
  <c r="I1148" i="4"/>
  <c r="U1146" i="4"/>
  <c r="T1146" i="4"/>
  <c r="V1146" i="4"/>
  <c r="S1146" i="4"/>
  <c r="R1146" i="4"/>
  <c r="Q1146" i="4"/>
  <c r="P1146" i="4"/>
  <c r="N1146" i="4"/>
  <c r="M1146" i="4"/>
  <c r="L1146" i="4"/>
  <c r="O1146" i="4"/>
  <c r="K1146" i="4"/>
  <c r="J1146" i="4"/>
  <c r="H1146" i="4"/>
  <c r="I1146" i="4"/>
  <c r="U1144" i="4"/>
  <c r="T1144" i="4"/>
  <c r="V1144" i="4"/>
  <c r="S1144" i="4"/>
  <c r="R1144" i="4"/>
  <c r="Q1144" i="4"/>
  <c r="P1144" i="4"/>
  <c r="N1144" i="4"/>
  <c r="M1144" i="4"/>
  <c r="L1144" i="4"/>
  <c r="O1144" i="4"/>
  <c r="K1144" i="4"/>
  <c r="J1144" i="4"/>
  <c r="H1144" i="4"/>
  <c r="I1144" i="4"/>
  <c r="U1142" i="4"/>
  <c r="T1142" i="4"/>
  <c r="V1142" i="4"/>
  <c r="S1142" i="4"/>
  <c r="R1142" i="4"/>
  <c r="Q1142" i="4"/>
  <c r="P1142" i="4"/>
  <c r="N1142" i="4"/>
  <c r="M1142" i="4"/>
  <c r="L1142" i="4"/>
  <c r="O1142" i="4"/>
  <c r="K1142" i="4"/>
  <c r="J1142" i="4"/>
  <c r="H1142" i="4"/>
  <c r="I1142" i="4"/>
  <c r="U1140" i="4"/>
  <c r="T1140" i="4"/>
  <c r="V1140" i="4"/>
  <c r="S1140" i="4"/>
  <c r="R1140" i="4"/>
  <c r="Q1140" i="4"/>
  <c r="P1140" i="4"/>
  <c r="N1140" i="4"/>
  <c r="M1140" i="4"/>
  <c r="L1140" i="4"/>
  <c r="O1140" i="4"/>
  <c r="K1140" i="4"/>
  <c r="J1140" i="4"/>
  <c r="H1140" i="4"/>
  <c r="I1140" i="4"/>
  <c r="U1138" i="4"/>
  <c r="T1138" i="4"/>
  <c r="V1138" i="4"/>
  <c r="S1138" i="4"/>
  <c r="R1138" i="4"/>
  <c r="Q1138" i="4"/>
  <c r="P1138" i="4"/>
  <c r="N1138" i="4"/>
  <c r="M1138" i="4"/>
  <c r="L1138" i="4"/>
  <c r="O1138" i="4"/>
  <c r="K1138" i="4"/>
  <c r="J1138" i="4"/>
  <c r="H1138" i="4"/>
  <c r="I1138" i="4"/>
  <c r="U1136" i="4"/>
  <c r="T1136" i="4"/>
  <c r="V1136" i="4"/>
  <c r="S1136" i="4"/>
  <c r="R1136" i="4"/>
  <c r="Q1136" i="4"/>
  <c r="P1136" i="4"/>
  <c r="N1136" i="4"/>
  <c r="M1136" i="4"/>
  <c r="L1136" i="4"/>
  <c r="O1136" i="4"/>
  <c r="K1136" i="4"/>
  <c r="J1136" i="4"/>
  <c r="H1136" i="4"/>
  <c r="I1136" i="4"/>
  <c r="U1134" i="4"/>
  <c r="T1134" i="4"/>
  <c r="V1134" i="4"/>
  <c r="S1134" i="4"/>
  <c r="R1134" i="4"/>
  <c r="Q1134" i="4"/>
  <c r="P1134" i="4"/>
  <c r="N1134" i="4"/>
  <c r="M1134" i="4"/>
  <c r="L1134" i="4"/>
  <c r="O1134" i="4"/>
  <c r="K1134" i="4"/>
  <c r="J1134" i="4"/>
  <c r="H1134" i="4"/>
  <c r="I1134" i="4"/>
  <c r="U1132" i="4"/>
  <c r="T1132" i="4"/>
  <c r="V1132" i="4"/>
  <c r="S1132" i="4"/>
  <c r="R1132" i="4"/>
  <c r="Q1132" i="4"/>
  <c r="P1132" i="4"/>
  <c r="N1132" i="4"/>
  <c r="M1132" i="4"/>
  <c r="L1132" i="4"/>
  <c r="O1132" i="4"/>
  <c r="K1132" i="4"/>
  <c r="J1132" i="4"/>
  <c r="H1132" i="4"/>
  <c r="I1132" i="4"/>
  <c r="U1130" i="4"/>
  <c r="T1130" i="4"/>
  <c r="V1130" i="4"/>
  <c r="S1130" i="4"/>
  <c r="R1130" i="4"/>
  <c r="Q1130" i="4"/>
  <c r="P1130" i="4"/>
  <c r="N1130" i="4"/>
  <c r="M1130" i="4"/>
  <c r="L1130" i="4"/>
  <c r="O1130" i="4"/>
  <c r="K1130" i="4"/>
  <c r="J1130" i="4"/>
  <c r="H1130" i="4"/>
  <c r="I1130" i="4"/>
  <c r="U1128" i="4"/>
  <c r="T1128" i="4"/>
  <c r="V1128" i="4"/>
  <c r="S1128" i="4"/>
  <c r="R1128" i="4"/>
  <c r="Q1128" i="4"/>
  <c r="P1128" i="4"/>
  <c r="N1128" i="4"/>
  <c r="M1128" i="4"/>
  <c r="L1128" i="4"/>
  <c r="O1128" i="4"/>
  <c r="K1128" i="4"/>
  <c r="J1128" i="4"/>
  <c r="H1128" i="4"/>
  <c r="I1128" i="4"/>
  <c r="U1126" i="4"/>
  <c r="T1126" i="4"/>
  <c r="V1126" i="4"/>
  <c r="S1126" i="4"/>
  <c r="R1126" i="4"/>
  <c r="Q1126" i="4"/>
  <c r="P1126" i="4"/>
  <c r="N1126" i="4"/>
  <c r="M1126" i="4"/>
  <c r="L1126" i="4"/>
  <c r="O1126" i="4"/>
  <c r="K1126" i="4"/>
  <c r="J1126" i="4"/>
  <c r="H1126" i="4"/>
  <c r="I1126" i="4"/>
  <c r="U1124" i="4"/>
  <c r="T1124" i="4"/>
  <c r="V1124" i="4"/>
  <c r="S1124" i="4"/>
  <c r="R1124" i="4"/>
  <c r="Q1124" i="4"/>
  <c r="P1124" i="4"/>
  <c r="N1124" i="4"/>
  <c r="M1124" i="4"/>
  <c r="L1124" i="4"/>
  <c r="O1124" i="4"/>
  <c r="K1124" i="4"/>
  <c r="J1124" i="4"/>
  <c r="H1124" i="4"/>
  <c r="I1124" i="4"/>
  <c r="U1122" i="4"/>
  <c r="T1122" i="4"/>
  <c r="V1122" i="4"/>
  <c r="S1122" i="4"/>
  <c r="R1122" i="4"/>
  <c r="Q1122" i="4"/>
  <c r="P1122" i="4"/>
  <c r="N1122" i="4"/>
  <c r="M1122" i="4"/>
  <c r="L1122" i="4"/>
  <c r="O1122" i="4"/>
  <c r="K1122" i="4"/>
  <c r="J1122" i="4"/>
  <c r="H1122" i="4"/>
  <c r="I1122" i="4"/>
  <c r="U1120" i="4"/>
  <c r="T1120" i="4"/>
  <c r="V1120" i="4"/>
  <c r="S1120" i="4"/>
  <c r="R1120" i="4"/>
  <c r="Q1120" i="4"/>
  <c r="P1120" i="4"/>
  <c r="N1120" i="4"/>
  <c r="M1120" i="4"/>
  <c r="L1120" i="4"/>
  <c r="O1120" i="4"/>
  <c r="K1120" i="4"/>
  <c r="J1120" i="4"/>
  <c r="H1120" i="4"/>
  <c r="I1120" i="4"/>
  <c r="U1118" i="4"/>
  <c r="T1118" i="4"/>
  <c r="V1118" i="4"/>
  <c r="S1118" i="4"/>
  <c r="R1118" i="4"/>
  <c r="Q1118" i="4"/>
  <c r="P1118" i="4"/>
  <c r="N1118" i="4"/>
  <c r="M1118" i="4"/>
  <c r="L1118" i="4"/>
  <c r="O1118" i="4"/>
  <c r="K1118" i="4"/>
  <c r="J1118" i="4"/>
  <c r="H1118" i="4"/>
  <c r="I1118" i="4"/>
  <c r="U1116" i="4"/>
  <c r="T1116" i="4"/>
  <c r="V1116" i="4"/>
  <c r="S1116" i="4"/>
  <c r="R1116" i="4"/>
  <c r="Q1116" i="4"/>
  <c r="P1116" i="4"/>
  <c r="N1116" i="4"/>
  <c r="M1116" i="4"/>
  <c r="L1116" i="4"/>
  <c r="O1116" i="4"/>
  <c r="K1116" i="4"/>
  <c r="J1116" i="4"/>
  <c r="H1116" i="4"/>
  <c r="I1116" i="4"/>
  <c r="U1114" i="4"/>
  <c r="T1114" i="4"/>
  <c r="V1114" i="4"/>
  <c r="S1114" i="4"/>
  <c r="R1114" i="4"/>
  <c r="Q1114" i="4"/>
  <c r="P1114" i="4"/>
  <c r="N1114" i="4"/>
  <c r="M1114" i="4"/>
  <c r="L1114" i="4"/>
  <c r="O1114" i="4"/>
  <c r="K1114" i="4"/>
  <c r="J1114" i="4"/>
  <c r="H1114" i="4"/>
  <c r="I1114" i="4"/>
  <c r="U1112" i="4"/>
  <c r="T1112" i="4"/>
  <c r="V1112" i="4"/>
  <c r="S1112" i="4"/>
  <c r="R1112" i="4"/>
  <c r="Q1112" i="4"/>
  <c r="P1112" i="4"/>
  <c r="N1112" i="4"/>
  <c r="M1112" i="4"/>
  <c r="L1112" i="4"/>
  <c r="O1112" i="4"/>
  <c r="K1112" i="4"/>
  <c r="J1112" i="4"/>
  <c r="H1112" i="4"/>
  <c r="I1112" i="4"/>
  <c r="U1110" i="4"/>
  <c r="T1110" i="4"/>
  <c r="V1110" i="4"/>
  <c r="S1110" i="4"/>
  <c r="R1110" i="4"/>
  <c r="Q1110" i="4"/>
  <c r="P1110" i="4"/>
  <c r="N1110" i="4"/>
  <c r="M1110" i="4"/>
  <c r="L1110" i="4"/>
  <c r="O1110" i="4"/>
  <c r="K1110" i="4"/>
  <c r="J1110" i="4"/>
  <c r="H1110" i="4"/>
  <c r="I1110" i="4"/>
  <c r="U1108" i="4"/>
  <c r="T1108" i="4"/>
  <c r="V1108" i="4"/>
  <c r="S1108" i="4"/>
  <c r="R1108" i="4"/>
  <c r="Q1108" i="4"/>
  <c r="P1108" i="4"/>
  <c r="N1108" i="4"/>
  <c r="M1108" i="4"/>
  <c r="L1108" i="4"/>
  <c r="O1108" i="4"/>
  <c r="K1108" i="4"/>
  <c r="J1108" i="4"/>
  <c r="H1108" i="4"/>
  <c r="I1108" i="4"/>
  <c r="U1106" i="4"/>
  <c r="T1106" i="4"/>
  <c r="V1106" i="4"/>
  <c r="S1106" i="4"/>
  <c r="R1106" i="4"/>
  <c r="Q1106" i="4"/>
  <c r="P1106" i="4"/>
  <c r="N1106" i="4"/>
  <c r="M1106" i="4"/>
  <c r="L1106" i="4"/>
  <c r="O1106" i="4"/>
  <c r="K1106" i="4"/>
  <c r="J1106" i="4"/>
  <c r="H1106" i="4"/>
  <c r="I1106" i="4"/>
  <c r="U1104" i="4"/>
  <c r="T1104" i="4"/>
  <c r="V1104" i="4"/>
  <c r="S1104" i="4"/>
  <c r="R1104" i="4"/>
  <c r="Q1104" i="4"/>
  <c r="P1104" i="4"/>
  <c r="N1104" i="4"/>
  <c r="M1104" i="4"/>
  <c r="L1104" i="4"/>
  <c r="O1104" i="4"/>
  <c r="K1104" i="4"/>
  <c r="J1104" i="4"/>
  <c r="H1104" i="4"/>
  <c r="I1104" i="4"/>
  <c r="U1102" i="4"/>
  <c r="T1102" i="4"/>
  <c r="V1102" i="4"/>
  <c r="S1102" i="4"/>
  <c r="R1102" i="4"/>
  <c r="Q1102" i="4"/>
  <c r="P1102" i="4"/>
  <c r="N1102" i="4"/>
  <c r="M1102" i="4"/>
  <c r="L1102" i="4"/>
  <c r="O1102" i="4"/>
  <c r="K1102" i="4"/>
  <c r="J1102" i="4"/>
  <c r="H1102" i="4"/>
  <c r="I1102" i="4"/>
  <c r="U1100" i="4"/>
  <c r="T1100" i="4"/>
  <c r="V1100" i="4"/>
  <c r="S1100" i="4"/>
  <c r="R1100" i="4"/>
  <c r="Q1100" i="4"/>
  <c r="P1100" i="4"/>
  <c r="N1100" i="4"/>
  <c r="M1100" i="4"/>
  <c r="L1100" i="4"/>
  <c r="O1100" i="4"/>
  <c r="K1100" i="4"/>
  <c r="J1100" i="4"/>
  <c r="H1100" i="4"/>
  <c r="I1100" i="4"/>
  <c r="U1098" i="4"/>
  <c r="T1098" i="4"/>
  <c r="V1098" i="4"/>
  <c r="S1098" i="4"/>
  <c r="R1098" i="4"/>
  <c r="Q1098" i="4"/>
  <c r="P1098" i="4"/>
  <c r="N1098" i="4"/>
  <c r="M1098" i="4"/>
  <c r="L1098" i="4"/>
  <c r="O1098" i="4"/>
  <c r="K1098" i="4"/>
  <c r="J1098" i="4"/>
  <c r="H1098" i="4"/>
  <c r="I1098" i="4"/>
  <c r="U1096" i="4"/>
  <c r="T1096" i="4"/>
  <c r="V1096" i="4"/>
  <c r="S1096" i="4"/>
  <c r="R1096" i="4"/>
  <c r="Q1096" i="4"/>
  <c r="P1096" i="4"/>
  <c r="N1096" i="4"/>
  <c r="M1096" i="4"/>
  <c r="L1096" i="4"/>
  <c r="O1096" i="4"/>
  <c r="K1096" i="4"/>
  <c r="J1096" i="4"/>
  <c r="H1096" i="4"/>
  <c r="I1096" i="4"/>
  <c r="U1094" i="4"/>
  <c r="T1094" i="4"/>
  <c r="V1094" i="4"/>
  <c r="S1094" i="4"/>
  <c r="R1094" i="4"/>
  <c r="Q1094" i="4"/>
  <c r="P1094" i="4"/>
  <c r="N1094" i="4"/>
  <c r="M1094" i="4"/>
  <c r="L1094" i="4"/>
  <c r="O1094" i="4"/>
  <c r="K1094" i="4"/>
  <c r="J1094" i="4"/>
  <c r="H1094" i="4"/>
  <c r="I1094" i="4"/>
  <c r="U1092" i="4"/>
  <c r="T1092" i="4"/>
  <c r="V1092" i="4"/>
  <c r="S1092" i="4"/>
  <c r="R1092" i="4"/>
  <c r="Q1092" i="4"/>
  <c r="P1092" i="4"/>
  <c r="N1092" i="4"/>
  <c r="M1092" i="4"/>
  <c r="L1092" i="4"/>
  <c r="O1092" i="4"/>
  <c r="K1092" i="4"/>
  <c r="J1092" i="4"/>
  <c r="H1092" i="4"/>
  <c r="I1092" i="4"/>
  <c r="U1090" i="4"/>
  <c r="T1090" i="4"/>
  <c r="V1090" i="4"/>
  <c r="S1090" i="4"/>
  <c r="R1090" i="4"/>
  <c r="Q1090" i="4"/>
  <c r="P1090" i="4"/>
  <c r="N1090" i="4"/>
  <c r="M1090" i="4"/>
  <c r="L1090" i="4"/>
  <c r="O1090" i="4"/>
  <c r="K1090" i="4"/>
  <c r="J1090" i="4"/>
  <c r="H1090" i="4"/>
  <c r="I1090" i="4"/>
  <c r="U1088" i="4"/>
  <c r="T1088" i="4"/>
  <c r="V1088" i="4"/>
  <c r="S1088" i="4"/>
  <c r="R1088" i="4"/>
  <c r="Q1088" i="4"/>
  <c r="P1088" i="4"/>
  <c r="N1088" i="4"/>
  <c r="M1088" i="4"/>
  <c r="L1088" i="4"/>
  <c r="O1088" i="4"/>
  <c r="K1088" i="4"/>
  <c r="J1088" i="4"/>
  <c r="H1088" i="4"/>
  <c r="I1088" i="4"/>
  <c r="U1086" i="4"/>
  <c r="T1086" i="4"/>
  <c r="V1086" i="4"/>
  <c r="S1086" i="4"/>
  <c r="R1086" i="4"/>
  <c r="Q1086" i="4"/>
  <c r="P1086" i="4"/>
  <c r="N1086" i="4"/>
  <c r="M1086" i="4"/>
  <c r="L1086" i="4"/>
  <c r="O1086" i="4"/>
  <c r="K1086" i="4"/>
  <c r="J1086" i="4"/>
  <c r="H1086" i="4"/>
  <c r="I1086" i="4"/>
  <c r="U1084" i="4"/>
  <c r="T1084" i="4"/>
  <c r="V1084" i="4"/>
  <c r="S1084" i="4"/>
  <c r="R1084" i="4"/>
  <c r="Q1084" i="4"/>
  <c r="P1084" i="4"/>
  <c r="N1084" i="4"/>
  <c r="M1084" i="4"/>
  <c r="L1084" i="4"/>
  <c r="O1084" i="4"/>
  <c r="K1084" i="4"/>
  <c r="J1084" i="4"/>
  <c r="H1084" i="4"/>
  <c r="I1084" i="4"/>
  <c r="U1082" i="4"/>
  <c r="T1082" i="4"/>
  <c r="V1082" i="4"/>
  <c r="S1082" i="4"/>
  <c r="R1082" i="4"/>
  <c r="Q1082" i="4"/>
  <c r="P1082" i="4"/>
  <c r="N1082" i="4"/>
  <c r="M1082" i="4"/>
  <c r="L1082" i="4"/>
  <c r="O1082" i="4"/>
  <c r="K1082" i="4"/>
  <c r="J1082" i="4"/>
  <c r="H1082" i="4"/>
  <c r="I1082" i="4"/>
  <c r="U1080" i="4"/>
  <c r="T1080" i="4"/>
  <c r="V1080" i="4"/>
  <c r="S1080" i="4"/>
  <c r="R1080" i="4"/>
  <c r="Q1080" i="4"/>
  <c r="P1080" i="4"/>
  <c r="N1080" i="4"/>
  <c r="M1080" i="4"/>
  <c r="L1080" i="4"/>
  <c r="O1080" i="4"/>
  <c r="K1080" i="4"/>
  <c r="J1080" i="4"/>
  <c r="H1080" i="4"/>
  <c r="I1080" i="4"/>
  <c r="U1078" i="4"/>
  <c r="T1078" i="4"/>
  <c r="V1078" i="4"/>
  <c r="S1078" i="4"/>
  <c r="R1078" i="4"/>
  <c r="Q1078" i="4"/>
  <c r="P1078" i="4"/>
  <c r="N1078" i="4"/>
  <c r="M1078" i="4"/>
  <c r="L1078" i="4"/>
  <c r="O1078" i="4"/>
  <c r="K1078" i="4"/>
  <c r="J1078" i="4"/>
  <c r="H1078" i="4"/>
  <c r="I1078" i="4"/>
  <c r="U1076" i="4"/>
  <c r="T1076" i="4"/>
  <c r="V1076" i="4"/>
  <c r="S1076" i="4"/>
  <c r="R1076" i="4"/>
  <c r="Q1076" i="4"/>
  <c r="P1076" i="4"/>
  <c r="N1076" i="4"/>
  <c r="M1076" i="4"/>
  <c r="L1076" i="4"/>
  <c r="O1076" i="4"/>
  <c r="K1076" i="4"/>
  <c r="J1076" i="4"/>
  <c r="H1076" i="4"/>
  <c r="I1076" i="4"/>
  <c r="U1074" i="4"/>
  <c r="T1074" i="4"/>
  <c r="V1074" i="4"/>
  <c r="S1074" i="4"/>
  <c r="R1074" i="4"/>
  <c r="Q1074" i="4"/>
  <c r="P1074" i="4"/>
  <c r="N1074" i="4"/>
  <c r="M1074" i="4"/>
  <c r="L1074" i="4"/>
  <c r="O1074" i="4"/>
  <c r="K1074" i="4"/>
  <c r="J1074" i="4"/>
  <c r="H1074" i="4"/>
  <c r="I1074" i="4"/>
  <c r="U1072" i="4"/>
  <c r="T1072" i="4"/>
  <c r="V1072" i="4"/>
  <c r="S1072" i="4"/>
  <c r="R1072" i="4"/>
  <c r="Q1072" i="4"/>
  <c r="P1072" i="4"/>
  <c r="N1072" i="4"/>
  <c r="M1072" i="4"/>
  <c r="L1072" i="4"/>
  <c r="O1072" i="4"/>
  <c r="K1072" i="4"/>
  <c r="J1072" i="4"/>
  <c r="H1072" i="4"/>
  <c r="I1072" i="4"/>
  <c r="U1070" i="4"/>
  <c r="T1070" i="4"/>
  <c r="V1070" i="4"/>
  <c r="S1070" i="4"/>
  <c r="R1070" i="4"/>
  <c r="Q1070" i="4"/>
  <c r="P1070" i="4"/>
  <c r="N1070" i="4"/>
  <c r="M1070" i="4"/>
  <c r="L1070" i="4"/>
  <c r="O1070" i="4"/>
  <c r="K1070" i="4"/>
  <c r="J1070" i="4"/>
  <c r="H1070" i="4"/>
  <c r="I1070" i="4"/>
  <c r="U1068" i="4"/>
  <c r="T1068" i="4"/>
  <c r="V1068" i="4"/>
  <c r="S1068" i="4"/>
  <c r="R1068" i="4"/>
  <c r="Q1068" i="4"/>
  <c r="P1068" i="4"/>
  <c r="N1068" i="4"/>
  <c r="M1068" i="4"/>
  <c r="L1068" i="4"/>
  <c r="O1068" i="4"/>
  <c r="K1068" i="4"/>
  <c r="J1068" i="4"/>
  <c r="H1068" i="4"/>
  <c r="I1068" i="4"/>
  <c r="U1066" i="4"/>
  <c r="T1066" i="4"/>
  <c r="V1066" i="4"/>
  <c r="S1066" i="4"/>
  <c r="R1066" i="4"/>
  <c r="Q1066" i="4"/>
  <c r="P1066" i="4"/>
  <c r="N1066" i="4"/>
  <c r="M1066" i="4"/>
  <c r="L1066" i="4"/>
  <c r="O1066" i="4"/>
  <c r="K1066" i="4"/>
  <c r="J1066" i="4"/>
  <c r="H1066" i="4"/>
  <c r="I1066" i="4"/>
  <c r="U1064" i="4"/>
  <c r="T1064" i="4"/>
  <c r="V1064" i="4"/>
  <c r="S1064" i="4"/>
  <c r="R1064" i="4"/>
  <c r="Q1064" i="4"/>
  <c r="P1064" i="4"/>
  <c r="N1064" i="4"/>
  <c r="M1064" i="4"/>
  <c r="L1064" i="4"/>
  <c r="O1064" i="4"/>
  <c r="K1064" i="4"/>
  <c r="J1064" i="4"/>
  <c r="H1064" i="4"/>
  <c r="I1064" i="4"/>
  <c r="U1062" i="4"/>
  <c r="T1062" i="4"/>
  <c r="V1062" i="4"/>
  <c r="S1062" i="4"/>
  <c r="R1062" i="4"/>
  <c r="Q1062" i="4"/>
  <c r="P1062" i="4"/>
  <c r="N1062" i="4"/>
  <c r="M1062" i="4"/>
  <c r="L1062" i="4"/>
  <c r="O1062" i="4"/>
  <c r="K1062" i="4"/>
  <c r="J1062" i="4"/>
  <c r="H1062" i="4"/>
  <c r="I1062" i="4"/>
  <c r="U1060" i="4"/>
  <c r="T1060" i="4"/>
  <c r="V1060" i="4"/>
  <c r="S1060" i="4"/>
  <c r="R1060" i="4"/>
  <c r="Q1060" i="4"/>
  <c r="P1060" i="4"/>
  <c r="N1060" i="4"/>
  <c r="M1060" i="4"/>
  <c r="L1060" i="4"/>
  <c r="O1060" i="4"/>
  <c r="K1060" i="4"/>
  <c r="J1060" i="4"/>
  <c r="H1060" i="4"/>
  <c r="I1060" i="4"/>
  <c r="U1058" i="4"/>
  <c r="T1058" i="4"/>
  <c r="V1058" i="4"/>
  <c r="S1058" i="4"/>
  <c r="R1058" i="4"/>
  <c r="Q1058" i="4"/>
  <c r="P1058" i="4"/>
  <c r="N1058" i="4"/>
  <c r="M1058" i="4"/>
  <c r="L1058" i="4"/>
  <c r="O1058" i="4"/>
  <c r="K1058" i="4"/>
  <c r="J1058" i="4"/>
  <c r="H1058" i="4"/>
  <c r="I1058" i="4"/>
  <c r="U1056" i="4"/>
  <c r="T1056" i="4"/>
  <c r="V1056" i="4"/>
  <c r="S1056" i="4"/>
  <c r="R1056" i="4"/>
  <c r="Q1056" i="4"/>
  <c r="P1056" i="4"/>
  <c r="N1056" i="4"/>
  <c r="M1056" i="4"/>
  <c r="L1056" i="4"/>
  <c r="O1056" i="4"/>
  <c r="K1056" i="4"/>
  <c r="J1056" i="4"/>
  <c r="H1056" i="4"/>
  <c r="I1056" i="4"/>
  <c r="U1054" i="4"/>
  <c r="T1054" i="4"/>
  <c r="V1054" i="4"/>
  <c r="S1054" i="4"/>
  <c r="R1054" i="4"/>
  <c r="Q1054" i="4"/>
  <c r="P1054" i="4"/>
  <c r="N1054" i="4"/>
  <c r="M1054" i="4"/>
  <c r="L1054" i="4"/>
  <c r="O1054" i="4"/>
  <c r="K1054" i="4"/>
  <c r="J1054" i="4"/>
  <c r="H1054" i="4"/>
  <c r="I1054" i="4"/>
  <c r="U1052" i="4"/>
  <c r="T1052" i="4"/>
  <c r="V1052" i="4"/>
  <c r="S1052" i="4"/>
  <c r="R1052" i="4"/>
  <c r="Q1052" i="4"/>
  <c r="P1052" i="4"/>
  <c r="N1052" i="4"/>
  <c r="M1052" i="4"/>
  <c r="L1052" i="4"/>
  <c r="O1052" i="4"/>
  <c r="K1052" i="4"/>
  <c r="J1052" i="4"/>
  <c r="H1052" i="4"/>
  <c r="I1052" i="4"/>
  <c r="U1050" i="4"/>
  <c r="T1050" i="4"/>
  <c r="V1050" i="4"/>
  <c r="S1050" i="4"/>
  <c r="R1050" i="4"/>
  <c r="Q1050" i="4"/>
  <c r="P1050" i="4"/>
  <c r="N1050" i="4"/>
  <c r="M1050" i="4"/>
  <c r="L1050" i="4"/>
  <c r="O1050" i="4"/>
  <c r="K1050" i="4"/>
  <c r="J1050" i="4"/>
  <c r="H1050" i="4"/>
  <c r="I1050" i="4"/>
  <c r="U1048" i="4"/>
  <c r="T1048" i="4"/>
  <c r="V1048" i="4"/>
  <c r="S1048" i="4"/>
  <c r="R1048" i="4"/>
  <c r="Q1048" i="4"/>
  <c r="P1048" i="4"/>
  <c r="N1048" i="4"/>
  <c r="M1048" i="4"/>
  <c r="L1048" i="4"/>
  <c r="O1048" i="4"/>
  <c r="K1048" i="4"/>
  <c r="J1048" i="4"/>
  <c r="H1048" i="4"/>
  <c r="I1048" i="4"/>
  <c r="U1046" i="4"/>
  <c r="T1046" i="4"/>
  <c r="V1046" i="4"/>
  <c r="S1046" i="4"/>
  <c r="R1046" i="4"/>
  <c r="Q1046" i="4"/>
  <c r="P1046" i="4"/>
  <c r="N1046" i="4"/>
  <c r="M1046" i="4"/>
  <c r="L1046" i="4"/>
  <c r="O1046" i="4"/>
  <c r="K1046" i="4"/>
  <c r="J1046" i="4"/>
  <c r="H1046" i="4"/>
  <c r="I1046" i="4"/>
  <c r="U1044" i="4"/>
  <c r="T1044" i="4"/>
  <c r="V1044" i="4"/>
  <c r="S1044" i="4"/>
  <c r="R1044" i="4"/>
  <c r="Q1044" i="4"/>
  <c r="P1044" i="4"/>
  <c r="N1044" i="4"/>
  <c r="M1044" i="4"/>
  <c r="L1044" i="4"/>
  <c r="O1044" i="4"/>
  <c r="K1044" i="4"/>
  <c r="J1044" i="4"/>
  <c r="H1044" i="4"/>
  <c r="I1044" i="4"/>
  <c r="U1042" i="4"/>
  <c r="T1042" i="4"/>
  <c r="V1042" i="4"/>
  <c r="S1042" i="4"/>
  <c r="R1042" i="4"/>
  <c r="Q1042" i="4"/>
  <c r="P1042" i="4"/>
  <c r="N1042" i="4"/>
  <c r="M1042" i="4"/>
  <c r="L1042" i="4"/>
  <c r="O1042" i="4"/>
  <c r="K1042" i="4"/>
  <c r="J1042" i="4"/>
  <c r="H1042" i="4"/>
  <c r="I1042" i="4"/>
  <c r="U1040" i="4"/>
  <c r="T1040" i="4"/>
  <c r="V1040" i="4"/>
  <c r="S1040" i="4"/>
  <c r="R1040" i="4"/>
  <c r="Q1040" i="4"/>
  <c r="P1040" i="4"/>
  <c r="N1040" i="4"/>
  <c r="M1040" i="4"/>
  <c r="L1040" i="4"/>
  <c r="O1040" i="4"/>
  <c r="K1040" i="4"/>
  <c r="J1040" i="4"/>
  <c r="H1040" i="4"/>
  <c r="I1040" i="4"/>
  <c r="U1038" i="4"/>
  <c r="T1038" i="4"/>
  <c r="V1038" i="4"/>
  <c r="S1038" i="4"/>
  <c r="R1038" i="4"/>
  <c r="Q1038" i="4"/>
  <c r="P1038" i="4"/>
  <c r="N1038" i="4"/>
  <c r="M1038" i="4"/>
  <c r="L1038" i="4"/>
  <c r="O1038" i="4"/>
  <c r="K1038" i="4"/>
  <c r="J1038" i="4"/>
  <c r="H1038" i="4"/>
  <c r="I1038" i="4"/>
  <c r="U1036" i="4"/>
  <c r="T1036" i="4"/>
  <c r="V1036" i="4"/>
  <c r="S1036" i="4"/>
  <c r="R1036" i="4"/>
  <c r="Q1036" i="4"/>
  <c r="P1036" i="4"/>
  <c r="N1036" i="4"/>
  <c r="M1036" i="4"/>
  <c r="L1036" i="4"/>
  <c r="O1036" i="4"/>
  <c r="K1036" i="4"/>
  <c r="J1036" i="4"/>
  <c r="H1036" i="4"/>
  <c r="I1036" i="4"/>
  <c r="U1034" i="4"/>
  <c r="T1034" i="4"/>
  <c r="V1034" i="4"/>
  <c r="S1034" i="4"/>
  <c r="R1034" i="4"/>
  <c r="Q1034" i="4"/>
  <c r="P1034" i="4"/>
  <c r="N1034" i="4"/>
  <c r="M1034" i="4"/>
  <c r="L1034" i="4"/>
  <c r="O1034" i="4"/>
  <c r="K1034" i="4"/>
  <c r="J1034" i="4"/>
  <c r="H1034" i="4"/>
  <c r="I1034" i="4"/>
  <c r="U1032" i="4"/>
  <c r="T1032" i="4"/>
  <c r="V1032" i="4"/>
  <c r="S1032" i="4"/>
  <c r="R1032" i="4"/>
  <c r="Q1032" i="4"/>
  <c r="P1032" i="4"/>
  <c r="N1032" i="4"/>
  <c r="M1032" i="4"/>
  <c r="L1032" i="4"/>
  <c r="O1032" i="4"/>
  <c r="K1032" i="4"/>
  <c r="J1032" i="4"/>
  <c r="H1032" i="4"/>
  <c r="I1032" i="4"/>
  <c r="U1030" i="4"/>
  <c r="T1030" i="4"/>
  <c r="V1030" i="4"/>
  <c r="S1030" i="4"/>
  <c r="R1030" i="4"/>
  <c r="Q1030" i="4"/>
  <c r="P1030" i="4"/>
  <c r="N1030" i="4"/>
  <c r="M1030" i="4"/>
  <c r="L1030" i="4"/>
  <c r="O1030" i="4"/>
  <c r="K1030" i="4"/>
  <c r="J1030" i="4"/>
  <c r="H1030" i="4"/>
  <c r="I1030" i="4"/>
  <c r="U1028" i="4"/>
  <c r="T1028" i="4"/>
  <c r="V1028" i="4"/>
  <c r="S1028" i="4"/>
  <c r="R1028" i="4"/>
  <c r="Q1028" i="4"/>
  <c r="P1028" i="4"/>
  <c r="N1028" i="4"/>
  <c r="M1028" i="4"/>
  <c r="L1028" i="4"/>
  <c r="O1028" i="4"/>
  <c r="K1028" i="4"/>
  <c r="J1028" i="4"/>
  <c r="H1028" i="4"/>
  <c r="I1028" i="4"/>
  <c r="U1026" i="4"/>
  <c r="T1026" i="4"/>
  <c r="V1026" i="4"/>
  <c r="S1026" i="4"/>
  <c r="R1026" i="4"/>
  <c r="Q1026" i="4"/>
  <c r="P1026" i="4"/>
  <c r="N1026" i="4"/>
  <c r="M1026" i="4"/>
  <c r="L1026" i="4"/>
  <c r="O1026" i="4"/>
  <c r="K1026" i="4"/>
  <c r="J1026" i="4"/>
  <c r="H1026" i="4"/>
  <c r="I1026" i="4"/>
  <c r="U1024" i="4"/>
  <c r="T1024" i="4"/>
  <c r="V1024" i="4"/>
  <c r="S1024" i="4"/>
  <c r="R1024" i="4"/>
  <c r="Q1024" i="4"/>
  <c r="P1024" i="4"/>
  <c r="N1024" i="4"/>
  <c r="M1024" i="4"/>
  <c r="L1024" i="4"/>
  <c r="O1024" i="4"/>
  <c r="K1024" i="4"/>
  <c r="J1024" i="4"/>
  <c r="H1024" i="4"/>
  <c r="I1024" i="4"/>
  <c r="U1022" i="4"/>
  <c r="T1022" i="4"/>
  <c r="V1022" i="4"/>
  <c r="S1022" i="4"/>
  <c r="R1022" i="4"/>
  <c r="Q1022" i="4"/>
  <c r="P1022" i="4"/>
  <c r="N1022" i="4"/>
  <c r="M1022" i="4"/>
  <c r="L1022" i="4"/>
  <c r="O1022" i="4"/>
  <c r="K1022" i="4"/>
  <c r="J1022" i="4"/>
  <c r="H1022" i="4"/>
  <c r="I1022" i="4"/>
  <c r="U1020" i="4"/>
  <c r="T1020" i="4"/>
  <c r="V1020" i="4"/>
  <c r="S1020" i="4"/>
  <c r="R1020" i="4"/>
  <c r="Q1020" i="4"/>
  <c r="P1020" i="4"/>
  <c r="N1020" i="4"/>
  <c r="M1020" i="4"/>
  <c r="L1020" i="4"/>
  <c r="O1020" i="4"/>
  <c r="K1020" i="4"/>
  <c r="J1020" i="4"/>
  <c r="H1020" i="4"/>
  <c r="I1020" i="4"/>
  <c r="U1018" i="4"/>
  <c r="T1018" i="4"/>
  <c r="V1018" i="4"/>
  <c r="S1018" i="4"/>
  <c r="R1018" i="4"/>
  <c r="Q1018" i="4"/>
  <c r="P1018" i="4"/>
  <c r="N1018" i="4"/>
  <c r="M1018" i="4"/>
  <c r="L1018" i="4"/>
  <c r="O1018" i="4"/>
  <c r="K1018" i="4"/>
  <c r="J1018" i="4"/>
  <c r="H1018" i="4"/>
  <c r="I1018" i="4"/>
  <c r="U1016" i="4"/>
  <c r="T1016" i="4"/>
  <c r="V1016" i="4"/>
  <c r="S1016" i="4"/>
  <c r="R1016" i="4"/>
  <c r="Q1016" i="4"/>
  <c r="P1016" i="4"/>
  <c r="N1016" i="4"/>
  <c r="M1016" i="4"/>
  <c r="L1016" i="4"/>
  <c r="O1016" i="4"/>
  <c r="K1016" i="4"/>
  <c r="J1016" i="4"/>
  <c r="H1016" i="4"/>
  <c r="I1016" i="4"/>
  <c r="U1014" i="4"/>
  <c r="T1014" i="4"/>
  <c r="V1014" i="4"/>
  <c r="S1014" i="4"/>
  <c r="R1014" i="4"/>
  <c r="Q1014" i="4"/>
  <c r="P1014" i="4"/>
  <c r="N1014" i="4"/>
  <c r="M1014" i="4"/>
  <c r="L1014" i="4"/>
  <c r="O1014" i="4"/>
  <c r="K1014" i="4"/>
  <c r="J1014" i="4"/>
  <c r="H1014" i="4"/>
  <c r="I1014" i="4"/>
  <c r="U1012" i="4"/>
  <c r="T1012" i="4"/>
  <c r="V1012" i="4"/>
  <c r="S1012" i="4"/>
  <c r="R1012" i="4"/>
  <c r="Q1012" i="4"/>
  <c r="P1012" i="4"/>
  <c r="N1012" i="4"/>
  <c r="M1012" i="4"/>
  <c r="L1012" i="4"/>
  <c r="O1012" i="4"/>
  <c r="K1012" i="4"/>
  <c r="J1012" i="4"/>
  <c r="H1012" i="4"/>
  <c r="I1012" i="4"/>
  <c r="U1010" i="4"/>
  <c r="T1010" i="4"/>
  <c r="V1010" i="4"/>
  <c r="S1010" i="4"/>
  <c r="R1010" i="4"/>
  <c r="Q1010" i="4"/>
  <c r="P1010" i="4"/>
  <c r="N1010" i="4"/>
  <c r="M1010" i="4"/>
  <c r="L1010" i="4"/>
  <c r="O1010" i="4"/>
  <c r="K1010" i="4"/>
  <c r="J1010" i="4"/>
  <c r="H1010" i="4"/>
  <c r="I1010" i="4"/>
  <c r="U1008" i="4"/>
  <c r="T1008" i="4"/>
  <c r="V1008" i="4"/>
  <c r="S1008" i="4"/>
  <c r="R1008" i="4"/>
  <c r="Q1008" i="4"/>
  <c r="P1008" i="4"/>
  <c r="N1008" i="4"/>
  <c r="M1008" i="4"/>
  <c r="L1008" i="4"/>
  <c r="O1008" i="4"/>
  <c r="K1008" i="4"/>
  <c r="J1008" i="4"/>
  <c r="H1008" i="4"/>
  <c r="I1008" i="4"/>
  <c r="U1006" i="4"/>
  <c r="T1006" i="4"/>
  <c r="V1006" i="4"/>
  <c r="S1006" i="4"/>
  <c r="R1006" i="4"/>
  <c r="Q1006" i="4"/>
  <c r="P1006" i="4"/>
  <c r="N1006" i="4"/>
  <c r="M1006" i="4"/>
  <c r="L1006" i="4"/>
  <c r="O1006" i="4"/>
  <c r="K1006" i="4"/>
  <c r="J1006" i="4"/>
  <c r="H1006" i="4"/>
  <c r="I1006" i="4"/>
  <c r="U1004" i="4"/>
  <c r="T1004" i="4"/>
  <c r="V1004" i="4"/>
  <c r="S1004" i="4"/>
  <c r="R1004" i="4"/>
  <c r="Q1004" i="4"/>
  <c r="P1004" i="4"/>
  <c r="N1004" i="4"/>
  <c r="M1004" i="4"/>
  <c r="L1004" i="4"/>
  <c r="O1004" i="4"/>
  <c r="K1004" i="4"/>
  <c r="J1004" i="4"/>
  <c r="H1004" i="4"/>
  <c r="I1004" i="4"/>
  <c r="U1002" i="4"/>
  <c r="T1002" i="4"/>
  <c r="V1002" i="4"/>
  <c r="S1002" i="4"/>
  <c r="R1002" i="4"/>
  <c r="Q1002" i="4"/>
  <c r="P1002" i="4"/>
  <c r="N1002" i="4"/>
  <c r="M1002" i="4"/>
  <c r="L1002" i="4"/>
  <c r="O1002" i="4"/>
  <c r="K1002" i="4"/>
  <c r="J1002" i="4"/>
  <c r="H1002" i="4"/>
  <c r="I1002" i="4"/>
  <c r="U1000" i="4"/>
  <c r="T1000" i="4"/>
  <c r="V1000" i="4"/>
  <c r="S1000" i="4"/>
  <c r="R1000" i="4"/>
  <c r="Q1000" i="4"/>
  <c r="P1000" i="4"/>
  <c r="N1000" i="4"/>
  <c r="M1000" i="4"/>
  <c r="L1000" i="4"/>
  <c r="O1000" i="4"/>
  <c r="K1000" i="4"/>
  <c r="J1000" i="4"/>
  <c r="H1000" i="4"/>
  <c r="I1000" i="4"/>
  <c r="U998" i="4"/>
  <c r="T998" i="4"/>
  <c r="V998" i="4"/>
  <c r="S998" i="4"/>
  <c r="R998" i="4"/>
  <c r="Q998" i="4"/>
  <c r="P998" i="4"/>
  <c r="N998" i="4"/>
  <c r="M998" i="4"/>
  <c r="L998" i="4"/>
  <c r="O998" i="4"/>
  <c r="K998" i="4"/>
  <c r="J998" i="4"/>
  <c r="H998" i="4"/>
  <c r="I998" i="4"/>
  <c r="U996" i="4"/>
  <c r="T996" i="4"/>
  <c r="V996" i="4"/>
  <c r="S996" i="4"/>
  <c r="R996" i="4"/>
  <c r="Q996" i="4"/>
  <c r="P996" i="4"/>
  <c r="N996" i="4"/>
  <c r="M996" i="4"/>
  <c r="L996" i="4"/>
  <c r="O996" i="4"/>
  <c r="K996" i="4"/>
  <c r="J996" i="4"/>
  <c r="H996" i="4"/>
  <c r="I996" i="4"/>
  <c r="U994" i="4"/>
  <c r="T994" i="4"/>
  <c r="V994" i="4"/>
  <c r="S994" i="4"/>
  <c r="R994" i="4"/>
  <c r="Q994" i="4"/>
  <c r="P994" i="4"/>
  <c r="N994" i="4"/>
  <c r="M994" i="4"/>
  <c r="L994" i="4"/>
  <c r="O994" i="4"/>
  <c r="K994" i="4"/>
  <c r="J994" i="4"/>
  <c r="H994" i="4"/>
  <c r="I994" i="4"/>
  <c r="U992" i="4"/>
  <c r="T992" i="4"/>
  <c r="V992" i="4"/>
  <c r="S992" i="4"/>
  <c r="R992" i="4"/>
  <c r="Q992" i="4"/>
  <c r="P992" i="4"/>
  <c r="N992" i="4"/>
  <c r="M992" i="4"/>
  <c r="L992" i="4"/>
  <c r="O992" i="4"/>
  <c r="K992" i="4"/>
  <c r="J992" i="4"/>
  <c r="H992" i="4"/>
  <c r="I992" i="4"/>
  <c r="U990" i="4"/>
  <c r="T990" i="4"/>
  <c r="V990" i="4"/>
  <c r="S990" i="4"/>
  <c r="R990" i="4"/>
  <c r="Q990" i="4"/>
  <c r="P990" i="4"/>
  <c r="N990" i="4"/>
  <c r="M990" i="4"/>
  <c r="L990" i="4"/>
  <c r="O990" i="4"/>
  <c r="K990" i="4"/>
  <c r="J990" i="4"/>
  <c r="H990" i="4"/>
  <c r="I990" i="4"/>
  <c r="U988" i="4"/>
  <c r="T988" i="4"/>
  <c r="V988" i="4"/>
  <c r="S988" i="4"/>
  <c r="R988" i="4"/>
  <c r="Q988" i="4"/>
  <c r="P988" i="4"/>
  <c r="N988" i="4"/>
  <c r="M988" i="4"/>
  <c r="L988" i="4"/>
  <c r="O988" i="4"/>
  <c r="K988" i="4"/>
  <c r="J988" i="4"/>
  <c r="H988" i="4"/>
  <c r="I988" i="4"/>
  <c r="U986" i="4"/>
  <c r="T986" i="4"/>
  <c r="V986" i="4"/>
  <c r="S986" i="4"/>
  <c r="R986" i="4"/>
  <c r="Q986" i="4"/>
  <c r="P986" i="4"/>
  <c r="N986" i="4"/>
  <c r="M986" i="4"/>
  <c r="L986" i="4"/>
  <c r="O986" i="4"/>
  <c r="K986" i="4"/>
  <c r="J986" i="4"/>
  <c r="H986" i="4"/>
  <c r="I986" i="4"/>
  <c r="U984" i="4"/>
  <c r="T984" i="4"/>
  <c r="V984" i="4"/>
  <c r="S984" i="4"/>
  <c r="R984" i="4"/>
  <c r="Q984" i="4"/>
  <c r="P984" i="4"/>
  <c r="N984" i="4"/>
  <c r="M984" i="4"/>
  <c r="L984" i="4"/>
  <c r="O984" i="4"/>
  <c r="K984" i="4"/>
  <c r="J984" i="4"/>
  <c r="H984" i="4"/>
  <c r="I984" i="4"/>
  <c r="U982" i="4"/>
  <c r="T982" i="4"/>
  <c r="V982" i="4"/>
  <c r="S982" i="4"/>
  <c r="R982" i="4"/>
  <c r="O982" i="4"/>
  <c r="Q982" i="4"/>
  <c r="N982" i="4"/>
  <c r="M982" i="4"/>
  <c r="L982" i="4"/>
  <c r="P982" i="4"/>
  <c r="K982" i="4"/>
  <c r="J982" i="4"/>
  <c r="H982" i="4"/>
  <c r="I982" i="4"/>
  <c r="U980" i="4"/>
  <c r="T980" i="4"/>
  <c r="V980" i="4"/>
  <c r="S980" i="4"/>
  <c r="R980" i="4"/>
  <c r="O980" i="4"/>
  <c r="Q980" i="4"/>
  <c r="N980" i="4"/>
  <c r="M980" i="4"/>
  <c r="L980" i="4"/>
  <c r="P980" i="4"/>
  <c r="K980" i="4"/>
  <c r="J980" i="4"/>
  <c r="H980" i="4"/>
  <c r="I980" i="4"/>
  <c r="U978" i="4"/>
  <c r="T978" i="4"/>
  <c r="V978" i="4"/>
  <c r="S978" i="4"/>
  <c r="R978" i="4"/>
  <c r="O978" i="4"/>
  <c r="Q978" i="4"/>
  <c r="N978" i="4"/>
  <c r="M978" i="4"/>
  <c r="L978" i="4"/>
  <c r="P978" i="4"/>
  <c r="K978" i="4"/>
  <c r="J978" i="4"/>
  <c r="H978" i="4"/>
  <c r="I978" i="4"/>
  <c r="U976" i="4"/>
  <c r="T976" i="4"/>
  <c r="V976" i="4"/>
  <c r="S976" i="4"/>
  <c r="R976" i="4"/>
  <c r="O976" i="4"/>
  <c r="Q976" i="4"/>
  <c r="N976" i="4"/>
  <c r="M976" i="4"/>
  <c r="L976" i="4"/>
  <c r="P976" i="4"/>
  <c r="K976" i="4"/>
  <c r="J976" i="4"/>
  <c r="H976" i="4"/>
  <c r="I976" i="4"/>
  <c r="U974" i="4"/>
  <c r="T974" i="4"/>
  <c r="V974" i="4"/>
  <c r="S974" i="4"/>
  <c r="R974" i="4"/>
  <c r="O974" i="4"/>
  <c r="Q974" i="4"/>
  <c r="N974" i="4"/>
  <c r="M974" i="4"/>
  <c r="L974" i="4"/>
  <c r="P974" i="4"/>
  <c r="K974" i="4"/>
  <c r="J974" i="4"/>
  <c r="H974" i="4"/>
  <c r="I974" i="4"/>
  <c r="U972" i="4"/>
  <c r="T972" i="4"/>
  <c r="V972" i="4"/>
  <c r="S972" i="4"/>
  <c r="R972" i="4"/>
  <c r="O972" i="4"/>
  <c r="Q972" i="4"/>
  <c r="N972" i="4"/>
  <c r="M972" i="4"/>
  <c r="L972" i="4"/>
  <c r="P972" i="4"/>
  <c r="K972" i="4"/>
  <c r="J972" i="4"/>
  <c r="H972" i="4"/>
  <c r="I972" i="4"/>
  <c r="U970" i="4"/>
  <c r="T970" i="4"/>
  <c r="V970" i="4"/>
  <c r="S970" i="4"/>
  <c r="R970" i="4"/>
  <c r="O970" i="4"/>
  <c r="Q970" i="4"/>
  <c r="N970" i="4"/>
  <c r="M970" i="4"/>
  <c r="L970" i="4"/>
  <c r="P970" i="4"/>
  <c r="K970" i="4"/>
  <c r="J970" i="4"/>
  <c r="H970" i="4"/>
  <c r="I970" i="4"/>
  <c r="U968" i="4"/>
  <c r="T968" i="4"/>
  <c r="V968" i="4"/>
  <c r="S968" i="4"/>
  <c r="R968" i="4"/>
  <c r="O968" i="4"/>
  <c r="Q968" i="4"/>
  <c r="N968" i="4"/>
  <c r="M968" i="4"/>
  <c r="L968" i="4"/>
  <c r="P968" i="4"/>
  <c r="K968" i="4"/>
  <c r="J968" i="4"/>
  <c r="H968" i="4"/>
  <c r="I968" i="4"/>
  <c r="U966" i="4"/>
  <c r="T966" i="4"/>
  <c r="V966" i="4"/>
  <c r="S966" i="4"/>
  <c r="R966" i="4"/>
  <c r="O966" i="4"/>
  <c r="Q966" i="4"/>
  <c r="N966" i="4"/>
  <c r="M966" i="4"/>
  <c r="L966" i="4"/>
  <c r="P966" i="4"/>
  <c r="K966" i="4"/>
  <c r="J966" i="4"/>
  <c r="H966" i="4"/>
  <c r="I966" i="4"/>
  <c r="U964" i="4"/>
  <c r="T964" i="4"/>
  <c r="V964" i="4"/>
  <c r="S964" i="4"/>
  <c r="R964" i="4"/>
  <c r="O964" i="4"/>
  <c r="Q964" i="4"/>
  <c r="N964" i="4"/>
  <c r="M964" i="4"/>
  <c r="L964" i="4"/>
  <c r="P964" i="4"/>
  <c r="K964" i="4"/>
  <c r="J964" i="4"/>
  <c r="H964" i="4"/>
  <c r="I964" i="4"/>
  <c r="U962" i="4"/>
  <c r="T962" i="4"/>
  <c r="V962" i="4"/>
  <c r="S962" i="4"/>
  <c r="R962" i="4"/>
  <c r="O962" i="4"/>
  <c r="Q962" i="4"/>
  <c r="N962" i="4"/>
  <c r="M962" i="4"/>
  <c r="L962" i="4"/>
  <c r="P962" i="4"/>
  <c r="K962" i="4"/>
  <c r="J962" i="4"/>
  <c r="H962" i="4"/>
  <c r="I962" i="4"/>
  <c r="U960" i="4"/>
  <c r="T960" i="4"/>
  <c r="V960" i="4"/>
  <c r="S960" i="4"/>
  <c r="R960" i="4"/>
  <c r="O960" i="4"/>
  <c r="Q960" i="4"/>
  <c r="N960" i="4"/>
  <c r="M960" i="4"/>
  <c r="L960" i="4"/>
  <c r="P960" i="4"/>
  <c r="K960" i="4"/>
  <c r="J960" i="4"/>
  <c r="H960" i="4"/>
  <c r="I960" i="4"/>
  <c r="U958" i="4"/>
  <c r="T958" i="4"/>
  <c r="V958" i="4"/>
  <c r="S958" i="4"/>
  <c r="R958" i="4"/>
  <c r="O958" i="4"/>
  <c r="Q958" i="4"/>
  <c r="N958" i="4"/>
  <c r="M958" i="4"/>
  <c r="L958" i="4"/>
  <c r="P958" i="4"/>
  <c r="K958" i="4"/>
  <c r="J958" i="4"/>
  <c r="H958" i="4"/>
  <c r="I958" i="4"/>
  <c r="U956" i="4"/>
  <c r="T956" i="4"/>
  <c r="V956" i="4"/>
  <c r="S956" i="4"/>
  <c r="R956" i="4"/>
  <c r="O956" i="4"/>
  <c r="Q956" i="4"/>
  <c r="N956" i="4"/>
  <c r="M956" i="4"/>
  <c r="L956" i="4"/>
  <c r="P956" i="4"/>
  <c r="K956" i="4"/>
  <c r="J956" i="4"/>
  <c r="H956" i="4"/>
  <c r="I956" i="4"/>
  <c r="U954" i="4"/>
  <c r="T954" i="4"/>
  <c r="V954" i="4"/>
  <c r="S954" i="4"/>
  <c r="R954" i="4"/>
  <c r="O954" i="4"/>
  <c r="Q954" i="4"/>
  <c r="N954" i="4"/>
  <c r="M954" i="4"/>
  <c r="L954" i="4"/>
  <c r="P954" i="4"/>
  <c r="K954" i="4"/>
  <c r="J954" i="4"/>
  <c r="H954" i="4"/>
  <c r="I954" i="4"/>
  <c r="U952" i="4"/>
  <c r="T952" i="4"/>
  <c r="V952" i="4"/>
  <c r="S952" i="4"/>
  <c r="R952" i="4"/>
  <c r="O952" i="4"/>
  <c r="Q952" i="4"/>
  <c r="N952" i="4"/>
  <c r="M952" i="4"/>
  <c r="L952" i="4"/>
  <c r="P952" i="4"/>
  <c r="K952" i="4"/>
  <c r="J952" i="4"/>
  <c r="H952" i="4"/>
  <c r="I952" i="4"/>
  <c r="U950" i="4"/>
  <c r="T950" i="4"/>
  <c r="V950" i="4"/>
  <c r="S950" i="4"/>
  <c r="R950" i="4"/>
  <c r="O950" i="4"/>
  <c r="Q950" i="4"/>
  <c r="N950" i="4"/>
  <c r="M950" i="4"/>
  <c r="L950" i="4"/>
  <c r="P950" i="4"/>
  <c r="K950" i="4"/>
  <c r="J950" i="4"/>
  <c r="H950" i="4"/>
  <c r="I950" i="4"/>
  <c r="U948" i="4"/>
  <c r="T948" i="4"/>
  <c r="V948" i="4"/>
  <c r="S948" i="4"/>
  <c r="R948" i="4"/>
  <c r="O948" i="4"/>
  <c r="Q948" i="4"/>
  <c r="N948" i="4"/>
  <c r="M948" i="4"/>
  <c r="L948" i="4"/>
  <c r="P948" i="4"/>
  <c r="K948" i="4"/>
  <c r="J948" i="4"/>
  <c r="H948" i="4"/>
  <c r="I948" i="4"/>
  <c r="U946" i="4"/>
  <c r="T946" i="4"/>
  <c r="V946" i="4"/>
  <c r="S946" i="4"/>
  <c r="R946" i="4"/>
  <c r="O946" i="4"/>
  <c r="Q946" i="4"/>
  <c r="P946" i="4"/>
  <c r="N946" i="4"/>
  <c r="M946" i="4"/>
  <c r="L946" i="4"/>
  <c r="K946" i="4"/>
  <c r="J946" i="4"/>
  <c r="H946" i="4"/>
  <c r="I946" i="4"/>
  <c r="U944" i="4"/>
  <c r="T944" i="4"/>
  <c r="V944" i="4"/>
  <c r="S944" i="4"/>
  <c r="R944" i="4"/>
  <c r="O944" i="4"/>
  <c r="Q944" i="4"/>
  <c r="P944" i="4"/>
  <c r="N944" i="4"/>
  <c r="M944" i="4"/>
  <c r="L944" i="4"/>
  <c r="K944" i="4"/>
  <c r="J944" i="4"/>
  <c r="H944" i="4"/>
  <c r="I944" i="4"/>
  <c r="U942" i="4"/>
  <c r="T942" i="4"/>
  <c r="V942" i="4"/>
  <c r="S942" i="4"/>
  <c r="R942" i="4"/>
  <c r="O942" i="4"/>
  <c r="Q942" i="4"/>
  <c r="P942" i="4"/>
  <c r="N942" i="4"/>
  <c r="M942" i="4"/>
  <c r="L942" i="4"/>
  <c r="K942" i="4"/>
  <c r="J942" i="4"/>
  <c r="H942" i="4"/>
  <c r="I942" i="4"/>
  <c r="U940" i="4"/>
  <c r="T940" i="4"/>
  <c r="V940" i="4"/>
  <c r="S940" i="4"/>
  <c r="R940" i="4"/>
  <c r="O940" i="4"/>
  <c r="Q940" i="4"/>
  <c r="P940" i="4"/>
  <c r="N940" i="4"/>
  <c r="M940" i="4"/>
  <c r="L940" i="4"/>
  <c r="K940" i="4"/>
  <c r="J940" i="4"/>
  <c r="H940" i="4"/>
  <c r="I940" i="4"/>
  <c r="U938" i="4"/>
  <c r="T938" i="4"/>
  <c r="V938" i="4"/>
  <c r="S938" i="4"/>
  <c r="R938" i="4"/>
  <c r="O938" i="4"/>
  <c r="Q938" i="4"/>
  <c r="P938" i="4"/>
  <c r="N938" i="4"/>
  <c r="M938" i="4"/>
  <c r="L938" i="4"/>
  <c r="K938" i="4"/>
  <c r="J938" i="4"/>
  <c r="H938" i="4"/>
  <c r="I938" i="4"/>
  <c r="U936" i="4"/>
  <c r="T936" i="4"/>
  <c r="V936" i="4"/>
  <c r="S936" i="4"/>
  <c r="R936" i="4"/>
  <c r="O936" i="4"/>
  <c r="Q936" i="4"/>
  <c r="P936" i="4"/>
  <c r="N936" i="4"/>
  <c r="M936" i="4"/>
  <c r="L936" i="4"/>
  <c r="K936" i="4"/>
  <c r="J936" i="4"/>
  <c r="H936" i="4"/>
  <c r="I936" i="4"/>
  <c r="U934" i="4"/>
  <c r="T934" i="4"/>
  <c r="V934" i="4"/>
  <c r="S934" i="4"/>
  <c r="R934" i="4"/>
  <c r="O934" i="4"/>
  <c r="Q934" i="4"/>
  <c r="P934" i="4"/>
  <c r="N934" i="4"/>
  <c r="M934" i="4"/>
  <c r="L934" i="4"/>
  <c r="K934" i="4"/>
  <c r="J934" i="4"/>
  <c r="H934" i="4"/>
  <c r="I934" i="4"/>
  <c r="U932" i="4"/>
  <c r="T932" i="4"/>
  <c r="V932" i="4"/>
  <c r="S932" i="4"/>
  <c r="R932" i="4"/>
  <c r="O932" i="4"/>
  <c r="Q932" i="4"/>
  <c r="P932" i="4"/>
  <c r="N932" i="4"/>
  <c r="M932" i="4"/>
  <c r="L932" i="4"/>
  <c r="K932" i="4"/>
  <c r="J932" i="4"/>
  <c r="H932" i="4"/>
  <c r="I932" i="4"/>
  <c r="U930" i="4"/>
  <c r="T930" i="4"/>
  <c r="V930" i="4"/>
  <c r="S930" i="4"/>
  <c r="R930" i="4"/>
  <c r="O930" i="4"/>
  <c r="Q930" i="4"/>
  <c r="P930" i="4"/>
  <c r="N930" i="4"/>
  <c r="M930" i="4"/>
  <c r="L930" i="4"/>
  <c r="K930" i="4"/>
  <c r="J930" i="4"/>
  <c r="H930" i="4"/>
  <c r="I930" i="4"/>
  <c r="U928" i="4"/>
  <c r="T928" i="4"/>
  <c r="V928" i="4"/>
  <c r="S928" i="4"/>
  <c r="R928" i="4"/>
  <c r="O928" i="4"/>
  <c r="Q928" i="4"/>
  <c r="P928" i="4"/>
  <c r="N928" i="4"/>
  <c r="M928" i="4"/>
  <c r="L928" i="4"/>
  <c r="K928" i="4"/>
  <c r="J928" i="4"/>
  <c r="H928" i="4"/>
  <c r="I928" i="4"/>
  <c r="U926" i="4"/>
  <c r="T926" i="4"/>
  <c r="V926" i="4"/>
  <c r="S926" i="4"/>
  <c r="R926" i="4"/>
  <c r="O926" i="4"/>
  <c r="Q926" i="4"/>
  <c r="P926" i="4"/>
  <c r="N926" i="4"/>
  <c r="M926" i="4"/>
  <c r="L926" i="4"/>
  <c r="K926" i="4"/>
  <c r="J926" i="4"/>
  <c r="H926" i="4"/>
  <c r="I926" i="4"/>
  <c r="U924" i="4"/>
  <c r="T924" i="4"/>
  <c r="V924" i="4"/>
  <c r="S924" i="4"/>
  <c r="R924" i="4"/>
  <c r="O924" i="4"/>
  <c r="Q924" i="4"/>
  <c r="P924" i="4"/>
  <c r="N924" i="4"/>
  <c r="M924" i="4"/>
  <c r="L924" i="4"/>
  <c r="K924" i="4"/>
  <c r="J924" i="4"/>
  <c r="H924" i="4"/>
  <c r="I924" i="4"/>
  <c r="U922" i="4"/>
  <c r="T922" i="4"/>
  <c r="V922" i="4"/>
  <c r="S922" i="4"/>
  <c r="R922" i="4"/>
  <c r="O922" i="4"/>
  <c r="Q922" i="4"/>
  <c r="P922" i="4"/>
  <c r="N922" i="4"/>
  <c r="M922" i="4"/>
  <c r="L922" i="4"/>
  <c r="K922" i="4"/>
  <c r="J922" i="4"/>
  <c r="H922" i="4"/>
  <c r="I922" i="4"/>
  <c r="U920" i="4"/>
  <c r="T920" i="4"/>
  <c r="V920" i="4"/>
  <c r="S920" i="4"/>
  <c r="R920" i="4"/>
  <c r="O920" i="4"/>
  <c r="Q920" i="4"/>
  <c r="P920" i="4"/>
  <c r="N920" i="4"/>
  <c r="M920" i="4"/>
  <c r="L920" i="4"/>
  <c r="K920" i="4"/>
  <c r="J920" i="4"/>
  <c r="H920" i="4"/>
  <c r="I920" i="4"/>
  <c r="U918" i="4"/>
  <c r="T918" i="4"/>
  <c r="V918" i="4"/>
  <c r="S918" i="4"/>
  <c r="R918" i="4"/>
  <c r="O918" i="4"/>
  <c r="Q918" i="4"/>
  <c r="P918" i="4"/>
  <c r="N918" i="4"/>
  <c r="M918" i="4"/>
  <c r="L918" i="4"/>
  <c r="K918" i="4"/>
  <c r="J918" i="4"/>
  <c r="H918" i="4"/>
  <c r="I918" i="4"/>
  <c r="U916" i="4"/>
  <c r="T916" i="4"/>
  <c r="V916" i="4"/>
  <c r="S916" i="4"/>
  <c r="R916" i="4"/>
  <c r="O916" i="4"/>
  <c r="Q916" i="4"/>
  <c r="P916" i="4"/>
  <c r="N916" i="4"/>
  <c r="M916" i="4"/>
  <c r="L916" i="4"/>
  <c r="K916" i="4"/>
  <c r="J916" i="4"/>
  <c r="H916" i="4"/>
  <c r="I916" i="4"/>
  <c r="U914" i="4"/>
  <c r="T914" i="4"/>
  <c r="V914" i="4"/>
  <c r="S914" i="4"/>
  <c r="R914" i="4"/>
  <c r="O914" i="4"/>
  <c r="Q914" i="4"/>
  <c r="P914" i="4"/>
  <c r="N914" i="4"/>
  <c r="M914" i="4"/>
  <c r="L914" i="4"/>
  <c r="K914" i="4"/>
  <c r="J914" i="4"/>
  <c r="H914" i="4"/>
  <c r="I914" i="4"/>
  <c r="U912" i="4"/>
  <c r="T912" i="4"/>
  <c r="V912" i="4"/>
  <c r="S912" i="4"/>
  <c r="R912" i="4"/>
  <c r="O912" i="4"/>
  <c r="Q912" i="4"/>
  <c r="P912" i="4"/>
  <c r="N912" i="4"/>
  <c r="M912" i="4"/>
  <c r="L912" i="4"/>
  <c r="K912" i="4"/>
  <c r="J912" i="4"/>
  <c r="H912" i="4"/>
  <c r="I912" i="4"/>
  <c r="U910" i="4"/>
  <c r="T910" i="4"/>
  <c r="V910" i="4"/>
  <c r="S910" i="4"/>
  <c r="R910" i="4"/>
  <c r="O910" i="4"/>
  <c r="Q910" i="4"/>
  <c r="P910" i="4"/>
  <c r="N910" i="4"/>
  <c r="M910" i="4"/>
  <c r="L910" i="4"/>
  <c r="K910" i="4"/>
  <c r="J910" i="4"/>
  <c r="H910" i="4"/>
  <c r="I910" i="4"/>
  <c r="U908" i="4"/>
  <c r="T908" i="4"/>
  <c r="V908" i="4"/>
  <c r="S908" i="4"/>
  <c r="R908" i="4"/>
  <c r="O908" i="4"/>
  <c r="Q908" i="4"/>
  <c r="P908" i="4"/>
  <c r="N908" i="4"/>
  <c r="M908" i="4"/>
  <c r="L908" i="4"/>
  <c r="K908" i="4"/>
  <c r="J908" i="4"/>
  <c r="H908" i="4"/>
  <c r="I908" i="4"/>
  <c r="U906" i="4"/>
  <c r="T906" i="4"/>
  <c r="V906" i="4"/>
  <c r="S906" i="4"/>
  <c r="R906" i="4"/>
  <c r="O906" i="4"/>
  <c r="Q906" i="4"/>
  <c r="P906" i="4"/>
  <c r="N906" i="4"/>
  <c r="M906" i="4"/>
  <c r="L906" i="4"/>
  <c r="K906" i="4"/>
  <c r="J906" i="4"/>
  <c r="H906" i="4"/>
  <c r="I906" i="4"/>
  <c r="U904" i="4"/>
  <c r="T904" i="4"/>
  <c r="V904" i="4"/>
  <c r="S904" i="4"/>
  <c r="R904" i="4"/>
  <c r="O904" i="4"/>
  <c r="Q904" i="4"/>
  <c r="P904" i="4"/>
  <c r="N904" i="4"/>
  <c r="M904" i="4"/>
  <c r="L904" i="4"/>
  <c r="K904" i="4"/>
  <c r="J904" i="4"/>
  <c r="H904" i="4"/>
  <c r="I904" i="4"/>
  <c r="U902" i="4"/>
  <c r="T902" i="4"/>
  <c r="V902" i="4"/>
  <c r="S902" i="4"/>
  <c r="R902" i="4"/>
  <c r="O902" i="4"/>
  <c r="Q902" i="4"/>
  <c r="P902" i="4"/>
  <c r="N902" i="4"/>
  <c r="M902" i="4"/>
  <c r="L902" i="4"/>
  <c r="K902" i="4"/>
  <c r="J902" i="4"/>
  <c r="H902" i="4"/>
  <c r="I902" i="4"/>
  <c r="U900" i="4"/>
  <c r="T900" i="4"/>
  <c r="V900" i="4"/>
  <c r="S900" i="4"/>
  <c r="R900" i="4"/>
  <c r="O900" i="4"/>
  <c r="Q900" i="4"/>
  <c r="P900" i="4"/>
  <c r="N900" i="4"/>
  <c r="M900" i="4"/>
  <c r="L900" i="4"/>
  <c r="K900" i="4"/>
  <c r="J900" i="4"/>
  <c r="H900" i="4"/>
  <c r="I900" i="4"/>
  <c r="U898" i="4"/>
  <c r="T898" i="4"/>
  <c r="V898" i="4"/>
  <c r="S898" i="4"/>
  <c r="R898" i="4"/>
  <c r="O898" i="4"/>
  <c r="Q898" i="4"/>
  <c r="P898" i="4"/>
  <c r="N898" i="4"/>
  <c r="M898" i="4"/>
  <c r="L898" i="4"/>
  <c r="K898" i="4"/>
  <c r="J898" i="4"/>
  <c r="H898" i="4"/>
  <c r="I898" i="4"/>
  <c r="U896" i="4"/>
  <c r="T896" i="4"/>
  <c r="V896" i="4"/>
  <c r="S896" i="4"/>
  <c r="R896" i="4"/>
  <c r="O896" i="4"/>
  <c r="Q896" i="4"/>
  <c r="P896" i="4"/>
  <c r="N896" i="4"/>
  <c r="M896" i="4"/>
  <c r="L896" i="4"/>
  <c r="K896" i="4"/>
  <c r="J896" i="4"/>
  <c r="H896" i="4"/>
  <c r="I896" i="4"/>
  <c r="U894" i="4"/>
  <c r="T894" i="4"/>
  <c r="V894" i="4"/>
  <c r="S894" i="4"/>
  <c r="R894" i="4"/>
  <c r="O894" i="4"/>
  <c r="Q894" i="4"/>
  <c r="P894" i="4"/>
  <c r="N894" i="4"/>
  <c r="M894" i="4"/>
  <c r="L894" i="4"/>
  <c r="K894" i="4"/>
  <c r="J894" i="4"/>
  <c r="H894" i="4"/>
  <c r="I894" i="4"/>
  <c r="U892" i="4"/>
  <c r="T892" i="4"/>
  <c r="V892" i="4"/>
  <c r="S892" i="4"/>
  <c r="R892" i="4"/>
  <c r="O892" i="4"/>
  <c r="Q892" i="4"/>
  <c r="P892" i="4"/>
  <c r="N892" i="4"/>
  <c r="M892" i="4"/>
  <c r="L892" i="4"/>
  <c r="K892" i="4"/>
  <c r="J892" i="4"/>
  <c r="H892" i="4"/>
  <c r="I892" i="4"/>
  <c r="U890" i="4"/>
  <c r="T890" i="4"/>
  <c r="V890" i="4"/>
  <c r="S890" i="4"/>
  <c r="R890" i="4"/>
  <c r="O890" i="4"/>
  <c r="Q890" i="4"/>
  <c r="P890" i="4"/>
  <c r="N890" i="4"/>
  <c r="M890" i="4"/>
  <c r="L890" i="4"/>
  <c r="K890" i="4"/>
  <c r="J890" i="4"/>
  <c r="H890" i="4"/>
  <c r="I890" i="4"/>
  <c r="U888" i="4"/>
  <c r="T888" i="4"/>
  <c r="V888" i="4"/>
  <c r="S888" i="4"/>
  <c r="R888" i="4"/>
  <c r="O888" i="4"/>
  <c r="Q888" i="4"/>
  <c r="P888" i="4"/>
  <c r="N888" i="4"/>
  <c r="M888" i="4"/>
  <c r="L888" i="4"/>
  <c r="K888" i="4"/>
  <c r="J888" i="4"/>
  <c r="H888" i="4"/>
  <c r="I888" i="4"/>
  <c r="U886" i="4"/>
  <c r="T886" i="4"/>
  <c r="V886" i="4"/>
  <c r="S886" i="4"/>
  <c r="R886" i="4"/>
  <c r="O886" i="4"/>
  <c r="Q886" i="4"/>
  <c r="P886" i="4"/>
  <c r="N886" i="4"/>
  <c r="M886" i="4"/>
  <c r="L886" i="4"/>
  <c r="K886" i="4"/>
  <c r="J886" i="4"/>
  <c r="H886" i="4"/>
  <c r="I886" i="4"/>
  <c r="U884" i="4"/>
  <c r="T884" i="4"/>
  <c r="V884" i="4"/>
  <c r="S884" i="4"/>
  <c r="R884" i="4"/>
  <c r="O884" i="4"/>
  <c r="Q884" i="4"/>
  <c r="P884" i="4"/>
  <c r="N884" i="4"/>
  <c r="M884" i="4"/>
  <c r="L884" i="4"/>
  <c r="K884" i="4"/>
  <c r="J884" i="4"/>
  <c r="H884" i="4"/>
  <c r="I884" i="4"/>
  <c r="U882" i="4"/>
  <c r="T882" i="4"/>
  <c r="V882" i="4"/>
  <c r="S882" i="4"/>
  <c r="R882" i="4"/>
  <c r="O882" i="4"/>
  <c r="Q882" i="4"/>
  <c r="P882" i="4"/>
  <c r="N882" i="4"/>
  <c r="M882" i="4"/>
  <c r="L882" i="4"/>
  <c r="K882" i="4"/>
  <c r="J882" i="4"/>
  <c r="H882" i="4"/>
  <c r="I882" i="4"/>
  <c r="U880" i="4"/>
  <c r="T880" i="4"/>
  <c r="V880" i="4"/>
  <c r="S880" i="4"/>
  <c r="R880" i="4"/>
  <c r="O880" i="4"/>
  <c r="Q880" i="4"/>
  <c r="P880" i="4"/>
  <c r="N880" i="4"/>
  <c r="M880" i="4"/>
  <c r="L880" i="4"/>
  <c r="K880" i="4"/>
  <c r="J880" i="4"/>
  <c r="H880" i="4"/>
  <c r="I880" i="4"/>
  <c r="U878" i="4"/>
  <c r="T878" i="4"/>
  <c r="V878" i="4"/>
  <c r="S878" i="4"/>
  <c r="R878" i="4"/>
  <c r="O878" i="4"/>
  <c r="Q878" i="4"/>
  <c r="P878" i="4"/>
  <c r="N878" i="4"/>
  <c r="M878" i="4"/>
  <c r="L878" i="4"/>
  <c r="K878" i="4"/>
  <c r="J878" i="4"/>
  <c r="H878" i="4"/>
  <c r="I878" i="4"/>
  <c r="U876" i="4"/>
  <c r="T876" i="4"/>
  <c r="V876" i="4"/>
  <c r="S876" i="4"/>
  <c r="R876" i="4"/>
  <c r="O876" i="4"/>
  <c r="Q876" i="4"/>
  <c r="P876" i="4"/>
  <c r="N876" i="4"/>
  <c r="M876" i="4"/>
  <c r="L876" i="4"/>
  <c r="K876" i="4"/>
  <c r="J876" i="4"/>
  <c r="H876" i="4"/>
  <c r="I876" i="4"/>
  <c r="U874" i="4"/>
  <c r="T874" i="4"/>
  <c r="V874" i="4"/>
  <c r="S874" i="4"/>
  <c r="R874" i="4"/>
  <c r="O874" i="4"/>
  <c r="Q874" i="4"/>
  <c r="P874" i="4"/>
  <c r="N874" i="4"/>
  <c r="M874" i="4"/>
  <c r="L874" i="4"/>
  <c r="K874" i="4"/>
  <c r="J874" i="4"/>
  <c r="H874" i="4"/>
  <c r="I874" i="4"/>
  <c r="U872" i="4"/>
  <c r="T872" i="4"/>
  <c r="V872" i="4"/>
  <c r="S872" i="4"/>
  <c r="R872" i="4"/>
  <c r="O872" i="4"/>
  <c r="Q872" i="4"/>
  <c r="P872" i="4"/>
  <c r="N872" i="4"/>
  <c r="M872" i="4"/>
  <c r="L872" i="4"/>
  <c r="K872" i="4"/>
  <c r="J872" i="4"/>
  <c r="H872" i="4"/>
  <c r="I872" i="4"/>
  <c r="U870" i="4"/>
  <c r="T870" i="4"/>
  <c r="V870" i="4"/>
  <c r="S870" i="4"/>
  <c r="R870" i="4"/>
  <c r="O870" i="4"/>
  <c r="Q870" i="4"/>
  <c r="P870" i="4"/>
  <c r="N870" i="4"/>
  <c r="M870" i="4"/>
  <c r="L870" i="4"/>
  <c r="K870" i="4"/>
  <c r="J870" i="4"/>
  <c r="H870" i="4"/>
  <c r="I870" i="4"/>
  <c r="U868" i="4"/>
  <c r="T868" i="4"/>
  <c r="V868" i="4"/>
  <c r="S868" i="4"/>
  <c r="R868" i="4"/>
  <c r="O868" i="4"/>
  <c r="Q868" i="4"/>
  <c r="P868" i="4"/>
  <c r="N868" i="4"/>
  <c r="M868" i="4"/>
  <c r="L868" i="4"/>
  <c r="K868" i="4"/>
  <c r="J868" i="4"/>
  <c r="H868" i="4"/>
  <c r="I868" i="4"/>
  <c r="U866" i="4"/>
  <c r="T866" i="4"/>
  <c r="V866" i="4"/>
  <c r="S866" i="4"/>
  <c r="R866" i="4"/>
  <c r="O866" i="4"/>
  <c r="Q866" i="4"/>
  <c r="P866" i="4"/>
  <c r="N866" i="4"/>
  <c r="M866" i="4"/>
  <c r="L866" i="4"/>
  <c r="K866" i="4"/>
  <c r="J866" i="4"/>
  <c r="H866" i="4"/>
  <c r="I866" i="4"/>
  <c r="U864" i="4"/>
  <c r="T864" i="4"/>
  <c r="V864" i="4"/>
  <c r="S864" i="4"/>
  <c r="R864" i="4"/>
  <c r="O864" i="4"/>
  <c r="Q864" i="4"/>
  <c r="P864" i="4"/>
  <c r="N864" i="4"/>
  <c r="M864" i="4"/>
  <c r="L864" i="4"/>
  <c r="K864" i="4"/>
  <c r="J864" i="4"/>
  <c r="H864" i="4"/>
  <c r="I864" i="4"/>
  <c r="U862" i="4"/>
  <c r="T862" i="4"/>
  <c r="V862" i="4"/>
  <c r="S862" i="4"/>
  <c r="R862" i="4"/>
  <c r="O862" i="4"/>
  <c r="Q862" i="4"/>
  <c r="P862" i="4"/>
  <c r="N862" i="4"/>
  <c r="M862" i="4"/>
  <c r="L862" i="4"/>
  <c r="K862" i="4"/>
  <c r="J862" i="4"/>
  <c r="H862" i="4"/>
  <c r="I862" i="4"/>
  <c r="U860" i="4"/>
  <c r="T860" i="4"/>
  <c r="V860" i="4"/>
  <c r="S860" i="4"/>
  <c r="R860" i="4"/>
  <c r="O860" i="4"/>
  <c r="Q860" i="4"/>
  <c r="P860" i="4"/>
  <c r="N860" i="4"/>
  <c r="M860" i="4"/>
  <c r="L860" i="4"/>
  <c r="K860" i="4"/>
  <c r="J860" i="4"/>
  <c r="H860" i="4"/>
  <c r="I860" i="4"/>
  <c r="U858" i="4"/>
  <c r="T858" i="4"/>
  <c r="V858" i="4"/>
  <c r="S858" i="4"/>
  <c r="R858" i="4"/>
  <c r="O858" i="4"/>
  <c r="Q858" i="4"/>
  <c r="P858" i="4"/>
  <c r="N858" i="4"/>
  <c r="M858" i="4"/>
  <c r="L858" i="4"/>
  <c r="K858" i="4"/>
  <c r="J858" i="4"/>
  <c r="H858" i="4"/>
  <c r="I858" i="4"/>
  <c r="U856" i="4"/>
  <c r="T856" i="4"/>
  <c r="V856" i="4"/>
  <c r="S856" i="4"/>
  <c r="R856" i="4"/>
  <c r="O856" i="4"/>
  <c r="Q856" i="4"/>
  <c r="P856" i="4"/>
  <c r="N856" i="4"/>
  <c r="M856" i="4"/>
  <c r="L856" i="4"/>
  <c r="K856" i="4"/>
  <c r="J856" i="4"/>
  <c r="H856" i="4"/>
  <c r="I856" i="4"/>
  <c r="U854" i="4"/>
  <c r="T854" i="4"/>
  <c r="V854" i="4"/>
  <c r="S854" i="4"/>
  <c r="R854" i="4"/>
  <c r="O854" i="4"/>
  <c r="Q854" i="4"/>
  <c r="P854" i="4"/>
  <c r="N854" i="4"/>
  <c r="M854" i="4"/>
  <c r="L854" i="4"/>
  <c r="K854" i="4"/>
  <c r="J854" i="4"/>
  <c r="H854" i="4"/>
  <c r="I854" i="4"/>
  <c r="U852" i="4"/>
  <c r="T852" i="4"/>
  <c r="V852" i="4"/>
  <c r="S852" i="4"/>
  <c r="R852" i="4"/>
  <c r="O852" i="4"/>
  <c r="Q852" i="4"/>
  <c r="P852" i="4"/>
  <c r="N852" i="4"/>
  <c r="M852" i="4"/>
  <c r="L852" i="4"/>
  <c r="K852" i="4"/>
  <c r="J852" i="4"/>
  <c r="H852" i="4"/>
  <c r="I852" i="4"/>
  <c r="U850" i="4"/>
  <c r="T850" i="4"/>
  <c r="V850" i="4"/>
  <c r="S850" i="4"/>
  <c r="R850" i="4"/>
  <c r="O850" i="4"/>
  <c r="Q850" i="4"/>
  <c r="P850" i="4"/>
  <c r="N850" i="4"/>
  <c r="M850" i="4"/>
  <c r="L850" i="4"/>
  <c r="K850" i="4"/>
  <c r="J850" i="4"/>
  <c r="H850" i="4"/>
  <c r="I850" i="4"/>
  <c r="U848" i="4"/>
  <c r="T848" i="4"/>
  <c r="V848" i="4"/>
  <c r="S848" i="4"/>
  <c r="R848" i="4"/>
  <c r="O848" i="4"/>
  <c r="Q848" i="4"/>
  <c r="P848" i="4"/>
  <c r="N848" i="4"/>
  <c r="M848" i="4"/>
  <c r="L848" i="4"/>
  <c r="K848" i="4"/>
  <c r="J848" i="4"/>
  <c r="H848" i="4"/>
  <c r="I848" i="4"/>
  <c r="U846" i="4"/>
  <c r="T846" i="4"/>
  <c r="V846" i="4"/>
  <c r="S846" i="4"/>
  <c r="R846" i="4"/>
  <c r="O846" i="4"/>
  <c r="Q846" i="4"/>
  <c r="P846" i="4"/>
  <c r="N846" i="4"/>
  <c r="M846" i="4"/>
  <c r="L846" i="4"/>
  <c r="K846" i="4"/>
  <c r="J846" i="4"/>
  <c r="H846" i="4"/>
  <c r="I846" i="4"/>
  <c r="U844" i="4"/>
  <c r="T844" i="4"/>
  <c r="V844" i="4"/>
  <c r="S844" i="4"/>
  <c r="R844" i="4"/>
  <c r="O844" i="4"/>
  <c r="Q844" i="4"/>
  <c r="P844" i="4"/>
  <c r="N844" i="4"/>
  <c r="M844" i="4"/>
  <c r="L844" i="4"/>
  <c r="K844" i="4"/>
  <c r="J844" i="4"/>
  <c r="H844" i="4"/>
  <c r="I844" i="4"/>
  <c r="U842" i="4"/>
  <c r="T842" i="4"/>
  <c r="V842" i="4"/>
  <c r="S842" i="4"/>
  <c r="R842" i="4"/>
  <c r="O842" i="4"/>
  <c r="Q842" i="4"/>
  <c r="P842" i="4"/>
  <c r="N842" i="4"/>
  <c r="M842" i="4"/>
  <c r="L842" i="4"/>
  <c r="K842" i="4"/>
  <c r="J842" i="4"/>
  <c r="H842" i="4"/>
  <c r="I842" i="4"/>
  <c r="U840" i="4"/>
  <c r="T840" i="4"/>
  <c r="V840" i="4"/>
  <c r="S840" i="4"/>
  <c r="R840" i="4"/>
  <c r="O840" i="4"/>
  <c r="Q840" i="4"/>
  <c r="P840" i="4"/>
  <c r="N840" i="4"/>
  <c r="M840" i="4"/>
  <c r="L840" i="4"/>
  <c r="K840" i="4"/>
  <c r="J840" i="4"/>
  <c r="H840" i="4"/>
  <c r="I840" i="4"/>
  <c r="U838" i="4"/>
  <c r="T838" i="4"/>
  <c r="V838" i="4"/>
  <c r="S838" i="4"/>
  <c r="R838" i="4"/>
  <c r="O838" i="4"/>
  <c r="Q838" i="4"/>
  <c r="P838" i="4"/>
  <c r="N838" i="4"/>
  <c r="M838" i="4"/>
  <c r="L838" i="4"/>
  <c r="K838" i="4"/>
  <c r="J838" i="4"/>
  <c r="H838" i="4"/>
  <c r="I838" i="4"/>
  <c r="U836" i="4"/>
  <c r="T836" i="4"/>
  <c r="V836" i="4"/>
  <c r="S836" i="4"/>
  <c r="R836" i="4"/>
  <c r="O836" i="4"/>
  <c r="Q836" i="4"/>
  <c r="P836" i="4"/>
  <c r="N836" i="4"/>
  <c r="M836" i="4"/>
  <c r="L836" i="4"/>
  <c r="K836" i="4"/>
  <c r="J836" i="4"/>
  <c r="H836" i="4"/>
  <c r="I836" i="4"/>
  <c r="U834" i="4"/>
  <c r="T834" i="4"/>
  <c r="V834" i="4"/>
  <c r="S834" i="4"/>
  <c r="R834" i="4"/>
  <c r="O834" i="4"/>
  <c r="Q834" i="4"/>
  <c r="P834" i="4"/>
  <c r="N834" i="4"/>
  <c r="M834" i="4"/>
  <c r="L834" i="4"/>
  <c r="K834" i="4"/>
  <c r="J834" i="4"/>
  <c r="H834" i="4"/>
  <c r="I834" i="4"/>
  <c r="U832" i="4"/>
  <c r="T832" i="4"/>
  <c r="V832" i="4"/>
  <c r="S832" i="4"/>
  <c r="R832" i="4"/>
  <c r="O832" i="4"/>
  <c r="Q832" i="4"/>
  <c r="P832" i="4"/>
  <c r="N832" i="4"/>
  <c r="M832" i="4"/>
  <c r="L832" i="4"/>
  <c r="K832" i="4"/>
  <c r="J832" i="4"/>
  <c r="H832" i="4"/>
  <c r="I832" i="4"/>
  <c r="U830" i="4"/>
  <c r="T830" i="4"/>
  <c r="V830" i="4"/>
  <c r="S830" i="4"/>
  <c r="R830" i="4"/>
  <c r="O830" i="4"/>
  <c r="Q830" i="4"/>
  <c r="P830" i="4"/>
  <c r="N830" i="4"/>
  <c r="M830" i="4"/>
  <c r="L830" i="4"/>
  <c r="K830" i="4"/>
  <c r="J830" i="4"/>
  <c r="H830" i="4"/>
  <c r="I830" i="4"/>
  <c r="U828" i="4"/>
  <c r="T828" i="4"/>
  <c r="V828" i="4"/>
  <c r="S828" i="4"/>
  <c r="R828" i="4"/>
  <c r="O828" i="4"/>
  <c r="Q828" i="4"/>
  <c r="P828" i="4"/>
  <c r="N828" i="4"/>
  <c r="M828" i="4"/>
  <c r="L828" i="4"/>
  <c r="K828" i="4"/>
  <c r="J828" i="4"/>
  <c r="H828" i="4"/>
  <c r="I828" i="4"/>
  <c r="U826" i="4"/>
  <c r="T826" i="4"/>
  <c r="V826" i="4"/>
  <c r="S826" i="4"/>
  <c r="R826" i="4"/>
  <c r="O826" i="4"/>
  <c r="Q826" i="4"/>
  <c r="P826" i="4"/>
  <c r="N826" i="4"/>
  <c r="M826" i="4"/>
  <c r="L826" i="4"/>
  <c r="K826" i="4"/>
  <c r="J826" i="4"/>
  <c r="H826" i="4"/>
  <c r="I826" i="4"/>
  <c r="U824" i="4"/>
  <c r="T824" i="4"/>
  <c r="V824" i="4"/>
  <c r="S824" i="4"/>
  <c r="R824" i="4"/>
  <c r="O824" i="4"/>
  <c r="Q824" i="4"/>
  <c r="P824" i="4"/>
  <c r="N824" i="4"/>
  <c r="M824" i="4"/>
  <c r="L824" i="4"/>
  <c r="K824" i="4"/>
  <c r="J824" i="4"/>
  <c r="H824" i="4"/>
  <c r="I824" i="4"/>
  <c r="U822" i="4"/>
  <c r="T822" i="4"/>
  <c r="V822" i="4"/>
  <c r="S822" i="4"/>
  <c r="R822" i="4"/>
  <c r="O822" i="4"/>
  <c r="Q822" i="4"/>
  <c r="P822" i="4"/>
  <c r="N822" i="4"/>
  <c r="M822" i="4"/>
  <c r="L822" i="4"/>
  <c r="K822" i="4"/>
  <c r="J822" i="4"/>
  <c r="H822" i="4"/>
  <c r="I822" i="4"/>
  <c r="U820" i="4"/>
  <c r="T820" i="4"/>
  <c r="V820" i="4"/>
  <c r="S820" i="4"/>
  <c r="R820" i="4"/>
  <c r="O820" i="4"/>
  <c r="Q820" i="4"/>
  <c r="P820" i="4"/>
  <c r="N820" i="4"/>
  <c r="M820" i="4"/>
  <c r="L820" i="4"/>
  <c r="K820" i="4"/>
  <c r="J820" i="4"/>
  <c r="H820" i="4"/>
  <c r="I820" i="4"/>
  <c r="U818" i="4"/>
  <c r="T818" i="4"/>
  <c r="V818" i="4"/>
  <c r="S818" i="4"/>
  <c r="R818" i="4"/>
  <c r="O818" i="4"/>
  <c r="Q818" i="4"/>
  <c r="P818" i="4"/>
  <c r="N818" i="4"/>
  <c r="M818" i="4"/>
  <c r="L818" i="4"/>
  <c r="K818" i="4"/>
  <c r="J818" i="4"/>
  <c r="H818" i="4"/>
  <c r="I818" i="4"/>
  <c r="U816" i="4"/>
  <c r="T816" i="4"/>
  <c r="V816" i="4"/>
  <c r="S816" i="4"/>
  <c r="R816" i="4"/>
  <c r="O816" i="4"/>
  <c r="Q816" i="4"/>
  <c r="P816" i="4"/>
  <c r="N816" i="4"/>
  <c r="M816" i="4"/>
  <c r="L816" i="4"/>
  <c r="K816" i="4"/>
  <c r="J816" i="4"/>
  <c r="H816" i="4"/>
  <c r="I816" i="4"/>
  <c r="U814" i="4"/>
  <c r="T814" i="4"/>
  <c r="V814" i="4"/>
  <c r="S814" i="4"/>
  <c r="R814" i="4"/>
  <c r="O814" i="4"/>
  <c r="Q814" i="4"/>
  <c r="P814" i="4"/>
  <c r="N814" i="4"/>
  <c r="M814" i="4"/>
  <c r="L814" i="4"/>
  <c r="K814" i="4"/>
  <c r="J814" i="4"/>
  <c r="H814" i="4"/>
  <c r="I814" i="4"/>
  <c r="U812" i="4"/>
  <c r="T812" i="4"/>
  <c r="V812" i="4"/>
  <c r="S812" i="4"/>
  <c r="R812" i="4"/>
  <c r="O812" i="4"/>
  <c r="Q812" i="4"/>
  <c r="P812" i="4"/>
  <c r="N812" i="4"/>
  <c r="M812" i="4"/>
  <c r="L812" i="4"/>
  <c r="K812" i="4"/>
  <c r="J812" i="4"/>
  <c r="H812" i="4"/>
  <c r="I812" i="4"/>
  <c r="U810" i="4"/>
  <c r="T810" i="4"/>
  <c r="V810" i="4"/>
  <c r="S810" i="4"/>
  <c r="R810" i="4"/>
  <c r="O810" i="4"/>
  <c r="Q810" i="4"/>
  <c r="P810" i="4"/>
  <c r="N810" i="4"/>
  <c r="M810" i="4"/>
  <c r="L810" i="4"/>
  <c r="K810" i="4"/>
  <c r="J810" i="4"/>
  <c r="H810" i="4"/>
  <c r="I810" i="4"/>
  <c r="U808" i="4"/>
  <c r="T808" i="4"/>
  <c r="V808" i="4"/>
  <c r="S808" i="4"/>
  <c r="R808" i="4"/>
  <c r="O808" i="4"/>
  <c r="Q808" i="4"/>
  <c r="P808" i="4"/>
  <c r="N808" i="4"/>
  <c r="M808" i="4"/>
  <c r="L808" i="4"/>
  <c r="K808" i="4"/>
  <c r="J808" i="4"/>
  <c r="H808" i="4"/>
  <c r="I808" i="4"/>
  <c r="U806" i="4"/>
  <c r="T806" i="4"/>
  <c r="V806" i="4"/>
  <c r="S806" i="4"/>
  <c r="R806" i="4"/>
  <c r="O806" i="4"/>
  <c r="Q806" i="4"/>
  <c r="P806" i="4"/>
  <c r="N806" i="4"/>
  <c r="M806" i="4"/>
  <c r="L806" i="4"/>
  <c r="K806" i="4"/>
  <c r="J806" i="4"/>
  <c r="H806" i="4"/>
  <c r="I806" i="4"/>
  <c r="U804" i="4"/>
  <c r="T804" i="4"/>
  <c r="V804" i="4"/>
  <c r="S804" i="4"/>
  <c r="R804" i="4"/>
  <c r="O804" i="4"/>
  <c r="Q804" i="4"/>
  <c r="P804" i="4"/>
  <c r="N804" i="4"/>
  <c r="M804" i="4"/>
  <c r="L804" i="4"/>
  <c r="K804" i="4"/>
  <c r="J804" i="4"/>
  <c r="H804" i="4"/>
  <c r="I804" i="4"/>
  <c r="U802" i="4"/>
  <c r="T802" i="4"/>
  <c r="V802" i="4"/>
  <c r="S802" i="4"/>
  <c r="R802" i="4"/>
  <c r="O802" i="4"/>
  <c r="Q802" i="4"/>
  <c r="P802" i="4"/>
  <c r="N802" i="4"/>
  <c r="M802" i="4"/>
  <c r="L802" i="4"/>
  <c r="K802" i="4"/>
  <c r="J802" i="4"/>
  <c r="H802" i="4"/>
  <c r="I802" i="4"/>
  <c r="U800" i="4"/>
  <c r="T800" i="4"/>
  <c r="V800" i="4"/>
  <c r="S800" i="4"/>
  <c r="R800" i="4"/>
  <c r="O800" i="4"/>
  <c r="Q800" i="4"/>
  <c r="P800" i="4"/>
  <c r="N800" i="4"/>
  <c r="M800" i="4"/>
  <c r="L800" i="4"/>
  <c r="K800" i="4"/>
  <c r="J800" i="4"/>
  <c r="H800" i="4"/>
  <c r="I800" i="4"/>
  <c r="T798" i="4"/>
  <c r="U798" i="4"/>
  <c r="V798" i="4"/>
  <c r="S798" i="4"/>
  <c r="R798" i="4"/>
  <c r="O798" i="4"/>
  <c r="Q798" i="4"/>
  <c r="P798" i="4"/>
  <c r="N798" i="4"/>
  <c r="M798" i="4"/>
  <c r="L798" i="4"/>
  <c r="K798" i="4"/>
  <c r="J798" i="4"/>
  <c r="H798" i="4"/>
  <c r="I798" i="4"/>
  <c r="T796" i="4"/>
  <c r="V796" i="4"/>
  <c r="U796" i="4"/>
  <c r="S796" i="4"/>
  <c r="R796" i="4"/>
  <c r="O796" i="4"/>
  <c r="Q796" i="4"/>
  <c r="P796" i="4"/>
  <c r="N796" i="4"/>
  <c r="M796" i="4"/>
  <c r="L796" i="4"/>
  <c r="K796" i="4"/>
  <c r="J796" i="4"/>
  <c r="H796" i="4"/>
  <c r="I796" i="4"/>
  <c r="T794" i="4"/>
  <c r="V794" i="4"/>
  <c r="U794" i="4"/>
  <c r="S794" i="4"/>
  <c r="R794" i="4"/>
  <c r="O794" i="4"/>
  <c r="Q794" i="4"/>
  <c r="P794" i="4"/>
  <c r="N794" i="4"/>
  <c r="M794" i="4"/>
  <c r="L794" i="4"/>
  <c r="K794" i="4"/>
  <c r="J794" i="4"/>
  <c r="H794" i="4"/>
  <c r="I794" i="4"/>
  <c r="T792" i="4"/>
  <c r="V792" i="4"/>
  <c r="U792" i="4"/>
  <c r="S792" i="4"/>
  <c r="R792" i="4"/>
  <c r="O792" i="4"/>
  <c r="Q792" i="4"/>
  <c r="P792" i="4"/>
  <c r="N792" i="4"/>
  <c r="M792" i="4"/>
  <c r="L792" i="4"/>
  <c r="K792" i="4"/>
  <c r="J792" i="4"/>
  <c r="H792" i="4"/>
  <c r="I792" i="4"/>
  <c r="T790" i="4"/>
  <c r="V790" i="4"/>
  <c r="U790" i="4"/>
  <c r="S790" i="4"/>
  <c r="R790" i="4"/>
  <c r="O790" i="4"/>
  <c r="Q790" i="4"/>
  <c r="P790" i="4"/>
  <c r="N790" i="4"/>
  <c r="M790" i="4"/>
  <c r="L790" i="4"/>
  <c r="K790" i="4"/>
  <c r="J790" i="4"/>
  <c r="H790" i="4"/>
  <c r="I790" i="4"/>
  <c r="T788" i="4"/>
  <c r="V788" i="4"/>
  <c r="U788" i="4"/>
  <c r="S788" i="4"/>
  <c r="R788" i="4"/>
  <c r="O788" i="4"/>
  <c r="Q788" i="4"/>
  <c r="P788" i="4"/>
  <c r="N788" i="4"/>
  <c r="M788" i="4"/>
  <c r="L788" i="4"/>
  <c r="K788" i="4"/>
  <c r="J788" i="4"/>
  <c r="H788" i="4"/>
  <c r="I788" i="4"/>
  <c r="T786" i="4"/>
  <c r="V786" i="4"/>
  <c r="U786" i="4"/>
  <c r="S786" i="4"/>
  <c r="R786" i="4"/>
  <c r="O786" i="4"/>
  <c r="Q786" i="4"/>
  <c r="P786" i="4"/>
  <c r="N786" i="4"/>
  <c r="M786" i="4"/>
  <c r="L786" i="4"/>
  <c r="K786" i="4"/>
  <c r="J786" i="4"/>
  <c r="H786" i="4"/>
  <c r="I786" i="4"/>
  <c r="T784" i="4"/>
  <c r="V784" i="4"/>
  <c r="U784" i="4"/>
  <c r="S784" i="4"/>
  <c r="R784" i="4"/>
  <c r="O784" i="4"/>
  <c r="Q784" i="4"/>
  <c r="P784" i="4"/>
  <c r="N784" i="4"/>
  <c r="M784" i="4"/>
  <c r="L784" i="4"/>
  <c r="K784" i="4"/>
  <c r="J784" i="4"/>
  <c r="H784" i="4"/>
  <c r="I784" i="4"/>
  <c r="T782" i="4"/>
  <c r="V782" i="4"/>
  <c r="U782" i="4"/>
  <c r="S782" i="4"/>
  <c r="R782" i="4"/>
  <c r="O782" i="4"/>
  <c r="Q782" i="4"/>
  <c r="P782" i="4"/>
  <c r="N782" i="4"/>
  <c r="M782" i="4"/>
  <c r="L782" i="4"/>
  <c r="K782" i="4"/>
  <c r="J782" i="4"/>
  <c r="H782" i="4"/>
  <c r="I782" i="4"/>
  <c r="H1435" i="4"/>
  <c r="H1431" i="4"/>
  <c r="H1427" i="4"/>
  <c r="H1423" i="4"/>
  <c r="H1419" i="4"/>
  <c r="T1433" i="4"/>
  <c r="V1433" i="4"/>
  <c r="S1433" i="4"/>
  <c r="U1433" i="4"/>
  <c r="R1433" i="4"/>
  <c r="Q1433" i="4"/>
  <c r="P1433" i="4"/>
  <c r="O1433" i="4"/>
  <c r="N1433" i="4"/>
  <c r="M1433" i="4"/>
  <c r="L1433" i="4"/>
  <c r="J1433" i="4"/>
  <c r="K1433" i="4"/>
  <c r="I1433" i="4"/>
  <c r="T1429" i="4"/>
  <c r="V1429" i="4"/>
  <c r="S1429" i="4"/>
  <c r="U1429" i="4"/>
  <c r="R1429" i="4"/>
  <c r="Q1429" i="4"/>
  <c r="P1429" i="4"/>
  <c r="O1429" i="4"/>
  <c r="N1429" i="4"/>
  <c r="M1429" i="4"/>
  <c r="L1429" i="4"/>
  <c r="J1429" i="4"/>
  <c r="K1429" i="4"/>
  <c r="I1429" i="4"/>
  <c r="T1425" i="4"/>
  <c r="V1425" i="4"/>
  <c r="S1425" i="4"/>
  <c r="U1425" i="4"/>
  <c r="R1425" i="4"/>
  <c r="Q1425" i="4"/>
  <c r="P1425" i="4"/>
  <c r="O1425" i="4"/>
  <c r="N1425" i="4"/>
  <c r="M1425" i="4"/>
  <c r="L1425" i="4"/>
  <c r="J1425" i="4"/>
  <c r="K1425" i="4"/>
  <c r="I1425" i="4"/>
  <c r="T1421" i="4"/>
  <c r="V1421" i="4"/>
  <c r="S1421" i="4"/>
  <c r="U1421" i="4"/>
  <c r="R1421" i="4"/>
  <c r="Q1421" i="4"/>
  <c r="P1421" i="4"/>
  <c r="O1421" i="4"/>
  <c r="N1421" i="4"/>
  <c r="M1421" i="4"/>
  <c r="L1421" i="4"/>
  <c r="J1421" i="4"/>
  <c r="K1421" i="4"/>
  <c r="I1421" i="4"/>
  <c r="T1417" i="4"/>
  <c r="V1417" i="4"/>
  <c r="S1417" i="4"/>
  <c r="U1417" i="4"/>
  <c r="R1417" i="4"/>
  <c r="Q1417" i="4"/>
  <c r="P1417" i="4"/>
  <c r="O1417" i="4"/>
  <c r="N1417" i="4"/>
  <c r="M1417" i="4"/>
  <c r="L1417" i="4"/>
  <c r="J1417" i="4"/>
  <c r="K1417" i="4"/>
  <c r="I1417" i="4"/>
  <c r="T1415" i="4"/>
  <c r="V1415" i="4"/>
  <c r="S1415" i="4"/>
  <c r="U1415" i="4"/>
  <c r="R1415" i="4"/>
  <c r="Q1415" i="4"/>
  <c r="P1415" i="4"/>
  <c r="O1415" i="4"/>
  <c r="N1415" i="4"/>
  <c r="M1415" i="4"/>
  <c r="L1415" i="4"/>
  <c r="J1415" i="4"/>
  <c r="K1415" i="4"/>
  <c r="I1415" i="4"/>
  <c r="T1413" i="4"/>
  <c r="V1413" i="4"/>
  <c r="S1413" i="4"/>
  <c r="U1413" i="4"/>
  <c r="R1413" i="4"/>
  <c r="Q1413" i="4"/>
  <c r="P1413" i="4"/>
  <c r="O1413" i="4"/>
  <c r="N1413" i="4"/>
  <c r="M1413" i="4"/>
  <c r="L1413" i="4"/>
  <c r="J1413" i="4"/>
  <c r="K1413" i="4"/>
  <c r="I1413" i="4"/>
  <c r="T1411" i="4"/>
  <c r="V1411" i="4"/>
  <c r="S1411" i="4"/>
  <c r="U1411" i="4"/>
  <c r="R1411" i="4"/>
  <c r="Q1411" i="4"/>
  <c r="P1411" i="4"/>
  <c r="O1411" i="4"/>
  <c r="N1411" i="4"/>
  <c r="M1411" i="4"/>
  <c r="L1411" i="4"/>
  <c r="J1411" i="4"/>
  <c r="K1411" i="4"/>
  <c r="I1411" i="4"/>
  <c r="T1409" i="4"/>
  <c r="V1409" i="4"/>
  <c r="S1409" i="4"/>
  <c r="U1409" i="4"/>
  <c r="R1409" i="4"/>
  <c r="Q1409" i="4"/>
  <c r="P1409" i="4"/>
  <c r="O1409" i="4"/>
  <c r="N1409" i="4"/>
  <c r="M1409" i="4"/>
  <c r="L1409" i="4"/>
  <c r="J1409" i="4"/>
  <c r="K1409" i="4"/>
  <c r="I1409" i="4"/>
  <c r="T1407" i="4"/>
  <c r="V1407" i="4"/>
  <c r="S1407" i="4"/>
  <c r="U1407" i="4"/>
  <c r="R1407" i="4"/>
  <c r="Q1407" i="4"/>
  <c r="P1407" i="4"/>
  <c r="O1407" i="4"/>
  <c r="N1407" i="4"/>
  <c r="M1407" i="4"/>
  <c r="L1407" i="4"/>
  <c r="J1407" i="4"/>
  <c r="K1407" i="4"/>
  <c r="I1407" i="4"/>
  <c r="T1405" i="4"/>
  <c r="V1405" i="4"/>
  <c r="S1405" i="4"/>
  <c r="U1405" i="4"/>
  <c r="R1405" i="4"/>
  <c r="Q1405" i="4"/>
  <c r="P1405" i="4"/>
  <c r="O1405" i="4"/>
  <c r="N1405" i="4"/>
  <c r="M1405" i="4"/>
  <c r="L1405" i="4"/>
  <c r="J1405" i="4"/>
  <c r="K1405" i="4"/>
  <c r="I1405" i="4"/>
  <c r="T1403" i="4"/>
  <c r="V1403" i="4"/>
  <c r="S1403" i="4"/>
  <c r="U1403" i="4"/>
  <c r="R1403" i="4"/>
  <c r="Q1403" i="4"/>
  <c r="P1403" i="4"/>
  <c r="O1403" i="4"/>
  <c r="N1403" i="4"/>
  <c r="M1403" i="4"/>
  <c r="L1403" i="4"/>
  <c r="J1403" i="4"/>
  <c r="K1403" i="4"/>
  <c r="I1403" i="4"/>
  <c r="T1401" i="4"/>
  <c r="V1401" i="4"/>
  <c r="S1401" i="4"/>
  <c r="U1401" i="4"/>
  <c r="R1401" i="4"/>
  <c r="Q1401" i="4"/>
  <c r="P1401" i="4"/>
  <c r="O1401" i="4"/>
  <c r="N1401" i="4"/>
  <c r="M1401" i="4"/>
  <c r="L1401" i="4"/>
  <c r="J1401" i="4"/>
  <c r="K1401" i="4"/>
  <c r="I1401" i="4"/>
  <c r="T1399" i="4"/>
  <c r="V1399" i="4"/>
  <c r="S1399" i="4"/>
  <c r="U1399" i="4"/>
  <c r="R1399" i="4"/>
  <c r="Q1399" i="4"/>
  <c r="P1399" i="4"/>
  <c r="O1399" i="4"/>
  <c r="N1399" i="4"/>
  <c r="M1399" i="4"/>
  <c r="L1399" i="4"/>
  <c r="J1399" i="4"/>
  <c r="K1399" i="4"/>
  <c r="I1399" i="4"/>
  <c r="T1397" i="4"/>
  <c r="V1397" i="4"/>
  <c r="S1397" i="4"/>
  <c r="U1397" i="4"/>
  <c r="R1397" i="4"/>
  <c r="Q1397" i="4"/>
  <c r="P1397" i="4"/>
  <c r="O1397" i="4"/>
  <c r="N1397" i="4"/>
  <c r="M1397" i="4"/>
  <c r="L1397" i="4"/>
  <c r="J1397" i="4"/>
  <c r="K1397" i="4"/>
  <c r="I1397" i="4"/>
  <c r="T1395" i="4"/>
  <c r="V1395" i="4"/>
  <c r="S1395" i="4"/>
  <c r="U1395" i="4"/>
  <c r="R1395" i="4"/>
  <c r="Q1395" i="4"/>
  <c r="P1395" i="4"/>
  <c r="O1395" i="4"/>
  <c r="N1395" i="4"/>
  <c r="M1395" i="4"/>
  <c r="L1395" i="4"/>
  <c r="J1395" i="4"/>
  <c r="K1395" i="4"/>
  <c r="I1395" i="4"/>
  <c r="T1393" i="4"/>
  <c r="V1393" i="4"/>
  <c r="S1393" i="4"/>
  <c r="U1393" i="4"/>
  <c r="R1393" i="4"/>
  <c r="Q1393" i="4"/>
  <c r="P1393" i="4"/>
  <c r="O1393" i="4"/>
  <c r="N1393" i="4"/>
  <c r="M1393" i="4"/>
  <c r="L1393" i="4"/>
  <c r="J1393" i="4"/>
  <c r="K1393" i="4"/>
  <c r="I1393" i="4"/>
  <c r="T1391" i="4"/>
  <c r="V1391" i="4"/>
  <c r="S1391" i="4"/>
  <c r="U1391" i="4"/>
  <c r="R1391" i="4"/>
  <c r="Q1391" i="4"/>
  <c r="P1391" i="4"/>
  <c r="O1391" i="4"/>
  <c r="N1391" i="4"/>
  <c r="M1391" i="4"/>
  <c r="L1391" i="4"/>
  <c r="J1391" i="4"/>
  <c r="K1391" i="4"/>
  <c r="I1391" i="4"/>
  <c r="T1389" i="4"/>
  <c r="V1389" i="4"/>
  <c r="S1389" i="4"/>
  <c r="U1389" i="4"/>
  <c r="R1389" i="4"/>
  <c r="Q1389" i="4"/>
  <c r="P1389" i="4"/>
  <c r="O1389" i="4"/>
  <c r="N1389" i="4"/>
  <c r="M1389" i="4"/>
  <c r="L1389" i="4"/>
  <c r="J1389" i="4"/>
  <c r="K1389" i="4"/>
  <c r="I1389" i="4"/>
  <c r="T1387" i="4"/>
  <c r="V1387" i="4"/>
  <c r="S1387" i="4"/>
  <c r="U1387" i="4"/>
  <c r="R1387" i="4"/>
  <c r="Q1387" i="4"/>
  <c r="P1387" i="4"/>
  <c r="O1387" i="4"/>
  <c r="N1387" i="4"/>
  <c r="M1387" i="4"/>
  <c r="L1387" i="4"/>
  <c r="J1387" i="4"/>
  <c r="K1387" i="4"/>
  <c r="I1387" i="4"/>
  <c r="T1385" i="4"/>
  <c r="V1385" i="4"/>
  <c r="S1385" i="4"/>
  <c r="U1385" i="4"/>
  <c r="R1385" i="4"/>
  <c r="Q1385" i="4"/>
  <c r="P1385" i="4"/>
  <c r="O1385" i="4"/>
  <c r="N1385" i="4"/>
  <c r="M1385" i="4"/>
  <c r="L1385" i="4"/>
  <c r="J1385" i="4"/>
  <c r="K1385" i="4"/>
  <c r="I1385" i="4"/>
  <c r="T1383" i="4"/>
  <c r="V1383" i="4"/>
  <c r="S1383" i="4"/>
  <c r="U1383" i="4"/>
  <c r="R1383" i="4"/>
  <c r="Q1383" i="4"/>
  <c r="P1383" i="4"/>
  <c r="O1383" i="4"/>
  <c r="N1383" i="4"/>
  <c r="M1383" i="4"/>
  <c r="L1383" i="4"/>
  <c r="J1383" i="4"/>
  <c r="K1383" i="4"/>
  <c r="I1383" i="4"/>
  <c r="T1381" i="4"/>
  <c r="V1381" i="4"/>
  <c r="S1381" i="4"/>
  <c r="U1381" i="4"/>
  <c r="R1381" i="4"/>
  <c r="Q1381" i="4"/>
  <c r="P1381" i="4"/>
  <c r="O1381" i="4"/>
  <c r="N1381" i="4"/>
  <c r="M1381" i="4"/>
  <c r="L1381" i="4"/>
  <c r="J1381" i="4"/>
  <c r="K1381" i="4"/>
  <c r="I1381" i="4"/>
  <c r="T1379" i="4"/>
  <c r="V1379" i="4"/>
  <c r="S1379" i="4"/>
  <c r="U1379" i="4"/>
  <c r="R1379" i="4"/>
  <c r="Q1379" i="4"/>
  <c r="P1379" i="4"/>
  <c r="O1379" i="4"/>
  <c r="N1379" i="4"/>
  <c r="M1379" i="4"/>
  <c r="L1379" i="4"/>
  <c r="J1379" i="4"/>
  <c r="K1379" i="4"/>
  <c r="I1379" i="4"/>
  <c r="T1377" i="4"/>
  <c r="V1377" i="4"/>
  <c r="S1377" i="4"/>
  <c r="U1377" i="4"/>
  <c r="R1377" i="4"/>
  <c r="Q1377" i="4"/>
  <c r="P1377" i="4"/>
  <c r="O1377" i="4"/>
  <c r="N1377" i="4"/>
  <c r="M1377" i="4"/>
  <c r="L1377" i="4"/>
  <c r="J1377" i="4"/>
  <c r="K1377" i="4"/>
  <c r="I1377" i="4"/>
  <c r="T1375" i="4"/>
  <c r="V1375" i="4"/>
  <c r="S1375" i="4"/>
  <c r="U1375" i="4"/>
  <c r="R1375" i="4"/>
  <c r="Q1375" i="4"/>
  <c r="P1375" i="4"/>
  <c r="O1375" i="4"/>
  <c r="N1375" i="4"/>
  <c r="M1375" i="4"/>
  <c r="L1375" i="4"/>
  <c r="J1375" i="4"/>
  <c r="K1375" i="4"/>
  <c r="I1375" i="4"/>
  <c r="T1373" i="4"/>
  <c r="V1373" i="4"/>
  <c r="S1373" i="4"/>
  <c r="U1373" i="4"/>
  <c r="R1373" i="4"/>
  <c r="Q1373" i="4"/>
  <c r="P1373" i="4"/>
  <c r="O1373" i="4"/>
  <c r="N1373" i="4"/>
  <c r="M1373" i="4"/>
  <c r="L1373" i="4"/>
  <c r="J1373" i="4"/>
  <c r="K1373" i="4"/>
  <c r="I1373" i="4"/>
  <c r="T1371" i="4"/>
  <c r="V1371" i="4"/>
  <c r="S1371" i="4"/>
  <c r="U1371" i="4"/>
  <c r="R1371" i="4"/>
  <c r="Q1371" i="4"/>
  <c r="P1371" i="4"/>
  <c r="O1371" i="4"/>
  <c r="N1371" i="4"/>
  <c r="M1371" i="4"/>
  <c r="L1371" i="4"/>
  <c r="J1371" i="4"/>
  <c r="K1371" i="4"/>
  <c r="I1371" i="4"/>
  <c r="T1369" i="4"/>
  <c r="V1369" i="4"/>
  <c r="S1369" i="4"/>
  <c r="U1369" i="4"/>
  <c r="R1369" i="4"/>
  <c r="Q1369" i="4"/>
  <c r="P1369" i="4"/>
  <c r="O1369" i="4"/>
  <c r="N1369" i="4"/>
  <c r="M1369" i="4"/>
  <c r="L1369" i="4"/>
  <c r="J1369" i="4"/>
  <c r="K1369" i="4"/>
  <c r="I1369" i="4"/>
  <c r="T1367" i="4"/>
  <c r="V1367" i="4"/>
  <c r="S1367" i="4"/>
  <c r="U1367" i="4"/>
  <c r="R1367" i="4"/>
  <c r="Q1367" i="4"/>
  <c r="P1367" i="4"/>
  <c r="O1367" i="4"/>
  <c r="N1367" i="4"/>
  <c r="M1367" i="4"/>
  <c r="L1367" i="4"/>
  <c r="J1367" i="4"/>
  <c r="K1367" i="4"/>
  <c r="I1367" i="4"/>
  <c r="T1365" i="4"/>
  <c r="V1365" i="4"/>
  <c r="S1365" i="4"/>
  <c r="U1365" i="4"/>
  <c r="R1365" i="4"/>
  <c r="Q1365" i="4"/>
  <c r="P1365" i="4"/>
  <c r="O1365" i="4"/>
  <c r="N1365" i="4"/>
  <c r="M1365" i="4"/>
  <c r="L1365" i="4"/>
  <c r="J1365" i="4"/>
  <c r="K1365" i="4"/>
  <c r="I1365" i="4"/>
  <c r="T1363" i="4"/>
  <c r="V1363" i="4"/>
  <c r="S1363" i="4"/>
  <c r="U1363" i="4"/>
  <c r="R1363" i="4"/>
  <c r="Q1363" i="4"/>
  <c r="P1363" i="4"/>
  <c r="O1363" i="4"/>
  <c r="N1363" i="4"/>
  <c r="M1363" i="4"/>
  <c r="L1363" i="4"/>
  <c r="J1363" i="4"/>
  <c r="K1363" i="4"/>
  <c r="I1363" i="4"/>
  <c r="T1361" i="4"/>
  <c r="V1361" i="4"/>
  <c r="S1361" i="4"/>
  <c r="U1361" i="4"/>
  <c r="R1361" i="4"/>
  <c r="Q1361" i="4"/>
  <c r="P1361" i="4"/>
  <c r="O1361" i="4"/>
  <c r="N1361" i="4"/>
  <c r="M1361" i="4"/>
  <c r="L1361" i="4"/>
  <c r="J1361" i="4"/>
  <c r="K1361" i="4"/>
  <c r="I1361" i="4"/>
  <c r="T1359" i="4"/>
  <c r="V1359" i="4"/>
  <c r="S1359" i="4"/>
  <c r="U1359" i="4"/>
  <c r="R1359" i="4"/>
  <c r="Q1359" i="4"/>
  <c r="P1359" i="4"/>
  <c r="O1359" i="4"/>
  <c r="N1359" i="4"/>
  <c r="M1359" i="4"/>
  <c r="L1359" i="4"/>
  <c r="J1359" i="4"/>
  <c r="K1359" i="4"/>
  <c r="I1359" i="4"/>
  <c r="T1357" i="4"/>
  <c r="V1357" i="4"/>
  <c r="S1357" i="4"/>
  <c r="U1357" i="4"/>
  <c r="R1357" i="4"/>
  <c r="Q1357" i="4"/>
  <c r="P1357" i="4"/>
  <c r="O1357" i="4"/>
  <c r="N1357" i="4"/>
  <c r="M1357" i="4"/>
  <c r="L1357" i="4"/>
  <c r="J1357" i="4"/>
  <c r="K1357" i="4"/>
  <c r="I1357" i="4"/>
  <c r="T1355" i="4"/>
  <c r="V1355" i="4"/>
  <c r="S1355" i="4"/>
  <c r="U1355" i="4"/>
  <c r="R1355" i="4"/>
  <c r="Q1355" i="4"/>
  <c r="P1355" i="4"/>
  <c r="O1355" i="4"/>
  <c r="N1355" i="4"/>
  <c r="M1355" i="4"/>
  <c r="L1355" i="4"/>
  <c r="J1355" i="4"/>
  <c r="K1355" i="4"/>
  <c r="I1355" i="4"/>
  <c r="T1353" i="4"/>
  <c r="V1353" i="4"/>
  <c r="S1353" i="4"/>
  <c r="U1353" i="4"/>
  <c r="R1353" i="4"/>
  <c r="Q1353" i="4"/>
  <c r="P1353" i="4"/>
  <c r="O1353" i="4"/>
  <c r="N1353" i="4"/>
  <c r="M1353" i="4"/>
  <c r="L1353" i="4"/>
  <c r="J1353" i="4"/>
  <c r="K1353" i="4"/>
  <c r="I1353" i="4"/>
  <c r="T1351" i="4"/>
  <c r="V1351" i="4"/>
  <c r="S1351" i="4"/>
  <c r="U1351" i="4"/>
  <c r="R1351" i="4"/>
  <c r="Q1351" i="4"/>
  <c r="P1351" i="4"/>
  <c r="O1351" i="4"/>
  <c r="N1351" i="4"/>
  <c r="M1351" i="4"/>
  <c r="L1351" i="4"/>
  <c r="J1351" i="4"/>
  <c r="K1351" i="4"/>
  <c r="I1351" i="4"/>
  <c r="T1349" i="4"/>
  <c r="V1349" i="4"/>
  <c r="S1349" i="4"/>
  <c r="U1349" i="4"/>
  <c r="R1349" i="4"/>
  <c r="Q1349" i="4"/>
  <c r="P1349" i="4"/>
  <c r="O1349" i="4"/>
  <c r="N1349" i="4"/>
  <c r="M1349" i="4"/>
  <c r="L1349" i="4"/>
  <c r="J1349" i="4"/>
  <c r="K1349" i="4"/>
  <c r="I1349" i="4"/>
  <c r="T1347" i="4"/>
  <c r="V1347" i="4"/>
  <c r="S1347" i="4"/>
  <c r="U1347" i="4"/>
  <c r="R1347" i="4"/>
  <c r="Q1347" i="4"/>
  <c r="P1347" i="4"/>
  <c r="O1347" i="4"/>
  <c r="N1347" i="4"/>
  <c r="M1347" i="4"/>
  <c r="L1347" i="4"/>
  <c r="J1347" i="4"/>
  <c r="K1347" i="4"/>
  <c r="I1347" i="4"/>
  <c r="T1345" i="4"/>
  <c r="V1345" i="4"/>
  <c r="S1345" i="4"/>
  <c r="U1345" i="4"/>
  <c r="R1345" i="4"/>
  <c r="Q1345" i="4"/>
  <c r="P1345" i="4"/>
  <c r="O1345" i="4"/>
  <c r="N1345" i="4"/>
  <c r="M1345" i="4"/>
  <c r="L1345" i="4"/>
  <c r="J1345" i="4"/>
  <c r="K1345" i="4"/>
  <c r="I1345" i="4"/>
  <c r="T1343" i="4"/>
  <c r="V1343" i="4"/>
  <c r="S1343" i="4"/>
  <c r="U1343" i="4"/>
  <c r="R1343" i="4"/>
  <c r="Q1343" i="4"/>
  <c r="P1343" i="4"/>
  <c r="O1343" i="4"/>
  <c r="N1343" i="4"/>
  <c r="M1343" i="4"/>
  <c r="L1343" i="4"/>
  <c r="J1343" i="4"/>
  <c r="K1343" i="4"/>
  <c r="I1343" i="4"/>
  <c r="T1341" i="4"/>
  <c r="V1341" i="4"/>
  <c r="S1341" i="4"/>
  <c r="U1341" i="4"/>
  <c r="R1341" i="4"/>
  <c r="Q1341" i="4"/>
  <c r="P1341" i="4"/>
  <c r="O1341" i="4"/>
  <c r="N1341" i="4"/>
  <c r="M1341" i="4"/>
  <c r="L1341" i="4"/>
  <c r="J1341" i="4"/>
  <c r="K1341" i="4"/>
  <c r="I1341" i="4"/>
  <c r="T1339" i="4"/>
  <c r="V1339" i="4"/>
  <c r="S1339" i="4"/>
  <c r="U1339" i="4"/>
  <c r="R1339" i="4"/>
  <c r="Q1339" i="4"/>
  <c r="P1339" i="4"/>
  <c r="O1339" i="4"/>
  <c r="N1339" i="4"/>
  <c r="M1339" i="4"/>
  <c r="L1339" i="4"/>
  <c r="J1339" i="4"/>
  <c r="K1339" i="4"/>
  <c r="I1339" i="4"/>
  <c r="T1337" i="4"/>
  <c r="V1337" i="4"/>
  <c r="S1337" i="4"/>
  <c r="U1337" i="4"/>
  <c r="R1337" i="4"/>
  <c r="Q1337" i="4"/>
  <c r="P1337" i="4"/>
  <c r="O1337" i="4"/>
  <c r="N1337" i="4"/>
  <c r="M1337" i="4"/>
  <c r="L1337" i="4"/>
  <c r="J1337" i="4"/>
  <c r="K1337" i="4"/>
  <c r="I1337" i="4"/>
  <c r="T1335" i="4"/>
  <c r="V1335" i="4"/>
  <c r="S1335" i="4"/>
  <c r="U1335" i="4"/>
  <c r="R1335" i="4"/>
  <c r="Q1335" i="4"/>
  <c r="P1335" i="4"/>
  <c r="O1335" i="4"/>
  <c r="N1335" i="4"/>
  <c r="M1335" i="4"/>
  <c r="L1335" i="4"/>
  <c r="J1335" i="4"/>
  <c r="K1335" i="4"/>
  <c r="I1335" i="4"/>
  <c r="T1333" i="4"/>
  <c r="V1333" i="4"/>
  <c r="S1333" i="4"/>
  <c r="U1333" i="4"/>
  <c r="R1333" i="4"/>
  <c r="Q1333" i="4"/>
  <c r="P1333" i="4"/>
  <c r="O1333" i="4"/>
  <c r="N1333" i="4"/>
  <c r="M1333" i="4"/>
  <c r="L1333" i="4"/>
  <c r="J1333" i="4"/>
  <c r="K1333" i="4"/>
  <c r="I1333" i="4"/>
  <c r="T1331" i="4"/>
  <c r="V1331" i="4"/>
  <c r="S1331" i="4"/>
  <c r="U1331" i="4"/>
  <c r="R1331" i="4"/>
  <c r="Q1331" i="4"/>
  <c r="P1331" i="4"/>
  <c r="O1331" i="4"/>
  <c r="N1331" i="4"/>
  <c r="M1331" i="4"/>
  <c r="L1331" i="4"/>
  <c r="J1331" i="4"/>
  <c r="K1331" i="4"/>
  <c r="I1331" i="4"/>
  <c r="T1329" i="4"/>
  <c r="V1329" i="4"/>
  <c r="S1329" i="4"/>
  <c r="U1329" i="4"/>
  <c r="R1329" i="4"/>
  <c r="Q1329" i="4"/>
  <c r="P1329" i="4"/>
  <c r="O1329" i="4"/>
  <c r="N1329" i="4"/>
  <c r="M1329" i="4"/>
  <c r="L1329" i="4"/>
  <c r="J1329" i="4"/>
  <c r="K1329" i="4"/>
  <c r="I1329" i="4"/>
  <c r="T1327" i="4"/>
  <c r="V1327" i="4"/>
  <c r="S1327" i="4"/>
  <c r="U1327" i="4"/>
  <c r="R1327" i="4"/>
  <c r="Q1327" i="4"/>
  <c r="P1327" i="4"/>
  <c r="O1327" i="4"/>
  <c r="N1327" i="4"/>
  <c r="M1327" i="4"/>
  <c r="L1327" i="4"/>
  <c r="J1327" i="4"/>
  <c r="K1327" i="4"/>
  <c r="I1327" i="4"/>
  <c r="T1325" i="4"/>
  <c r="V1325" i="4"/>
  <c r="S1325" i="4"/>
  <c r="U1325" i="4"/>
  <c r="R1325" i="4"/>
  <c r="Q1325" i="4"/>
  <c r="P1325" i="4"/>
  <c r="O1325" i="4"/>
  <c r="N1325" i="4"/>
  <c r="M1325" i="4"/>
  <c r="L1325" i="4"/>
  <c r="J1325" i="4"/>
  <c r="K1325" i="4"/>
  <c r="I1325" i="4"/>
  <c r="T1323" i="4"/>
  <c r="V1323" i="4"/>
  <c r="S1323" i="4"/>
  <c r="U1323" i="4"/>
  <c r="R1323" i="4"/>
  <c r="Q1323" i="4"/>
  <c r="P1323" i="4"/>
  <c r="O1323" i="4"/>
  <c r="N1323" i="4"/>
  <c r="M1323" i="4"/>
  <c r="L1323" i="4"/>
  <c r="J1323" i="4"/>
  <c r="K1323" i="4"/>
  <c r="I1323" i="4"/>
  <c r="T1321" i="4"/>
  <c r="V1321" i="4"/>
  <c r="S1321" i="4"/>
  <c r="U1321" i="4"/>
  <c r="R1321" i="4"/>
  <c r="Q1321" i="4"/>
  <c r="P1321" i="4"/>
  <c r="O1321" i="4"/>
  <c r="N1321" i="4"/>
  <c r="M1321" i="4"/>
  <c r="L1321" i="4"/>
  <c r="J1321" i="4"/>
  <c r="K1321" i="4"/>
  <c r="I1321" i="4"/>
  <c r="T1319" i="4"/>
  <c r="V1319" i="4"/>
  <c r="S1319" i="4"/>
  <c r="U1319" i="4"/>
  <c r="R1319" i="4"/>
  <c r="Q1319" i="4"/>
  <c r="P1319" i="4"/>
  <c r="O1319" i="4"/>
  <c r="N1319" i="4"/>
  <c r="M1319" i="4"/>
  <c r="L1319" i="4"/>
  <c r="J1319" i="4"/>
  <c r="K1319" i="4"/>
  <c r="I1319" i="4"/>
  <c r="T1317" i="4"/>
  <c r="V1317" i="4"/>
  <c r="S1317" i="4"/>
  <c r="U1317" i="4"/>
  <c r="R1317" i="4"/>
  <c r="Q1317" i="4"/>
  <c r="P1317" i="4"/>
  <c r="O1317" i="4"/>
  <c r="N1317" i="4"/>
  <c r="M1317" i="4"/>
  <c r="L1317" i="4"/>
  <c r="J1317" i="4"/>
  <c r="K1317" i="4"/>
  <c r="I1317" i="4"/>
  <c r="T1315" i="4"/>
  <c r="V1315" i="4"/>
  <c r="S1315" i="4"/>
  <c r="U1315" i="4"/>
  <c r="R1315" i="4"/>
  <c r="Q1315" i="4"/>
  <c r="P1315" i="4"/>
  <c r="O1315" i="4"/>
  <c r="N1315" i="4"/>
  <c r="M1315" i="4"/>
  <c r="L1315" i="4"/>
  <c r="J1315" i="4"/>
  <c r="K1315" i="4"/>
  <c r="I1315" i="4"/>
  <c r="T1313" i="4"/>
  <c r="V1313" i="4"/>
  <c r="S1313" i="4"/>
  <c r="U1313" i="4"/>
  <c r="R1313" i="4"/>
  <c r="Q1313" i="4"/>
  <c r="P1313" i="4"/>
  <c r="O1313" i="4"/>
  <c r="N1313" i="4"/>
  <c r="M1313" i="4"/>
  <c r="L1313" i="4"/>
  <c r="J1313" i="4"/>
  <c r="K1313" i="4"/>
  <c r="I1313" i="4"/>
  <c r="T1311" i="4"/>
  <c r="V1311" i="4"/>
  <c r="S1311" i="4"/>
  <c r="U1311" i="4"/>
  <c r="R1311" i="4"/>
  <c r="Q1311" i="4"/>
  <c r="P1311" i="4"/>
  <c r="O1311" i="4"/>
  <c r="N1311" i="4"/>
  <c r="M1311" i="4"/>
  <c r="L1311" i="4"/>
  <c r="J1311" i="4"/>
  <c r="K1311" i="4"/>
  <c r="I1311" i="4"/>
  <c r="T1309" i="4"/>
  <c r="V1309" i="4"/>
  <c r="S1309" i="4"/>
  <c r="U1309" i="4"/>
  <c r="R1309" i="4"/>
  <c r="Q1309" i="4"/>
  <c r="P1309" i="4"/>
  <c r="O1309" i="4"/>
  <c r="N1309" i="4"/>
  <c r="M1309" i="4"/>
  <c r="L1309" i="4"/>
  <c r="J1309" i="4"/>
  <c r="K1309" i="4"/>
  <c r="I1309" i="4"/>
  <c r="T1307" i="4"/>
  <c r="V1307" i="4"/>
  <c r="S1307" i="4"/>
  <c r="U1307" i="4"/>
  <c r="R1307" i="4"/>
  <c r="Q1307" i="4"/>
  <c r="P1307" i="4"/>
  <c r="O1307" i="4"/>
  <c r="N1307" i="4"/>
  <c r="M1307" i="4"/>
  <c r="L1307" i="4"/>
  <c r="J1307" i="4"/>
  <c r="K1307" i="4"/>
  <c r="I1307" i="4"/>
  <c r="T1305" i="4"/>
  <c r="V1305" i="4"/>
  <c r="S1305" i="4"/>
  <c r="U1305" i="4"/>
  <c r="R1305" i="4"/>
  <c r="Q1305" i="4"/>
  <c r="P1305" i="4"/>
  <c r="O1305" i="4"/>
  <c r="N1305" i="4"/>
  <c r="M1305" i="4"/>
  <c r="L1305" i="4"/>
  <c r="J1305" i="4"/>
  <c r="K1305" i="4"/>
  <c r="I1305" i="4"/>
  <c r="T1303" i="4"/>
  <c r="V1303" i="4"/>
  <c r="S1303" i="4"/>
  <c r="U1303" i="4"/>
  <c r="R1303" i="4"/>
  <c r="Q1303" i="4"/>
  <c r="P1303" i="4"/>
  <c r="O1303" i="4"/>
  <c r="N1303" i="4"/>
  <c r="M1303" i="4"/>
  <c r="L1303" i="4"/>
  <c r="J1303" i="4"/>
  <c r="K1303" i="4"/>
  <c r="I1303" i="4"/>
  <c r="T1301" i="4"/>
  <c r="V1301" i="4"/>
  <c r="S1301" i="4"/>
  <c r="U1301" i="4"/>
  <c r="R1301" i="4"/>
  <c r="Q1301" i="4"/>
  <c r="P1301" i="4"/>
  <c r="O1301" i="4"/>
  <c r="N1301" i="4"/>
  <c r="M1301" i="4"/>
  <c r="L1301" i="4"/>
  <c r="J1301" i="4"/>
  <c r="K1301" i="4"/>
  <c r="I1301" i="4"/>
  <c r="T1299" i="4"/>
  <c r="V1299" i="4"/>
  <c r="S1299" i="4"/>
  <c r="U1299" i="4"/>
  <c r="R1299" i="4"/>
  <c r="Q1299" i="4"/>
  <c r="P1299" i="4"/>
  <c r="O1299" i="4"/>
  <c r="N1299" i="4"/>
  <c r="M1299" i="4"/>
  <c r="L1299" i="4"/>
  <c r="J1299" i="4"/>
  <c r="K1299" i="4"/>
  <c r="I1299" i="4"/>
  <c r="T1297" i="4"/>
  <c r="V1297" i="4"/>
  <c r="S1297" i="4"/>
  <c r="U1297" i="4"/>
  <c r="R1297" i="4"/>
  <c r="Q1297" i="4"/>
  <c r="P1297" i="4"/>
  <c r="O1297" i="4"/>
  <c r="N1297" i="4"/>
  <c r="M1297" i="4"/>
  <c r="L1297" i="4"/>
  <c r="J1297" i="4"/>
  <c r="K1297" i="4"/>
  <c r="I1297" i="4"/>
  <c r="T1295" i="4"/>
  <c r="V1295" i="4"/>
  <c r="S1295" i="4"/>
  <c r="U1295" i="4"/>
  <c r="R1295" i="4"/>
  <c r="Q1295" i="4"/>
  <c r="P1295" i="4"/>
  <c r="O1295" i="4"/>
  <c r="N1295" i="4"/>
  <c r="M1295" i="4"/>
  <c r="L1295" i="4"/>
  <c r="J1295" i="4"/>
  <c r="K1295" i="4"/>
  <c r="I1295" i="4"/>
  <c r="T1293" i="4"/>
  <c r="V1293" i="4"/>
  <c r="S1293" i="4"/>
  <c r="U1293" i="4"/>
  <c r="R1293" i="4"/>
  <c r="Q1293" i="4"/>
  <c r="P1293" i="4"/>
  <c r="O1293" i="4"/>
  <c r="N1293" i="4"/>
  <c r="M1293" i="4"/>
  <c r="L1293" i="4"/>
  <c r="J1293" i="4"/>
  <c r="K1293" i="4"/>
  <c r="I1293" i="4"/>
  <c r="T1291" i="4"/>
  <c r="V1291" i="4"/>
  <c r="S1291" i="4"/>
  <c r="U1291" i="4"/>
  <c r="R1291" i="4"/>
  <c r="Q1291" i="4"/>
  <c r="P1291" i="4"/>
  <c r="O1291" i="4"/>
  <c r="N1291" i="4"/>
  <c r="M1291" i="4"/>
  <c r="L1291" i="4"/>
  <c r="J1291" i="4"/>
  <c r="K1291" i="4"/>
  <c r="I1291" i="4"/>
  <c r="T1289" i="4"/>
  <c r="V1289" i="4"/>
  <c r="S1289" i="4"/>
  <c r="U1289" i="4"/>
  <c r="R1289" i="4"/>
  <c r="Q1289" i="4"/>
  <c r="P1289" i="4"/>
  <c r="O1289" i="4"/>
  <c r="N1289" i="4"/>
  <c r="M1289" i="4"/>
  <c r="L1289" i="4"/>
  <c r="J1289" i="4"/>
  <c r="K1289" i="4"/>
  <c r="I1289" i="4"/>
  <c r="T1287" i="4"/>
  <c r="V1287" i="4"/>
  <c r="S1287" i="4"/>
  <c r="U1287" i="4"/>
  <c r="R1287" i="4"/>
  <c r="Q1287" i="4"/>
  <c r="P1287" i="4"/>
  <c r="O1287" i="4"/>
  <c r="N1287" i="4"/>
  <c r="M1287" i="4"/>
  <c r="L1287" i="4"/>
  <c r="J1287" i="4"/>
  <c r="K1287" i="4"/>
  <c r="I1287" i="4"/>
  <c r="T1285" i="4"/>
  <c r="V1285" i="4"/>
  <c r="S1285" i="4"/>
  <c r="U1285" i="4"/>
  <c r="R1285" i="4"/>
  <c r="Q1285" i="4"/>
  <c r="P1285" i="4"/>
  <c r="O1285" i="4"/>
  <c r="N1285" i="4"/>
  <c r="M1285" i="4"/>
  <c r="L1285" i="4"/>
  <c r="J1285" i="4"/>
  <c r="K1285" i="4"/>
  <c r="I1285" i="4"/>
  <c r="T1283" i="4"/>
  <c r="V1283" i="4"/>
  <c r="S1283" i="4"/>
  <c r="U1283" i="4"/>
  <c r="R1283" i="4"/>
  <c r="Q1283" i="4"/>
  <c r="P1283" i="4"/>
  <c r="O1283" i="4"/>
  <c r="N1283" i="4"/>
  <c r="M1283" i="4"/>
  <c r="L1283" i="4"/>
  <c r="J1283" i="4"/>
  <c r="K1283" i="4"/>
  <c r="I1283" i="4"/>
  <c r="T1281" i="4"/>
  <c r="V1281" i="4"/>
  <c r="S1281" i="4"/>
  <c r="U1281" i="4"/>
  <c r="R1281" i="4"/>
  <c r="Q1281" i="4"/>
  <c r="P1281" i="4"/>
  <c r="O1281" i="4"/>
  <c r="N1281" i="4"/>
  <c r="M1281" i="4"/>
  <c r="L1281" i="4"/>
  <c r="J1281" i="4"/>
  <c r="K1281" i="4"/>
  <c r="I1281" i="4"/>
  <c r="T1279" i="4"/>
  <c r="V1279" i="4"/>
  <c r="S1279" i="4"/>
  <c r="U1279" i="4"/>
  <c r="R1279" i="4"/>
  <c r="Q1279" i="4"/>
  <c r="P1279" i="4"/>
  <c r="O1279" i="4"/>
  <c r="N1279" i="4"/>
  <c r="M1279" i="4"/>
  <c r="L1279" i="4"/>
  <c r="J1279" i="4"/>
  <c r="K1279" i="4"/>
  <c r="I1279" i="4"/>
  <c r="T1277" i="4"/>
  <c r="V1277" i="4"/>
  <c r="S1277" i="4"/>
  <c r="U1277" i="4"/>
  <c r="R1277" i="4"/>
  <c r="Q1277" i="4"/>
  <c r="P1277" i="4"/>
  <c r="O1277" i="4"/>
  <c r="N1277" i="4"/>
  <c r="M1277" i="4"/>
  <c r="L1277" i="4"/>
  <c r="J1277" i="4"/>
  <c r="K1277" i="4"/>
  <c r="I1277" i="4"/>
  <c r="T1275" i="4"/>
  <c r="V1275" i="4"/>
  <c r="S1275" i="4"/>
  <c r="U1275" i="4"/>
  <c r="R1275" i="4"/>
  <c r="Q1275" i="4"/>
  <c r="P1275" i="4"/>
  <c r="O1275" i="4"/>
  <c r="N1275" i="4"/>
  <c r="M1275" i="4"/>
  <c r="L1275" i="4"/>
  <c r="J1275" i="4"/>
  <c r="K1275" i="4"/>
  <c r="I1275" i="4"/>
  <c r="T1273" i="4"/>
  <c r="V1273" i="4"/>
  <c r="S1273" i="4"/>
  <c r="U1273" i="4"/>
  <c r="R1273" i="4"/>
  <c r="Q1273" i="4"/>
  <c r="P1273" i="4"/>
  <c r="O1273" i="4"/>
  <c r="N1273" i="4"/>
  <c r="M1273" i="4"/>
  <c r="L1273" i="4"/>
  <c r="J1273" i="4"/>
  <c r="K1273" i="4"/>
  <c r="I1273" i="4"/>
  <c r="T1271" i="4"/>
  <c r="V1271" i="4"/>
  <c r="S1271" i="4"/>
  <c r="U1271" i="4"/>
  <c r="R1271" i="4"/>
  <c r="Q1271" i="4"/>
  <c r="P1271" i="4"/>
  <c r="O1271" i="4"/>
  <c r="N1271" i="4"/>
  <c r="M1271" i="4"/>
  <c r="L1271" i="4"/>
  <c r="J1271" i="4"/>
  <c r="K1271" i="4"/>
  <c r="I1271" i="4"/>
  <c r="T1269" i="4"/>
  <c r="V1269" i="4"/>
  <c r="S1269" i="4"/>
  <c r="U1269" i="4"/>
  <c r="R1269" i="4"/>
  <c r="Q1269" i="4"/>
  <c r="P1269" i="4"/>
  <c r="O1269" i="4"/>
  <c r="N1269" i="4"/>
  <c r="M1269" i="4"/>
  <c r="L1269" i="4"/>
  <c r="J1269" i="4"/>
  <c r="K1269" i="4"/>
  <c r="I1269" i="4"/>
  <c r="T1267" i="4"/>
  <c r="V1267" i="4"/>
  <c r="S1267" i="4"/>
  <c r="U1267" i="4"/>
  <c r="R1267" i="4"/>
  <c r="Q1267" i="4"/>
  <c r="P1267" i="4"/>
  <c r="O1267" i="4"/>
  <c r="N1267" i="4"/>
  <c r="M1267" i="4"/>
  <c r="L1267" i="4"/>
  <c r="J1267" i="4"/>
  <c r="K1267" i="4"/>
  <c r="I1267" i="4"/>
  <c r="T1265" i="4"/>
  <c r="V1265" i="4"/>
  <c r="S1265" i="4"/>
  <c r="U1265" i="4"/>
  <c r="R1265" i="4"/>
  <c r="Q1265" i="4"/>
  <c r="P1265" i="4"/>
  <c r="O1265" i="4"/>
  <c r="N1265" i="4"/>
  <c r="M1265" i="4"/>
  <c r="L1265" i="4"/>
  <c r="J1265" i="4"/>
  <c r="K1265" i="4"/>
  <c r="I1265" i="4"/>
  <c r="T1263" i="4"/>
  <c r="V1263" i="4"/>
  <c r="S1263" i="4"/>
  <c r="U1263" i="4"/>
  <c r="R1263" i="4"/>
  <c r="Q1263" i="4"/>
  <c r="P1263" i="4"/>
  <c r="O1263" i="4"/>
  <c r="N1263" i="4"/>
  <c r="M1263" i="4"/>
  <c r="L1263" i="4"/>
  <c r="J1263" i="4"/>
  <c r="K1263" i="4"/>
  <c r="I1263" i="4"/>
  <c r="T1261" i="4"/>
  <c r="V1261" i="4"/>
  <c r="S1261" i="4"/>
  <c r="U1261" i="4"/>
  <c r="R1261" i="4"/>
  <c r="Q1261" i="4"/>
  <c r="P1261" i="4"/>
  <c r="O1261" i="4"/>
  <c r="N1261" i="4"/>
  <c r="M1261" i="4"/>
  <c r="L1261" i="4"/>
  <c r="J1261" i="4"/>
  <c r="K1261" i="4"/>
  <c r="I1261" i="4"/>
  <c r="T1259" i="4"/>
  <c r="V1259" i="4"/>
  <c r="S1259" i="4"/>
  <c r="U1259" i="4"/>
  <c r="R1259" i="4"/>
  <c r="Q1259" i="4"/>
  <c r="P1259" i="4"/>
  <c r="O1259" i="4"/>
  <c r="N1259" i="4"/>
  <c r="M1259" i="4"/>
  <c r="L1259" i="4"/>
  <c r="J1259" i="4"/>
  <c r="K1259" i="4"/>
  <c r="I1259" i="4"/>
  <c r="T1257" i="4"/>
  <c r="V1257" i="4"/>
  <c r="S1257" i="4"/>
  <c r="U1257" i="4"/>
  <c r="R1257" i="4"/>
  <c r="Q1257" i="4"/>
  <c r="P1257" i="4"/>
  <c r="O1257" i="4"/>
  <c r="N1257" i="4"/>
  <c r="M1257" i="4"/>
  <c r="L1257" i="4"/>
  <c r="J1257" i="4"/>
  <c r="K1257" i="4"/>
  <c r="I1257" i="4"/>
  <c r="T1255" i="4"/>
  <c r="V1255" i="4"/>
  <c r="S1255" i="4"/>
  <c r="U1255" i="4"/>
  <c r="R1255" i="4"/>
  <c r="Q1255" i="4"/>
  <c r="P1255" i="4"/>
  <c r="O1255" i="4"/>
  <c r="N1255" i="4"/>
  <c r="M1255" i="4"/>
  <c r="L1255" i="4"/>
  <c r="J1255" i="4"/>
  <c r="K1255" i="4"/>
  <c r="I1255" i="4"/>
  <c r="T1253" i="4"/>
  <c r="V1253" i="4"/>
  <c r="S1253" i="4"/>
  <c r="U1253" i="4"/>
  <c r="R1253" i="4"/>
  <c r="Q1253" i="4"/>
  <c r="P1253" i="4"/>
  <c r="O1253" i="4"/>
  <c r="N1253" i="4"/>
  <c r="M1253" i="4"/>
  <c r="L1253" i="4"/>
  <c r="J1253" i="4"/>
  <c r="K1253" i="4"/>
  <c r="I1253" i="4"/>
  <c r="T1251" i="4"/>
  <c r="V1251" i="4"/>
  <c r="U1251" i="4"/>
  <c r="S1251" i="4"/>
  <c r="R1251" i="4"/>
  <c r="Q1251" i="4"/>
  <c r="P1251" i="4"/>
  <c r="O1251" i="4"/>
  <c r="N1251" i="4"/>
  <c r="M1251" i="4"/>
  <c r="L1251" i="4"/>
  <c r="J1251" i="4"/>
  <c r="K1251" i="4"/>
  <c r="I1251" i="4"/>
  <c r="T1249" i="4"/>
  <c r="V1249" i="4"/>
  <c r="U1249" i="4"/>
  <c r="S1249" i="4"/>
  <c r="R1249" i="4"/>
  <c r="Q1249" i="4"/>
  <c r="P1249" i="4"/>
  <c r="O1249" i="4"/>
  <c r="N1249" i="4"/>
  <c r="M1249" i="4"/>
  <c r="L1249" i="4"/>
  <c r="J1249" i="4"/>
  <c r="K1249" i="4"/>
  <c r="I1249" i="4"/>
  <c r="T1247" i="4"/>
  <c r="V1247" i="4"/>
  <c r="U1247" i="4"/>
  <c r="S1247" i="4"/>
  <c r="R1247" i="4"/>
  <c r="Q1247" i="4"/>
  <c r="P1247" i="4"/>
  <c r="O1247" i="4"/>
  <c r="N1247" i="4"/>
  <c r="M1247" i="4"/>
  <c r="L1247" i="4"/>
  <c r="J1247" i="4"/>
  <c r="K1247" i="4"/>
  <c r="I1247" i="4"/>
  <c r="T1245" i="4"/>
  <c r="V1245" i="4"/>
  <c r="U1245" i="4"/>
  <c r="S1245" i="4"/>
  <c r="R1245" i="4"/>
  <c r="Q1245" i="4"/>
  <c r="P1245" i="4"/>
  <c r="O1245" i="4"/>
  <c r="N1245" i="4"/>
  <c r="M1245" i="4"/>
  <c r="L1245" i="4"/>
  <c r="J1245" i="4"/>
  <c r="K1245" i="4"/>
  <c r="I1245" i="4"/>
  <c r="T1243" i="4"/>
  <c r="V1243" i="4"/>
  <c r="U1243" i="4"/>
  <c r="S1243" i="4"/>
  <c r="R1243" i="4"/>
  <c r="Q1243" i="4"/>
  <c r="P1243" i="4"/>
  <c r="O1243" i="4"/>
  <c r="N1243" i="4"/>
  <c r="M1243" i="4"/>
  <c r="L1243" i="4"/>
  <c r="J1243" i="4"/>
  <c r="K1243" i="4"/>
  <c r="I1243" i="4"/>
  <c r="T1241" i="4"/>
  <c r="V1241" i="4"/>
  <c r="U1241" i="4"/>
  <c r="S1241" i="4"/>
  <c r="R1241" i="4"/>
  <c r="Q1241" i="4"/>
  <c r="P1241" i="4"/>
  <c r="O1241" i="4"/>
  <c r="N1241" i="4"/>
  <c r="M1241" i="4"/>
  <c r="L1241" i="4"/>
  <c r="J1241" i="4"/>
  <c r="K1241" i="4"/>
  <c r="I1241" i="4"/>
  <c r="T1239" i="4"/>
  <c r="V1239" i="4"/>
  <c r="U1239" i="4"/>
  <c r="S1239" i="4"/>
  <c r="R1239" i="4"/>
  <c r="Q1239" i="4"/>
  <c r="P1239" i="4"/>
  <c r="O1239" i="4"/>
  <c r="N1239" i="4"/>
  <c r="M1239" i="4"/>
  <c r="L1239" i="4"/>
  <c r="J1239" i="4"/>
  <c r="K1239" i="4"/>
  <c r="I1239" i="4"/>
  <c r="T1237" i="4"/>
  <c r="V1237" i="4"/>
  <c r="U1237" i="4"/>
  <c r="S1237" i="4"/>
  <c r="R1237" i="4"/>
  <c r="Q1237" i="4"/>
  <c r="P1237" i="4"/>
  <c r="O1237" i="4"/>
  <c r="N1237" i="4"/>
  <c r="M1237" i="4"/>
  <c r="L1237" i="4"/>
  <c r="J1237" i="4"/>
  <c r="K1237" i="4"/>
  <c r="I1237" i="4"/>
  <c r="T1235" i="4"/>
  <c r="V1235" i="4"/>
  <c r="U1235" i="4"/>
  <c r="S1235" i="4"/>
  <c r="R1235" i="4"/>
  <c r="Q1235" i="4"/>
  <c r="P1235" i="4"/>
  <c r="O1235" i="4"/>
  <c r="N1235" i="4"/>
  <c r="M1235" i="4"/>
  <c r="L1235" i="4"/>
  <c r="J1235" i="4"/>
  <c r="K1235" i="4"/>
  <c r="I1235" i="4"/>
  <c r="T1233" i="4"/>
  <c r="V1233" i="4"/>
  <c r="U1233" i="4"/>
  <c r="S1233" i="4"/>
  <c r="R1233" i="4"/>
  <c r="Q1233" i="4"/>
  <c r="P1233" i="4"/>
  <c r="O1233" i="4"/>
  <c r="N1233" i="4"/>
  <c r="M1233" i="4"/>
  <c r="L1233" i="4"/>
  <c r="J1233" i="4"/>
  <c r="K1233" i="4"/>
  <c r="I1233" i="4"/>
  <c r="T1231" i="4"/>
  <c r="V1231" i="4"/>
  <c r="U1231" i="4"/>
  <c r="S1231" i="4"/>
  <c r="R1231" i="4"/>
  <c r="Q1231" i="4"/>
  <c r="P1231" i="4"/>
  <c r="O1231" i="4"/>
  <c r="N1231" i="4"/>
  <c r="M1231" i="4"/>
  <c r="L1231" i="4"/>
  <c r="J1231" i="4"/>
  <c r="K1231" i="4"/>
  <c r="I1231" i="4"/>
  <c r="T1229" i="4"/>
  <c r="V1229" i="4"/>
  <c r="U1229" i="4"/>
  <c r="S1229" i="4"/>
  <c r="R1229" i="4"/>
  <c r="Q1229" i="4"/>
  <c r="P1229" i="4"/>
  <c r="O1229" i="4"/>
  <c r="N1229" i="4"/>
  <c r="M1229" i="4"/>
  <c r="L1229" i="4"/>
  <c r="J1229" i="4"/>
  <c r="K1229" i="4"/>
  <c r="I1229" i="4"/>
  <c r="T1227" i="4"/>
  <c r="V1227" i="4"/>
  <c r="U1227" i="4"/>
  <c r="S1227" i="4"/>
  <c r="R1227" i="4"/>
  <c r="Q1227" i="4"/>
  <c r="P1227" i="4"/>
  <c r="O1227" i="4"/>
  <c r="N1227" i="4"/>
  <c r="M1227" i="4"/>
  <c r="L1227" i="4"/>
  <c r="J1227" i="4"/>
  <c r="K1227" i="4"/>
  <c r="I1227" i="4"/>
  <c r="T1225" i="4"/>
  <c r="V1225" i="4"/>
  <c r="U1225" i="4"/>
  <c r="S1225" i="4"/>
  <c r="R1225" i="4"/>
  <c r="Q1225" i="4"/>
  <c r="P1225" i="4"/>
  <c r="O1225" i="4"/>
  <c r="N1225" i="4"/>
  <c r="M1225" i="4"/>
  <c r="L1225" i="4"/>
  <c r="J1225" i="4"/>
  <c r="K1225" i="4"/>
  <c r="I1225" i="4"/>
  <c r="T1223" i="4"/>
  <c r="V1223" i="4"/>
  <c r="U1223" i="4"/>
  <c r="S1223" i="4"/>
  <c r="R1223" i="4"/>
  <c r="Q1223" i="4"/>
  <c r="P1223" i="4"/>
  <c r="O1223" i="4"/>
  <c r="N1223" i="4"/>
  <c r="M1223" i="4"/>
  <c r="L1223" i="4"/>
  <c r="J1223" i="4"/>
  <c r="K1223" i="4"/>
  <c r="I1223" i="4"/>
  <c r="T1221" i="4"/>
  <c r="V1221" i="4"/>
  <c r="U1221" i="4"/>
  <c r="S1221" i="4"/>
  <c r="R1221" i="4"/>
  <c r="Q1221" i="4"/>
  <c r="P1221" i="4"/>
  <c r="O1221" i="4"/>
  <c r="N1221" i="4"/>
  <c r="M1221" i="4"/>
  <c r="L1221" i="4"/>
  <c r="J1221" i="4"/>
  <c r="K1221" i="4"/>
  <c r="I1221" i="4"/>
  <c r="T1219" i="4"/>
  <c r="V1219" i="4"/>
  <c r="U1219" i="4"/>
  <c r="S1219" i="4"/>
  <c r="R1219" i="4"/>
  <c r="Q1219" i="4"/>
  <c r="P1219" i="4"/>
  <c r="O1219" i="4"/>
  <c r="N1219" i="4"/>
  <c r="M1219" i="4"/>
  <c r="L1219" i="4"/>
  <c r="J1219" i="4"/>
  <c r="K1219" i="4"/>
  <c r="I1219" i="4"/>
  <c r="T1217" i="4"/>
  <c r="V1217" i="4"/>
  <c r="U1217" i="4"/>
  <c r="S1217" i="4"/>
  <c r="R1217" i="4"/>
  <c r="Q1217" i="4"/>
  <c r="P1217" i="4"/>
  <c r="O1217" i="4"/>
  <c r="N1217" i="4"/>
  <c r="M1217" i="4"/>
  <c r="L1217" i="4"/>
  <c r="J1217" i="4"/>
  <c r="K1217" i="4"/>
  <c r="I1217" i="4"/>
  <c r="T1215" i="4"/>
  <c r="V1215" i="4"/>
  <c r="U1215" i="4"/>
  <c r="S1215" i="4"/>
  <c r="R1215" i="4"/>
  <c r="Q1215" i="4"/>
  <c r="P1215" i="4"/>
  <c r="O1215" i="4"/>
  <c r="N1215" i="4"/>
  <c r="M1215" i="4"/>
  <c r="L1215" i="4"/>
  <c r="J1215" i="4"/>
  <c r="K1215" i="4"/>
  <c r="I1215" i="4"/>
  <c r="H1215" i="4"/>
  <c r="T1213" i="4"/>
  <c r="V1213" i="4"/>
  <c r="U1213" i="4"/>
  <c r="S1213" i="4"/>
  <c r="R1213" i="4"/>
  <c r="Q1213" i="4"/>
  <c r="P1213" i="4"/>
  <c r="O1213" i="4"/>
  <c r="N1213" i="4"/>
  <c r="M1213" i="4"/>
  <c r="L1213" i="4"/>
  <c r="J1213" i="4"/>
  <c r="K1213" i="4"/>
  <c r="I1213" i="4"/>
  <c r="H1213" i="4"/>
  <c r="T1211" i="4"/>
  <c r="V1211" i="4"/>
  <c r="U1211" i="4"/>
  <c r="S1211" i="4"/>
  <c r="R1211" i="4"/>
  <c r="Q1211" i="4"/>
  <c r="P1211" i="4"/>
  <c r="O1211" i="4"/>
  <c r="N1211" i="4"/>
  <c r="M1211" i="4"/>
  <c r="L1211" i="4"/>
  <c r="J1211" i="4"/>
  <c r="K1211" i="4"/>
  <c r="I1211" i="4"/>
  <c r="H1211" i="4"/>
  <c r="T1209" i="4"/>
  <c r="V1209" i="4"/>
  <c r="U1209" i="4"/>
  <c r="S1209" i="4"/>
  <c r="R1209" i="4"/>
  <c r="Q1209" i="4"/>
  <c r="P1209" i="4"/>
  <c r="O1209" i="4"/>
  <c r="N1209" i="4"/>
  <c r="M1209" i="4"/>
  <c r="L1209" i="4"/>
  <c r="J1209" i="4"/>
  <c r="K1209" i="4"/>
  <c r="I1209" i="4"/>
  <c r="H1209" i="4"/>
  <c r="T1207" i="4"/>
  <c r="V1207" i="4"/>
  <c r="U1207" i="4"/>
  <c r="S1207" i="4"/>
  <c r="R1207" i="4"/>
  <c r="Q1207" i="4"/>
  <c r="P1207" i="4"/>
  <c r="O1207" i="4"/>
  <c r="N1207" i="4"/>
  <c r="M1207" i="4"/>
  <c r="L1207" i="4"/>
  <c r="J1207" i="4"/>
  <c r="K1207" i="4"/>
  <c r="I1207" i="4"/>
  <c r="H1207" i="4"/>
  <c r="T1205" i="4"/>
  <c r="V1205" i="4"/>
  <c r="U1205" i="4"/>
  <c r="S1205" i="4"/>
  <c r="R1205" i="4"/>
  <c r="Q1205" i="4"/>
  <c r="P1205" i="4"/>
  <c r="O1205" i="4"/>
  <c r="N1205" i="4"/>
  <c r="M1205" i="4"/>
  <c r="L1205" i="4"/>
  <c r="J1205" i="4"/>
  <c r="K1205" i="4"/>
  <c r="I1205" i="4"/>
  <c r="H1205" i="4"/>
  <c r="T1203" i="4"/>
  <c r="V1203" i="4"/>
  <c r="U1203" i="4"/>
  <c r="S1203" i="4"/>
  <c r="R1203" i="4"/>
  <c r="Q1203" i="4"/>
  <c r="P1203" i="4"/>
  <c r="O1203" i="4"/>
  <c r="N1203" i="4"/>
  <c r="M1203" i="4"/>
  <c r="L1203" i="4"/>
  <c r="J1203" i="4"/>
  <c r="K1203" i="4"/>
  <c r="I1203" i="4"/>
  <c r="H1203" i="4"/>
  <c r="T1201" i="4"/>
  <c r="V1201" i="4"/>
  <c r="U1201" i="4"/>
  <c r="S1201" i="4"/>
  <c r="R1201" i="4"/>
  <c r="Q1201" i="4"/>
  <c r="P1201" i="4"/>
  <c r="O1201" i="4"/>
  <c r="N1201" i="4"/>
  <c r="M1201" i="4"/>
  <c r="L1201" i="4"/>
  <c r="J1201" i="4"/>
  <c r="K1201" i="4"/>
  <c r="I1201" i="4"/>
  <c r="H1201" i="4"/>
  <c r="T1199" i="4"/>
  <c r="V1199" i="4"/>
  <c r="U1199" i="4"/>
  <c r="S1199" i="4"/>
  <c r="R1199" i="4"/>
  <c r="Q1199" i="4"/>
  <c r="P1199" i="4"/>
  <c r="O1199" i="4"/>
  <c r="N1199" i="4"/>
  <c r="M1199" i="4"/>
  <c r="L1199" i="4"/>
  <c r="J1199" i="4"/>
  <c r="K1199" i="4"/>
  <c r="I1199" i="4"/>
  <c r="H1199" i="4"/>
  <c r="T1197" i="4"/>
  <c r="V1197" i="4"/>
  <c r="U1197" i="4"/>
  <c r="S1197" i="4"/>
  <c r="R1197" i="4"/>
  <c r="Q1197" i="4"/>
  <c r="P1197" i="4"/>
  <c r="O1197" i="4"/>
  <c r="N1197" i="4"/>
  <c r="M1197" i="4"/>
  <c r="L1197" i="4"/>
  <c r="J1197" i="4"/>
  <c r="K1197" i="4"/>
  <c r="I1197" i="4"/>
  <c r="H1197" i="4"/>
  <c r="T1195" i="4"/>
  <c r="V1195" i="4"/>
  <c r="U1195" i="4"/>
  <c r="S1195" i="4"/>
  <c r="R1195" i="4"/>
  <c r="Q1195" i="4"/>
  <c r="P1195" i="4"/>
  <c r="O1195" i="4"/>
  <c r="N1195" i="4"/>
  <c r="M1195" i="4"/>
  <c r="L1195" i="4"/>
  <c r="J1195" i="4"/>
  <c r="K1195" i="4"/>
  <c r="I1195" i="4"/>
  <c r="H1195" i="4"/>
  <c r="T1193" i="4"/>
  <c r="V1193" i="4"/>
  <c r="U1193" i="4"/>
  <c r="S1193" i="4"/>
  <c r="R1193" i="4"/>
  <c r="Q1193" i="4"/>
  <c r="P1193" i="4"/>
  <c r="O1193" i="4"/>
  <c r="N1193" i="4"/>
  <c r="M1193" i="4"/>
  <c r="L1193" i="4"/>
  <c r="J1193" i="4"/>
  <c r="K1193" i="4"/>
  <c r="I1193" i="4"/>
  <c r="H1193" i="4"/>
  <c r="T1191" i="4"/>
  <c r="V1191" i="4"/>
  <c r="U1191" i="4"/>
  <c r="S1191" i="4"/>
  <c r="R1191" i="4"/>
  <c r="Q1191" i="4"/>
  <c r="P1191" i="4"/>
  <c r="O1191" i="4"/>
  <c r="N1191" i="4"/>
  <c r="M1191" i="4"/>
  <c r="L1191" i="4"/>
  <c r="J1191" i="4"/>
  <c r="K1191" i="4"/>
  <c r="I1191" i="4"/>
  <c r="H1191" i="4"/>
  <c r="T1189" i="4"/>
  <c r="V1189" i="4"/>
  <c r="U1189" i="4"/>
  <c r="S1189" i="4"/>
  <c r="R1189" i="4"/>
  <c r="Q1189" i="4"/>
  <c r="P1189" i="4"/>
  <c r="O1189" i="4"/>
  <c r="N1189" i="4"/>
  <c r="M1189" i="4"/>
  <c r="L1189" i="4"/>
  <c r="J1189" i="4"/>
  <c r="K1189" i="4"/>
  <c r="I1189" i="4"/>
  <c r="H1189" i="4"/>
  <c r="T1187" i="4"/>
  <c r="V1187" i="4"/>
  <c r="U1187" i="4"/>
  <c r="S1187" i="4"/>
  <c r="R1187" i="4"/>
  <c r="Q1187" i="4"/>
  <c r="P1187" i="4"/>
  <c r="O1187" i="4"/>
  <c r="N1187" i="4"/>
  <c r="M1187" i="4"/>
  <c r="L1187" i="4"/>
  <c r="J1187" i="4"/>
  <c r="K1187" i="4"/>
  <c r="I1187" i="4"/>
  <c r="H1187" i="4"/>
  <c r="T1185" i="4"/>
  <c r="V1185" i="4"/>
  <c r="U1185" i="4"/>
  <c r="S1185" i="4"/>
  <c r="R1185" i="4"/>
  <c r="Q1185" i="4"/>
  <c r="P1185" i="4"/>
  <c r="O1185" i="4"/>
  <c r="N1185" i="4"/>
  <c r="M1185" i="4"/>
  <c r="L1185" i="4"/>
  <c r="J1185" i="4"/>
  <c r="K1185" i="4"/>
  <c r="I1185" i="4"/>
  <c r="H1185" i="4"/>
  <c r="T1183" i="4"/>
  <c r="V1183" i="4"/>
  <c r="U1183" i="4"/>
  <c r="S1183" i="4"/>
  <c r="R1183" i="4"/>
  <c r="Q1183" i="4"/>
  <c r="P1183" i="4"/>
  <c r="O1183" i="4"/>
  <c r="N1183" i="4"/>
  <c r="M1183" i="4"/>
  <c r="L1183" i="4"/>
  <c r="J1183" i="4"/>
  <c r="K1183" i="4"/>
  <c r="I1183" i="4"/>
  <c r="H1183" i="4"/>
  <c r="T1181" i="4"/>
  <c r="V1181" i="4"/>
  <c r="U1181" i="4"/>
  <c r="S1181" i="4"/>
  <c r="R1181" i="4"/>
  <c r="Q1181" i="4"/>
  <c r="P1181" i="4"/>
  <c r="O1181" i="4"/>
  <c r="N1181" i="4"/>
  <c r="M1181" i="4"/>
  <c r="L1181" i="4"/>
  <c r="J1181" i="4"/>
  <c r="K1181" i="4"/>
  <c r="I1181" i="4"/>
  <c r="H1181" i="4"/>
  <c r="T1179" i="4"/>
  <c r="V1179" i="4"/>
  <c r="U1179" i="4"/>
  <c r="S1179" i="4"/>
  <c r="R1179" i="4"/>
  <c r="Q1179" i="4"/>
  <c r="P1179" i="4"/>
  <c r="O1179" i="4"/>
  <c r="N1179" i="4"/>
  <c r="M1179" i="4"/>
  <c r="L1179" i="4"/>
  <c r="J1179" i="4"/>
  <c r="K1179" i="4"/>
  <c r="I1179" i="4"/>
  <c r="H1179" i="4"/>
  <c r="T1177" i="4"/>
  <c r="V1177" i="4"/>
  <c r="U1177" i="4"/>
  <c r="S1177" i="4"/>
  <c r="R1177" i="4"/>
  <c r="Q1177" i="4"/>
  <c r="P1177" i="4"/>
  <c r="O1177" i="4"/>
  <c r="N1177" i="4"/>
  <c r="M1177" i="4"/>
  <c r="L1177" i="4"/>
  <c r="J1177" i="4"/>
  <c r="K1177" i="4"/>
  <c r="I1177" i="4"/>
  <c r="H1177" i="4"/>
  <c r="T1175" i="4"/>
  <c r="V1175" i="4"/>
  <c r="U1175" i="4"/>
  <c r="S1175" i="4"/>
  <c r="R1175" i="4"/>
  <c r="Q1175" i="4"/>
  <c r="P1175" i="4"/>
  <c r="O1175" i="4"/>
  <c r="N1175" i="4"/>
  <c r="M1175" i="4"/>
  <c r="L1175" i="4"/>
  <c r="J1175" i="4"/>
  <c r="K1175" i="4"/>
  <c r="I1175" i="4"/>
  <c r="H1175" i="4"/>
  <c r="T1173" i="4"/>
  <c r="V1173" i="4"/>
  <c r="U1173" i="4"/>
  <c r="S1173" i="4"/>
  <c r="R1173" i="4"/>
  <c r="Q1173" i="4"/>
  <c r="P1173" i="4"/>
  <c r="O1173" i="4"/>
  <c r="N1173" i="4"/>
  <c r="M1173" i="4"/>
  <c r="L1173" i="4"/>
  <c r="J1173" i="4"/>
  <c r="K1173" i="4"/>
  <c r="I1173" i="4"/>
  <c r="H1173" i="4"/>
  <c r="T1171" i="4"/>
  <c r="V1171" i="4"/>
  <c r="U1171" i="4"/>
  <c r="S1171" i="4"/>
  <c r="R1171" i="4"/>
  <c r="Q1171" i="4"/>
  <c r="P1171" i="4"/>
  <c r="O1171" i="4"/>
  <c r="N1171" i="4"/>
  <c r="M1171" i="4"/>
  <c r="L1171" i="4"/>
  <c r="J1171" i="4"/>
  <c r="K1171" i="4"/>
  <c r="I1171" i="4"/>
  <c r="H1171" i="4"/>
  <c r="T1169" i="4"/>
  <c r="V1169" i="4"/>
  <c r="U1169" i="4"/>
  <c r="S1169" i="4"/>
  <c r="R1169" i="4"/>
  <c r="Q1169" i="4"/>
  <c r="P1169" i="4"/>
  <c r="O1169" i="4"/>
  <c r="N1169" i="4"/>
  <c r="M1169" i="4"/>
  <c r="L1169" i="4"/>
  <c r="J1169" i="4"/>
  <c r="K1169" i="4"/>
  <c r="I1169" i="4"/>
  <c r="H1169" i="4"/>
  <c r="T1167" i="4"/>
  <c r="V1167" i="4"/>
  <c r="U1167" i="4"/>
  <c r="S1167" i="4"/>
  <c r="R1167" i="4"/>
  <c r="Q1167" i="4"/>
  <c r="P1167" i="4"/>
  <c r="O1167" i="4"/>
  <c r="N1167" i="4"/>
  <c r="M1167" i="4"/>
  <c r="L1167" i="4"/>
  <c r="J1167" i="4"/>
  <c r="K1167" i="4"/>
  <c r="I1167" i="4"/>
  <c r="H1167" i="4"/>
  <c r="T1165" i="4"/>
  <c r="V1165" i="4"/>
  <c r="U1165" i="4"/>
  <c r="S1165" i="4"/>
  <c r="R1165" i="4"/>
  <c r="Q1165" i="4"/>
  <c r="P1165" i="4"/>
  <c r="O1165" i="4"/>
  <c r="N1165" i="4"/>
  <c r="M1165" i="4"/>
  <c r="L1165" i="4"/>
  <c r="J1165" i="4"/>
  <c r="K1165" i="4"/>
  <c r="I1165" i="4"/>
  <c r="H1165" i="4"/>
  <c r="T1163" i="4"/>
  <c r="V1163" i="4"/>
  <c r="U1163" i="4"/>
  <c r="S1163" i="4"/>
  <c r="R1163" i="4"/>
  <c r="Q1163" i="4"/>
  <c r="P1163" i="4"/>
  <c r="O1163" i="4"/>
  <c r="N1163" i="4"/>
  <c r="M1163" i="4"/>
  <c r="L1163" i="4"/>
  <c r="J1163" i="4"/>
  <c r="K1163" i="4"/>
  <c r="I1163" i="4"/>
  <c r="H1163" i="4"/>
  <c r="T1161" i="4"/>
  <c r="V1161" i="4"/>
  <c r="U1161" i="4"/>
  <c r="S1161" i="4"/>
  <c r="R1161" i="4"/>
  <c r="Q1161" i="4"/>
  <c r="P1161" i="4"/>
  <c r="O1161" i="4"/>
  <c r="N1161" i="4"/>
  <c r="M1161" i="4"/>
  <c r="L1161" i="4"/>
  <c r="J1161" i="4"/>
  <c r="K1161" i="4"/>
  <c r="I1161" i="4"/>
  <c r="H1161" i="4"/>
  <c r="T1159" i="4"/>
  <c r="V1159" i="4"/>
  <c r="U1159" i="4"/>
  <c r="S1159" i="4"/>
  <c r="R1159" i="4"/>
  <c r="Q1159" i="4"/>
  <c r="P1159" i="4"/>
  <c r="O1159" i="4"/>
  <c r="N1159" i="4"/>
  <c r="M1159" i="4"/>
  <c r="L1159" i="4"/>
  <c r="J1159" i="4"/>
  <c r="K1159" i="4"/>
  <c r="I1159" i="4"/>
  <c r="H1159" i="4"/>
  <c r="T1157" i="4"/>
  <c r="V1157" i="4"/>
  <c r="U1157" i="4"/>
  <c r="S1157" i="4"/>
  <c r="R1157" i="4"/>
  <c r="Q1157" i="4"/>
  <c r="P1157" i="4"/>
  <c r="O1157" i="4"/>
  <c r="N1157" i="4"/>
  <c r="M1157" i="4"/>
  <c r="L1157" i="4"/>
  <c r="J1157" i="4"/>
  <c r="K1157" i="4"/>
  <c r="I1157" i="4"/>
  <c r="H1157" i="4"/>
  <c r="T1155" i="4"/>
  <c r="V1155" i="4"/>
  <c r="U1155" i="4"/>
  <c r="S1155" i="4"/>
  <c r="R1155" i="4"/>
  <c r="Q1155" i="4"/>
  <c r="P1155" i="4"/>
  <c r="O1155" i="4"/>
  <c r="N1155" i="4"/>
  <c r="M1155" i="4"/>
  <c r="L1155" i="4"/>
  <c r="J1155" i="4"/>
  <c r="K1155" i="4"/>
  <c r="I1155" i="4"/>
  <c r="H1155" i="4"/>
  <c r="T1153" i="4"/>
  <c r="V1153" i="4"/>
  <c r="U1153" i="4"/>
  <c r="S1153" i="4"/>
  <c r="R1153" i="4"/>
  <c r="Q1153" i="4"/>
  <c r="P1153" i="4"/>
  <c r="O1153" i="4"/>
  <c r="N1153" i="4"/>
  <c r="M1153" i="4"/>
  <c r="L1153" i="4"/>
  <c r="J1153" i="4"/>
  <c r="K1153" i="4"/>
  <c r="I1153" i="4"/>
  <c r="H1153" i="4"/>
  <c r="T1151" i="4"/>
  <c r="V1151" i="4"/>
  <c r="U1151" i="4"/>
  <c r="S1151" i="4"/>
  <c r="R1151" i="4"/>
  <c r="Q1151" i="4"/>
  <c r="P1151" i="4"/>
  <c r="O1151" i="4"/>
  <c r="N1151" i="4"/>
  <c r="M1151" i="4"/>
  <c r="L1151" i="4"/>
  <c r="J1151" i="4"/>
  <c r="K1151" i="4"/>
  <c r="I1151" i="4"/>
  <c r="H1151" i="4"/>
  <c r="T1149" i="4"/>
  <c r="V1149" i="4"/>
  <c r="U1149" i="4"/>
  <c r="S1149" i="4"/>
  <c r="R1149" i="4"/>
  <c r="Q1149" i="4"/>
  <c r="P1149" i="4"/>
  <c r="O1149" i="4"/>
  <c r="N1149" i="4"/>
  <c r="M1149" i="4"/>
  <c r="L1149" i="4"/>
  <c r="J1149" i="4"/>
  <c r="K1149" i="4"/>
  <c r="I1149" i="4"/>
  <c r="H1149" i="4"/>
  <c r="T1147" i="4"/>
  <c r="V1147" i="4"/>
  <c r="U1147" i="4"/>
  <c r="S1147" i="4"/>
  <c r="R1147" i="4"/>
  <c r="Q1147" i="4"/>
  <c r="P1147" i="4"/>
  <c r="O1147" i="4"/>
  <c r="N1147" i="4"/>
  <c r="M1147" i="4"/>
  <c r="L1147" i="4"/>
  <c r="J1147" i="4"/>
  <c r="K1147" i="4"/>
  <c r="I1147" i="4"/>
  <c r="H1147" i="4"/>
  <c r="T1145" i="4"/>
  <c r="V1145" i="4"/>
  <c r="U1145" i="4"/>
  <c r="S1145" i="4"/>
  <c r="R1145" i="4"/>
  <c r="Q1145" i="4"/>
  <c r="P1145" i="4"/>
  <c r="O1145" i="4"/>
  <c r="N1145" i="4"/>
  <c r="M1145" i="4"/>
  <c r="L1145" i="4"/>
  <c r="J1145" i="4"/>
  <c r="K1145" i="4"/>
  <c r="I1145" i="4"/>
  <c r="H1145" i="4"/>
  <c r="T1143" i="4"/>
  <c r="V1143" i="4"/>
  <c r="U1143" i="4"/>
  <c r="S1143" i="4"/>
  <c r="R1143" i="4"/>
  <c r="Q1143" i="4"/>
  <c r="P1143" i="4"/>
  <c r="O1143" i="4"/>
  <c r="N1143" i="4"/>
  <c r="M1143" i="4"/>
  <c r="L1143" i="4"/>
  <c r="J1143" i="4"/>
  <c r="K1143" i="4"/>
  <c r="I1143" i="4"/>
  <c r="H1143" i="4"/>
  <c r="T1141" i="4"/>
  <c r="V1141" i="4"/>
  <c r="U1141" i="4"/>
  <c r="S1141" i="4"/>
  <c r="R1141" i="4"/>
  <c r="Q1141" i="4"/>
  <c r="P1141" i="4"/>
  <c r="O1141" i="4"/>
  <c r="N1141" i="4"/>
  <c r="M1141" i="4"/>
  <c r="L1141" i="4"/>
  <c r="J1141" i="4"/>
  <c r="K1141" i="4"/>
  <c r="I1141" i="4"/>
  <c r="H1141" i="4"/>
  <c r="T1139" i="4"/>
  <c r="V1139" i="4"/>
  <c r="U1139" i="4"/>
  <c r="S1139" i="4"/>
  <c r="R1139" i="4"/>
  <c r="Q1139" i="4"/>
  <c r="P1139" i="4"/>
  <c r="O1139" i="4"/>
  <c r="N1139" i="4"/>
  <c r="M1139" i="4"/>
  <c r="L1139" i="4"/>
  <c r="J1139" i="4"/>
  <c r="K1139" i="4"/>
  <c r="I1139" i="4"/>
  <c r="H1139" i="4"/>
  <c r="T1137" i="4"/>
  <c r="V1137" i="4"/>
  <c r="U1137" i="4"/>
  <c r="S1137" i="4"/>
  <c r="R1137" i="4"/>
  <c r="Q1137" i="4"/>
  <c r="P1137" i="4"/>
  <c r="O1137" i="4"/>
  <c r="N1137" i="4"/>
  <c r="M1137" i="4"/>
  <c r="L1137" i="4"/>
  <c r="J1137" i="4"/>
  <c r="K1137" i="4"/>
  <c r="I1137" i="4"/>
  <c r="H1137" i="4"/>
  <c r="T1135" i="4"/>
  <c r="V1135" i="4"/>
  <c r="U1135" i="4"/>
  <c r="S1135" i="4"/>
  <c r="R1135" i="4"/>
  <c r="Q1135" i="4"/>
  <c r="P1135" i="4"/>
  <c r="O1135" i="4"/>
  <c r="N1135" i="4"/>
  <c r="M1135" i="4"/>
  <c r="L1135" i="4"/>
  <c r="J1135" i="4"/>
  <c r="K1135" i="4"/>
  <c r="I1135" i="4"/>
  <c r="H1135" i="4"/>
  <c r="T1133" i="4"/>
  <c r="V1133" i="4"/>
  <c r="U1133" i="4"/>
  <c r="S1133" i="4"/>
  <c r="R1133" i="4"/>
  <c r="Q1133" i="4"/>
  <c r="P1133" i="4"/>
  <c r="O1133" i="4"/>
  <c r="N1133" i="4"/>
  <c r="M1133" i="4"/>
  <c r="L1133" i="4"/>
  <c r="J1133" i="4"/>
  <c r="K1133" i="4"/>
  <c r="I1133" i="4"/>
  <c r="H1133" i="4"/>
  <c r="T1131" i="4"/>
  <c r="V1131" i="4"/>
  <c r="U1131" i="4"/>
  <c r="S1131" i="4"/>
  <c r="R1131" i="4"/>
  <c r="Q1131" i="4"/>
  <c r="P1131" i="4"/>
  <c r="O1131" i="4"/>
  <c r="N1131" i="4"/>
  <c r="M1131" i="4"/>
  <c r="L1131" i="4"/>
  <c r="J1131" i="4"/>
  <c r="K1131" i="4"/>
  <c r="I1131" i="4"/>
  <c r="H1131" i="4"/>
  <c r="T1129" i="4"/>
  <c r="V1129" i="4"/>
  <c r="U1129" i="4"/>
  <c r="S1129" i="4"/>
  <c r="R1129" i="4"/>
  <c r="Q1129" i="4"/>
  <c r="P1129" i="4"/>
  <c r="O1129" i="4"/>
  <c r="N1129" i="4"/>
  <c r="M1129" i="4"/>
  <c r="L1129" i="4"/>
  <c r="J1129" i="4"/>
  <c r="K1129" i="4"/>
  <c r="I1129" i="4"/>
  <c r="H1129" i="4"/>
  <c r="T1127" i="4"/>
  <c r="V1127" i="4"/>
  <c r="U1127" i="4"/>
  <c r="S1127" i="4"/>
  <c r="R1127" i="4"/>
  <c r="Q1127" i="4"/>
  <c r="P1127" i="4"/>
  <c r="O1127" i="4"/>
  <c r="N1127" i="4"/>
  <c r="M1127" i="4"/>
  <c r="L1127" i="4"/>
  <c r="J1127" i="4"/>
  <c r="K1127" i="4"/>
  <c r="I1127" i="4"/>
  <c r="H1127" i="4"/>
  <c r="T1125" i="4"/>
  <c r="V1125" i="4"/>
  <c r="U1125" i="4"/>
  <c r="S1125" i="4"/>
  <c r="R1125" i="4"/>
  <c r="Q1125" i="4"/>
  <c r="P1125" i="4"/>
  <c r="O1125" i="4"/>
  <c r="N1125" i="4"/>
  <c r="M1125" i="4"/>
  <c r="L1125" i="4"/>
  <c r="J1125" i="4"/>
  <c r="K1125" i="4"/>
  <c r="I1125" i="4"/>
  <c r="H1125" i="4"/>
  <c r="T1123" i="4"/>
  <c r="V1123" i="4"/>
  <c r="U1123" i="4"/>
  <c r="S1123" i="4"/>
  <c r="R1123" i="4"/>
  <c r="Q1123" i="4"/>
  <c r="P1123" i="4"/>
  <c r="O1123" i="4"/>
  <c r="N1123" i="4"/>
  <c r="M1123" i="4"/>
  <c r="L1123" i="4"/>
  <c r="J1123" i="4"/>
  <c r="K1123" i="4"/>
  <c r="I1123" i="4"/>
  <c r="H1123" i="4"/>
  <c r="T1121" i="4"/>
  <c r="V1121" i="4"/>
  <c r="U1121" i="4"/>
  <c r="S1121" i="4"/>
  <c r="R1121" i="4"/>
  <c r="Q1121" i="4"/>
  <c r="P1121" i="4"/>
  <c r="O1121" i="4"/>
  <c r="N1121" i="4"/>
  <c r="M1121" i="4"/>
  <c r="L1121" i="4"/>
  <c r="J1121" i="4"/>
  <c r="K1121" i="4"/>
  <c r="I1121" i="4"/>
  <c r="H1121" i="4"/>
  <c r="T1119" i="4"/>
  <c r="V1119" i="4"/>
  <c r="U1119" i="4"/>
  <c r="S1119" i="4"/>
  <c r="R1119" i="4"/>
  <c r="Q1119" i="4"/>
  <c r="P1119" i="4"/>
  <c r="O1119" i="4"/>
  <c r="N1119" i="4"/>
  <c r="M1119" i="4"/>
  <c r="L1119" i="4"/>
  <c r="J1119" i="4"/>
  <c r="K1119" i="4"/>
  <c r="I1119" i="4"/>
  <c r="H1119" i="4"/>
  <c r="T1117" i="4"/>
  <c r="V1117" i="4"/>
  <c r="U1117" i="4"/>
  <c r="S1117" i="4"/>
  <c r="R1117" i="4"/>
  <c r="Q1117" i="4"/>
  <c r="P1117" i="4"/>
  <c r="O1117" i="4"/>
  <c r="N1117" i="4"/>
  <c r="M1117" i="4"/>
  <c r="L1117" i="4"/>
  <c r="J1117" i="4"/>
  <c r="K1117" i="4"/>
  <c r="I1117" i="4"/>
  <c r="H1117" i="4"/>
  <c r="T1115" i="4"/>
  <c r="V1115" i="4"/>
  <c r="U1115" i="4"/>
  <c r="S1115" i="4"/>
  <c r="R1115" i="4"/>
  <c r="Q1115" i="4"/>
  <c r="P1115" i="4"/>
  <c r="O1115" i="4"/>
  <c r="N1115" i="4"/>
  <c r="M1115" i="4"/>
  <c r="L1115" i="4"/>
  <c r="J1115" i="4"/>
  <c r="K1115" i="4"/>
  <c r="I1115" i="4"/>
  <c r="H1115" i="4"/>
  <c r="T1113" i="4"/>
  <c r="V1113" i="4"/>
  <c r="U1113" i="4"/>
  <c r="S1113" i="4"/>
  <c r="R1113" i="4"/>
  <c r="Q1113" i="4"/>
  <c r="P1113" i="4"/>
  <c r="O1113" i="4"/>
  <c r="N1113" i="4"/>
  <c r="M1113" i="4"/>
  <c r="L1113" i="4"/>
  <c r="J1113" i="4"/>
  <c r="K1113" i="4"/>
  <c r="I1113" i="4"/>
  <c r="H1113" i="4"/>
  <c r="T1111" i="4"/>
  <c r="V1111" i="4"/>
  <c r="U1111" i="4"/>
  <c r="S1111" i="4"/>
  <c r="R1111" i="4"/>
  <c r="Q1111" i="4"/>
  <c r="P1111" i="4"/>
  <c r="O1111" i="4"/>
  <c r="N1111" i="4"/>
  <c r="M1111" i="4"/>
  <c r="L1111" i="4"/>
  <c r="J1111" i="4"/>
  <c r="K1111" i="4"/>
  <c r="I1111" i="4"/>
  <c r="H1111" i="4"/>
  <c r="T1109" i="4"/>
  <c r="V1109" i="4"/>
  <c r="U1109" i="4"/>
  <c r="S1109" i="4"/>
  <c r="R1109" i="4"/>
  <c r="Q1109" i="4"/>
  <c r="P1109" i="4"/>
  <c r="O1109" i="4"/>
  <c r="N1109" i="4"/>
  <c r="M1109" i="4"/>
  <c r="L1109" i="4"/>
  <c r="J1109" i="4"/>
  <c r="K1109" i="4"/>
  <c r="I1109" i="4"/>
  <c r="H1109" i="4"/>
  <c r="T1107" i="4"/>
  <c r="V1107" i="4"/>
  <c r="U1107" i="4"/>
  <c r="S1107" i="4"/>
  <c r="R1107" i="4"/>
  <c r="Q1107" i="4"/>
  <c r="P1107" i="4"/>
  <c r="O1107" i="4"/>
  <c r="N1107" i="4"/>
  <c r="M1107" i="4"/>
  <c r="L1107" i="4"/>
  <c r="J1107" i="4"/>
  <c r="K1107" i="4"/>
  <c r="I1107" i="4"/>
  <c r="H1107" i="4"/>
  <c r="T1105" i="4"/>
  <c r="V1105" i="4"/>
  <c r="U1105" i="4"/>
  <c r="S1105" i="4"/>
  <c r="R1105" i="4"/>
  <c r="Q1105" i="4"/>
  <c r="P1105" i="4"/>
  <c r="O1105" i="4"/>
  <c r="N1105" i="4"/>
  <c r="M1105" i="4"/>
  <c r="L1105" i="4"/>
  <c r="J1105" i="4"/>
  <c r="K1105" i="4"/>
  <c r="I1105" i="4"/>
  <c r="H1105" i="4"/>
  <c r="T1103" i="4"/>
  <c r="V1103" i="4"/>
  <c r="U1103" i="4"/>
  <c r="S1103" i="4"/>
  <c r="R1103" i="4"/>
  <c r="Q1103" i="4"/>
  <c r="P1103" i="4"/>
  <c r="O1103" i="4"/>
  <c r="N1103" i="4"/>
  <c r="M1103" i="4"/>
  <c r="L1103" i="4"/>
  <c r="J1103" i="4"/>
  <c r="K1103" i="4"/>
  <c r="I1103" i="4"/>
  <c r="H1103" i="4"/>
  <c r="T1101" i="4"/>
  <c r="V1101" i="4"/>
  <c r="U1101" i="4"/>
  <c r="S1101" i="4"/>
  <c r="R1101" i="4"/>
  <c r="Q1101" i="4"/>
  <c r="P1101" i="4"/>
  <c r="O1101" i="4"/>
  <c r="N1101" i="4"/>
  <c r="M1101" i="4"/>
  <c r="L1101" i="4"/>
  <c r="J1101" i="4"/>
  <c r="K1101" i="4"/>
  <c r="I1101" i="4"/>
  <c r="H1101" i="4"/>
  <c r="T1099" i="4"/>
  <c r="V1099" i="4"/>
  <c r="U1099" i="4"/>
  <c r="S1099" i="4"/>
  <c r="R1099" i="4"/>
  <c r="Q1099" i="4"/>
  <c r="P1099" i="4"/>
  <c r="O1099" i="4"/>
  <c r="N1099" i="4"/>
  <c r="M1099" i="4"/>
  <c r="L1099" i="4"/>
  <c r="J1099" i="4"/>
  <c r="K1099" i="4"/>
  <c r="I1099" i="4"/>
  <c r="H1099" i="4"/>
  <c r="T1097" i="4"/>
  <c r="V1097" i="4"/>
  <c r="U1097" i="4"/>
  <c r="S1097" i="4"/>
  <c r="R1097" i="4"/>
  <c r="Q1097" i="4"/>
  <c r="P1097" i="4"/>
  <c r="O1097" i="4"/>
  <c r="N1097" i="4"/>
  <c r="M1097" i="4"/>
  <c r="L1097" i="4"/>
  <c r="J1097" i="4"/>
  <c r="K1097" i="4"/>
  <c r="I1097" i="4"/>
  <c r="H1097" i="4"/>
  <c r="T1095" i="4"/>
  <c r="V1095" i="4"/>
  <c r="U1095" i="4"/>
  <c r="S1095" i="4"/>
  <c r="R1095" i="4"/>
  <c r="Q1095" i="4"/>
  <c r="P1095" i="4"/>
  <c r="O1095" i="4"/>
  <c r="N1095" i="4"/>
  <c r="M1095" i="4"/>
  <c r="L1095" i="4"/>
  <c r="J1095" i="4"/>
  <c r="K1095" i="4"/>
  <c r="I1095" i="4"/>
  <c r="H1095" i="4"/>
  <c r="T1093" i="4"/>
  <c r="V1093" i="4"/>
  <c r="U1093" i="4"/>
  <c r="S1093" i="4"/>
  <c r="R1093" i="4"/>
  <c r="Q1093" i="4"/>
  <c r="P1093" i="4"/>
  <c r="O1093" i="4"/>
  <c r="N1093" i="4"/>
  <c r="M1093" i="4"/>
  <c r="L1093" i="4"/>
  <c r="J1093" i="4"/>
  <c r="K1093" i="4"/>
  <c r="I1093" i="4"/>
  <c r="H1093" i="4"/>
  <c r="T1091" i="4"/>
  <c r="V1091" i="4"/>
  <c r="U1091" i="4"/>
  <c r="S1091" i="4"/>
  <c r="R1091" i="4"/>
  <c r="Q1091" i="4"/>
  <c r="P1091" i="4"/>
  <c r="O1091" i="4"/>
  <c r="N1091" i="4"/>
  <c r="M1091" i="4"/>
  <c r="L1091" i="4"/>
  <c r="J1091" i="4"/>
  <c r="K1091" i="4"/>
  <c r="I1091" i="4"/>
  <c r="H1091" i="4"/>
  <c r="T1089" i="4"/>
  <c r="V1089" i="4"/>
  <c r="U1089" i="4"/>
  <c r="S1089" i="4"/>
  <c r="R1089" i="4"/>
  <c r="Q1089" i="4"/>
  <c r="P1089" i="4"/>
  <c r="O1089" i="4"/>
  <c r="N1089" i="4"/>
  <c r="M1089" i="4"/>
  <c r="L1089" i="4"/>
  <c r="J1089" i="4"/>
  <c r="K1089" i="4"/>
  <c r="I1089" i="4"/>
  <c r="H1089" i="4"/>
  <c r="T1087" i="4"/>
  <c r="V1087" i="4"/>
  <c r="U1087" i="4"/>
  <c r="S1087" i="4"/>
  <c r="R1087" i="4"/>
  <c r="Q1087" i="4"/>
  <c r="P1087" i="4"/>
  <c r="O1087" i="4"/>
  <c r="N1087" i="4"/>
  <c r="M1087" i="4"/>
  <c r="L1087" i="4"/>
  <c r="J1087" i="4"/>
  <c r="K1087" i="4"/>
  <c r="I1087" i="4"/>
  <c r="H1087" i="4"/>
  <c r="T1085" i="4"/>
  <c r="V1085" i="4"/>
  <c r="U1085" i="4"/>
  <c r="S1085" i="4"/>
  <c r="R1085" i="4"/>
  <c r="Q1085" i="4"/>
  <c r="P1085" i="4"/>
  <c r="O1085" i="4"/>
  <c r="N1085" i="4"/>
  <c r="M1085" i="4"/>
  <c r="L1085" i="4"/>
  <c r="J1085" i="4"/>
  <c r="K1085" i="4"/>
  <c r="I1085" i="4"/>
  <c r="H1085" i="4"/>
  <c r="T1083" i="4"/>
  <c r="V1083" i="4"/>
  <c r="U1083" i="4"/>
  <c r="S1083" i="4"/>
  <c r="R1083" i="4"/>
  <c r="Q1083" i="4"/>
  <c r="P1083" i="4"/>
  <c r="O1083" i="4"/>
  <c r="N1083" i="4"/>
  <c r="M1083" i="4"/>
  <c r="L1083" i="4"/>
  <c r="J1083" i="4"/>
  <c r="K1083" i="4"/>
  <c r="I1083" i="4"/>
  <c r="H1083" i="4"/>
  <c r="T1081" i="4"/>
  <c r="V1081" i="4"/>
  <c r="U1081" i="4"/>
  <c r="S1081" i="4"/>
  <c r="R1081" i="4"/>
  <c r="Q1081" i="4"/>
  <c r="P1081" i="4"/>
  <c r="O1081" i="4"/>
  <c r="N1081" i="4"/>
  <c r="M1081" i="4"/>
  <c r="L1081" i="4"/>
  <c r="J1081" i="4"/>
  <c r="K1081" i="4"/>
  <c r="I1081" i="4"/>
  <c r="H1081" i="4"/>
  <c r="T1079" i="4"/>
  <c r="V1079" i="4"/>
  <c r="U1079" i="4"/>
  <c r="S1079" i="4"/>
  <c r="R1079" i="4"/>
  <c r="Q1079" i="4"/>
  <c r="P1079" i="4"/>
  <c r="O1079" i="4"/>
  <c r="N1079" i="4"/>
  <c r="M1079" i="4"/>
  <c r="L1079" i="4"/>
  <c r="J1079" i="4"/>
  <c r="K1079" i="4"/>
  <c r="I1079" i="4"/>
  <c r="H1079" i="4"/>
  <c r="T1077" i="4"/>
  <c r="V1077" i="4"/>
  <c r="U1077" i="4"/>
  <c r="S1077" i="4"/>
  <c r="R1077" i="4"/>
  <c r="Q1077" i="4"/>
  <c r="P1077" i="4"/>
  <c r="O1077" i="4"/>
  <c r="N1077" i="4"/>
  <c r="M1077" i="4"/>
  <c r="L1077" i="4"/>
  <c r="J1077" i="4"/>
  <c r="K1077" i="4"/>
  <c r="I1077" i="4"/>
  <c r="H1077" i="4"/>
  <c r="T1075" i="4"/>
  <c r="V1075" i="4"/>
  <c r="U1075" i="4"/>
  <c r="S1075" i="4"/>
  <c r="R1075" i="4"/>
  <c r="Q1075" i="4"/>
  <c r="P1075" i="4"/>
  <c r="O1075" i="4"/>
  <c r="N1075" i="4"/>
  <c r="M1075" i="4"/>
  <c r="L1075" i="4"/>
  <c r="J1075" i="4"/>
  <c r="K1075" i="4"/>
  <c r="I1075" i="4"/>
  <c r="H1075" i="4"/>
  <c r="T1073" i="4"/>
  <c r="V1073" i="4"/>
  <c r="U1073" i="4"/>
  <c r="S1073" i="4"/>
  <c r="R1073" i="4"/>
  <c r="Q1073" i="4"/>
  <c r="P1073" i="4"/>
  <c r="O1073" i="4"/>
  <c r="N1073" i="4"/>
  <c r="M1073" i="4"/>
  <c r="L1073" i="4"/>
  <c r="J1073" i="4"/>
  <c r="K1073" i="4"/>
  <c r="I1073" i="4"/>
  <c r="H1073" i="4"/>
  <c r="T1071" i="4"/>
  <c r="V1071" i="4"/>
  <c r="U1071" i="4"/>
  <c r="S1071" i="4"/>
  <c r="R1071" i="4"/>
  <c r="Q1071" i="4"/>
  <c r="P1071" i="4"/>
  <c r="O1071" i="4"/>
  <c r="N1071" i="4"/>
  <c r="M1071" i="4"/>
  <c r="L1071" i="4"/>
  <c r="J1071" i="4"/>
  <c r="K1071" i="4"/>
  <c r="I1071" i="4"/>
  <c r="H1071" i="4"/>
  <c r="T1069" i="4"/>
  <c r="V1069" i="4"/>
  <c r="U1069" i="4"/>
  <c r="S1069" i="4"/>
  <c r="R1069" i="4"/>
  <c r="Q1069" i="4"/>
  <c r="P1069" i="4"/>
  <c r="O1069" i="4"/>
  <c r="N1069" i="4"/>
  <c r="M1069" i="4"/>
  <c r="L1069" i="4"/>
  <c r="J1069" i="4"/>
  <c r="K1069" i="4"/>
  <c r="I1069" i="4"/>
  <c r="H1069" i="4"/>
  <c r="T1067" i="4"/>
  <c r="V1067" i="4"/>
  <c r="U1067" i="4"/>
  <c r="S1067" i="4"/>
  <c r="R1067" i="4"/>
  <c r="Q1067" i="4"/>
  <c r="P1067" i="4"/>
  <c r="O1067" i="4"/>
  <c r="N1067" i="4"/>
  <c r="M1067" i="4"/>
  <c r="L1067" i="4"/>
  <c r="J1067" i="4"/>
  <c r="K1067" i="4"/>
  <c r="I1067" i="4"/>
  <c r="H1067" i="4"/>
  <c r="T1065" i="4"/>
  <c r="V1065" i="4"/>
  <c r="U1065" i="4"/>
  <c r="S1065" i="4"/>
  <c r="R1065" i="4"/>
  <c r="Q1065" i="4"/>
  <c r="P1065" i="4"/>
  <c r="O1065" i="4"/>
  <c r="N1065" i="4"/>
  <c r="M1065" i="4"/>
  <c r="L1065" i="4"/>
  <c r="J1065" i="4"/>
  <c r="K1065" i="4"/>
  <c r="I1065" i="4"/>
  <c r="H1065" i="4"/>
  <c r="T1063" i="4"/>
  <c r="V1063" i="4"/>
  <c r="U1063" i="4"/>
  <c r="S1063" i="4"/>
  <c r="R1063" i="4"/>
  <c r="Q1063" i="4"/>
  <c r="P1063" i="4"/>
  <c r="O1063" i="4"/>
  <c r="N1063" i="4"/>
  <c r="M1063" i="4"/>
  <c r="L1063" i="4"/>
  <c r="J1063" i="4"/>
  <c r="K1063" i="4"/>
  <c r="I1063" i="4"/>
  <c r="H1063" i="4"/>
  <c r="T1061" i="4"/>
  <c r="V1061" i="4"/>
  <c r="U1061" i="4"/>
  <c r="S1061" i="4"/>
  <c r="R1061" i="4"/>
  <c r="Q1061" i="4"/>
  <c r="P1061" i="4"/>
  <c r="O1061" i="4"/>
  <c r="N1061" i="4"/>
  <c r="M1061" i="4"/>
  <c r="L1061" i="4"/>
  <c r="J1061" i="4"/>
  <c r="K1061" i="4"/>
  <c r="I1061" i="4"/>
  <c r="H1061" i="4"/>
  <c r="T1059" i="4"/>
  <c r="V1059" i="4"/>
  <c r="U1059" i="4"/>
  <c r="S1059" i="4"/>
  <c r="R1059" i="4"/>
  <c r="Q1059" i="4"/>
  <c r="P1059" i="4"/>
  <c r="O1059" i="4"/>
  <c r="N1059" i="4"/>
  <c r="M1059" i="4"/>
  <c r="L1059" i="4"/>
  <c r="J1059" i="4"/>
  <c r="K1059" i="4"/>
  <c r="I1059" i="4"/>
  <c r="H1059" i="4"/>
  <c r="T1057" i="4"/>
  <c r="V1057" i="4"/>
  <c r="U1057" i="4"/>
  <c r="S1057" i="4"/>
  <c r="R1057" i="4"/>
  <c r="Q1057" i="4"/>
  <c r="P1057" i="4"/>
  <c r="O1057" i="4"/>
  <c r="N1057" i="4"/>
  <c r="M1057" i="4"/>
  <c r="L1057" i="4"/>
  <c r="J1057" i="4"/>
  <c r="K1057" i="4"/>
  <c r="I1057" i="4"/>
  <c r="H1057" i="4"/>
  <c r="T1055" i="4"/>
  <c r="V1055" i="4"/>
  <c r="U1055" i="4"/>
  <c r="S1055" i="4"/>
  <c r="R1055" i="4"/>
  <c r="Q1055" i="4"/>
  <c r="P1055" i="4"/>
  <c r="O1055" i="4"/>
  <c r="N1055" i="4"/>
  <c r="M1055" i="4"/>
  <c r="L1055" i="4"/>
  <c r="J1055" i="4"/>
  <c r="K1055" i="4"/>
  <c r="I1055" i="4"/>
  <c r="H1055" i="4"/>
  <c r="T1053" i="4"/>
  <c r="V1053" i="4"/>
  <c r="U1053" i="4"/>
  <c r="S1053" i="4"/>
  <c r="R1053" i="4"/>
  <c r="Q1053" i="4"/>
  <c r="P1053" i="4"/>
  <c r="O1053" i="4"/>
  <c r="N1053" i="4"/>
  <c r="M1053" i="4"/>
  <c r="L1053" i="4"/>
  <c r="J1053" i="4"/>
  <c r="K1053" i="4"/>
  <c r="I1053" i="4"/>
  <c r="H1053" i="4"/>
  <c r="T1051" i="4"/>
  <c r="V1051" i="4"/>
  <c r="U1051" i="4"/>
  <c r="S1051" i="4"/>
  <c r="R1051" i="4"/>
  <c r="Q1051" i="4"/>
  <c r="P1051" i="4"/>
  <c r="O1051" i="4"/>
  <c r="N1051" i="4"/>
  <c r="M1051" i="4"/>
  <c r="L1051" i="4"/>
  <c r="J1051" i="4"/>
  <c r="K1051" i="4"/>
  <c r="I1051" i="4"/>
  <c r="H1051" i="4"/>
  <c r="T1049" i="4"/>
  <c r="V1049" i="4"/>
  <c r="U1049" i="4"/>
  <c r="S1049" i="4"/>
  <c r="R1049" i="4"/>
  <c r="Q1049" i="4"/>
  <c r="P1049" i="4"/>
  <c r="O1049" i="4"/>
  <c r="N1049" i="4"/>
  <c r="M1049" i="4"/>
  <c r="L1049" i="4"/>
  <c r="J1049" i="4"/>
  <c r="K1049" i="4"/>
  <c r="I1049" i="4"/>
  <c r="H1049" i="4"/>
  <c r="T1047" i="4"/>
  <c r="V1047" i="4"/>
  <c r="U1047" i="4"/>
  <c r="S1047" i="4"/>
  <c r="R1047" i="4"/>
  <c r="Q1047" i="4"/>
  <c r="P1047" i="4"/>
  <c r="O1047" i="4"/>
  <c r="N1047" i="4"/>
  <c r="M1047" i="4"/>
  <c r="L1047" i="4"/>
  <c r="J1047" i="4"/>
  <c r="K1047" i="4"/>
  <c r="I1047" i="4"/>
  <c r="H1047" i="4"/>
  <c r="T1045" i="4"/>
  <c r="V1045" i="4"/>
  <c r="U1045" i="4"/>
  <c r="S1045" i="4"/>
  <c r="R1045" i="4"/>
  <c r="Q1045" i="4"/>
  <c r="P1045" i="4"/>
  <c r="O1045" i="4"/>
  <c r="N1045" i="4"/>
  <c r="M1045" i="4"/>
  <c r="L1045" i="4"/>
  <c r="J1045" i="4"/>
  <c r="K1045" i="4"/>
  <c r="I1045" i="4"/>
  <c r="H1045" i="4"/>
  <c r="T1043" i="4"/>
  <c r="V1043" i="4"/>
  <c r="U1043" i="4"/>
  <c r="S1043" i="4"/>
  <c r="R1043" i="4"/>
  <c r="Q1043" i="4"/>
  <c r="P1043" i="4"/>
  <c r="O1043" i="4"/>
  <c r="N1043" i="4"/>
  <c r="M1043" i="4"/>
  <c r="L1043" i="4"/>
  <c r="J1043" i="4"/>
  <c r="K1043" i="4"/>
  <c r="I1043" i="4"/>
  <c r="H1043" i="4"/>
  <c r="T1041" i="4"/>
  <c r="V1041" i="4"/>
  <c r="U1041" i="4"/>
  <c r="S1041" i="4"/>
  <c r="R1041" i="4"/>
  <c r="Q1041" i="4"/>
  <c r="P1041" i="4"/>
  <c r="O1041" i="4"/>
  <c r="N1041" i="4"/>
  <c r="M1041" i="4"/>
  <c r="L1041" i="4"/>
  <c r="J1041" i="4"/>
  <c r="K1041" i="4"/>
  <c r="I1041" i="4"/>
  <c r="H1041" i="4"/>
  <c r="T1039" i="4"/>
  <c r="V1039" i="4"/>
  <c r="U1039" i="4"/>
  <c r="S1039" i="4"/>
  <c r="R1039" i="4"/>
  <c r="Q1039" i="4"/>
  <c r="P1039" i="4"/>
  <c r="O1039" i="4"/>
  <c r="N1039" i="4"/>
  <c r="M1039" i="4"/>
  <c r="L1039" i="4"/>
  <c r="J1039" i="4"/>
  <c r="K1039" i="4"/>
  <c r="I1039" i="4"/>
  <c r="H1039" i="4"/>
  <c r="T1037" i="4"/>
  <c r="V1037" i="4"/>
  <c r="U1037" i="4"/>
  <c r="S1037" i="4"/>
  <c r="R1037" i="4"/>
  <c r="Q1037" i="4"/>
  <c r="P1037" i="4"/>
  <c r="O1037" i="4"/>
  <c r="N1037" i="4"/>
  <c r="M1037" i="4"/>
  <c r="L1037" i="4"/>
  <c r="J1037" i="4"/>
  <c r="K1037" i="4"/>
  <c r="I1037" i="4"/>
  <c r="H1037" i="4"/>
  <c r="T1035" i="4"/>
  <c r="V1035" i="4"/>
  <c r="U1035" i="4"/>
  <c r="S1035" i="4"/>
  <c r="R1035" i="4"/>
  <c r="Q1035" i="4"/>
  <c r="P1035" i="4"/>
  <c r="O1035" i="4"/>
  <c r="N1035" i="4"/>
  <c r="M1035" i="4"/>
  <c r="L1035" i="4"/>
  <c r="J1035" i="4"/>
  <c r="K1035" i="4"/>
  <c r="I1035" i="4"/>
  <c r="H1035" i="4"/>
  <c r="T1033" i="4"/>
  <c r="V1033" i="4"/>
  <c r="U1033" i="4"/>
  <c r="S1033" i="4"/>
  <c r="R1033" i="4"/>
  <c r="Q1033" i="4"/>
  <c r="P1033" i="4"/>
  <c r="O1033" i="4"/>
  <c r="N1033" i="4"/>
  <c r="M1033" i="4"/>
  <c r="L1033" i="4"/>
  <c r="J1033" i="4"/>
  <c r="K1033" i="4"/>
  <c r="I1033" i="4"/>
  <c r="H1033" i="4"/>
  <c r="T1031" i="4"/>
  <c r="V1031" i="4"/>
  <c r="U1031" i="4"/>
  <c r="S1031" i="4"/>
  <c r="R1031" i="4"/>
  <c r="Q1031" i="4"/>
  <c r="P1031" i="4"/>
  <c r="O1031" i="4"/>
  <c r="N1031" i="4"/>
  <c r="M1031" i="4"/>
  <c r="L1031" i="4"/>
  <c r="J1031" i="4"/>
  <c r="K1031" i="4"/>
  <c r="I1031" i="4"/>
  <c r="H1031" i="4"/>
  <c r="T1029" i="4"/>
  <c r="V1029" i="4"/>
  <c r="U1029" i="4"/>
  <c r="S1029" i="4"/>
  <c r="R1029" i="4"/>
  <c r="Q1029" i="4"/>
  <c r="P1029" i="4"/>
  <c r="O1029" i="4"/>
  <c r="N1029" i="4"/>
  <c r="M1029" i="4"/>
  <c r="L1029" i="4"/>
  <c r="J1029" i="4"/>
  <c r="K1029" i="4"/>
  <c r="I1029" i="4"/>
  <c r="H1029" i="4"/>
  <c r="T1027" i="4"/>
  <c r="V1027" i="4"/>
  <c r="U1027" i="4"/>
  <c r="S1027" i="4"/>
  <c r="R1027" i="4"/>
  <c r="Q1027" i="4"/>
  <c r="P1027" i="4"/>
  <c r="O1027" i="4"/>
  <c r="N1027" i="4"/>
  <c r="M1027" i="4"/>
  <c r="L1027" i="4"/>
  <c r="J1027" i="4"/>
  <c r="K1027" i="4"/>
  <c r="I1027" i="4"/>
  <c r="H1027" i="4"/>
  <c r="T1025" i="4"/>
  <c r="V1025" i="4"/>
  <c r="U1025" i="4"/>
  <c r="S1025" i="4"/>
  <c r="R1025" i="4"/>
  <c r="Q1025" i="4"/>
  <c r="P1025" i="4"/>
  <c r="O1025" i="4"/>
  <c r="N1025" i="4"/>
  <c r="M1025" i="4"/>
  <c r="L1025" i="4"/>
  <c r="J1025" i="4"/>
  <c r="K1025" i="4"/>
  <c r="I1025" i="4"/>
  <c r="H1025" i="4"/>
  <c r="T1023" i="4"/>
  <c r="V1023" i="4"/>
  <c r="U1023" i="4"/>
  <c r="S1023" i="4"/>
  <c r="R1023" i="4"/>
  <c r="Q1023" i="4"/>
  <c r="P1023" i="4"/>
  <c r="O1023" i="4"/>
  <c r="N1023" i="4"/>
  <c r="M1023" i="4"/>
  <c r="L1023" i="4"/>
  <c r="J1023" i="4"/>
  <c r="K1023" i="4"/>
  <c r="I1023" i="4"/>
  <c r="H1023" i="4"/>
  <c r="T1021" i="4"/>
  <c r="V1021" i="4"/>
  <c r="U1021" i="4"/>
  <c r="S1021" i="4"/>
  <c r="R1021" i="4"/>
  <c r="Q1021" i="4"/>
  <c r="P1021" i="4"/>
  <c r="O1021" i="4"/>
  <c r="N1021" i="4"/>
  <c r="M1021" i="4"/>
  <c r="L1021" i="4"/>
  <c r="J1021" i="4"/>
  <c r="K1021" i="4"/>
  <c r="I1021" i="4"/>
  <c r="H1021" i="4"/>
  <c r="T1019" i="4"/>
  <c r="V1019" i="4"/>
  <c r="U1019" i="4"/>
  <c r="S1019" i="4"/>
  <c r="R1019" i="4"/>
  <c r="Q1019" i="4"/>
  <c r="P1019" i="4"/>
  <c r="O1019" i="4"/>
  <c r="N1019" i="4"/>
  <c r="M1019" i="4"/>
  <c r="L1019" i="4"/>
  <c r="J1019" i="4"/>
  <c r="K1019" i="4"/>
  <c r="I1019" i="4"/>
  <c r="H1019" i="4"/>
  <c r="T1017" i="4"/>
  <c r="V1017" i="4"/>
  <c r="U1017" i="4"/>
  <c r="S1017" i="4"/>
  <c r="R1017" i="4"/>
  <c r="Q1017" i="4"/>
  <c r="P1017" i="4"/>
  <c r="O1017" i="4"/>
  <c r="N1017" i="4"/>
  <c r="M1017" i="4"/>
  <c r="L1017" i="4"/>
  <c r="J1017" i="4"/>
  <c r="K1017" i="4"/>
  <c r="I1017" i="4"/>
  <c r="H1017" i="4"/>
  <c r="T1015" i="4"/>
  <c r="V1015" i="4"/>
  <c r="U1015" i="4"/>
  <c r="S1015" i="4"/>
  <c r="R1015" i="4"/>
  <c r="Q1015" i="4"/>
  <c r="P1015" i="4"/>
  <c r="O1015" i="4"/>
  <c r="N1015" i="4"/>
  <c r="M1015" i="4"/>
  <c r="L1015" i="4"/>
  <c r="J1015" i="4"/>
  <c r="K1015" i="4"/>
  <c r="I1015" i="4"/>
  <c r="H1015" i="4"/>
  <c r="T1013" i="4"/>
  <c r="V1013" i="4"/>
  <c r="U1013" i="4"/>
  <c r="S1013" i="4"/>
  <c r="R1013" i="4"/>
  <c r="Q1013" i="4"/>
  <c r="P1013" i="4"/>
  <c r="O1013" i="4"/>
  <c r="N1013" i="4"/>
  <c r="M1013" i="4"/>
  <c r="L1013" i="4"/>
  <c r="J1013" i="4"/>
  <c r="K1013" i="4"/>
  <c r="I1013" i="4"/>
  <c r="H1013" i="4"/>
  <c r="T1011" i="4"/>
  <c r="V1011" i="4"/>
  <c r="U1011" i="4"/>
  <c r="S1011" i="4"/>
  <c r="R1011" i="4"/>
  <c r="Q1011" i="4"/>
  <c r="P1011" i="4"/>
  <c r="O1011" i="4"/>
  <c r="N1011" i="4"/>
  <c r="M1011" i="4"/>
  <c r="L1011" i="4"/>
  <c r="J1011" i="4"/>
  <c r="K1011" i="4"/>
  <c r="I1011" i="4"/>
  <c r="H1011" i="4"/>
  <c r="T1009" i="4"/>
  <c r="V1009" i="4"/>
  <c r="U1009" i="4"/>
  <c r="S1009" i="4"/>
  <c r="R1009" i="4"/>
  <c r="Q1009" i="4"/>
  <c r="P1009" i="4"/>
  <c r="O1009" i="4"/>
  <c r="N1009" i="4"/>
  <c r="M1009" i="4"/>
  <c r="L1009" i="4"/>
  <c r="J1009" i="4"/>
  <c r="K1009" i="4"/>
  <c r="I1009" i="4"/>
  <c r="H1009" i="4"/>
  <c r="T1007" i="4"/>
  <c r="V1007" i="4"/>
  <c r="U1007" i="4"/>
  <c r="S1007" i="4"/>
  <c r="R1007" i="4"/>
  <c r="Q1007" i="4"/>
  <c r="P1007" i="4"/>
  <c r="O1007" i="4"/>
  <c r="N1007" i="4"/>
  <c r="M1007" i="4"/>
  <c r="L1007" i="4"/>
  <c r="J1007" i="4"/>
  <c r="K1007" i="4"/>
  <c r="I1007" i="4"/>
  <c r="H1007" i="4"/>
  <c r="T1005" i="4"/>
  <c r="V1005" i="4"/>
  <c r="U1005" i="4"/>
  <c r="S1005" i="4"/>
  <c r="R1005" i="4"/>
  <c r="Q1005" i="4"/>
  <c r="P1005" i="4"/>
  <c r="O1005" i="4"/>
  <c r="N1005" i="4"/>
  <c r="M1005" i="4"/>
  <c r="L1005" i="4"/>
  <c r="J1005" i="4"/>
  <c r="K1005" i="4"/>
  <c r="I1005" i="4"/>
  <c r="H1005" i="4"/>
  <c r="T1003" i="4"/>
  <c r="V1003" i="4"/>
  <c r="U1003" i="4"/>
  <c r="S1003" i="4"/>
  <c r="R1003" i="4"/>
  <c r="Q1003" i="4"/>
  <c r="P1003" i="4"/>
  <c r="O1003" i="4"/>
  <c r="N1003" i="4"/>
  <c r="M1003" i="4"/>
  <c r="L1003" i="4"/>
  <c r="J1003" i="4"/>
  <c r="K1003" i="4"/>
  <c r="I1003" i="4"/>
  <c r="H1003" i="4"/>
  <c r="T1001" i="4"/>
  <c r="V1001" i="4"/>
  <c r="U1001" i="4"/>
  <c r="S1001" i="4"/>
  <c r="R1001" i="4"/>
  <c r="Q1001" i="4"/>
  <c r="P1001" i="4"/>
  <c r="O1001" i="4"/>
  <c r="N1001" i="4"/>
  <c r="M1001" i="4"/>
  <c r="L1001" i="4"/>
  <c r="J1001" i="4"/>
  <c r="K1001" i="4"/>
  <c r="I1001" i="4"/>
  <c r="H1001" i="4"/>
  <c r="T999" i="4"/>
  <c r="V999" i="4"/>
  <c r="U999" i="4"/>
  <c r="S999" i="4"/>
  <c r="R999" i="4"/>
  <c r="Q999" i="4"/>
  <c r="P999" i="4"/>
  <c r="O999" i="4"/>
  <c r="N999" i="4"/>
  <c r="M999" i="4"/>
  <c r="L999" i="4"/>
  <c r="J999" i="4"/>
  <c r="K999" i="4"/>
  <c r="I999" i="4"/>
  <c r="H999" i="4"/>
  <c r="T997" i="4"/>
  <c r="V997" i="4"/>
  <c r="U997" i="4"/>
  <c r="S997" i="4"/>
  <c r="R997" i="4"/>
  <c r="Q997" i="4"/>
  <c r="P997" i="4"/>
  <c r="O997" i="4"/>
  <c r="N997" i="4"/>
  <c r="M997" i="4"/>
  <c r="L997" i="4"/>
  <c r="J997" i="4"/>
  <c r="K997" i="4"/>
  <c r="I997" i="4"/>
  <c r="H997" i="4"/>
  <c r="T995" i="4"/>
  <c r="V995" i="4"/>
  <c r="U995" i="4"/>
  <c r="S995" i="4"/>
  <c r="R995" i="4"/>
  <c r="Q995" i="4"/>
  <c r="P995" i="4"/>
  <c r="O995" i="4"/>
  <c r="N995" i="4"/>
  <c r="M995" i="4"/>
  <c r="L995" i="4"/>
  <c r="J995" i="4"/>
  <c r="K995" i="4"/>
  <c r="I995" i="4"/>
  <c r="H995" i="4"/>
  <c r="T993" i="4"/>
  <c r="V993" i="4"/>
  <c r="U993" i="4"/>
  <c r="S993" i="4"/>
  <c r="R993" i="4"/>
  <c r="Q993" i="4"/>
  <c r="P993" i="4"/>
  <c r="O993" i="4"/>
  <c r="N993" i="4"/>
  <c r="M993" i="4"/>
  <c r="L993" i="4"/>
  <c r="J993" i="4"/>
  <c r="K993" i="4"/>
  <c r="I993" i="4"/>
  <c r="H993" i="4"/>
  <c r="T991" i="4"/>
  <c r="V991" i="4"/>
  <c r="U991" i="4"/>
  <c r="S991" i="4"/>
  <c r="R991" i="4"/>
  <c r="Q991" i="4"/>
  <c r="P991" i="4"/>
  <c r="O991" i="4"/>
  <c r="N991" i="4"/>
  <c r="M991" i="4"/>
  <c r="L991" i="4"/>
  <c r="J991" i="4"/>
  <c r="K991" i="4"/>
  <c r="I991" i="4"/>
  <c r="H991" i="4"/>
  <c r="T989" i="4"/>
  <c r="V989" i="4"/>
  <c r="U989" i="4"/>
  <c r="S989" i="4"/>
  <c r="R989" i="4"/>
  <c r="Q989" i="4"/>
  <c r="P989" i="4"/>
  <c r="O989" i="4"/>
  <c r="N989" i="4"/>
  <c r="M989" i="4"/>
  <c r="L989" i="4"/>
  <c r="J989" i="4"/>
  <c r="K989" i="4"/>
  <c r="I989" i="4"/>
  <c r="H989" i="4"/>
  <c r="T987" i="4"/>
  <c r="V987" i="4"/>
  <c r="U987" i="4"/>
  <c r="S987" i="4"/>
  <c r="R987" i="4"/>
  <c r="Q987" i="4"/>
  <c r="P987" i="4"/>
  <c r="O987" i="4"/>
  <c r="N987" i="4"/>
  <c r="M987" i="4"/>
  <c r="L987" i="4"/>
  <c r="J987" i="4"/>
  <c r="K987" i="4"/>
  <c r="I987" i="4"/>
  <c r="H987" i="4"/>
  <c r="T985" i="4"/>
  <c r="V985" i="4"/>
  <c r="U985" i="4"/>
  <c r="S985" i="4"/>
  <c r="R985" i="4"/>
  <c r="Q985" i="4"/>
  <c r="P985" i="4"/>
  <c r="O985" i="4"/>
  <c r="N985" i="4"/>
  <c r="M985" i="4"/>
  <c r="L985" i="4"/>
  <c r="J985" i="4"/>
  <c r="K985" i="4"/>
  <c r="I985" i="4"/>
  <c r="H985" i="4"/>
  <c r="T983" i="4"/>
  <c r="V983" i="4"/>
  <c r="U983" i="4"/>
  <c r="S983" i="4"/>
  <c r="R983" i="4"/>
  <c r="Q983" i="4"/>
  <c r="O983" i="4"/>
  <c r="P983" i="4"/>
  <c r="N983" i="4"/>
  <c r="M983" i="4"/>
  <c r="L983" i="4"/>
  <c r="J983" i="4"/>
  <c r="K983" i="4"/>
  <c r="I983" i="4"/>
  <c r="H983" i="4"/>
  <c r="T981" i="4"/>
  <c r="V981" i="4"/>
  <c r="U981" i="4"/>
  <c r="S981" i="4"/>
  <c r="R981" i="4"/>
  <c r="Q981" i="4"/>
  <c r="O981" i="4"/>
  <c r="P981" i="4"/>
  <c r="N981" i="4"/>
  <c r="M981" i="4"/>
  <c r="L981" i="4"/>
  <c r="J981" i="4"/>
  <c r="K981" i="4"/>
  <c r="I981" i="4"/>
  <c r="H981" i="4"/>
  <c r="T979" i="4"/>
  <c r="V979" i="4"/>
  <c r="U979" i="4"/>
  <c r="S979" i="4"/>
  <c r="R979" i="4"/>
  <c r="Q979" i="4"/>
  <c r="O979" i="4"/>
  <c r="P979" i="4"/>
  <c r="N979" i="4"/>
  <c r="M979" i="4"/>
  <c r="L979" i="4"/>
  <c r="J979" i="4"/>
  <c r="K979" i="4"/>
  <c r="I979" i="4"/>
  <c r="H979" i="4"/>
  <c r="T977" i="4"/>
  <c r="V977" i="4"/>
  <c r="U977" i="4"/>
  <c r="S977" i="4"/>
  <c r="R977" i="4"/>
  <c r="Q977" i="4"/>
  <c r="O977" i="4"/>
  <c r="P977" i="4"/>
  <c r="N977" i="4"/>
  <c r="M977" i="4"/>
  <c r="L977" i="4"/>
  <c r="J977" i="4"/>
  <c r="K977" i="4"/>
  <c r="I977" i="4"/>
  <c r="H977" i="4"/>
  <c r="T975" i="4"/>
  <c r="V975" i="4"/>
  <c r="U975" i="4"/>
  <c r="S975" i="4"/>
  <c r="R975" i="4"/>
  <c r="Q975" i="4"/>
  <c r="O975" i="4"/>
  <c r="P975" i="4"/>
  <c r="N975" i="4"/>
  <c r="M975" i="4"/>
  <c r="L975" i="4"/>
  <c r="J975" i="4"/>
  <c r="K975" i="4"/>
  <c r="I975" i="4"/>
  <c r="H975" i="4"/>
  <c r="T973" i="4"/>
  <c r="V973" i="4"/>
  <c r="U973" i="4"/>
  <c r="S973" i="4"/>
  <c r="R973" i="4"/>
  <c r="Q973" i="4"/>
  <c r="O973" i="4"/>
  <c r="P973" i="4"/>
  <c r="N973" i="4"/>
  <c r="M973" i="4"/>
  <c r="L973" i="4"/>
  <c r="J973" i="4"/>
  <c r="K973" i="4"/>
  <c r="I973" i="4"/>
  <c r="H973" i="4"/>
  <c r="T971" i="4"/>
  <c r="V971" i="4"/>
  <c r="U971" i="4"/>
  <c r="S971" i="4"/>
  <c r="R971" i="4"/>
  <c r="Q971" i="4"/>
  <c r="O971" i="4"/>
  <c r="P971" i="4"/>
  <c r="N971" i="4"/>
  <c r="M971" i="4"/>
  <c r="L971" i="4"/>
  <c r="J971" i="4"/>
  <c r="K971" i="4"/>
  <c r="I971" i="4"/>
  <c r="H971" i="4"/>
  <c r="T969" i="4"/>
  <c r="V969" i="4"/>
  <c r="U969" i="4"/>
  <c r="S969" i="4"/>
  <c r="R969" i="4"/>
  <c r="Q969" i="4"/>
  <c r="O969" i="4"/>
  <c r="P969" i="4"/>
  <c r="N969" i="4"/>
  <c r="M969" i="4"/>
  <c r="L969" i="4"/>
  <c r="J969" i="4"/>
  <c r="K969" i="4"/>
  <c r="I969" i="4"/>
  <c r="H969" i="4"/>
  <c r="T967" i="4"/>
  <c r="V967" i="4"/>
  <c r="U967" i="4"/>
  <c r="S967" i="4"/>
  <c r="R967" i="4"/>
  <c r="Q967" i="4"/>
  <c r="O967" i="4"/>
  <c r="P967" i="4"/>
  <c r="N967" i="4"/>
  <c r="M967" i="4"/>
  <c r="L967" i="4"/>
  <c r="J967" i="4"/>
  <c r="K967" i="4"/>
  <c r="I967" i="4"/>
  <c r="H967" i="4"/>
  <c r="T965" i="4"/>
  <c r="V965" i="4"/>
  <c r="U965" i="4"/>
  <c r="S965" i="4"/>
  <c r="R965" i="4"/>
  <c r="Q965" i="4"/>
  <c r="O965" i="4"/>
  <c r="P965" i="4"/>
  <c r="N965" i="4"/>
  <c r="M965" i="4"/>
  <c r="L965" i="4"/>
  <c r="J965" i="4"/>
  <c r="K965" i="4"/>
  <c r="I965" i="4"/>
  <c r="H965" i="4"/>
  <c r="T963" i="4"/>
  <c r="V963" i="4"/>
  <c r="U963" i="4"/>
  <c r="S963" i="4"/>
  <c r="R963" i="4"/>
  <c r="Q963" i="4"/>
  <c r="O963" i="4"/>
  <c r="P963" i="4"/>
  <c r="N963" i="4"/>
  <c r="M963" i="4"/>
  <c r="L963" i="4"/>
  <c r="J963" i="4"/>
  <c r="K963" i="4"/>
  <c r="I963" i="4"/>
  <c r="H963" i="4"/>
  <c r="T961" i="4"/>
  <c r="V961" i="4"/>
  <c r="U961" i="4"/>
  <c r="S961" i="4"/>
  <c r="R961" i="4"/>
  <c r="Q961" i="4"/>
  <c r="O961" i="4"/>
  <c r="P961" i="4"/>
  <c r="N961" i="4"/>
  <c r="M961" i="4"/>
  <c r="L961" i="4"/>
  <c r="J961" i="4"/>
  <c r="K961" i="4"/>
  <c r="I961" i="4"/>
  <c r="H961" i="4"/>
  <c r="T959" i="4"/>
  <c r="V959" i="4"/>
  <c r="U959" i="4"/>
  <c r="S959" i="4"/>
  <c r="R959" i="4"/>
  <c r="Q959" i="4"/>
  <c r="O959" i="4"/>
  <c r="P959" i="4"/>
  <c r="N959" i="4"/>
  <c r="M959" i="4"/>
  <c r="L959" i="4"/>
  <c r="J959" i="4"/>
  <c r="K959" i="4"/>
  <c r="I959" i="4"/>
  <c r="H959" i="4"/>
  <c r="T957" i="4"/>
  <c r="V957" i="4"/>
  <c r="U957" i="4"/>
  <c r="S957" i="4"/>
  <c r="R957" i="4"/>
  <c r="Q957" i="4"/>
  <c r="O957" i="4"/>
  <c r="P957" i="4"/>
  <c r="N957" i="4"/>
  <c r="M957" i="4"/>
  <c r="L957" i="4"/>
  <c r="J957" i="4"/>
  <c r="K957" i="4"/>
  <c r="I957" i="4"/>
  <c r="H957" i="4"/>
  <c r="T955" i="4"/>
  <c r="V955" i="4"/>
  <c r="U955" i="4"/>
  <c r="S955" i="4"/>
  <c r="R955" i="4"/>
  <c r="Q955" i="4"/>
  <c r="O955" i="4"/>
  <c r="P955" i="4"/>
  <c r="N955" i="4"/>
  <c r="M955" i="4"/>
  <c r="L955" i="4"/>
  <c r="J955" i="4"/>
  <c r="K955" i="4"/>
  <c r="I955" i="4"/>
  <c r="H955" i="4"/>
  <c r="T953" i="4"/>
  <c r="V953" i="4"/>
  <c r="U953" i="4"/>
  <c r="S953" i="4"/>
  <c r="R953" i="4"/>
  <c r="Q953" i="4"/>
  <c r="O953" i="4"/>
  <c r="P953" i="4"/>
  <c r="N953" i="4"/>
  <c r="M953" i="4"/>
  <c r="L953" i="4"/>
  <c r="J953" i="4"/>
  <c r="K953" i="4"/>
  <c r="I953" i="4"/>
  <c r="H953" i="4"/>
  <c r="T951" i="4"/>
  <c r="V951" i="4"/>
  <c r="U951" i="4"/>
  <c r="S951" i="4"/>
  <c r="R951" i="4"/>
  <c r="Q951" i="4"/>
  <c r="O951" i="4"/>
  <c r="P951" i="4"/>
  <c r="N951" i="4"/>
  <c r="M951" i="4"/>
  <c r="L951" i="4"/>
  <c r="J951" i="4"/>
  <c r="K951" i="4"/>
  <c r="I951" i="4"/>
  <c r="H951" i="4"/>
  <c r="T949" i="4"/>
  <c r="V949" i="4"/>
  <c r="U949" i="4"/>
  <c r="S949" i="4"/>
  <c r="R949" i="4"/>
  <c r="Q949" i="4"/>
  <c r="O949" i="4"/>
  <c r="P949" i="4"/>
  <c r="N949" i="4"/>
  <c r="M949" i="4"/>
  <c r="L949" i="4"/>
  <c r="J949" i="4"/>
  <c r="K949" i="4"/>
  <c r="I949" i="4"/>
  <c r="H949" i="4"/>
  <c r="T947" i="4"/>
  <c r="V947" i="4"/>
  <c r="U947" i="4"/>
  <c r="S947" i="4"/>
  <c r="R947" i="4"/>
  <c r="Q947" i="4"/>
  <c r="O947" i="4"/>
  <c r="P947" i="4"/>
  <c r="N947" i="4"/>
  <c r="M947" i="4"/>
  <c r="L947" i="4"/>
  <c r="J947" i="4"/>
  <c r="K947" i="4"/>
  <c r="I947" i="4"/>
  <c r="H947" i="4"/>
  <c r="T945" i="4"/>
  <c r="V945" i="4"/>
  <c r="U945" i="4"/>
  <c r="S945" i="4"/>
  <c r="R945" i="4"/>
  <c r="Q945" i="4"/>
  <c r="O945" i="4"/>
  <c r="P945" i="4"/>
  <c r="N945" i="4"/>
  <c r="M945" i="4"/>
  <c r="L945" i="4"/>
  <c r="J945" i="4"/>
  <c r="K945" i="4"/>
  <c r="I945" i="4"/>
  <c r="H945" i="4"/>
  <c r="T943" i="4"/>
  <c r="V943" i="4"/>
  <c r="U943" i="4"/>
  <c r="S943" i="4"/>
  <c r="R943" i="4"/>
  <c r="Q943" i="4"/>
  <c r="O943" i="4"/>
  <c r="P943" i="4"/>
  <c r="N943" i="4"/>
  <c r="M943" i="4"/>
  <c r="L943" i="4"/>
  <c r="J943" i="4"/>
  <c r="K943" i="4"/>
  <c r="I943" i="4"/>
  <c r="H943" i="4"/>
  <c r="T941" i="4"/>
  <c r="V941" i="4"/>
  <c r="U941" i="4"/>
  <c r="S941" i="4"/>
  <c r="R941" i="4"/>
  <c r="Q941" i="4"/>
  <c r="O941" i="4"/>
  <c r="P941" i="4"/>
  <c r="N941" i="4"/>
  <c r="M941" i="4"/>
  <c r="L941" i="4"/>
  <c r="J941" i="4"/>
  <c r="K941" i="4"/>
  <c r="I941" i="4"/>
  <c r="H941" i="4"/>
  <c r="T939" i="4"/>
  <c r="V939" i="4"/>
  <c r="U939" i="4"/>
  <c r="S939" i="4"/>
  <c r="R939" i="4"/>
  <c r="Q939" i="4"/>
  <c r="O939" i="4"/>
  <c r="P939" i="4"/>
  <c r="N939" i="4"/>
  <c r="M939" i="4"/>
  <c r="L939" i="4"/>
  <c r="J939" i="4"/>
  <c r="K939" i="4"/>
  <c r="I939" i="4"/>
  <c r="H939" i="4"/>
  <c r="T937" i="4"/>
  <c r="V937" i="4"/>
  <c r="U937" i="4"/>
  <c r="S937" i="4"/>
  <c r="R937" i="4"/>
  <c r="Q937" i="4"/>
  <c r="O937" i="4"/>
  <c r="P937" i="4"/>
  <c r="N937" i="4"/>
  <c r="M937" i="4"/>
  <c r="L937" i="4"/>
  <c r="J937" i="4"/>
  <c r="K937" i="4"/>
  <c r="I937" i="4"/>
  <c r="H937" i="4"/>
  <c r="T935" i="4"/>
  <c r="V935" i="4"/>
  <c r="U935" i="4"/>
  <c r="S935" i="4"/>
  <c r="R935" i="4"/>
  <c r="Q935" i="4"/>
  <c r="O935" i="4"/>
  <c r="P935" i="4"/>
  <c r="N935" i="4"/>
  <c r="M935" i="4"/>
  <c r="L935" i="4"/>
  <c r="J935" i="4"/>
  <c r="K935" i="4"/>
  <c r="I935" i="4"/>
  <c r="H935" i="4"/>
  <c r="T933" i="4"/>
  <c r="V933" i="4"/>
  <c r="U933" i="4"/>
  <c r="S933" i="4"/>
  <c r="R933" i="4"/>
  <c r="Q933" i="4"/>
  <c r="O933" i="4"/>
  <c r="P933" i="4"/>
  <c r="N933" i="4"/>
  <c r="M933" i="4"/>
  <c r="L933" i="4"/>
  <c r="J933" i="4"/>
  <c r="K933" i="4"/>
  <c r="I933" i="4"/>
  <c r="H933" i="4"/>
  <c r="T931" i="4"/>
  <c r="V931" i="4"/>
  <c r="U931" i="4"/>
  <c r="S931" i="4"/>
  <c r="R931" i="4"/>
  <c r="Q931" i="4"/>
  <c r="O931" i="4"/>
  <c r="P931" i="4"/>
  <c r="N931" i="4"/>
  <c r="M931" i="4"/>
  <c r="L931" i="4"/>
  <c r="J931" i="4"/>
  <c r="K931" i="4"/>
  <c r="I931" i="4"/>
  <c r="H931" i="4"/>
  <c r="T929" i="4"/>
  <c r="V929" i="4"/>
  <c r="U929" i="4"/>
  <c r="S929" i="4"/>
  <c r="R929" i="4"/>
  <c r="Q929" i="4"/>
  <c r="O929" i="4"/>
  <c r="P929" i="4"/>
  <c r="N929" i="4"/>
  <c r="M929" i="4"/>
  <c r="L929" i="4"/>
  <c r="J929" i="4"/>
  <c r="K929" i="4"/>
  <c r="I929" i="4"/>
  <c r="H929" i="4"/>
  <c r="T927" i="4"/>
  <c r="V927" i="4"/>
  <c r="U927" i="4"/>
  <c r="S927" i="4"/>
  <c r="R927" i="4"/>
  <c r="Q927" i="4"/>
  <c r="O927" i="4"/>
  <c r="P927" i="4"/>
  <c r="N927" i="4"/>
  <c r="M927" i="4"/>
  <c r="L927" i="4"/>
  <c r="J927" i="4"/>
  <c r="K927" i="4"/>
  <c r="I927" i="4"/>
  <c r="H927" i="4"/>
  <c r="T925" i="4"/>
  <c r="V925" i="4"/>
  <c r="U925" i="4"/>
  <c r="S925" i="4"/>
  <c r="R925" i="4"/>
  <c r="Q925" i="4"/>
  <c r="O925" i="4"/>
  <c r="P925" i="4"/>
  <c r="N925" i="4"/>
  <c r="M925" i="4"/>
  <c r="L925" i="4"/>
  <c r="J925" i="4"/>
  <c r="K925" i="4"/>
  <c r="I925" i="4"/>
  <c r="H925" i="4"/>
  <c r="T923" i="4"/>
  <c r="V923" i="4"/>
  <c r="U923" i="4"/>
  <c r="S923" i="4"/>
  <c r="R923" i="4"/>
  <c r="Q923" i="4"/>
  <c r="O923" i="4"/>
  <c r="P923" i="4"/>
  <c r="N923" i="4"/>
  <c r="M923" i="4"/>
  <c r="L923" i="4"/>
  <c r="J923" i="4"/>
  <c r="K923" i="4"/>
  <c r="I923" i="4"/>
  <c r="H923" i="4"/>
  <c r="T921" i="4"/>
  <c r="V921" i="4"/>
  <c r="U921" i="4"/>
  <c r="S921" i="4"/>
  <c r="R921" i="4"/>
  <c r="Q921" i="4"/>
  <c r="O921" i="4"/>
  <c r="P921" i="4"/>
  <c r="N921" i="4"/>
  <c r="M921" i="4"/>
  <c r="L921" i="4"/>
  <c r="J921" i="4"/>
  <c r="K921" i="4"/>
  <c r="I921" i="4"/>
  <c r="H921" i="4"/>
  <c r="T919" i="4"/>
  <c r="V919" i="4"/>
  <c r="U919" i="4"/>
  <c r="S919" i="4"/>
  <c r="R919" i="4"/>
  <c r="Q919" i="4"/>
  <c r="O919" i="4"/>
  <c r="P919" i="4"/>
  <c r="N919" i="4"/>
  <c r="M919" i="4"/>
  <c r="L919" i="4"/>
  <c r="J919" i="4"/>
  <c r="K919" i="4"/>
  <c r="I919" i="4"/>
  <c r="H919" i="4"/>
  <c r="T917" i="4"/>
  <c r="V917" i="4"/>
  <c r="U917" i="4"/>
  <c r="S917" i="4"/>
  <c r="R917" i="4"/>
  <c r="Q917" i="4"/>
  <c r="O917" i="4"/>
  <c r="P917" i="4"/>
  <c r="N917" i="4"/>
  <c r="M917" i="4"/>
  <c r="L917" i="4"/>
  <c r="J917" i="4"/>
  <c r="K917" i="4"/>
  <c r="I917" i="4"/>
  <c r="H917" i="4"/>
  <c r="T915" i="4"/>
  <c r="V915" i="4"/>
  <c r="U915" i="4"/>
  <c r="S915" i="4"/>
  <c r="R915" i="4"/>
  <c r="Q915" i="4"/>
  <c r="O915" i="4"/>
  <c r="P915" i="4"/>
  <c r="N915" i="4"/>
  <c r="M915" i="4"/>
  <c r="L915" i="4"/>
  <c r="J915" i="4"/>
  <c r="K915" i="4"/>
  <c r="I915" i="4"/>
  <c r="H915" i="4"/>
  <c r="T913" i="4"/>
  <c r="V913" i="4"/>
  <c r="U913" i="4"/>
  <c r="S913" i="4"/>
  <c r="R913" i="4"/>
  <c r="Q913" i="4"/>
  <c r="O913" i="4"/>
  <c r="P913" i="4"/>
  <c r="N913" i="4"/>
  <c r="M913" i="4"/>
  <c r="L913" i="4"/>
  <c r="J913" i="4"/>
  <c r="K913" i="4"/>
  <c r="I913" i="4"/>
  <c r="H913" i="4"/>
  <c r="T911" i="4"/>
  <c r="V911" i="4"/>
  <c r="U911" i="4"/>
  <c r="S911" i="4"/>
  <c r="R911" i="4"/>
  <c r="Q911" i="4"/>
  <c r="O911" i="4"/>
  <c r="P911" i="4"/>
  <c r="N911" i="4"/>
  <c r="M911" i="4"/>
  <c r="L911" i="4"/>
  <c r="J911" i="4"/>
  <c r="K911" i="4"/>
  <c r="I911" i="4"/>
  <c r="H911" i="4"/>
  <c r="T909" i="4"/>
  <c r="V909" i="4"/>
  <c r="U909" i="4"/>
  <c r="S909" i="4"/>
  <c r="R909" i="4"/>
  <c r="Q909" i="4"/>
  <c r="O909" i="4"/>
  <c r="P909" i="4"/>
  <c r="N909" i="4"/>
  <c r="M909" i="4"/>
  <c r="L909" i="4"/>
  <c r="J909" i="4"/>
  <c r="K909" i="4"/>
  <c r="I909" i="4"/>
  <c r="H909" i="4"/>
  <c r="T907" i="4"/>
  <c r="V907" i="4"/>
  <c r="U907" i="4"/>
  <c r="S907" i="4"/>
  <c r="R907" i="4"/>
  <c r="Q907" i="4"/>
  <c r="O907" i="4"/>
  <c r="P907" i="4"/>
  <c r="N907" i="4"/>
  <c r="M907" i="4"/>
  <c r="L907" i="4"/>
  <c r="J907" i="4"/>
  <c r="K907" i="4"/>
  <c r="I907" i="4"/>
  <c r="H907" i="4"/>
  <c r="T905" i="4"/>
  <c r="V905" i="4"/>
  <c r="U905" i="4"/>
  <c r="S905" i="4"/>
  <c r="R905" i="4"/>
  <c r="Q905" i="4"/>
  <c r="O905" i="4"/>
  <c r="P905" i="4"/>
  <c r="N905" i="4"/>
  <c r="M905" i="4"/>
  <c r="L905" i="4"/>
  <c r="J905" i="4"/>
  <c r="K905" i="4"/>
  <c r="I905" i="4"/>
  <c r="H905" i="4"/>
  <c r="T903" i="4"/>
  <c r="V903" i="4"/>
  <c r="U903" i="4"/>
  <c r="S903" i="4"/>
  <c r="R903" i="4"/>
  <c r="Q903" i="4"/>
  <c r="O903" i="4"/>
  <c r="P903" i="4"/>
  <c r="N903" i="4"/>
  <c r="M903" i="4"/>
  <c r="L903" i="4"/>
  <c r="J903" i="4"/>
  <c r="K903" i="4"/>
  <c r="I903" i="4"/>
  <c r="H903" i="4"/>
  <c r="T901" i="4"/>
  <c r="V901" i="4"/>
  <c r="U901" i="4"/>
  <c r="S901" i="4"/>
  <c r="R901" i="4"/>
  <c r="Q901" i="4"/>
  <c r="O901" i="4"/>
  <c r="P901" i="4"/>
  <c r="N901" i="4"/>
  <c r="M901" i="4"/>
  <c r="L901" i="4"/>
  <c r="J901" i="4"/>
  <c r="K901" i="4"/>
  <c r="I901" i="4"/>
  <c r="H901" i="4"/>
  <c r="T899" i="4"/>
  <c r="V899" i="4"/>
  <c r="U899" i="4"/>
  <c r="S899" i="4"/>
  <c r="R899" i="4"/>
  <c r="Q899" i="4"/>
  <c r="O899" i="4"/>
  <c r="P899" i="4"/>
  <c r="N899" i="4"/>
  <c r="M899" i="4"/>
  <c r="L899" i="4"/>
  <c r="J899" i="4"/>
  <c r="K899" i="4"/>
  <c r="I899" i="4"/>
  <c r="H899" i="4"/>
  <c r="T897" i="4"/>
  <c r="V897" i="4"/>
  <c r="U897" i="4"/>
  <c r="S897" i="4"/>
  <c r="R897" i="4"/>
  <c r="Q897" i="4"/>
  <c r="O897" i="4"/>
  <c r="P897" i="4"/>
  <c r="N897" i="4"/>
  <c r="M897" i="4"/>
  <c r="L897" i="4"/>
  <c r="J897" i="4"/>
  <c r="K897" i="4"/>
  <c r="I897" i="4"/>
  <c r="H897" i="4"/>
  <c r="T895" i="4"/>
  <c r="V895" i="4"/>
  <c r="U895" i="4"/>
  <c r="S895" i="4"/>
  <c r="R895" i="4"/>
  <c r="Q895" i="4"/>
  <c r="O895" i="4"/>
  <c r="P895" i="4"/>
  <c r="N895" i="4"/>
  <c r="M895" i="4"/>
  <c r="L895" i="4"/>
  <c r="J895" i="4"/>
  <c r="K895" i="4"/>
  <c r="I895" i="4"/>
  <c r="H895" i="4"/>
  <c r="T893" i="4"/>
  <c r="V893" i="4"/>
  <c r="U893" i="4"/>
  <c r="S893" i="4"/>
  <c r="R893" i="4"/>
  <c r="Q893" i="4"/>
  <c r="O893" i="4"/>
  <c r="P893" i="4"/>
  <c r="N893" i="4"/>
  <c r="M893" i="4"/>
  <c r="L893" i="4"/>
  <c r="J893" i="4"/>
  <c r="K893" i="4"/>
  <c r="I893" i="4"/>
  <c r="H893" i="4"/>
  <c r="T891" i="4"/>
  <c r="V891" i="4"/>
  <c r="U891" i="4"/>
  <c r="S891" i="4"/>
  <c r="R891" i="4"/>
  <c r="Q891" i="4"/>
  <c r="O891" i="4"/>
  <c r="P891" i="4"/>
  <c r="N891" i="4"/>
  <c r="M891" i="4"/>
  <c r="L891" i="4"/>
  <c r="J891" i="4"/>
  <c r="K891" i="4"/>
  <c r="I891" i="4"/>
  <c r="H891" i="4"/>
  <c r="T889" i="4"/>
  <c r="V889" i="4"/>
  <c r="U889" i="4"/>
  <c r="S889" i="4"/>
  <c r="R889" i="4"/>
  <c r="Q889" i="4"/>
  <c r="O889" i="4"/>
  <c r="P889" i="4"/>
  <c r="N889" i="4"/>
  <c r="M889" i="4"/>
  <c r="L889" i="4"/>
  <c r="J889" i="4"/>
  <c r="K889" i="4"/>
  <c r="I889" i="4"/>
  <c r="H889" i="4"/>
  <c r="T887" i="4"/>
  <c r="V887" i="4"/>
  <c r="U887" i="4"/>
  <c r="S887" i="4"/>
  <c r="R887" i="4"/>
  <c r="Q887" i="4"/>
  <c r="O887" i="4"/>
  <c r="P887" i="4"/>
  <c r="N887" i="4"/>
  <c r="M887" i="4"/>
  <c r="L887" i="4"/>
  <c r="J887" i="4"/>
  <c r="K887" i="4"/>
  <c r="I887" i="4"/>
  <c r="H887" i="4"/>
  <c r="T885" i="4"/>
  <c r="V885" i="4"/>
  <c r="U885" i="4"/>
  <c r="S885" i="4"/>
  <c r="R885" i="4"/>
  <c r="Q885" i="4"/>
  <c r="O885" i="4"/>
  <c r="P885" i="4"/>
  <c r="N885" i="4"/>
  <c r="M885" i="4"/>
  <c r="L885" i="4"/>
  <c r="J885" i="4"/>
  <c r="K885" i="4"/>
  <c r="I885" i="4"/>
  <c r="H885" i="4"/>
  <c r="T883" i="4"/>
  <c r="V883" i="4"/>
  <c r="U883" i="4"/>
  <c r="S883" i="4"/>
  <c r="R883" i="4"/>
  <c r="Q883" i="4"/>
  <c r="O883" i="4"/>
  <c r="P883" i="4"/>
  <c r="N883" i="4"/>
  <c r="M883" i="4"/>
  <c r="L883" i="4"/>
  <c r="J883" i="4"/>
  <c r="K883" i="4"/>
  <c r="I883" i="4"/>
  <c r="H883" i="4"/>
  <c r="T881" i="4"/>
  <c r="V881" i="4"/>
  <c r="U881" i="4"/>
  <c r="S881" i="4"/>
  <c r="R881" i="4"/>
  <c r="Q881" i="4"/>
  <c r="O881" i="4"/>
  <c r="P881" i="4"/>
  <c r="N881" i="4"/>
  <c r="M881" i="4"/>
  <c r="L881" i="4"/>
  <c r="J881" i="4"/>
  <c r="K881" i="4"/>
  <c r="I881" i="4"/>
  <c r="H881" i="4"/>
  <c r="T879" i="4"/>
  <c r="V879" i="4"/>
  <c r="U879" i="4"/>
  <c r="S879" i="4"/>
  <c r="R879" i="4"/>
  <c r="Q879" i="4"/>
  <c r="O879" i="4"/>
  <c r="P879" i="4"/>
  <c r="N879" i="4"/>
  <c r="M879" i="4"/>
  <c r="L879" i="4"/>
  <c r="J879" i="4"/>
  <c r="K879" i="4"/>
  <c r="I879" i="4"/>
  <c r="H879" i="4"/>
  <c r="T877" i="4"/>
  <c r="V877" i="4"/>
  <c r="U877" i="4"/>
  <c r="S877" i="4"/>
  <c r="R877" i="4"/>
  <c r="Q877" i="4"/>
  <c r="O877" i="4"/>
  <c r="P877" i="4"/>
  <c r="N877" i="4"/>
  <c r="M877" i="4"/>
  <c r="L877" i="4"/>
  <c r="J877" i="4"/>
  <c r="K877" i="4"/>
  <c r="I877" i="4"/>
  <c r="H877" i="4"/>
  <c r="T875" i="4"/>
  <c r="V875" i="4"/>
  <c r="U875" i="4"/>
  <c r="S875" i="4"/>
  <c r="R875" i="4"/>
  <c r="Q875" i="4"/>
  <c r="O875" i="4"/>
  <c r="P875" i="4"/>
  <c r="N875" i="4"/>
  <c r="M875" i="4"/>
  <c r="L875" i="4"/>
  <c r="J875" i="4"/>
  <c r="K875" i="4"/>
  <c r="I875" i="4"/>
  <c r="H875" i="4"/>
  <c r="T873" i="4"/>
  <c r="V873" i="4"/>
  <c r="U873" i="4"/>
  <c r="S873" i="4"/>
  <c r="R873" i="4"/>
  <c r="Q873" i="4"/>
  <c r="O873" i="4"/>
  <c r="P873" i="4"/>
  <c r="N873" i="4"/>
  <c r="M873" i="4"/>
  <c r="L873" i="4"/>
  <c r="J873" i="4"/>
  <c r="K873" i="4"/>
  <c r="I873" i="4"/>
  <c r="H873" i="4"/>
  <c r="T871" i="4"/>
  <c r="V871" i="4"/>
  <c r="U871" i="4"/>
  <c r="S871" i="4"/>
  <c r="R871" i="4"/>
  <c r="Q871" i="4"/>
  <c r="O871" i="4"/>
  <c r="P871" i="4"/>
  <c r="N871" i="4"/>
  <c r="M871" i="4"/>
  <c r="L871" i="4"/>
  <c r="J871" i="4"/>
  <c r="K871" i="4"/>
  <c r="I871" i="4"/>
  <c r="H871" i="4"/>
  <c r="T869" i="4"/>
  <c r="V869" i="4"/>
  <c r="U869" i="4"/>
  <c r="S869" i="4"/>
  <c r="R869" i="4"/>
  <c r="Q869" i="4"/>
  <c r="O869" i="4"/>
  <c r="P869" i="4"/>
  <c r="N869" i="4"/>
  <c r="M869" i="4"/>
  <c r="L869" i="4"/>
  <c r="J869" i="4"/>
  <c r="K869" i="4"/>
  <c r="I869" i="4"/>
  <c r="H869" i="4"/>
  <c r="T867" i="4"/>
  <c r="V867" i="4"/>
  <c r="U867" i="4"/>
  <c r="S867" i="4"/>
  <c r="R867" i="4"/>
  <c r="Q867" i="4"/>
  <c r="O867" i="4"/>
  <c r="P867" i="4"/>
  <c r="N867" i="4"/>
  <c r="M867" i="4"/>
  <c r="L867" i="4"/>
  <c r="J867" i="4"/>
  <c r="K867" i="4"/>
  <c r="I867" i="4"/>
  <c r="H867" i="4"/>
  <c r="T865" i="4"/>
  <c r="V865" i="4"/>
  <c r="U865" i="4"/>
  <c r="S865" i="4"/>
  <c r="R865" i="4"/>
  <c r="Q865" i="4"/>
  <c r="O865" i="4"/>
  <c r="P865" i="4"/>
  <c r="N865" i="4"/>
  <c r="M865" i="4"/>
  <c r="L865" i="4"/>
  <c r="J865" i="4"/>
  <c r="K865" i="4"/>
  <c r="I865" i="4"/>
  <c r="H865" i="4"/>
  <c r="T863" i="4"/>
  <c r="V863" i="4"/>
  <c r="U863" i="4"/>
  <c r="S863" i="4"/>
  <c r="R863" i="4"/>
  <c r="Q863" i="4"/>
  <c r="O863" i="4"/>
  <c r="P863" i="4"/>
  <c r="N863" i="4"/>
  <c r="M863" i="4"/>
  <c r="L863" i="4"/>
  <c r="J863" i="4"/>
  <c r="K863" i="4"/>
  <c r="I863" i="4"/>
  <c r="H863" i="4"/>
  <c r="T861" i="4"/>
  <c r="V861" i="4"/>
  <c r="U861" i="4"/>
  <c r="S861" i="4"/>
  <c r="R861" i="4"/>
  <c r="Q861" i="4"/>
  <c r="O861" i="4"/>
  <c r="P861" i="4"/>
  <c r="N861" i="4"/>
  <c r="M861" i="4"/>
  <c r="L861" i="4"/>
  <c r="J861" i="4"/>
  <c r="K861" i="4"/>
  <c r="I861" i="4"/>
  <c r="H861" i="4"/>
  <c r="T859" i="4"/>
  <c r="V859" i="4"/>
  <c r="U859" i="4"/>
  <c r="S859" i="4"/>
  <c r="R859" i="4"/>
  <c r="Q859" i="4"/>
  <c r="O859" i="4"/>
  <c r="P859" i="4"/>
  <c r="N859" i="4"/>
  <c r="M859" i="4"/>
  <c r="L859" i="4"/>
  <c r="J859" i="4"/>
  <c r="K859" i="4"/>
  <c r="I859" i="4"/>
  <c r="H859" i="4"/>
  <c r="T857" i="4"/>
  <c r="V857" i="4"/>
  <c r="U857" i="4"/>
  <c r="S857" i="4"/>
  <c r="R857" i="4"/>
  <c r="Q857" i="4"/>
  <c r="O857" i="4"/>
  <c r="P857" i="4"/>
  <c r="N857" i="4"/>
  <c r="M857" i="4"/>
  <c r="L857" i="4"/>
  <c r="J857" i="4"/>
  <c r="K857" i="4"/>
  <c r="I857" i="4"/>
  <c r="H857" i="4"/>
  <c r="T855" i="4"/>
  <c r="V855" i="4"/>
  <c r="U855" i="4"/>
  <c r="S855" i="4"/>
  <c r="R855" i="4"/>
  <c r="Q855" i="4"/>
  <c r="O855" i="4"/>
  <c r="P855" i="4"/>
  <c r="N855" i="4"/>
  <c r="M855" i="4"/>
  <c r="L855" i="4"/>
  <c r="J855" i="4"/>
  <c r="K855" i="4"/>
  <c r="I855" i="4"/>
  <c r="H855" i="4"/>
  <c r="T853" i="4"/>
  <c r="V853" i="4"/>
  <c r="U853" i="4"/>
  <c r="S853" i="4"/>
  <c r="R853" i="4"/>
  <c r="Q853" i="4"/>
  <c r="O853" i="4"/>
  <c r="P853" i="4"/>
  <c r="N853" i="4"/>
  <c r="M853" i="4"/>
  <c r="L853" i="4"/>
  <c r="J853" i="4"/>
  <c r="K853" i="4"/>
  <c r="I853" i="4"/>
  <c r="H853" i="4"/>
  <c r="T851" i="4"/>
  <c r="V851" i="4"/>
  <c r="U851" i="4"/>
  <c r="S851" i="4"/>
  <c r="R851" i="4"/>
  <c r="Q851" i="4"/>
  <c r="O851" i="4"/>
  <c r="P851" i="4"/>
  <c r="N851" i="4"/>
  <c r="M851" i="4"/>
  <c r="L851" i="4"/>
  <c r="J851" i="4"/>
  <c r="K851" i="4"/>
  <c r="I851" i="4"/>
  <c r="H851" i="4"/>
  <c r="T849" i="4"/>
  <c r="V849" i="4"/>
  <c r="U849" i="4"/>
  <c r="S849" i="4"/>
  <c r="R849" i="4"/>
  <c r="Q849" i="4"/>
  <c r="O849" i="4"/>
  <c r="P849" i="4"/>
  <c r="N849" i="4"/>
  <c r="M849" i="4"/>
  <c r="L849" i="4"/>
  <c r="J849" i="4"/>
  <c r="K849" i="4"/>
  <c r="I849" i="4"/>
  <c r="H849" i="4"/>
  <c r="T847" i="4"/>
  <c r="V847" i="4"/>
  <c r="U847" i="4"/>
  <c r="S847" i="4"/>
  <c r="R847" i="4"/>
  <c r="Q847" i="4"/>
  <c r="O847" i="4"/>
  <c r="P847" i="4"/>
  <c r="N847" i="4"/>
  <c r="M847" i="4"/>
  <c r="L847" i="4"/>
  <c r="J847" i="4"/>
  <c r="K847" i="4"/>
  <c r="I847" i="4"/>
  <c r="H847" i="4"/>
  <c r="T845" i="4"/>
  <c r="V845" i="4"/>
  <c r="U845" i="4"/>
  <c r="S845" i="4"/>
  <c r="R845" i="4"/>
  <c r="Q845" i="4"/>
  <c r="O845" i="4"/>
  <c r="P845" i="4"/>
  <c r="N845" i="4"/>
  <c r="M845" i="4"/>
  <c r="L845" i="4"/>
  <c r="J845" i="4"/>
  <c r="K845" i="4"/>
  <c r="I845" i="4"/>
  <c r="H845" i="4"/>
  <c r="T843" i="4"/>
  <c r="V843" i="4"/>
  <c r="U843" i="4"/>
  <c r="S843" i="4"/>
  <c r="R843" i="4"/>
  <c r="Q843" i="4"/>
  <c r="O843" i="4"/>
  <c r="P843" i="4"/>
  <c r="N843" i="4"/>
  <c r="M843" i="4"/>
  <c r="L843" i="4"/>
  <c r="J843" i="4"/>
  <c r="K843" i="4"/>
  <c r="I843" i="4"/>
  <c r="H843" i="4"/>
  <c r="T841" i="4"/>
  <c r="V841" i="4"/>
  <c r="U841" i="4"/>
  <c r="S841" i="4"/>
  <c r="R841" i="4"/>
  <c r="Q841" i="4"/>
  <c r="O841" i="4"/>
  <c r="P841" i="4"/>
  <c r="N841" i="4"/>
  <c r="M841" i="4"/>
  <c r="L841" i="4"/>
  <c r="J841" i="4"/>
  <c r="K841" i="4"/>
  <c r="I841" i="4"/>
  <c r="H841" i="4"/>
  <c r="T839" i="4"/>
  <c r="V839" i="4"/>
  <c r="U839" i="4"/>
  <c r="S839" i="4"/>
  <c r="R839" i="4"/>
  <c r="Q839" i="4"/>
  <c r="O839" i="4"/>
  <c r="P839" i="4"/>
  <c r="N839" i="4"/>
  <c r="M839" i="4"/>
  <c r="L839" i="4"/>
  <c r="J839" i="4"/>
  <c r="K839" i="4"/>
  <c r="I839" i="4"/>
  <c r="H839" i="4"/>
  <c r="T837" i="4"/>
  <c r="V837" i="4"/>
  <c r="U837" i="4"/>
  <c r="S837" i="4"/>
  <c r="R837" i="4"/>
  <c r="Q837" i="4"/>
  <c r="O837" i="4"/>
  <c r="P837" i="4"/>
  <c r="N837" i="4"/>
  <c r="M837" i="4"/>
  <c r="L837" i="4"/>
  <c r="J837" i="4"/>
  <c r="K837" i="4"/>
  <c r="I837" i="4"/>
  <c r="H837" i="4"/>
  <c r="T835" i="4"/>
  <c r="V835" i="4"/>
  <c r="U835" i="4"/>
  <c r="S835" i="4"/>
  <c r="R835" i="4"/>
  <c r="Q835" i="4"/>
  <c r="O835" i="4"/>
  <c r="P835" i="4"/>
  <c r="N835" i="4"/>
  <c r="M835" i="4"/>
  <c r="L835" i="4"/>
  <c r="J835" i="4"/>
  <c r="K835" i="4"/>
  <c r="I835" i="4"/>
  <c r="H835" i="4"/>
  <c r="T833" i="4"/>
  <c r="V833" i="4"/>
  <c r="U833" i="4"/>
  <c r="S833" i="4"/>
  <c r="R833" i="4"/>
  <c r="Q833" i="4"/>
  <c r="O833" i="4"/>
  <c r="P833" i="4"/>
  <c r="N833" i="4"/>
  <c r="M833" i="4"/>
  <c r="L833" i="4"/>
  <c r="J833" i="4"/>
  <c r="K833" i="4"/>
  <c r="I833" i="4"/>
  <c r="H833" i="4"/>
  <c r="T831" i="4"/>
  <c r="V831" i="4"/>
  <c r="U831" i="4"/>
  <c r="S831" i="4"/>
  <c r="R831" i="4"/>
  <c r="Q831" i="4"/>
  <c r="O831" i="4"/>
  <c r="P831" i="4"/>
  <c r="N831" i="4"/>
  <c r="M831" i="4"/>
  <c r="L831" i="4"/>
  <c r="J831" i="4"/>
  <c r="K831" i="4"/>
  <c r="I831" i="4"/>
  <c r="H831" i="4"/>
  <c r="T829" i="4"/>
  <c r="V829" i="4"/>
  <c r="U829" i="4"/>
  <c r="S829" i="4"/>
  <c r="R829" i="4"/>
  <c r="Q829" i="4"/>
  <c r="O829" i="4"/>
  <c r="P829" i="4"/>
  <c r="N829" i="4"/>
  <c r="M829" i="4"/>
  <c r="L829" i="4"/>
  <c r="J829" i="4"/>
  <c r="K829" i="4"/>
  <c r="I829" i="4"/>
  <c r="H829" i="4"/>
  <c r="T827" i="4"/>
  <c r="V827" i="4"/>
  <c r="U827" i="4"/>
  <c r="S827" i="4"/>
  <c r="R827" i="4"/>
  <c r="Q827" i="4"/>
  <c r="O827" i="4"/>
  <c r="P827" i="4"/>
  <c r="N827" i="4"/>
  <c r="M827" i="4"/>
  <c r="L827" i="4"/>
  <c r="J827" i="4"/>
  <c r="K827" i="4"/>
  <c r="I827" i="4"/>
  <c r="H827" i="4"/>
  <c r="T825" i="4"/>
  <c r="V825" i="4"/>
  <c r="U825" i="4"/>
  <c r="S825" i="4"/>
  <c r="R825" i="4"/>
  <c r="Q825" i="4"/>
  <c r="O825" i="4"/>
  <c r="P825" i="4"/>
  <c r="N825" i="4"/>
  <c r="M825" i="4"/>
  <c r="L825" i="4"/>
  <c r="J825" i="4"/>
  <c r="K825" i="4"/>
  <c r="I825" i="4"/>
  <c r="H825" i="4"/>
  <c r="T823" i="4"/>
  <c r="V823" i="4"/>
  <c r="U823" i="4"/>
  <c r="S823" i="4"/>
  <c r="R823" i="4"/>
  <c r="Q823" i="4"/>
  <c r="O823" i="4"/>
  <c r="P823" i="4"/>
  <c r="N823" i="4"/>
  <c r="M823" i="4"/>
  <c r="L823" i="4"/>
  <c r="J823" i="4"/>
  <c r="K823" i="4"/>
  <c r="I823" i="4"/>
  <c r="H823" i="4"/>
  <c r="T821" i="4"/>
  <c r="V821" i="4"/>
  <c r="U821" i="4"/>
  <c r="S821" i="4"/>
  <c r="R821" i="4"/>
  <c r="Q821" i="4"/>
  <c r="O821" i="4"/>
  <c r="P821" i="4"/>
  <c r="N821" i="4"/>
  <c r="M821" i="4"/>
  <c r="L821" i="4"/>
  <c r="J821" i="4"/>
  <c r="K821" i="4"/>
  <c r="I821" i="4"/>
  <c r="H821" i="4"/>
  <c r="T819" i="4"/>
  <c r="V819" i="4"/>
  <c r="U819" i="4"/>
  <c r="S819" i="4"/>
  <c r="R819" i="4"/>
  <c r="Q819" i="4"/>
  <c r="O819" i="4"/>
  <c r="P819" i="4"/>
  <c r="N819" i="4"/>
  <c r="M819" i="4"/>
  <c r="L819" i="4"/>
  <c r="J819" i="4"/>
  <c r="K819" i="4"/>
  <c r="I819" i="4"/>
  <c r="H819" i="4"/>
  <c r="T817" i="4"/>
  <c r="V817" i="4"/>
  <c r="U817" i="4"/>
  <c r="S817" i="4"/>
  <c r="R817" i="4"/>
  <c r="Q817" i="4"/>
  <c r="O817" i="4"/>
  <c r="P817" i="4"/>
  <c r="N817" i="4"/>
  <c r="M817" i="4"/>
  <c r="L817" i="4"/>
  <c r="J817" i="4"/>
  <c r="K817" i="4"/>
  <c r="I817" i="4"/>
  <c r="H817" i="4"/>
  <c r="T815" i="4"/>
  <c r="V815" i="4"/>
  <c r="U815" i="4"/>
  <c r="S815" i="4"/>
  <c r="R815" i="4"/>
  <c r="Q815" i="4"/>
  <c r="O815" i="4"/>
  <c r="P815" i="4"/>
  <c r="N815" i="4"/>
  <c r="M815" i="4"/>
  <c r="L815" i="4"/>
  <c r="J815" i="4"/>
  <c r="K815" i="4"/>
  <c r="I815" i="4"/>
  <c r="H815" i="4"/>
  <c r="T813" i="4"/>
  <c r="V813" i="4"/>
  <c r="U813" i="4"/>
  <c r="S813" i="4"/>
  <c r="R813" i="4"/>
  <c r="Q813" i="4"/>
  <c r="O813" i="4"/>
  <c r="P813" i="4"/>
  <c r="N813" i="4"/>
  <c r="M813" i="4"/>
  <c r="L813" i="4"/>
  <c r="J813" i="4"/>
  <c r="K813" i="4"/>
  <c r="I813" i="4"/>
  <c r="H813" i="4"/>
  <c r="T811" i="4"/>
  <c r="V811" i="4"/>
  <c r="U811" i="4"/>
  <c r="S811" i="4"/>
  <c r="R811" i="4"/>
  <c r="Q811" i="4"/>
  <c r="O811" i="4"/>
  <c r="P811" i="4"/>
  <c r="N811" i="4"/>
  <c r="M811" i="4"/>
  <c r="L811" i="4"/>
  <c r="J811" i="4"/>
  <c r="K811" i="4"/>
  <c r="I811" i="4"/>
  <c r="H811" i="4"/>
  <c r="T809" i="4"/>
  <c r="V809" i="4"/>
  <c r="U809" i="4"/>
  <c r="S809" i="4"/>
  <c r="R809" i="4"/>
  <c r="Q809" i="4"/>
  <c r="O809" i="4"/>
  <c r="P809" i="4"/>
  <c r="N809" i="4"/>
  <c r="M809" i="4"/>
  <c r="L809" i="4"/>
  <c r="J809" i="4"/>
  <c r="K809" i="4"/>
  <c r="I809" i="4"/>
  <c r="H809" i="4"/>
  <c r="T807" i="4"/>
  <c r="V807" i="4"/>
  <c r="U807" i="4"/>
  <c r="S807" i="4"/>
  <c r="R807" i="4"/>
  <c r="Q807" i="4"/>
  <c r="O807" i="4"/>
  <c r="P807" i="4"/>
  <c r="N807" i="4"/>
  <c r="M807" i="4"/>
  <c r="L807" i="4"/>
  <c r="J807" i="4"/>
  <c r="K807" i="4"/>
  <c r="I807" i="4"/>
  <c r="H807" i="4"/>
  <c r="T805" i="4"/>
  <c r="V805" i="4"/>
  <c r="U805" i="4"/>
  <c r="S805" i="4"/>
  <c r="R805" i="4"/>
  <c r="Q805" i="4"/>
  <c r="O805" i="4"/>
  <c r="P805" i="4"/>
  <c r="N805" i="4"/>
  <c r="M805" i="4"/>
  <c r="L805" i="4"/>
  <c r="J805" i="4"/>
  <c r="K805" i="4"/>
  <c r="I805" i="4"/>
  <c r="H805" i="4"/>
  <c r="T803" i="4"/>
  <c r="V803" i="4"/>
  <c r="U803" i="4"/>
  <c r="S803" i="4"/>
  <c r="R803" i="4"/>
  <c r="Q803" i="4"/>
  <c r="O803" i="4"/>
  <c r="P803" i="4"/>
  <c r="N803" i="4"/>
  <c r="M803" i="4"/>
  <c r="L803" i="4"/>
  <c r="J803" i="4"/>
  <c r="K803" i="4"/>
  <c r="I803" i="4"/>
  <c r="H803" i="4"/>
  <c r="T801" i="4"/>
  <c r="V801" i="4"/>
  <c r="U801" i="4"/>
  <c r="S801" i="4"/>
  <c r="R801" i="4"/>
  <c r="Q801" i="4"/>
  <c r="O801" i="4"/>
  <c r="P801" i="4"/>
  <c r="N801" i="4"/>
  <c r="M801" i="4"/>
  <c r="L801" i="4"/>
  <c r="J801" i="4"/>
  <c r="K801" i="4"/>
  <c r="I801" i="4"/>
  <c r="H801" i="4"/>
  <c r="T799" i="4"/>
  <c r="V799" i="4"/>
  <c r="U799" i="4"/>
  <c r="S799" i="4"/>
  <c r="R799" i="4"/>
  <c r="Q799" i="4"/>
  <c r="O799" i="4"/>
  <c r="P799" i="4"/>
  <c r="N799" i="4"/>
  <c r="M799" i="4"/>
  <c r="L799" i="4"/>
  <c r="J799" i="4"/>
  <c r="K799" i="4"/>
  <c r="I799" i="4"/>
  <c r="H799" i="4"/>
  <c r="U797" i="4"/>
  <c r="T797" i="4"/>
  <c r="V797" i="4"/>
  <c r="S797" i="4"/>
  <c r="R797" i="4"/>
  <c r="Q797" i="4"/>
  <c r="O797" i="4"/>
  <c r="P797" i="4"/>
  <c r="N797" i="4"/>
  <c r="M797" i="4"/>
  <c r="L797" i="4"/>
  <c r="J797" i="4"/>
  <c r="K797" i="4"/>
  <c r="I797" i="4"/>
  <c r="H797" i="4"/>
  <c r="U795" i="4"/>
  <c r="T795" i="4"/>
  <c r="V795" i="4"/>
  <c r="S795" i="4"/>
  <c r="R795" i="4"/>
  <c r="Q795" i="4"/>
  <c r="O795" i="4"/>
  <c r="P795" i="4"/>
  <c r="N795" i="4"/>
  <c r="M795" i="4"/>
  <c r="L795" i="4"/>
  <c r="J795" i="4"/>
  <c r="K795" i="4"/>
  <c r="I795" i="4"/>
  <c r="H795" i="4"/>
  <c r="U793" i="4"/>
  <c r="T793" i="4"/>
  <c r="V793" i="4"/>
  <c r="S793" i="4"/>
  <c r="R793" i="4"/>
  <c r="Q793" i="4"/>
  <c r="O793" i="4"/>
  <c r="P793" i="4"/>
  <c r="N793" i="4"/>
  <c r="M793" i="4"/>
  <c r="L793" i="4"/>
  <c r="J793" i="4"/>
  <c r="K793" i="4"/>
  <c r="I793" i="4"/>
  <c r="H793" i="4"/>
  <c r="U791" i="4"/>
  <c r="T791" i="4"/>
  <c r="V791" i="4"/>
  <c r="S791" i="4"/>
  <c r="R791" i="4"/>
  <c r="Q791" i="4"/>
  <c r="O791" i="4"/>
  <c r="P791" i="4"/>
  <c r="N791" i="4"/>
  <c r="M791" i="4"/>
  <c r="L791" i="4"/>
  <c r="J791" i="4"/>
  <c r="K791" i="4"/>
  <c r="I791" i="4"/>
  <c r="H791" i="4"/>
  <c r="U789" i="4"/>
  <c r="T789" i="4"/>
  <c r="V789" i="4"/>
  <c r="S789" i="4"/>
  <c r="R789" i="4"/>
  <c r="Q789" i="4"/>
  <c r="O789" i="4"/>
  <c r="P789" i="4"/>
  <c r="N789" i="4"/>
  <c r="M789" i="4"/>
  <c r="L789" i="4"/>
  <c r="J789" i="4"/>
  <c r="K789" i="4"/>
  <c r="I789" i="4"/>
  <c r="H789" i="4"/>
  <c r="U787" i="4"/>
  <c r="T787" i="4"/>
  <c r="V787" i="4"/>
  <c r="S787" i="4"/>
  <c r="R787" i="4"/>
  <c r="Q787" i="4"/>
  <c r="O787" i="4"/>
  <c r="P787" i="4"/>
  <c r="N787" i="4"/>
  <c r="M787" i="4"/>
  <c r="L787" i="4"/>
  <c r="J787" i="4"/>
  <c r="K787" i="4"/>
  <c r="I787" i="4"/>
  <c r="H787" i="4"/>
  <c r="U785" i="4"/>
  <c r="T785" i="4"/>
  <c r="V785" i="4"/>
  <c r="S785" i="4"/>
  <c r="R785" i="4"/>
  <c r="Q785" i="4"/>
  <c r="O785" i="4"/>
  <c r="P785" i="4"/>
  <c r="N785" i="4"/>
  <c r="M785" i="4"/>
  <c r="L785" i="4"/>
  <c r="J785" i="4"/>
  <c r="K785" i="4"/>
  <c r="I785" i="4"/>
  <c r="H785" i="4"/>
  <c r="U783" i="4"/>
  <c r="T783" i="4"/>
  <c r="V783" i="4"/>
  <c r="S783" i="4"/>
  <c r="R783" i="4"/>
  <c r="Q783" i="4"/>
  <c r="O783" i="4"/>
  <c r="P783" i="4"/>
  <c r="N783" i="4"/>
  <c r="M783" i="4"/>
  <c r="L783" i="4"/>
  <c r="J783" i="4"/>
  <c r="K783" i="4"/>
  <c r="I783" i="4"/>
  <c r="H783" i="4"/>
  <c r="H1434" i="4"/>
  <c r="H1432" i="4"/>
  <c r="H1430" i="4"/>
  <c r="H1428" i="4"/>
  <c r="H1426" i="4"/>
  <c r="H1424" i="4"/>
  <c r="H1422" i="4"/>
  <c r="H1420" i="4"/>
  <c r="H1418" i="4"/>
  <c r="H1416" i="4"/>
  <c r="H1414" i="4"/>
  <c r="H1412" i="4"/>
  <c r="H1410" i="4"/>
  <c r="H1408" i="4"/>
  <c r="H1406" i="4"/>
  <c r="H1404" i="4"/>
  <c r="H1402" i="4"/>
  <c r="H1400" i="4"/>
  <c r="H1398" i="4"/>
  <c r="H1396" i="4"/>
  <c r="H1394" i="4"/>
  <c r="H1392" i="4"/>
  <c r="H1390" i="4"/>
  <c r="H1388" i="4"/>
  <c r="H1386" i="4"/>
  <c r="H1384" i="4"/>
  <c r="H1382" i="4"/>
  <c r="H1380" i="4"/>
  <c r="H1378" i="4"/>
  <c r="H1376" i="4"/>
  <c r="H1374" i="4"/>
  <c r="H1372" i="4"/>
  <c r="H1370" i="4"/>
  <c r="H1368" i="4"/>
  <c r="H1366" i="4"/>
  <c r="H1364" i="4"/>
  <c r="H1362" i="4"/>
  <c r="H1360" i="4"/>
  <c r="H1358" i="4"/>
  <c r="H1356" i="4"/>
  <c r="H1354" i="4"/>
  <c r="H1352" i="4"/>
  <c r="H1350" i="4"/>
  <c r="H1348" i="4"/>
  <c r="H1346" i="4"/>
  <c r="H1344" i="4"/>
  <c r="H1342" i="4"/>
  <c r="H1340" i="4"/>
  <c r="H1338" i="4"/>
  <c r="H1336" i="4"/>
  <c r="H1334" i="4"/>
  <c r="H1332" i="4"/>
  <c r="H1330" i="4"/>
  <c r="H1328" i="4"/>
  <c r="H1326" i="4"/>
  <c r="H1324" i="4"/>
  <c r="H1322" i="4"/>
  <c r="H1320" i="4"/>
  <c r="H1317" i="4"/>
  <c r="H1313" i="4"/>
  <c r="H1309" i="4"/>
  <c r="H1305" i="4"/>
  <c r="H1301" i="4"/>
  <c r="H1297" i="4"/>
  <c r="H1293" i="4"/>
  <c r="H1289" i="4"/>
  <c r="H1285" i="4"/>
  <c r="H1281" i="4"/>
  <c r="H1277" i="4"/>
  <c r="H1273" i="4"/>
  <c r="H1269" i="4"/>
  <c r="H1265" i="4"/>
  <c r="H1261" i="4"/>
  <c r="H1257" i="4"/>
  <c r="H1253" i="4"/>
  <c r="H1249" i="4"/>
  <c r="H1245" i="4"/>
  <c r="H1241" i="4"/>
  <c r="H1237" i="4"/>
  <c r="H1233" i="4"/>
  <c r="H1229" i="4"/>
  <c r="H1225" i="4"/>
  <c r="H1221" i="4"/>
  <c r="H1217" i="4"/>
  <c r="F661" i="4"/>
  <c r="E661" i="4"/>
  <c r="D661" i="4"/>
  <c r="F659" i="4"/>
  <c r="E659" i="4"/>
  <c r="D659" i="4"/>
  <c r="F657" i="4"/>
  <c r="E657" i="4"/>
  <c r="D657" i="4"/>
  <c r="F655" i="4"/>
  <c r="E655" i="4"/>
  <c r="D655" i="4"/>
  <c r="F653" i="4"/>
  <c r="E653" i="4"/>
  <c r="D653" i="4"/>
  <c r="F651" i="4"/>
  <c r="E651" i="4"/>
  <c r="D651" i="4"/>
  <c r="F649" i="4"/>
  <c r="E649" i="4"/>
  <c r="D649" i="4"/>
  <c r="F647" i="4"/>
  <c r="E647" i="4"/>
  <c r="D647" i="4"/>
  <c r="F646" i="4"/>
  <c r="E646" i="4"/>
  <c r="D646" i="4"/>
  <c r="F644" i="4"/>
  <c r="E644" i="4"/>
  <c r="D644" i="4"/>
  <c r="F642" i="4"/>
  <c r="E642" i="4"/>
  <c r="D642" i="4"/>
  <c r="F640" i="4"/>
  <c r="E640" i="4"/>
  <c r="D640" i="4"/>
  <c r="F638" i="4"/>
  <c r="E638" i="4"/>
  <c r="D638" i="4"/>
  <c r="F636" i="4"/>
  <c r="E636" i="4"/>
  <c r="D636" i="4"/>
  <c r="F634" i="4"/>
  <c r="E634" i="4"/>
  <c r="D634" i="4"/>
  <c r="F632" i="4"/>
  <c r="E632" i="4"/>
  <c r="D632" i="4"/>
  <c r="F631" i="4"/>
  <c r="E631" i="4"/>
  <c r="D631" i="4"/>
  <c r="F629" i="4"/>
  <c r="E629" i="4"/>
  <c r="D629" i="4"/>
  <c r="F627" i="4"/>
  <c r="E627" i="4"/>
  <c r="D627" i="4"/>
  <c r="F625" i="4"/>
  <c r="E625" i="4"/>
  <c r="D625" i="4"/>
  <c r="F623" i="4"/>
  <c r="E623" i="4"/>
  <c r="D623" i="4"/>
  <c r="F621" i="4"/>
  <c r="E621" i="4"/>
  <c r="D621" i="4"/>
  <c r="F619" i="4"/>
  <c r="E619" i="4"/>
  <c r="D619" i="4"/>
  <c r="F617" i="4"/>
  <c r="E617" i="4"/>
  <c r="D617" i="4"/>
  <c r="F616" i="4"/>
  <c r="E616" i="4"/>
  <c r="D616" i="4"/>
  <c r="F614" i="4"/>
  <c r="E614" i="4"/>
  <c r="D614" i="4"/>
  <c r="F612" i="4"/>
  <c r="E612" i="4"/>
  <c r="D612" i="4"/>
  <c r="F610" i="4"/>
  <c r="E610" i="4"/>
  <c r="D610" i="4"/>
  <c r="F608" i="4"/>
  <c r="E608" i="4"/>
  <c r="D608" i="4"/>
  <c r="F606" i="4"/>
  <c r="E606" i="4"/>
  <c r="D606" i="4"/>
  <c r="F604" i="4"/>
  <c r="E604" i="4"/>
  <c r="D604" i="4"/>
  <c r="F602" i="4"/>
  <c r="E602" i="4"/>
  <c r="D602" i="4"/>
  <c r="F601" i="4"/>
  <c r="E601" i="4"/>
  <c r="D601" i="4"/>
  <c r="F599" i="4"/>
  <c r="E599" i="4"/>
  <c r="D599" i="4"/>
  <c r="F597" i="4"/>
  <c r="E597" i="4"/>
  <c r="D597" i="4"/>
  <c r="F595" i="4"/>
  <c r="E595" i="4"/>
  <c r="D595" i="4"/>
  <c r="F593" i="4"/>
  <c r="E593" i="4"/>
  <c r="D593" i="4"/>
  <c r="F591" i="4"/>
  <c r="E591" i="4"/>
  <c r="D591" i="4"/>
  <c r="F589" i="4"/>
  <c r="E589" i="4"/>
  <c r="D589" i="4"/>
  <c r="F587" i="4"/>
  <c r="E587" i="4"/>
  <c r="D587" i="4"/>
  <c r="F586" i="4"/>
  <c r="E586" i="4"/>
  <c r="D586" i="4"/>
  <c r="F584" i="4"/>
  <c r="E584" i="4"/>
  <c r="D584" i="4"/>
  <c r="F582" i="4"/>
  <c r="E582" i="4"/>
  <c r="D582" i="4"/>
  <c r="F580" i="4"/>
  <c r="E580" i="4"/>
  <c r="D580" i="4"/>
  <c r="F578" i="4"/>
  <c r="E578" i="4"/>
  <c r="D578" i="4"/>
  <c r="F576" i="4"/>
  <c r="E576" i="4"/>
  <c r="D576" i="4"/>
  <c r="F574" i="4"/>
  <c r="E574" i="4"/>
  <c r="D574" i="4"/>
  <c r="F572" i="4"/>
  <c r="E572" i="4"/>
  <c r="D572" i="4"/>
  <c r="F571" i="4"/>
  <c r="E571" i="4"/>
  <c r="D571" i="4"/>
  <c r="F569" i="4"/>
  <c r="E569" i="4"/>
  <c r="D569" i="4"/>
  <c r="F567" i="4"/>
  <c r="E567" i="4"/>
  <c r="D567" i="4"/>
  <c r="F565" i="4"/>
  <c r="E565" i="4"/>
  <c r="D565" i="4"/>
  <c r="F563" i="4"/>
  <c r="E563" i="4"/>
  <c r="D563" i="4"/>
  <c r="F561" i="4"/>
  <c r="E561" i="4"/>
  <c r="D561" i="4"/>
  <c r="F559" i="4"/>
  <c r="E559" i="4"/>
  <c r="D559" i="4"/>
  <c r="F557" i="4"/>
  <c r="E557" i="4"/>
  <c r="D557" i="4"/>
  <c r="F556" i="4"/>
  <c r="E556" i="4"/>
  <c r="D556" i="4"/>
  <c r="F554" i="4"/>
  <c r="E554" i="4"/>
  <c r="D554" i="4"/>
  <c r="F552" i="4"/>
  <c r="E552" i="4"/>
  <c r="D552" i="4"/>
  <c r="F550" i="4"/>
  <c r="E550" i="4"/>
  <c r="D550" i="4"/>
  <c r="F548" i="4"/>
  <c r="E548" i="4"/>
  <c r="D548" i="4"/>
  <c r="F546" i="4"/>
  <c r="E546" i="4"/>
  <c r="D546" i="4"/>
  <c r="F544" i="4"/>
  <c r="E544" i="4"/>
  <c r="D544" i="4"/>
  <c r="F542" i="4"/>
  <c r="E542" i="4"/>
  <c r="D542" i="4"/>
  <c r="F541" i="4"/>
  <c r="E541" i="4"/>
  <c r="D541" i="4"/>
  <c r="F539" i="4"/>
  <c r="E539" i="4"/>
  <c r="D539" i="4"/>
  <c r="F537" i="4"/>
  <c r="E537" i="4"/>
  <c r="D537" i="4"/>
  <c r="F535" i="4"/>
  <c r="E535" i="4"/>
  <c r="D535" i="4"/>
  <c r="F533" i="4"/>
  <c r="E533" i="4"/>
  <c r="D533" i="4"/>
  <c r="F531" i="4"/>
  <c r="E531" i="4"/>
  <c r="D531" i="4"/>
  <c r="F529" i="4"/>
  <c r="E529" i="4"/>
  <c r="D529" i="4"/>
  <c r="F527" i="4"/>
  <c r="E527" i="4"/>
  <c r="D527" i="4"/>
  <c r="F526" i="4"/>
  <c r="E526" i="4"/>
  <c r="D526" i="4"/>
  <c r="F524" i="4"/>
  <c r="E524" i="4"/>
  <c r="D524" i="4"/>
  <c r="F522" i="4"/>
  <c r="E522" i="4"/>
  <c r="D522" i="4"/>
  <c r="F520" i="4"/>
  <c r="E520" i="4"/>
  <c r="D520" i="4"/>
  <c r="F518" i="4"/>
  <c r="E518" i="4"/>
  <c r="D518" i="4"/>
  <c r="F516" i="4"/>
  <c r="E516" i="4"/>
  <c r="D516" i="4"/>
  <c r="F514" i="4"/>
  <c r="E514" i="4"/>
  <c r="D514" i="4"/>
  <c r="F512" i="4"/>
  <c r="E512" i="4"/>
  <c r="D512" i="4"/>
  <c r="F511" i="4"/>
  <c r="E511" i="4"/>
  <c r="D511" i="4"/>
  <c r="F509" i="4"/>
  <c r="E509" i="4"/>
  <c r="D509" i="4"/>
  <c r="F507" i="4"/>
  <c r="E507" i="4"/>
  <c r="D507" i="4"/>
  <c r="F505" i="4"/>
  <c r="E505" i="4"/>
  <c r="D505" i="4"/>
  <c r="F503" i="4"/>
  <c r="E503" i="4"/>
  <c r="D503" i="4"/>
  <c r="F501" i="4"/>
  <c r="E501" i="4"/>
  <c r="D501" i="4"/>
  <c r="F499" i="4"/>
  <c r="E499" i="4"/>
  <c r="D499" i="4"/>
  <c r="F497" i="4"/>
  <c r="E497" i="4"/>
  <c r="D497" i="4"/>
  <c r="F496" i="4"/>
  <c r="E496" i="4"/>
  <c r="D496" i="4"/>
  <c r="F494" i="4"/>
  <c r="E494" i="4"/>
  <c r="D494" i="4"/>
  <c r="F492" i="4"/>
  <c r="E492" i="4"/>
  <c r="D492" i="4"/>
  <c r="F490" i="4"/>
  <c r="E490" i="4"/>
  <c r="D490" i="4"/>
  <c r="F488" i="4"/>
  <c r="E488" i="4"/>
  <c r="D488" i="4"/>
  <c r="F486" i="4"/>
  <c r="E486" i="4"/>
  <c r="D486" i="4"/>
  <c r="F484" i="4"/>
  <c r="E484" i="4"/>
  <c r="D484" i="4"/>
  <c r="F482" i="4"/>
  <c r="E482" i="4"/>
  <c r="D482" i="4"/>
  <c r="F481" i="4"/>
  <c r="E481" i="4"/>
  <c r="D481" i="4"/>
  <c r="F479" i="4"/>
  <c r="E479" i="4"/>
  <c r="D479" i="4"/>
  <c r="F477" i="4"/>
  <c r="E477" i="4"/>
  <c r="D477" i="4"/>
  <c r="F475" i="4"/>
  <c r="E475" i="4"/>
  <c r="D475" i="4"/>
  <c r="F473" i="4"/>
  <c r="E473" i="4"/>
  <c r="D473" i="4"/>
  <c r="F471" i="4"/>
  <c r="E471" i="4"/>
  <c r="D471" i="4"/>
  <c r="F469" i="4"/>
  <c r="E469" i="4"/>
  <c r="D469" i="4"/>
  <c r="F467" i="4"/>
  <c r="E467" i="4"/>
  <c r="D467" i="4"/>
  <c r="F466" i="4"/>
  <c r="E466" i="4"/>
  <c r="D466" i="4"/>
  <c r="F464" i="4"/>
  <c r="E464" i="4"/>
  <c r="D464" i="4"/>
  <c r="F462" i="4"/>
  <c r="E462" i="4"/>
  <c r="D462" i="4"/>
  <c r="F460" i="4"/>
  <c r="E460" i="4"/>
  <c r="D460" i="4"/>
  <c r="F458" i="4"/>
  <c r="E458" i="4"/>
  <c r="D458" i="4"/>
  <c r="F456" i="4"/>
  <c r="E456" i="4"/>
  <c r="D456" i="4"/>
  <c r="F454" i="4"/>
  <c r="E454" i="4"/>
  <c r="D454" i="4"/>
  <c r="F452" i="4"/>
  <c r="E452" i="4"/>
  <c r="D452" i="4"/>
  <c r="F451" i="4"/>
  <c r="E451" i="4"/>
  <c r="D451" i="4"/>
  <c r="F449" i="4"/>
  <c r="E449" i="4"/>
  <c r="D449" i="4"/>
  <c r="F447" i="4"/>
  <c r="E447" i="4"/>
  <c r="D447" i="4"/>
  <c r="F445" i="4"/>
  <c r="E445" i="4"/>
  <c r="D445" i="4"/>
  <c r="F443" i="4"/>
  <c r="E443" i="4"/>
  <c r="D443" i="4"/>
  <c r="F441" i="4"/>
  <c r="E441" i="4"/>
  <c r="D441" i="4"/>
  <c r="F439" i="4"/>
  <c r="E439" i="4"/>
  <c r="D439" i="4"/>
  <c r="F437" i="4"/>
  <c r="E437" i="4"/>
  <c r="D437" i="4"/>
  <c r="F436" i="4"/>
  <c r="E436" i="4"/>
  <c r="D436" i="4"/>
  <c r="F434" i="4"/>
  <c r="E434" i="4"/>
  <c r="D434" i="4"/>
  <c r="F432" i="4"/>
  <c r="E432" i="4"/>
  <c r="D432" i="4"/>
  <c r="F430" i="4"/>
  <c r="E430" i="4"/>
  <c r="D430" i="4"/>
  <c r="F428" i="4"/>
  <c r="E428" i="4"/>
  <c r="D428" i="4"/>
  <c r="F426" i="4"/>
  <c r="E426" i="4"/>
  <c r="D426" i="4"/>
  <c r="F424" i="4"/>
  <c r="E424" i="4"/>
  <c r="D424" i="4"/>
  <c r="F422" i="4"/>
  <c r="E422" i="4"/>
  <c r="D422" i="4"/>
  <c r="F421" i="4"/>
  <c r="E421" i="4"/>
  <c r="D421" i="4"/>
  <c r="F419" i="4"/>
  <c r="E419" i="4"/>
  <c r="D419" i="4"/>
  <c r="F417" i="4"/>
  <c r="E417" i="4"/>
  <c r="D417" i="4"/>
  <c r="F415" i="4"/>
  <c r="E415" i="4"/>
  <c r="D415" i="4"/>
  <c r="F413" i="4"/>
  <c r="E413" i="4"/>
  <c r="D413" i="4"/>
  <c r="F411" i="4"/>
  <c r="E411" i="4"/>
  <c r="D411" i="4"/>
  <c r="F409" i="4"/>
  <c r="E409" i="4"/>
  <c r="D409" i="4"/>
  <c r="F407" i="4"/>
  <c r="E407" i="4"/>
  <c r="D407" i="4"/>
  <c r="F406" i="4"/>
  <c r="E406" i="4"/>
  <c r="D406" i="4"/>
  <c r="F404" i="4"/>
  <c r="E404" i="4"/>
  <c r="D404" i="4"/>
  <c r="F402" i="4"/>
  <c r="E402" i="4"/>
  <c r="D402" i="4"/>
  <c r="F400" i="4"/>
  <c r="E400" i="4"/>
  <c r="D400" i="4"/>
  <c r="F398" i="4"/>
  <c r="E398" i="4"/>
  <c r="D398" i="4"/>
  <c r="F396" i="4"/>
  <c r="E396" i="4"/>
  <c r="D396" i="4"/>
  <c r="F394" i="4"/>
  <c r="E394" i="4"/>
  <c r="D394" i="4"/>
  <c r="F392" i="4"/>
  <c r="E392" i="4"/>
  <c r="D392" i="4"/>
  <c r="F391" i="4"/>
  <c r="E391" i="4"/>
  <c r="D391" i="4"/>
  <c r="F389" i="4"/>
  <c r="E389" i="4"/>
  <c r="D389" i="4"/>
  <c r="F387" i="4"/>
  <c r="E387" i="4"/>
  <c r="D387" i="4"/>
  <c r="F385" i="4"/>
  <c r="E385" i="4"/>
  <c r="D385" i="4"/>
  <c r="F383" i="4"/>
  <c r="E383" i="4"/>
  <c r="D383" i="4"/>
  <c r="F381" i="4"/>
  <c r="E381" i="4"/>
  <c r="D381" i="4"/>
  <c r="F379" i="4"/>
  <c r="E379" i="4"/>
  <c r="D379" i="4"/>
  <c r="F377" i="4"/>
  <c r="E377" i="4"/>
  <c r="D377" i="4"/>
  <c r="F376" i="4"/>
  <c r="E376" i="4"/>
  <c r="D376" i="4"/>
  <c r="F374" i="4"/>
  <c r="E374" i="4"/>
  <c r="D374" i="4"/>
  <c r="F372" i="4"/>
  <c r="E372" i="4"/>
  <c r="D372" i="4"/>
  <c r="F370" i="4"/>
  <c r="E370" i="4"/>
  <c r="D370" i="4"/>
  <c r="F368" i="4"/>
  <c r="E368" i="4"/>
  <c r="D368" i="4"/>
  <c r="F366" i="4"/>
  <c r="E366" i="4"/>
  <c r="D366" i="4"/>
  <c r="F364" i="4"/>
  <c r="E364" i="4"/>
  <c r="D364" i="4"/>
  <c r="F362" i="4"/>
  <c r="E362" i="4"/>
  <c r="D362" i="4"/>
  <c r="F361" i="4"/>
  <c r="E361" i="4"/>
  <c r="D361" i="4"/>
  <c r="F359" i="4"/>
  <c r="E359" i="4"/>
  <c r="D359" i="4"/>
  <c r="F357" i="4"/>
  <c r="E357" i="4"/>
  <c r="D357" i="4"/>
  <c r="F355" i="4"/>
  <c r="E355" i="4"/>
  <c r="D355" i="4"/>
  <c r="F353" i="4"/>
  <c r="E353" i="4"/>
  <c r="D353" i="4"/>
  <c r="F351" i="4"/>
  <c r="E351" i="4"/>
  <c r="D351" i="4"/>
  <c r="F349" i="4"/>
  <c r="E349" i="4"/>
  <c r="D349" i="4"/>
  <c r="F347" i="4"/>
  <c r="E347" i="4"/>
  <c r="D347" i="4"/>
  <c r="F346" i="4"/>
  <c r="E346" i="4"/>
  <c r="D346" i="4"/>
  <c r="F344" i="4"/>
  <c r="E344" i="4"/>
  <c r="D344" i="4"/>
  <c r="F342" i="4"/>
  <c r="E342" i="4"/>
  <c r="D342" i="4"/>
  <c r="F340" i="4"/>
  <c r="E340" i="4"/>
  <c r="D340" i="4"/>
  <c r="F338" i="4"/>
  <c r="E338" i="4"/>
  <c r="D338" i="4"/>
  <c r="F336" i="4"/>
  <c r="E336" i="4"/>
  <c r="D336" i="4"/>
  <c r="F334" i="4"/>
  <c r="E334" i="4"/>
  <c r="D334" i="4"/>
  <c r="F332" i="4"/>
  <c r="E332" i="4"/>
  <c r="D332" i="4"/>
  <c r="F331" i="4"/>
  <c r="E331" i="4"/>
  <c r="D331" i="4"/>
  <c r="F329" i="4"/>
  <c r="E329" i="4"/>
  <c r="D329" i="4"/>
  <c r="F327" i="4"/>
  <c r="E327" i="4"/>
  <c r="D327" i="4"/>
  <c r="F325" i="4"/>
  <c r="E325" i="4"/>
  <c r="D325" i="4"/>
  <c r="F323" i="4"/>
  <c r="E323" i="4"/>
  <c r="D323" i="4"/>
  <c r="F321" i="4"/>
  <c r="E321" i="4"/>
  <c r="D321" i="4"/>
  <c r="F319" i="4"/>
  <c r="E319" i="4"/>
  <c r="D319" i="4"/>
  <c r="F317" i="4"/>
  <c r="E317" i="4"/>
  <c r="D317" i="4"/>
  <c r="F316" i="4"/>
  <c r="E316" i="4"/>
  <c r="D316" i="4"/>
  <c r="F314" i="4"/>
  <c r="E314" i="4"/>
  <c r="D314" i="4"/>
  <c r="F312" i="4"/>
  <c r="E312" i="4"/>
  <c r="D312" i="4"/>
  <c r="F310" i="4"/>
  <c r="E310" i="4"/>
  <c r="D310" i="4"/>
  <c r="F308" i="4"/>
  <c r="E308" i="4"/>
  <c r="D308" i="4"/>
  <c r="F306" i="4"/>
  <c r="E306" i="4"/>
  <c r="D306" i="4"/>
  <c r="F304" i="4"/>
  <c r="E304" i="4"/>
  <c r="D304" i="4"/>
  <c r="F302" i="4"/>
  <c r="E302" i="4"/>
  <c r="D302" i="4"/>
  <c r="F301" i="4"/>
  <c r="E301" i="4"/>
  <c r="D301" i="4"/>
  <c r="F299" i="4"/>
  <c r="E299" i="4"/>
  <c r="D299" i="4"/>
  <c r="F297" i="4"/>
  <c r="E297" i="4"/>
  <c r="D297" i="4"/>
  <c r="F295" i="4"/>
  <c r="E295" i="4"/>
  <c r="D295" i="4"/>
  <c r="F293" i="4"/>
  <c r="E293" i="4"/>
  <c r="D293" i="4"/>
  <c r="F291" i="4"/>
  <c r="E291" i="4"/>
  <c r="D291" i="4"/>
  <c r="F289" i="4"/>
  <c r="E289" i="4"/>
  <c r="D289" i="4"/>
  <c r="F287" i="4"/>
  <c r="E287" i="4"/>
  <c r="D287" i="4"/>
  <c r="F286" i="4"/>
  <c r="E286" i="4"/>
  <c r="D286" i="4"/>
  <c r="F284" i="4"/>
  <c r="E284" i="4"/>
  <c r="D284" i="4"/>
  <c r="F282" i="4"/>
  <c r="E282" i="4"/>
  <c r="D282" i="4"/>
  <c r="F280" i="4"/>
  <c r="E280" i="4"/>
  <c r="D280" i="4"/>
  <c r="F278" i="4"/>
  <c r="E278" i="4"/>
  <c r="D278" i="4"/>
  <c r="F276" i="4"/>
  <c r="E276" i="4"/>
  <c r="D276" i="4"/>
  <c r="F274" i="4"/>
  <c r="E274" i="4"/>
  <c r="D274" i="4"/>
  <c r="F272" i="4"/>
  <c r="E272" i="4"/>
  <c r="D272" i="4"/>
  <c r="F271" i="4"/>
  <c r="E271" i="4"/>
  <c r="D271" i="4"/>
  <c r="F269" i="4"/>
  <c r="E269" i="4"/>
  <c r="D269" i="4"/>
  <c r="F267" i="4"/>
  <c r="E267" i="4"/>
  <c r="D267" i="4"/>
  <c r="F265" i="4"/>
  <c r="E265" i="4"/>
  <c r="D265" i="4"/>
  <c r="F263" i="4"/>
  <c r="E263" i="4"/>
  <c r="D263" i="4"/>
  <c r="F261" i="4"/>
  <c r="E261" i="4"/>
  <c r="D261" i="4"/>
  <c r="F259" i="4"/>
  <c r="E259" i="4"/>
  <c r="D259" i="4"/>
  <c r="F257" i="4"/>
  <c r="E257" i="4"/>
  <c r="D257" i="4"/>
  <c r="F256" i="4"/>
  <c r="E256" i="4"/>
  <c r="D256" i="4"/>
  <c r="F254" i="4"/>
  <c r="E254" i="4"/>
  <c r="D254" i="4"/>
  <c r="F252" i="4"/>
  <c r="E252" i="4"/>
  <c r="D252" i="4"/>
  <c r="F250" i="4"/>
  <c r="E250" i="4"/>
  <c r="D250" i="4"/>
  <c r="F248" i="4"/>
  <c r="E248" i="4"/>
  <c r="D248" i="4"/>
  <c r="F246" i="4"/>
  <c r="E246" i="4"/>
  <c r="D246" i="4"/>
  <c r="F244" i="4"/>
  <c r="E244" i="4"/>
  <c r="D244" i="4"/>
  <c r="F242" i="4"/>
  <c r="E242" i="4"/>
  <c r="D242" i="4"/>
  <c r="F241" i="4"/>
  <c r="E241" i="4"/>
  <c r="D241" i="4"/>
  <c r="F239" i="4"/>
  <c r="E239" i="4"/>
  <c r="D239" i="4"/>
  <c r="F237" i="4"/>
  <c r="E237" i="4"/>
  <c r="D237" i="4"/>
  <c r="F235" i="4"/>
  <c r="E235" i="4"/>
  <c r="D235" i="4"/>
  <c r="F233" i="4"/>
  <c r="E233" i="4"/>
  <c r="D233" i="4"/>
  <c r="F231" i="4"/>
  <c r="E231" i="4"/>
  <c r="D231" i="4"/>
  <c r="F229" i="4"/>
  <c r="E229" i="4"/>
  <c r="D229" i="4"/>
  <c r="F227" i="4"/>
  <c r="E227" i="4"/>
  <c r="D227" i="4"/>
  <c r="F226" i="4"/>
  <c r="E226" i="4"/>
  <c r="D226" i="4"/>
  <c r="F224" i="4"/>
  <c r="E224" i="4"/>
  <c r="D224" i="4"/>
  <c r="F222" i="4"/>
  <c r="E222" i="4"/>
  <c r="D222" i="4"/>
  <c r="F220" i="4"/>
  <c r="E220" i="4"/>
  <c r="D220" i="4"/>
  <c r="F218" i="4"/>
  <c r="E218" i="4"/>
  <c r="D218" i="4"/>
  <c r="F216" i="4"/>
  <c r="E216" i="4"/>
  <c r="D216" i="4"/>
  <c r="F214" i="4"/>
  <c r="E214" i="4"/>
  <c r="D214" i="4"/>
  <c r="F212" i="4"/>
  <c r="E212" i="4"/>
  <c r="D212" i="4"/>
  <c r="F211" i="4"/>
  <c r="E211" i="4"/>
  <c r="D211" i="4"/>
  <c r="F209" i="4"/>
  <c r="E209" i="4"/>
  <c r="D209" i="4"/>
  <c r="F207" i="4"/>
  <c r="E207" i="4"/>
  <c r="D207" i="4"/>
  <c r="F205" i="4"/>
  <c r="E205" i="4"/>
  <c r="D205" i="4"/>
  <c r="F203" i="4"/>
  <c r="E203" i="4"/>
  <c r="D203" i="4"/>
  <c r="F201" i="4"/>
  <c r="E201" i="4"/>
  <c r="D201" i="4"/>
  <c r="F199" i="4"/>
  <c r="E199" i="4"/>
  <c r="D199" i="4"/>
  <c r="F197" i="4"/>
  <c r="E197" i="4"/>
  <c r="D197" i="4"/>
  <c r="F196" i="4"/>
  <c r="E196" i="4"/>
  <c r="D196" i="4"/>
  <c r="F194" i="4"/>
  <c r="E194" i="4"/>
  <c r="D194" i="4"/>
  <c r="F192" i="4"/>
  <c r="E192" i="4"/>
  <c r="D192" i="4"/>
  <c r="F190" i="4"/>
  <c r="E190" i="4"/>
  <c r="D190" i="4"/>
  <c r="F188" i="4"/>
  <c r="E188" i="4"/>
  <c r="D188" i="4"/>
  <c r="F186" i="4"/>
  <c r="E186" i="4"/>
  <c r="D186" i="4"/>
  <c r="F184" i="4"/>
  <c r="E184" i="4"/>
  <c r="D184" i="4"/>
  <c r="F182" i="4"/>
  <c r="E182" i="4"/>
  <c r="D182" i="4"/>
  <c r="F181" i="4"/>
  <c r="E181" i="4"/>
  <c r="D181" i="4"/>
  <c r="F179" i="4"/>
  <c r="E179" i="4"/>
  <c r="D179" i="4"/>
  <c r="F177" i="4"/>
  <c r="E177" i="4"/>
  <c r="D177" i="4"/>
  <c r="F175" i="4"/>
  <c r="E175" i="4"/>
  <c r="D175" i="4"/>
  <c r="F173" i="4"/>
  <c r="E173" i="4"/>
  <c r="D173" i="4"/>
  <c r="F171" i="4"/>
  <c r="E171" i="4"/>
  <c r="D171" i="4"/>
  <c r="F169" i="4"/>
  <c r="E169" i="4"/>
  <c r="D169" i="4"/>
  <c r="F167" i="4"/>
  <c r="E167" i="4"/>
  <c r="D167" i="4"/>
  <c r="F166" i="4"/>
  <c r="E166" i="4"/>
  <c r="D166" i="4"/>
  <c r="F164" i="4"/>
  <c r="E164" i="4"/>
  <c r="D164" i="4"/>
  <c r="F162" i="4"/>
  <c r="E162" i="4"/>
  <c r="D162" i="4"/>
  <c r="F160" i="4"/>
  <c r="E160" i="4"/>
  <c r="D160" i="4"/>
  <c r="F158" i="4"/>
  <c r="E158" i="4"/>
  <c r="D158" i="4"/>
  <c r="F156" i="4"/>
  <c r="E156" i="4"/>
  <c r="D156" i="4"/>
  <c r="F154" i="4"/>
  <c r="E154" i="4"/>
  <c r="D154" i="4"/>
  <c r="F152" i="4"/>
  <c r="E152" i="4"/>
  <c r="D152" i="4"/>
  <c r="F151" i="4"/>
  <c r="E151" i="4"/>
  <c r="D151" i="4"/>
  <c r="F149" i="4"/>
  <c r="E149" i="4"/>
  <c r="D149" i="4"/>
  <c r="F147" i="4"/>
  <c r="E147" i="4"/>
  <c r="D147" i="4"/>
  <c r="F145" i="4"/>
  <c r="E145" i="4"/>
  <c r="D145" i="4"/>
  <c r="F143" i="4"/>
  <c r="E143" i="4"/>
  <c r="D143" i="4"/>
  <c r="F141" i="4"/>
  <c r="E141" i="4"/>
  <c r="D141" i="4"/>
  <c r="F139" i="4"/>
  <c r="E139" i="4"/>
  <c r="D139" i="4"/>
  <c r="F137" i="4"/>
  <c r="E137" i="4"/>
  <c r="D137" i="4"/>
  <c r="F136" i="4"/>
  <c r="E136" i="4"/>
  <c r="D136" i="4"/>
  <c r="F134" i="4"/>
  <c r="E134" i="4"/>
  <c r="D134" i="4"/>
  <c r="F132" i="4"/>
  <c r="E132" i="4"/>
  <c r="D132" i="4"/>
  <c r="F130" i="4"/>
  <c r="E130" i="4"/>
  <c r="D130" i="4"/>
  <c r="F128" i="4"/>
  <c r="E128" i="4"/>
  <c r="D128" i="4"/>
  <c r="F126" i="4"/>
  <c r="E126" i="4"/>
  <c r="D126" i="4"/>
  <c r="F124" i="4"/>
  <c r="E124" i="4"/>
  <c r="D124" i="4"/>
  <c r="F122" i="4"/>
  <c r="E122" i="4"/>
  <c r="D122" i="4"/>
  <c r="F121" i="4"/>
  <c r="E121" i="4"/>
  <c r="D121" i="4"/>
  <c r="F119" i="4"/>
  <c r="E119" i="4"/>
  <c r="D119" i="4"/>
  <c r="F117" i="4"/>
  <c r="E117" i="4"/>
  <c r="D117" i="4"/>
  <c r="F115" i="4"/>
  <c r="E115" i="4"/>
  <c r="D115" i="4"/>
  <c r="F113" i="4"/>
  <c r="E113" i="4"/>
  <c r="D113" i="4"/>
  <c r="F111" i="4"/>
  <c r="E111" i="4"/>
  <c r="D111" i="4"/>
  <c r="F109" i="4"/>
  <c r="E109" i="4"/>
  <c r="D109" i="4"/>
  <c r="F107" i="4"/>
  <c r="E107" i="4"/>
  <c r="D107" i="4"/>
  <c r="F106" i="4"/>
  <c r="E106" i="4"/>
  <c r="D106" i="4"/>
  <c r="F104" i="4"/>
  <c r="E104" i="4"/>
  <c r="D104" i="4"/>
  <c r="F102" i="4"/>
  <c r="E102" i="4"/>
  <c r="D102" i="4"/>
  <c r="F100" i="4"/>
  <c r="E100" i="4"/>
  <c r="D100" i="4"/>
  <c r="F98" i="4"/>
  <c r="E98" i="4"/>
  <c r="D98" i="4"/>
  <c r="F96" i="4"/>
  <c r="E96" i="4"/>
  <c r="D96" i="4"/>
  <c r="F94" i="4"/>
  <c r="E94" i="4"/>
  <c r="D94" i="4"/>
  <c r="F92" i="4"/>
  <c r="E92" i="4"/>
  <c r="D92" i="4"/>
  <c r="F91" i="4"/>
  <c r="E91" i="4"/>
  <c r="D91" i="4"/>
  <c r="F89" i="4"/>
  <c r="E89" i="4"/>
  <c r="D89" i="4"/>
  <c r="F87" i="4"/>
  <c r="E87" i="4"/>
  <c r="D87" i="4"/>
  <c r="F85" i="4"/>
  <c r="E85" i="4"/>
  <c r="D85" i="4"/>
  <c r="F83" i="4"/>
  <c r="E83" i="4"/>
  <c r="D83" i="4"/>
  <c r="F81" i="4"/>
  <c r="E81" i="4"/>
  <c r="D81" i="4"/>
  <c r="F79" i="4"/>
  <c r="E79" i="4"/>
  <c r="D79" i="4"/>
  <c r="F77" i="4"/>
  <c r="E77" i="4"/>
  <c r="D77" i="4"/>
  <c r="F76" i="4"/>
  <c r="E76" i="4"/>
  <c r="D76" i="4"/>
  <c r="F74" i="4"/>
  <c r="E74" i="4"/>
  <c r="D74" i="4"/>
  <c r="F72" i="4"/>
  <c r="E72" i="4"/>
  <c r="D72" i="4"/>
  <c r="F70" i="4"/>
  <c r="E70" i="4"/>
  <c r="D70" i="4"/>
  <c r="F68" i="4"/>
  <c r="E68" i="4"/>
  <c r="D68" i="4"/>
  <c r="F66" i="4"/>
  <c r="E66" i="4"/>
  <c r="D66" i="4"/>
  <c r="F64" i="4"/>
  <c r="E64" i="4"/>
  <c r="D64" i="4"/>
  <c r="F62" i="4"/>
  <c r="E62" i="4"/>
  <c r="D62" i="4"/>
  <c r="F61" i="4"/>
  <c r="E61" i="4"/>
  <c r="D61" i="4"/>
  <c r="F59" i="4"/>
  <c r="E59" i="4"/>
  <c r="D59" i="4"/>
  <c r="F57" i="4"/>
  <c r="E57" i="4"/>
  <c r="D57" i="4"/>
  <c r="F55" i="4"/>
  <c r="E55" i="4"/>
  <c r="D55" i="4"/>
  <c r="F53" i="4"/>
  <c r="E53" i="4"/>
  <c r="D53" i="4"/>
  <c r="F51" i="4"/>
  <c r="E51" i="4"/>
  <c r="D51" i="4"/>
  <c r="F49" i="4"/>
  <c r="E49" i="4"/>
  <c r="D49" i="4"/>
  <c r="F47" i="4"/>
  <c r="E47" i="4"/>
  <c r="D47" i="4"/>
  <c r="F46" i="4"/>
  <c r="E46" i="4"/>
  <c r="D46" i="4"/>
  <c r="F44" i="4"/>
  <c r="E44" i="4"/>
  <c r="D44" i="4"/>
  <c r="F42" i="4"/>
  <c r="E42" i="4"/>
  <c r="D42" i="4"/>
  <c r="F40" i="4"/>
  <c r="E40" i="4"/>
  <c r="D40" i="4"/>
  <c r="F38" i="4"/>
  <c r="E38" i="4"/>
  <c r="D38" i="4"/>
  <c r="F36" i="4"/>
  <c r="E36" i="4"/>
  <c r="D36" i="4"/>
  <c r="F34" i="4"/>
  <c r="E34" i="4"/>
  <c r="D34" i="4"/>
  <c r="F32" i="4"/>
  <c r="E32" i="4"/>
  <c r="D32" i="4"/>
  <c r="F31" i="4"/>
  <c r="E31" i="4"/>
  <c r="D31" i="4"/>
  <c r="F29" i="4"/>
  <c r="E29" i="4"/>
  <c r="D29" i="4"/>
  <c r="F27" i="4"/>
  <c r="E27" i="4"/>
  <c r="D27" i="4"/>
  <c r="F25" i="4"/>
  <c r="E25" i="4"/>
  <c r="D25" i="4"/>
  <c r="F23" i="4"/>
  <c r="E23" i="4"/>
  <c r="D23" i="4"/>
  <c r="F21" i="4"/>
  <c r="E21" i="4"/>
  <c r="D21" i="4"/>
  <c r="F19" i="4"/>
  <c r="E19" i="4"/>
  <c r="D19" i="4"/>
  <c r="F17" i="4"/>
  <c r="E17" i="4"/>
  <c r="D1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G662" i="4" s="1"/>
  <c r="A2" i="4"/>
  <c r="D1442" i="4"/>
  <c r="V662" i="4" l="1"/>
  <c r="R662" i="4"/>
  <c r="K662" i="4"/>
  <c r="Q662" i="4"/>
  <c r="T662" i="4"/>
  <c r="L662" i="4"/>
  <c r="S662" i="4"/>
  <c r="M662" i="4"/>
  <c r="U662" i="4"/>
  <c r="N662" i="4"/>
  <c r="P662" i="4"/>
  <c r="O662" i="4"/>
  <c r="J662" i="4"/>
  <c r="I662" i="4"/>
  <c r="H662" i="4"/>
  <c r="G652" i="4"/>
  <c r="G650" i="4"/>
  <c r="P650" i="4" s="1"/>
  <c r="G648" i="4"/>
  <c r="U648" i="4" s="1"/>
  <c r="G646" i="4"/>
  <c r="L646" i="4" s="1"/>
  <c r="G644" i="4"/>
  <c r="G642" i="4"/>
  <c r="V642" i="4" s="1"/>
  <c r="G640" i="4"/>
  <c r="G638" i="4"/>
  <c r="R638" i="4" s="1"/>
  <c r="G636" i="4"/>
  <c r="O636" i="4" s="1"/>
  <c r="G634" i="4"/>
  <c r="G632" i="4"/>
  <c r="G630" i="4"/>
  <c r="G628" i="4"/>
  <c r="G626" i="4"/>
  <c r="I626" i="4" s="1"/>
  <c r="G624" i="4"/>
  <c r="Q624" i="4" s="1"/>
  <c r="G622" i="4"/>
  <c r="G620" i="4"/>
  <c r="V620" i="4" s="1"/>
  <c r="G618" i="4"/>
  <c r="G616" i="4"/>
  <c r="G614" i="4"/>
  <c r="M614" i="4" s="1"/>
  <c r="G612" i="4"/>
  <c r="Q612" i="4" s="1"/>
  <c r="G610" i="4"/>
  <c r="G608" i="4"/>
  <c r="M608" i="4" s="1"/>
  <c r="G606" i="4"/>
  <c r="G604" i="4"/>
  <c r="G602" i="4"/>
  <c r="G600" i="4"/>
  <c r="G598" i="4"/>
  <c r="G596" i="4"/>
  <c r="G594" i="4"/>
  <c r="G592" i="4"/>
  <c r="G590" i="4"/>
  <c r="Q590" i="4" s="1"/>
  <c r="G588" i="4"/>
  <c r="T588" i="4" s="1"/>
  <c r="G586" i="4"/>
  <c r="T586" i="4" s="1"/>
  <c r="G584" i="4"/>
  <c r="G582" i="4"/>
  <c r="M582" i="4" s="1"/>
  <c r="G580" i="4"/>
  <c r="G578" i="4"/>
  <c r="U578" i="4" s="1"/>
  <c r="G576" i="4"/>
  <c r="I576" i="4" s="1"/>
  <c r="G574" i="4"/>
  <c r="G572" i="4"/>
  <c r="G570" i="4"/>
  <c r="G568" i="4"/>
  <c r="G566" i="4"/>
  <c r="K566" i="4" s="1"/>
  <c r="G564" i="4"/>
  <c r="Q564" i="4" s="1"/>
  <c r="G562" i="4"/>
  <c r="R562" i="4" s="1"/>
  <c r="G560" i="4"/>
  <c r="G558" i="4"/>
  <c r="Q558" i="4" s="1"/>
  <c r="G542" i="4"/>
  <c r="G540" i="4"/>
  <c r="S540" i="4" s="1"/>
  <c r="G538" i="4"/>
  <c r="H538" i="4" s="1"/>
  <c r="G536" i="4"/>
  <c r="J536" i="4" s="1"/>
  <c r="G534" i="4"/>
  <c r="G532" i="4"/>
  <c r="G530" i="4"/>
  <c r="G528" i="4"/>
  <c r="U528" i="4" s="1"/>
  <c r="G512" i="4"/>
  <c r="G510" i="4"/>
  <c r="U510" i="4" s="1"/>
  <c r="G508" i="4"/>
  <c r="G506" i="4"/>
  <c r="G504" i="4"/>
  <c r="G502" i="4"/>
  <c r="U502" i="4" s="1"/>
  <c r="G500" i="4"/>
  <c r="T500" i="4" s="1"/>
  <c r="G498" i="4"/>
  <c r="G482" i="4"/>
  <c r="G480" i="4"/>
  <c r="I480" i="4" s="1"/>
  <c r="G478" i="4"/>
  <c r="G476" i="4"/>
  <c r="R476" i="4" s="1"/>
  <c r="G474" i="4"/>
  <c r="G472" i="4"/>
  <c r="N472" i="4" s="1"/>
  <c r="G470" i="4"/>
  <c r="G468" i="4"/>
  <c r="G466" i="4"/>
  <c r="G464" i="4"/>
  <c r="T464" i="4" s="1"/>
  <c r="G462" i="4"/>
  <c r="S462" i="4" s="1"/>
  <c r="G460" i="4"/>
  <c r="J460" i="4" s="1"/>
  <c r="G458" i="4"/>
  <c r="G456" i="4"/>
  <c r="V456" i="4" s="1"/>
  <c r="G454" i="4"/>
  <c r="G452" i="4"/>
  <c r="G450" i="4"/>
  <c r="K450" i="4" s="1"/>
  <c r="G448" i="4"/>
  <c r="G446" i="4"/>
  <c r="K446" i="4" s="1"/>
  <c r="G444" i="4"/>
  <c r="G442" i="4"/>
  <c r="G440" i="4"/>
  <c r="R440" i="4" s="1"/>
  <c r="G438" i="4"/>
  <c r="U438" i="4" s="1"/>
  <c r="G436" i="4"/>
  <c r="K436" i="4" s="1"/>
  <c r="G434" i="4"/>
  <c r="G432" i="4"/>
  <c r="G430" i="4"/>
  <c r="G428" i="4"/>
  <c r="R428" i="4" s="1"/>
  <c r="G426" i="4"/>
  <c r="U426" i="4" s="1"/>
  <c r="G424" i="4"/>
  <c r="G422" i="4"/>
  <c r="G420" i="4"/>
  <c r="S420" i="4" s="1"/>
  <c r="G418" i="4"/>
  <c r="G416" i="4"/>
  <c r="R416" i="4" s="1"/>
  <c r="G414" i="4"/>
  <c r="V414" i="4" s="1"/>
  <c r="G412" i="4"/>
  <c r="I412" i="4" s="1"/>
  <c r="G410" i="4"/>
  <c r="G408" i="4"/>
  <c r="G406" i="4"/>
  <c r="G404" i="4"/>
  <c r="S404" i="4" s="1"/>
  <c r="G402" i="4"/>
  <c r="Q402" i="4" s="1"/>
  <c r="G400" i="4"/>
  <c r="G398" i="4"/>
  <c r="G396" i="4"/>
  <c r="V396" i="4" s="1"/>
  <c r="G394" i="4"/>
  <c r="G392" i="4"/>
  <c r="G390" i="4"/>
  <c r="L390" i="4" s="1"/>
  <c r="G388" i="4"/>
  <c r="G386" i="4"/>
  <c r="U386" i="4" s="1"/>
  <c r="G384" i="4"/>
  <c r="O384" i="4" s="1"/>
  <c r="G382" i="4"/>
  <c r="G380" i="4"/>
  <c r="Q380" i="4" s="1"/>
  <c r="G378" i="4"/>
  <c r="J378" i="4" s="1"/>
  <c r="G376" i="4"/>
  <c r="G374" i="4"/>
  <c r="G372" i="4"/>
  <c r="N372" i="4" s="1"/>
  <c r="G370" i="4"/>
  <c r="G368" i="4"/>
  <c r="R368" i="4" s="1"/>
  <c r="G366" i="4"/>
  <c r="V366" i="4" s="1"/>
  <c r="G364" i="4"/>
  <c r="U364" i="4" s="1"/>
  <c r="G362" i="4"/>
  <c r="G360" i="4"/>
  <c r="G358" i="4"/>
  <c r="G356" i="4"/>
  <c r="S356" i="4" s="1"/>
  <c r="G354" i="4"/>
  <c r="T354" i="4" s="1"/>
  <c r="G352" i="4"/>
  <c r="G350" i="4"/>
  <c r="J350" i="4" s="1"/>
  <c r="G348" i="4"/>
  <c r="O348" i="4" s="1"/>
  <c r="G346" i="4"/>
  <c r="G344" i="4"/>
  <c r="S344" i="4" s="1"/>
  <c r="G342" i="4"/>
  <c r="J342" i="4" s="1"/>
  <c r="G340" i="4"/>
  <c r="Q340" i="4" s="1"/>
  <c r="G338" i="4"/>
  <c r="G336" i="4"/>
  <c r="G334" i="4"/>
  <c r="G332" i="4"/>
  <c r="G330" i="4"/>
  <c r="J330" i="4" s="1"/>
  <c r="G328" i="4"/>
  <c r="O328" i="4" s="1"/>
  <c r="G326" i="4"/>
  <c r="T326" i="4" s="1"/>
  <c r="G324" i="4"/>
  <c r="G322" i="4"/>
  <c r="G320" i="4"/>
  <c r="Q320" i="4" s="1"/>
  <c r="G318" i="4"/>
  <c r="R318" i="4" s="1"/>
  <c r="G316" i="4"/>
  <c r="I316" i="4" s="1"/>
  <c r="G314" i="4"/>
  <c r="I314" i="4" s="1"/>
  <c r="G312" i="4"/>
  <c r="G310" i="4"/>
  <c r="G308" i="4"/>
  <c r="R308" i="4" s="1"/>
  <c r="G306" i="4"/>
  <c r="S306" i="4" s="1"/>
  <c r="G304" i="4"/>
  <c r="G302" i="4"/>
  <c r="G300" i="4"/>
  <c r="T300" i="4" s="1"/>
  <c r="G298" i="4"/>
  <c r="G296" i="4"/>
  <c r="R296" i="4" s="1"/>
  <c r="G294" i="4"/>
  <c r="V294" i="4" s="1"/>
  <c r="G292" i="4"/>
  <c r="M292" i="4" s="1"/>
  <c r="G290" i="4"/>
  <c r="G288" i="4"/>
  <c r="N288" i="4" s="1"/>
  <c r="G286" i="4"/>
  <c r="G284" i="4"/>
  <c r="R284" i="4" s="1"/>
  <c r="G282" i="4"/>
  <c r="O282" i="4" s="1"/>
  <c r="G280" i="4"/>
  <c r="R280" i="4" s="1"/>
  <c r="G278" i="4"/>
  <c r="K278" i="4" s="1"/>
  <c r="G276" i="4"/>
  <c r="S276" i="4" s="1"/>
  <c r="G274" i="4"/>
  <c r="G272" i="4"/>
  <c r="G270" i="4"/>
  <c r="N270" i="4" s="1"/>
  <c r="G268" i="4"/>
  <c r="V268" i="4" s="1"/>
  <c r="G266" i="4"/>
  <c r="J266" i="4" s="1"/>
  <c r="G264" i="4"/>
  <c r="G262" i="4"/>
  <c r="G260" i="4"/>
  <c r="T260" i="4" s="1"/>
  <c r="G258" i="4"/>
  <c r="L258" i="4" s="1"/>
  <c r="G256" i="4"/>
  <c r="O256" i="4" s="1"/>
  <c r="G254" i="4"/>
  <c r="S254" i="4" s="1"/>
  <c r="G252" i="4"/>
  <c r="J252" i="4" s="1"/>
  <c r="G250" i="4"/>
  <c r="G248" i="4"/>
  <c r="T248" i="4" s="1"/>
  <c r="G242" i="4"/>
  <c r="G240" i="4"/>
  <c r="J240" i="4" s="1"/>
  <c r="G238" i="4"/>
  <c r="G236" i="4"/>
  <c r="G234" i="4"/>
  <c r="G232" i="4"/>
  <c r="U232" i="4" s="1"/>
  <c r="G230" i="4"/>
  <c r="U230" i="4" s="1"/>
  <c r="G228" i="4"/>
  <c r="U228" i="4" s="1"/>
  <c r="G212" i="4"/>
  <c r="G210" i="4"/>
  <c r="P210" i="4" s="1"/>
  <c r="G208" i="4"/>
  <c r="G206" i="4"/>
  <c r="V206" i="4" s="1"/>
  <c r="G204" i="4"/>
  <c r="Q204" i="4" s="1"/>
  <c r="G202" i="4"/>
  <c r="I202" i="4" s="1"/>
  <c r="G200" i="4"/>
  <c r="G198" i="4"/>
  <c r="M198" i="4" s="1"/>
  <c r="G182" i="4"/>
  <c r="G180" i="4"/>
  <c r="U180" i="4" s="1"/>
  <c r="G178" i="4"/>
  <c r="N178" i="4" s="1"/>
  <c r="G176" i="4"/>
  <c r="H176" i="4" s="1"/>
  <c r="G174" i="4"/>
  <c r="V174" i="4" s="1"/>
  <c r="G172" i="4"/>
  <c r="Q172" i="4" s="1"/>
  <c r="G170" i="4"/>
  <c r="G168" i="4"/>
  <c r="U168" i="4" s="1"/>
  <c r="G152" i="4"/>
  <c r="G150" i="4"/>
  <c r="T150" i="4" s="1"/>
  <c r="G148" i="4"/>
  <c r="L148" i="4" s="1"/>
  <c r="G146" i="4"/>
  <c r="G144" i="4"/>
  <c r="G142" i="4"/>
  <c r="V142" i="4" s="1"/>
  <c r="G140" i="4"/>
  <c r="R140" i="4" s="1"/>
  <c r="G138" i="4"/>
  <c r="P138" i="4" s="1"/>
  <c r="G122" i="4"/>
  <c r="G120" i="4"/>
  <c r="M120" i="4" s="1"/>
  <c r="G118" i="4"/>
  <c r="G116" i="4"/>
  <c r="U116" i="4" s="1"/>
  <c r="G114" i="4"/>
  <c r="P114" i="4" s="1"/>
  <c r="G112" i="4"/>
  <c r="I112" i="4" s="1"/>
  <c r="G110" i="4"/>
  <c r="T110" i="4" s="1"/>
  <c r="G660" i="4"/>
  <c r="N660" i="4" s="1"/>
  <c r="G658" i="4"/>
  <c r="G656" i="4"/>
  <c r="V656" i="4" s="1"/>
  <c r="G654" i="4"/>
  <c r="G108" i="4"/>
  <c r="M108" i="4" s="1"/>
  <c r="G92" i="4"/>
  <c r="G90" i="4"/>
  <c r="J90" i="4" s="1"/>
  <c r="G88" i="4"/>
  <c r="G86" i="4"/>
  <c r="Q86" i="4" s="1"/>
  <c r="G84" i="4"/>
  <c r="O84" i="4" s="1"/>
  <c r="G82" i="4"/>
  <c r="O82" i="4" s="1"/>
  <c r="G80" i="4"/>
  <c r="O80" i="4" s="1"/>
  <c r="G78" i="4"/>
  <c r="T78" i="4" s="1"/>
  <c r="G62" i="4"/>
  <c r="G60" i="4"/>
  <c r="T60" i="4" s="1"/>
  <c r="G58" i="4"/>
  <c r="U58" i="4" s="1"/>
  <c r="G56" i="4"/>
  <c r="K56" i="4" s="1"/>
  <c r="G54" i="4"/>
  <c r="G52" i="4"/>
  <c r="H52" i="4" s="1"/>
  <c r="G50" i="4"/>
  <c r="G48" i="4"/>
  <c r="V48" i="4" s="1"/>
  <c r="G32" i="4"/>
  <c r="G30" i="4"/>
  <c r="L30" i="4" s="1"/>
  <c r="G28" i="4"/>
  <c r="V28" i="4" s="1"/>
  <c r="G26" i="4"/>
  <c r="M26" i="4" s="1"/>
  <c r="G24" i="4"/>
  <c r="G22" i="4"/>
  <c r="V22" i="4" s="1"/>
  <c r="G20" i="4"/>
  <c r="N20" i="4" s="1"/>
  <c r="G18" i="4"/>
  <c r="U18" i="4" s="1"/>
  <c r="G16" i="4"/>
  <c r="G14" i="4"/>
  <c r="H14" i="4" s="1"/>
  <c r="G12" i="4"/>
  <c r="G10" i="4"/>
  <c r="V10" i="4" s="1"/>
  <c r="G8" i="4"/>
  <c r="U8" i="4" s="1"/>
  <c r="G6" i="4"/>
  <c r="O6" i="4" s="1"/>
  <c r="G4" i="4"/>
  <c r="R4" i="4" s="1"/>
  <c r="T660" i="4"/>
  <c r="T652" i="4"/>
  <c r="U652" i="4"/>
  <c r="S652" i="4"/>
  <c r="R652" i="4"/>
  <c r="Q652" i="4"/>
  <c r="O652" i="4"/>
  <c r="N652" i="4"/>
  <c r="M652" i="4"/>
  <c r="L652" i="4"/>
  <c r="K652" i="4"/>
  <c r="J652" i="4"/>
  <c r="I652" i="4"/>
  <c r="T640" i="4"/>
  <c r="V640" i="4"/>
  <c r="U640" i="4"/>
  <c r="S640" i="4"/>
  <c r="Q640" i="4"/>
  <c r="O640" i="4"/>
  <c r="P640" i="4"/>
  <c r="N640" i="4"/>
  <c r="M640" i="4"/>
  <c r="K640" i="4"/>
  <c r="J640" i="4"/>
  <c r="H640" i="4"/>
  <c r="I640" i="4"/>
  <c r="U626" i="4"/>
  <c r="O626" i="4"/>
  <c r="E553" i="4"/>
  <c r="G554" i="4"/>
  <c r="E549" i="4"/>
  <c r="G550" i="4"/>
  <c r="E545" i="4"/>
  <c r="G546" i="4"/>
  <c r="T530" i="4"/>
  <c r="V530" i="4"/>
  <c r="S530" i="4"/>
  <c r="R530" i="4"/>
  <c r="Q530" i="4"/>
  <c r="P530" i="4"/>
  <c r="N530" i="4"/>
  <c r="M530" i="4"/>
  <c r="L530" i="4"/>
  <c r="K530" i="4"/>
  <c r="H530" i="4"/>
  <c r="I530" i="4"/>
  <c r="E525" i="4"/>
  <c r="G526" i="4"/>
  <c r="E521" i="4"/>
  <c r="G522" i="4"/>
  <c r="G518" i="4"/>
  <c r="E513" i="4"/>
  <c r="G514" i="4"/>
  <c r="E493" i="4"/>
  <c r="G494" i="4"/>
  <c r="E489" i="4"/>
  <c r="G490" i="4"/>
  <c r="E485" i="4"/>
  <c r="G486" i="4"/>
  <c r="U478" i="4"/>
  <c r="T478" i="4"/>
  <c r="V478" i="4"/>
  <c r="S478" i="4"/>
  <c r="Q478" i="4"/>
  <c r="O478" i="4"/>
  <c r="P478" i="4"/>
  <c r="N478" i="4"/>
  <c r="M478" i="4"/>
  <c r="K478" i="4"/>
  <c r="J478" i="4"/>
  <c r="H478" i="4"/>
  <c r="I478" i="4"/>
  <c r="U466" i="4"/>
  <c r="V466" i="4"/>
  <c r="S466" i="4"/>
  <c r="R466" i="4"/>
  <c r="Q466" i="4"/>
  <c r="O466" i="4"/>
  <c r="N466" i="4"/>
  <c r="M466" i="4"/>
  <c r="L466" i="4"/>
  <c r="K466" i="4"/>
  <c r="J466" i="4"/>
  <c r="I466" i="4"/>
  <c r="G3" i="4"/>
  <c r="G2" i="4"/>
  <c r="G661" i="4"/>
  <c r="G659" i="4"/>
  <c r="G657" i="4"/>
  <c r="G655" i="4"/>
  <c r="G653" i="4"/>
  <c r="G651" i="4"/>
  <c r="G649" i="4"/>
  <c r="G647" i="4"/>
  <c r="G645" i="4"/>
  <c r="G643" i="4"/>
  <c r="G641" i="4"/>
  <c r="G639" i="4"/>
  <c r="G637" i="4"/>
  <c r="G635" i="4"/>
  <c r="G633" i="4"/>
  <c r="G631" i="4"/>
  <c r="G629" i="4"/>
  <c r="G627" i="4"/>
  <c r="G625" i="4"/>
  <c r="G623" i="4"/>
  <c r="G621" i="4"/>
  <c r="G619" i="4"/>
  <c r="G617" i="4"/>
  <c r="G615" i="4"/>
  <c r="G613" i="4"/>
  <c r="G611" i="4"/>
  <c r="G609" i="4"/>
  <c r="G607" i="4"/>
  <c r="G605" i="4"/>
  <c r="G603" i="4"/>
  <c r="G601" i="4"/>
  <c r="G599" i="4"/>
  <c r="G597" i="4"/>
  <c r="G595" i="4"/>
  <c r="G593" i="4"/>
  <c r="G591" i="4"/>
  <c r="G589" i="4"/>
  <c r="G587" i="4"/>
  <c r="G585" i="4"/>
  <c r="G583" i="4"/>
  <c r="G581" i="4"/>
  <c r="G579" i="4"/>
  <c r="G577" i="4"/>
  <c r="G575" i="4"/>
  <c r="G573" i="4"/>
  <c r="G571" i="4"/>
  <c r="G569" i="4"/>
  <c r="G567" i="4"/>
  <c r="G565" i="4"/>
  <c r="G563" i="4"/>
  <c r="G561" i="4"/>
  <c r="G559" i="4"/>
  <c r="G557" i="4"/>
  <c r="G555" i="4"/>
  <c r="G553" i="4"/>
  <c r="G551" i="4"/>
  <c r="G549" i="4"/>
  <c r="G547" i="4"/>
  <c r="G545" i="4"/>
  <c r="G543" i="4"/>
  <c r="E540" i="4"/>
  <c r="G541" i="4"/>
  <c r="E538" i="4"/>
  <c r="G539" i="4"/>
  <c r="E536" i="4"/>
  <c r="G537" i="4"/>
  <c r="E534" i="4"/>
  <c r="G535" i="4"/>
  <c r="G533" i="4"/>
  <c r="F530" i="4"/>
  <c r="G531" i="4"/>
  <c r="F528" i="4"/>
  <c r="G529" i="4"/>
  <c r="G527" i="4"/>
  <c r="G525" i="4"/>
  <c r="G523" i="4"/>
  <c r="G521" i="4"/>
  <c r="G519" i="4"/>
  <c r="G517" i="4"/>
  <c r="G515" i="4"/>
  <c r="G513" i="4"/>
  <c r="F510" i="4"/>
  <c r="G511" i="4"/>
  <c r="F508" i="4"/>
  <c r="G509" i="4"/>
  <c r="F506" i="4"/>
  <c r="G507" i="4"/>
  <c r="F504" i="4"/>
  <c r="G505" i="4"/>
  <c r="G503" i="4"/>
  <c r="F500" i="4"/>
  <c r="G501" i="4"/>
  <c r="F498" i="4"/>
  <c r="G499" i="4"/>
  <c r="G497" i="4"/>
  <c r="G495" i="4"/>
  <c r="G493" i="4"/>
  <c r="G491" i="4"/>
  <c r="G489" i="4"/>
  <c r="G487" i="4"/>
  <c r="G485" i="4"/>
  <c r="G483" i="4"/>
  <c r="G481" i="4"/>
  <c r="G479" i="4"/>
  <c r="G477" i="4"/>
  <c r="G475" i="4"/>
  <c r="G473" i="4"/>
  <c r="G471" i="4"/>
  <c r="G469" i="4"/>
  <c r="G467" i="4"/>
  <c r="G465" i="4"/>
  <c r="G463" i="4"/>
  <c r="G461" i="4"/>
  <c r="G459" i="4"/>
  <c r="G457" i="4"/>
  <c r="G455" i="4"/>
  <c r="G453" i="4"/>
  <c r="G451" i="4"/>
  <c r="G449" i="4"/>
  <c r="G447" i="4"/>
  <c r="G445" i="4"/>
  <c r="G443" i="4"/>
  <c r="G441" i="4"/>
  <c r="G439" i="4"/>
  <c r="G437" i="4"/>
  <c r="G435" i="4"/>
  <c r="G433" i="4"/>
  <c r="G431" i="4"/>
  <c r="G429" i="4"/>
  <c r="G427" i="4"/>
  <c r="G425" i="4"/>
  <c r="G423" i="4"/>
  <c r="G421" i="4"/>
  <c r="G419" i="4"/>
  <c r="G417" i="4"/>
  <c r="G415" i="4"/>
  <c r="G413" i="4"/>
  <c r="G411" i="4"/>
  <c r="G409" i="4"/>
  <c r="G407" i="4"/>
  <c r="G405" i="4"/>
  <c r="G403" i="4"/>
  <c r="G401" i="4"/>
  <c r="G399" i="4"/>
  <c r="G397" i="4"/>
  <c r="G395" i="4"/>
  <c r="G393" i="4"/>
  <c r="G391" i="4"/>
  <c r="G389" i="4"/>
  <c r="G387" i="4"/>
  <c r="G385" i="4"/>
  <c r="G383" i="4"/>
  <c r="G381" i="4"/>
  <c r="G379" i="4"/>
  <c r="G377" i="4"/>
  <c r="G375" i="4"/>
  <c r="G373" i="4"/>
  <c r="G371" i="4"/>
  <c r="G369" i="4"/>
  <c r="G367" i="4"/>
  <c r="G365" i="4"/>
  <c r="G363" i="4"/>
  <c r="G361" i="4"/>
  <c r="G359" i="4"/>
  <c r="G357" i="4"/>
  <c r="G355" i="4"/>
  <c r="G353" i="4"/>
  <c r="G351" i="4"/>
  <c r="G349" i="4"/>
  <c r="G347" i="4"/>
  <c r="G345" i="4"/>
  <c r="G343" i="4"/>
  <c r="G341" i="4"/>
  <c r="G339" i="4"/>
  <c r="G337" i="4"/>
  <c r="G335" i="4"/>
  <c r="G333" i="4"/>
  <c r="G331" i="4"/>
  <c r="G329" i="4"/>
  <c r="G327" i="4"/>
  <c r="G325" i="4"/>
  <c r="G323" i="4"/>
  <c r="G321" i="4"/>
  <c r="G319" i="4"/>
  <c r="G317" i="4"/>
  <c r="G315" i="4"/>
  <c r="G313" i="4"/>
  <c r="G311" i="4"/>
  <c r="G309" i="4"/>
  <c r="G307" i="4"/>
  <c r="G305" i="4"/>
  <c r="G303" i="4"/>
  <c r="G301" i="4"/>
  <c r="G299" i="4"/>
  <c r="G297" i="4"/>
  <c r="G295" i="4"/>
  <c r="G293" i="4"/>
  <c r="G291" i="4"/>
  <c r="G289" i="4"/>
  <c r="G287" i="4"/>
  <c r="G285" i="4"/>
  <c r="G283" i="4"/>
  <c r="G281" i="4"/>
  <c r="G279" i="4"/>
  <c r="G277" i="4"/>
  <c r="G275" i="4"/>
  <c r="G273" i="4"/>
  <c r="G271" i="4"/>
  <c r="G269" i="4"/>
  <c r="G267" i="4"/>
  <c r="G265" i="4"/>
  <c r="G263" i="4"/>
  <c r="G261" i="4"/>
  <c r="G259" i="4"/>
  <c r="G257" i="4"/>
  <c r="G255" i="4"/>
  <c r="G253" i="4"/>
  <c r="G251" i="4"/>
  <c r="G249" i="4"/>
  <c r="G247" i="4"/>
  <c r="G245" i="4"/>
  <c r="G243" i="4"/>
  <c r="E240" i="4"/>
  <c r="G241" i="4"/>
  <c r="E238" i="4"/>
  <c r="G239" i="4"/>
  <c r="E236" i="4"/>
  <c r="G237" i="4"/>
  <c r="E234" i="4"/>
  <c r="G235" i="4"/>
  <c r="G233" i="4"/>
  <c r="E230" i="4"/>
  <c r="G231" i="4"/>
  <c r="E228" i="4"/>
  <c r="G229" i="4"/>
  <c r="G227" i="4"/>
  <c r="G225" i="4"/>
  <c r="G223" i="4"/>
  <c r="G221" i="4"/>
  <c r="G219" i="4"/>
  <c r="G217" i="4"/>
  <c r="G215" i="4"/>
  <c r="G213" i="4"/>
  <c r="E210" i="4"/>
  <c r="G211" i="4"/>
  <c r="E208" i="4"/>
  <c r="G209" i="4"/>
  <c r="E206" i="4"/>
  <c r="G207" i="4"/>
  <c r="E204" i="4"/>
  <c r="G205" i="4"/>
  <c r="G203" i="4"/>
  <c r="E200" i="4"/>
  <c r="G201" i="4"/>
  <c r="E198" i="4"/>
  <c r="G199" i="4"/>
  <c r="G197" i="4"/>
  <c r="G195" i="4"/>
  <c r="G193" i="4"/>
  <c r="G191" i="4"/>
  <c r="G189" i="4"/>
  <c r="G187" i="4"/>
  <c r="G185" i="4"/>
  <c r="G183" i="4"/>
  <c r="E180" i="4"/>
  <c r="G181" i="4"/>
  <c r="E178" i="4"/>
  <c r="G179" i="4"/>
  <c r="E176" i="4"/>
  <c r="G177" i="4"/>
  <c r="E174" i="4"/>
  <c r="G175" i="4"/>
  <c r="G173" i="4"/>
  <c r="E170" i="4"/>
  <c r="G171" i="4"/>
  <c r="E168" i="4"/>
  <c r="G169" i="4"/>
  <c r="G167" i="4"/>
  <c r="G165" i="4"/>
  <c r="G163" i="4"/>
  <c r="G161" i="4"/>
  <c r="G159" i="4"/>
  <c r="G157" i="4"/>
  <c r="G155" i="4"/>
  <c r="G153" i="4"/>
  <c r="E150" i="4"/>
  <c r="G151" i="4"/>
  <c r="E148" i="4"/>
  <c r="G149" i="4"/>
  <c r="E146" i="4"/>
  <c r="G147" i="4"/>
  <c r="E144" i="4"/>
  <c r="G145" i="4"/>
  <c r="G143" i="4"/>
  <c r="E140" i="4"/>
  <c r="G141" i="4"/>
  <c r="E138" i="4"/>
  <c r="G139" i="4"/>
  <c r="G137" i="4"/>
  <c r="G135" i="4"/>
  <c r="G133" i="4"/>
  <c r="G131" i="4"/>
  <c r="G129" i="4"/>
  <c r="G127" i="4"/>
  <c r="G125" i="4"/>
  <c r="G123" i="4"/>
  <c r="E120" i="4"/>
  <c r="G121" i="4"/>
  <c r="E118" i="4"/>
  <c r="G119" i="4"/>
  <c r="E116" i="4"/>
  <c r="G117" i="4"/>
  <c r="E114" i="4"/>
  <c r="G115" i="4"/>
  <c r="G113" i="4"/>
  <c r="E110" i="4"/>
  <c r="G111" i="4"/>
  <c r="E108" i="4"/>
  <c r="G109" i="4"/>
  <c r="G107" i="4"/>
  <c r="G105" i="4"/>
  <c r="G103" i="4"/>
  <c r="G101" i="4"/>
  <c r="G99" i="4"/>
  <c r="G97" i="4"/>
  <c r="G95" i="4"/>
  <c r="G93" i="4"/>
  <c r="E90" i="4"/>
  <c r="G91" i="4"/>
  <c r="E88" i="4"/>
  <c r="G89" i="4"/>
  <c r="E86" i="4"/>
  <c r="G87" i="4"/>
  <c r="E84" i="4"/>
  <c r="G85" i="4"/>
  <c r="G83" i="4"/>
  <c r="E80" i="4"/>
  <c r="G81" i="4"/>
  <c r="E78" i="4"/>
  <c r="G79" i="4"/>
  <c r="G77" i="4"/>
  <c r="G75" i="4"/>
  <c r="G73" i="4"/>
  <c r="G71" i="4"/>
  <c r="G69" i="4"/>
  <c r="G67" i="4"/>
  <c r="G65" i="4"/>
  <c r="G63" i="4"/>
  <c r="E60" i="4"/>
  <c r="G61" i="4"/>
  <c r="E58" i="4"/>
  <c r="G59" i="4"/>
  <c r="E56" i="4"/>
  <c r="G57" i="4"/>
  <c r="E54" i="4"/>
  <c r="G55" i="4"/>
  <c r="G53" i="4"/>
  <c r="E50" i="4"/>
  <c r="G51" i="4"/>
  <c r="E48" i="4"/>
  <c r="G49" i="4"/>
  <c r="G47" i="4"/>
  <c r="G45" i="4"/>
  <c r="G43" i="4"/>
  <c r="G41" i="4"/>
  <c r="G39" i="4"/>
  <c r="G37" i="4"/>
  <c r="G35" i="4"/>
  <c r="G33" i="4"/>
  <c r="E30" i="4"/>
  <c r="G31" i="4"/>
  <c r="E28" i="4"/>
  <c r="G29" i="4"/>
  <c r="E26" i="4"/>
  <c r="G27" i="4"/>
  <c r="E24" i="4"/>
  <c r="G25" i="4"/>
  <c r="G23" i="4"/>
  <c r="E20" i="4"/>
  <c r="G21" i="4"/>
  <c r="E18" i="4"/>
  <c r="G19" i="4"/>
  <c r="G17" i="4"/>
  <c r="G15" i="4"/>
  <c r="G13" i="4"/>
  <c r="G11" i="4"/>
  <c r="G9" i="4"/>
  <c r="G7" i="4"/>
  <c r="G5" i="4"/>
  <c r="U658" i="4"/>
  <c r="R658" i="4"/>
  <c r="O658" i="4"/>
  <c r="N658" i="4"/>
  <c r="L658" i="4"/>
  <c r="I658" i="4"/>
  <c r="M638" i="4"/>
  <c r="I638" i="4"/>
  <c r="T628" i="4"/>
  <c r="U628" i="4"/>
  <c r="S628" i="4"/>
  <c r="R628" i="4"/>
  <c r="Q628" i="4"/>
  <c r="O628" i="4"/>
  <c r="N628" i="4"/>
  <c r="M628" i="4"/>
  <c r="L628" i="4"/>
  <c r="K628" i="4"/>
  <c r="J628" i="4"/>
  <c r="I628" i="4"/>
  <c r="T616" i="4"/>
  <c r="V616" i="4"/>
  <c r="U616" i="4"/>
  <c r="S616" i="4"/>
  <c r="Q616" i="4"/>
  <c r="O616" i="4"/>
  <c r="P616" i="4"/>
  <c r="N616" i="4"/>
  <c r="M616" i="4"/>
  <c r="K616" i="4"/>
  <c r="J616" i="4"/>
  <c r="H616" i="4"/>
  <c r="I616" i="4"/>
  <c r="T604" i="4"/>
  <c r="U604" i="4"/>
  <c r="S604" i="4"/>
  <c r="R604" i="4"/>
  <c r="Q604" i="4"/>
  <c r="O604" i="4"/>
  <c r="N604" i="4"/>
  <c r="M604" i="4"/>
  <c r="L604" i="4"/>
  <c r="K604" i="4"/>
  <c r="J604" i="4"/>
  <c r="I604" i="4"/>
  <c r="T592" i="4"/>
  <c r="V592" i="4"/>
  <c r="U592" i="4"/>
  <c r="S592" i="4"/>
  <c r="Q592" i="4"/>
  <c r="O592" i="4"/>
  <c r="P592" i="4"/>
  <c r="N592" i="4"/>
  <c r="M592" i="4"/>
  <c r="K592" i="4"/>
  <c r="J592" i="4"/>
  <c r="H592" i="4"/>
  <c r="I592" i="4"/>
  <c r="T580" i="4"/>
  <c r="U580" i="4"/>
  <c r="S580" i="4"/>
  <c r="R580" i="4"/>
  <c r="Q580" i="4"/>
  <c r="O580" i="4"/>
  <c r="N580" i="4"/>
  <c r="M580" i="4"/>
  <c r="L580" i="4"/>
  <c r="K580" i="4"/>
  <c r="J580" i="4"/>
  <c r="I580" i="4"/>
  <c r="U568" i="4"/>
  <c r="T568" i="4"/>
  <c r="V568" i="4"/>
  <c r="S568" i="4"/>
  <c r="Q568" i="4"/>
  <c r="O568" i="4"/>
  <c r="P568" i="4"/>
  <c r="N568" i="4"/>
  <c r="M568" i="4"/>
  <c r="K568" i="4"/>
  <c r="J568" i="4"/>
  <c r="H568" i="4"/>
  <c r="I568" i="4"/>
  <c r="E555" i="4"/>
  <c r="G556" i="4"/>
  <c r="E551" i="4"/>
  <c r="G552" i="4"/>
  <c r="G548" i="4"/>
  <c r="E543" i="4"/>
  <c r="G544" i="4"/>
  <c r="U540" i="4"/>
  <c r="T540" i="4"/>
  <c r="R528" i="4"/>
  <c r="I528" i="4"/>
  <c r="E523" i="4"/>
  <c r="G524" i="4"/>
  <c r="E519" i="4"/>
  <c r="G520" i="4"/>
  <c r="E515" i="4"/>
  <c r="G516" i="4"/>
  <c r="U504" i="4"/>
  <c r="T504" i="4"/>
  <c r="V504" i="4"/>
  <c r="S504" i="4"/>
  <c r="Q504" i="4"/>
  <c r="O504" i="4"/>
  <c r="P504" i="4"/>
  <c r="N504" i="4"/>
  <c r="M504" i="4"/>
  <c r="K504" i="4"/>
  <c r="J504" i="4"/>
  <c r="H504" i="4"/>
  <c r="I504" i="4"/>
  <c r="E495" i="4"/>
  <c r="G496" i="4"/>
  <c r="E491" i="4"/>
  <c r="G492" i="4"/>
  <c r="G488" i="4"/>
  <c r="E483" i="4"/>
  <c r="G484" i="4"/>
  <c r="U476" i="4"/>
  <c r="H476" i="4"/>
  <c r="Q464" i="4"/>
  <c r="U454" i="4"/>
  <c r="T454" i="4"/>
  <c r="V454" i="4"/>
  <c r="S454" i="4"/>
  <c r="Q454" i="4"/>
  <c r="O454" i="4"/>
  <c r="P454" i="4"/>
  <c r="N454" i="4"/>
  <c r="M454" i="4"/>
  <c r="K454" i="4"/>
  <c r="J454" i="4"/>
  <c r="H454" i="4"/>
  <c r="I454" i="4"/>
  <c r="U442" i="4"/>
  <c r="V442" i="4"/>
  <c r="S442" i="4"/>
  <c r="R442" i="4"/>
  <c r="Q442" i="4"/>
  <c r="O442" i="4"/>
  <c r="N442" i="4"/>
  <c r="M442" i="4"/>
  <c r="L442" i="4"/>
  <c r="K442" i="4"/>
  <c r="J442" i="4"/>
  <c r="I442" i="4"/>
  <c r="U440" i="4"/>
  <c r="N440" i="4"/>
  <c r="U430" i="4"/>
  <c r="T430" i="4"/>
  <c r="V430" i="4"/>
  <c r="S430" i="4"/>
  <c r="R430" i="4"/>
  <c r="O430" i="4"/>
  <c r="P430" i="4"/>
  <c r="N430" i="4"/>
  <c r="M430" i="4"/>
  <c r="L430" i="4"/>
  <c r="J430" i="4"/>
  <c r="H430" i="4"/>
  <c r="I430" i="4"/>
  <c r="N428" i="4"/>
  <c r="J428" i="4"/>
  <c r="U418" i="4"/>
  <c r="T418" i="4"/>
  <c r="V418" i="4"/>
  <c r="R418" i="4"/>
  <c r="Q418" i="4"/>
  <c r="O418" i="4"/>
  <c r="P418" i="4"/>
  <c r="N418" i="4"/>
  <c r="L418" i="4"/>
  <c r="K418" i="4"/>
  <c r="J418" i="4"/>
  <c r="H418" i="4"/>
  <c r="I418" i="4"/>
  <c r="U416" i="4"/>
  <c r="Q416" i="4"/>
  <c r="U406" i="4"/>
  <c r="V406" i="4"/>
  <c r="S406" i="4"/>
  <c r="R406" i="4"/>
  <c r="Q406" i="4"/>
  <c r="O406" i="4"/>
  <c r="N406" i="4"/>
  <c r="M406" i="4"/>
  <c r="L406" i="4"/>
  <c r="K406" i="4"/>
  <c r="J406" i="4"/>
  <c r="I406" i="4"/>
  <c r="Q404" i="4"/>
  <c r="T394" i="4"/>
  <c r="V394" i="4"/>
  <c r="S394" i="4"/>
  <c r="R394" i="4"/>
  <c r="Q394" i="4"/>
  <c r="P394" i="4"/>
  <c r="N394" i="4"/>
  <c r="M394" i="4"/>
  <c r="L394" i="4"/>
  <c r="K394" i="4"/>
  <c r="H394" i="4"/>
  <c r="I394" i="4"/>
  <c r="U382" i="4"/>
  <c r="T382" i="4"/>
  <c r="V382" i="4"/>
  <c r="R382" i="4"/>
  <c r="Q382" i="4"/>
  <c r="O382" i="4"/>
  <c r="P382" i="4"/>
  <c r="N382" i="4"/>
  <c r="L382" i="4"/>
  <c r="K382" i="4"/>
  <c r="J382" i="4"/>
  <c r="H382" i="4"/>
  <c r="I382" i="4"/>
  <c r="J380" i="4"/>
  <c r="U370" i="4"/>
  <c r="V370" i="4"/>
  <c r="S370" i="4"/>
  <c r="R370" i="4"/>
  <c r="Q370" i="4"/>
  <c r="O370" i="4"/>
  <c r="N370" i="4"/>
  <c r="M370" i="4"/>
  <c r="L370" i="4"/>
  <c r="K370" i="4"/>
  <c r="J370" i="4"/>
  <c r="I370" i="4"/>
  <c r="V368" i="4"/>
  <c r="U358" i="4"/>
  <c r="T358" i="4"/>
  <c r="V358" i="4"/>
  <c r="S358" i="4"/>
  <c r="R358" i="4"/>
  <c r="O358" i="4"/>
  <c r="P358" i="4"/>
  <c r="N358" i="4"/>
  <c r="M358" i="4"/>
  <c r="L358" i="4"/>
  <c r="J358" i="4"/>
  <c r="H358" i="4"/>
  <c r="I358" i="4"/>
  <c r="P356" i="4"/>
  <c r="U346" i="4"/>
  <c r="T346" i="4"/>
  <c r="V346" i="4"/>
  <c r="S346" i="4"/>
  <c r="Q346" i="4"/>
  <c r="O346" i="4"/>
  <c r="P346" i="4"/>
  <c r="N346" i="4"/>
  <c r="M346" i="4"/>
  <c r="K346" i="4"/>
  <c r="J346" i="4"/>
  <c r="H346" i="4"/>
  <c r="I346" i="4"/>
  <c r="T344" i="4"/>
  <c r="T334" i="4"/>
  <c r="V334" i="4"/>
  <c r="U334" i="4"/>
  <c r="R334" i="4"/>
  <c r="Q334" i="4"/>
  <c r="O334" i="4"/>
  <c r="P334" i="4"/>
  <c r="N334" i="4"/>
  <c r="L334" i="4"/>
  <c r="K334" i="4"/>
  <c r="J334" i="4"/>
  <c r="H334" i="4"/>
  <c r="I334" i="4"/>
  <c r="V322" i="4"/>
  <c r="U322" i="4"/>
  <c r="S322" i="4"/>
  <c r="R322" i="4"/>
  <c r="Q322" i="4"/>
  <c r="P322" i="4"/>
  <c r="N322" i="4"/>
  <c r="M322" i="4"/>
  <c r="L322" i="4"/>
  <c r="K322" i="4"/>
  <c r="H322" i="4"/>
  <c r="I322" i="4"/>
  <c r="O320" i="4"/>
  <c r="T310" i="4"/>
  <c r="V310" i="4"/>
  <c r="U310" i="4"/>
  <c r="R310" i="4"/>
  <c r="Q310" i="4"/>
  <c r="O310" i="4"/>
  <c r="P310" i="4"/>
  <c r="N310" i="4"/>
  <c r="L310" i="4"/>
  <c r="K310" i="4"/>
  <c r="J310" i="4"/>
  <c r="H310" i="4"/>
  <c r="I310" i="4"/>
  <c r="T308" i="4"/>
  <c r="K308" i="4"/>
  <c r="T298" i="4"/>
  <c r="U298" i="4"/>
  <c r="S298" i="4"/>
  <c r="R298" i="4"/>
  <c r="Q298" i="4"/>
  <c r="O298" i="4"/>
  <c r="N298" i="4"/>
  <c r="M298" i="4"/>
  <c r="L298" i="4"/>
  <c r="K298" i="4"/>
  <c r="J298" i="4"/>
  <c r="I298" i="4"/>
  <c r="K296" i="4"/>
  <c r="I296" i="4"/>
  <c r="T286" i="4"/>
  <c r="V286" i="4"/>
  <c r="U286" i="4"/>
  <c r="S286" i="4"/>
  <c r="R286" i="4"/>
  <c r="O286" i="4"/>
  <c r="P286" i="4"/>
  <c r="N286" i="4"/>
  <c r="M286" i="4"/>
  <c r="L286" i="4"/>
  <c r="J286" i="4"/>
  <c r="H286" i="4"/>
  <c r="I286" i="4"/>
  <c r="U284" i="4"/>
  <c r="O284" i="4"/>
  <c r="T274" i="4"/>
  <c r="V274" i="4"/>
  <c r="U274" i="4"/>
  <c r="R274" i="4"/>
  <c r="Q274" i="4"/>
  <c r="O274" i="4"/>
  <c r="P274" i="4"/>
  <c r="N274" i="4"/>
  <c r="L274" i="4"/>
  <c r="K274" i="4"/>
  <c r="J274" i="4"/>
  <c r="H274" i="4"/>
  <c r="I274" i="4"/>
  <c r="V262" i="4"/>
  <c r="U262" i="4"/>
  <c r="S262" i="4"/>
  <c r="R262" i="4"/>
  <c r="Q262" i="4"/>
  <c r="P262" i="4"/>
  <c r="N262" i="4"/>
  <c r="M262" i="4"/>
  <c r="L262" i="4"/>
  <c r="K262" i="4"/>
  <c r="H262" i="4"/>
  <c r="I262" i="4"/>
  <c r="P260" i="4"/>
  <c r="T250" i="4"/>
  <c r="V250" i="4"/>
  <c r="U250" i="4"/>
  <c r="S250" i="4"/>
  <c r="R250" i="4"/>
  <c r="O250" i="4"/>
  <c r="P250" i="4"/>
  <c r="N250" i="4"/>
  <c r="M250" i="4"/>
  <c r="L250" i="4"/>
  <c r="J250" i="4"/>
  <c r="H250" i="4"/>
  <c r="I250" i="4"/>
  <c r="H248" i="4"/>
  <c r="F245" i="4"/>
  <c r="G246" i="4"/>
  <c r="F243" i="4"/>
  <c r="G244" i="4"/>
  <c r="V234" i="4"/>
  <c r="U234" i="4"/>
  <c r="S234" i="4"/>
  <c r="R234" i="4"/>
  <c r="Q234" i="4"/>
  <c r="P234" i="4"/>
  <c r="N234" i="4"/>
  <c r="M234" i="4"/>
  <c r="L234" i="4"/>
  <c r="K234" i="4"/>
  <c r="H234" i="4"/>
  <c r="I234" i="4"/>
  <c r="K232" i="4"/>
  <c r="F225" i="4"/>
  <c r="G226" i="4"/>
  <c r="F223" i="4"/>
  <c r="G224" i="4"/>
  <c r="F221" i="4"/>
  <c r="G222" i="4"/>
  <c r="F219" i="4"/>
  <c r="G220" i="4"/>
  <c r="G218" i="4"/>
  <c r="F215" i="4"/>
  <c r="G216" i="4"/>
  <c r="F213" i="4"/>
  <c r="G214" i="4"/>
  <c r="T208" i="4"/>
  <c r="V208" i="4"/>
  <c r="U208" i="4"/>
  <c r="S208" i="4"/>
  <c r="R208" i="4"/>
  <c r="O208" i="4"/>
  <c r="P208" i="4"/>
  <c r="N208" i="4"/>
  <c r="M208" i="4"/>
  <c r="L208" i="4"/>
  <c r="H208" i="4"/>
  <c r="K208" i="4"/>
  <c r="I208" i="4"/>
  <c r="S206" i="4"/>
  <c r="K206" i="4"/>
  <c r="F195" i="4"/>
  <c r="G196" i="4"/>
  <c r="F193" i="4"/>
  <c r="G194" i="4"/>
  <c r="F191" i="4"/>
  <c r="G192" i="4"/>
  <c r="F189" i="4"/>
  <c r="G190" i="4"/>
  <c r="G188" i="4"/>
  <c r="F185" i="4"/>
  <c r="G186" i="4"/>
  <c r="F183" i="4"/>
  <c r="G184" i="4"/>
  <c r="O180" i="4"/>
  <c r="V170" i="4"/>
  <c r="U170" i="4"/>
  <c r="S170" i="4"/>
  <c r="R170" i="4"/>
  <c r="Q170" i="4"/>
  <c r="P170" i="4"/>
  <c r="N170" i="4"/>
  <c r="M170" i="4"/>
  <c r="L170" i="4"/>
  <c r="K170" i="4"/>
  <c r="H170" i="4"/>
  <c r="I170" i="4"/>
  <c r="T168" i="4"/>
  <c r="F165" i="4"/>
  <c r="G166" i="4"/>
  <c r="F163" i="4"/>
  <c r="G164" i="4"/>
  <c r="F161" i="4"/>
  <c r="G162" i="4"/>
  <c r="F159" i="4"/>
  <c r="G160" i="4"/>
  <c r="G158" i="4"/>
  <c r="F155" i="4"/>
  <c r="G156" i="4"/>
  <c r="F153" i="4"/>
  <c r="G154" i="4"/>
  <c r="T144" i="4"/>
  <c r="V144" i="4"/>
  <c r="U144" i="4"/>
  <c r="S144" i="4"/>
  <c r="R144" i="4"/>
  <c r="O144" i="4"/>
  <c r="P144" i="4"/>
  <c r="N144" i="4"/>
  <c r="M144" i="4"/>
  <c r="L144" i="4"/>
  <c r="H144" i="4"/>
  <c r="K144" i="4"/>
  <c r="I144" i="4"/>
  <c r="R142" i="4"/>
  <c r="F135" i="4"/>
  <c r="G136" i="4"/>
  <c r="F133" i="4"/>
  <c r="G134" i="4"/>
  <c r="F131" i="4"/>
  <c r="G132" i="4"/>
  <c r="F129" i="4"/>
  <c r="G130" i="4"/>
  <c r="G128" i="4"/>
  <c r="F125" i="4"/>
  <c r="G126" i="4"/>
  <c r="F123" i="4"/>
  <c r="G124" i="4"/>
  <c r="T118" i="4"/>
  <c r="V118" i="4"/>
  <c r="U118" i="4"/>
  <c r="S118" i="4"/>
  <c r="R118" i="4"/>
  <c r="Q118" i="4"/>
  <c r="O118" i="4"/>
  <c r="P118" i="4"/>
  <c r="N118" i="4"/>
  <c r="M118" i="4"/>
  <c r="L118" i="4"/>
  <c r="K118" i="4"/>
  <c r="J118" i="4"/>
  <c r="H118" i="4"/>
  <c r="I118" i="4"/>
  <c r="I116" i="4"/>
  <c r="F105" i="4"/>
  <c r="G106" i="4"/>
  <c r="F103" i="4"/>
  <c r="G104" i="4"/>
  <c r="F101" i="4"/>
  <c r="G102" i="4"/>
  <c r="F99" i="4"/>
  <c r="G100" i="4"/>
  <c r="G98" i="4"/>
  <c r="F95" i="4"/>
  <c r="G96" i="4"/>
  <c r="F93" i="4"/>
  <c r="G94" i="4"/>
  <c r="U88" i="4"/>
  <c r="V88" i="4"/>
  <c r="R88" i="4"/>
  <c r="O88" i="4"/>
  <c r="N88" i="4"/>
  <c r="L88" i="4"/>
  <c r="J88" i="4"/>
  <c r="I88" i="4"/>
  <c r="V86" i="4"/>
  <c r="F75" i="4"/>
  <c r="G76" i="4"/>
  <c r="F73" i="4"/>
  <c r="G74" i="4"/>
  <c r="F71" i="4"/>
  <c r="G72" i="4"/>
  <c r="F69" i="4"/>
  <c r="G70" i="4"/>
  <c r="G68" i="4"/>
  <c r="F65" i="4"/>
  <c r="G66" i="4"/>
  <c r="F63" i="4"/>
  <c r="G64" i="4"/>
  <c r="Q60" i="4"/>
  <c r="U50" i="4"/>
  <c r="V50" i="4"/>
  <c r="R50" i="4"/>
  <c r="O50" i="4"/>
  <c r="N50" i="4"/>
  <c r="L50" i="4"/>
  <c r="J50" i="4"/>
  <c r="I50" i="4"/>
  <c r="L48" i="4"/>
  <c r="F45" i="4"/>
  <c r="G46" i="4"/>
  <c r="F43" i="4"/>
  <c r="G44" i="4"/>
  <c r="F41" i="4"/>
  <c r="G42" i="4"/>
  <c r="F39" i="4"/>
  <c r="G40" i="4"/>
  <c r="G38" i="4"/>
  <c r="F35" i="4"/>
  <c r="G36" i="4"/>
  <c r="F33" i="4"/>
  <c r="G34" i="4"/>
  <c r="U24" i="4"/>
  <c r="V24" i="4"/>
  <c r="R24" i="4"/>
  <c r="O24" i="4"/>
  <c r="N24" i="4"/>
  <c r="L24" i="4"/>
  <c r="J24" i="4"/>
  <c r="I24" i="4"/>
  <c r="U22" i="4"/>
  <c r="U12" i="4"/>
  <c r="T12" i="4"/>
  <c r="V12" i="4"/>
  <c r="S12" i="4"/>
  <c r="R12" i="4"/>
  <c r="Q12" i="4"/>
  <c r="O12" i="4"/>
  <c r="P12" i="4"/>
  <c r="N12" i="4"/>
  <c r="M12" i="4"/>
  <c r="L12" i="4"/>
  <c r="K12" i="4"/>
  <c r="J12" i="4"/>
  <c r="H12" i="4"/>
  <c r="I12" i="4"/>
  <c r="S10" i="4"/>
  <c r="E243" i="4"/>
  <c r="E245" i="4"/>
  <c r="F645" i="4"/>
  <c r="D645" i="4"/>
  <c r="E645" i="4"/>
  <c r="F643" i="4"/>
  <c r="D643" i="4"/>
  <c r="E643" i="4"/>
  <c r="F641" i="4"/>
  <c r="D641" i="4"/>
  <c r="E641" i="4"/>
  <c r="F639" i="4"/>
  <c r="D639" i="4"/>
  <c r="E639" i="4"/>
  <c r="F635" i="4"/>
  <c r="D635" i="4"/>
  <c r="E635" i="4"/>
  <c r="F633" i="4"/>
  <c r="D633" i="4"/>
  <c r="E633" i="4"/>
  <c r="F615" i="4"/>
  <c r="D615" i="4"/>
  <c r="E615" i="4"/>
  <c r="F613" i="4"/>
  <c r="D613" i="4"/>
  <c r="E613" i="4"/>
  <c r="F611" i="4"/>
  <c r="D611" i="4"/>
  <c r="E611" i="4"/>
  <c r="F609" i="4"/>
  <c r="D609" i="4"/>
  <c r="E609" i="4"/>
  <c r="F605" i="4"/>
  <c r="D605" i="4"/>
  <c r="E605" i="4"/>
  <c r="F603" i="4"/>
  <c r="D603" i="4"/>
  <c r="E603" i="4"/>
  <c r="F585" i="4"/>
  <c r="D585" i="4"/>
  <c r="E585" i="4"/>
  <c r="F583" i="4"/>
  <c r="D583" i="4"/>
  <c r="E583" i="4"/>
  <c r="F581" i="4"/>
  <c r="D581" i="4"/>
  <c r="E581" i="4"/>
  <c r="F579" i="4"/>
  <c r="D579" i="4"/>
  <c r="E579" i="4"/>
  <c r="F575" i="4"/>
  <c r="D575" i="4"/>
  <c r="E575" i="4"/>
  <c r="F573" i="4"/>
  <c r="D573" i="4"/>
  <c r="E573" i="4"/>
  <c r="D483" i="4"/>
  <c r="F483" i="4"/>
  <c r="D485" i="4"/>
  <c r="F485" i="4"/>
  <c r="D489" i="4"/>
  <c r="F489" i="4"/>
  <c r="D491" i="4"/>
  <c r="F491" i="4"/>
  <c r="D493" i="4"/>
  <c r="F493" i="4"/>
  <c r="D495" i="4"/>
  <c r="F495" i="4"/>
  <c r="E498" i="4"/>
  <c r="E500" i="4"/>
  <c r="E504" i="4"/>
  <c r="E506" i="4"/>
  <c r="E508" i="4"/>
  <c r="E510" i="4"/>
  <c r="D513" i="4"/>
  <c r="F513" i="4"/>
  <c r="D515" i="4"/>
  <c r="F515" i="4"/>
  <c r="D519" i="4"/>
  <c r="F519" i="4"/>
  <c r="D521" i="4"/>
  <c r="F521" i="4"/>
  <c r="D523" i="4"/>
  <c r="F523" i="4"/>
  <c r="D525" i="4"/>
  <c r="F525" i="4"/>
  <c r="E528" i="4"/>
  <c r="E530" i="4"/>
  <c r="F543" i="4"/>
  <c r="D545" i="4"/>
  <c r="D549" i="4"/>
  <c r="F551" i="4"/>
  <c r="D553" i="4"/>
  <c r="F555" i="4"/>
  <c r="E660" i="4"/>
  <c r="F660" i="4"/>
  <c r="D660" i="4"/>
  <c r="E658" i="4"/>
  <c r="F658" i="4"/>
  <c r="D658" i="4"/>
  <c r="E656" i="4"/>
  <c r="F656" i="4"/>
  <c r="D656" i="4"/>
  <c r="E654" i="4"/>
  <c r="F654" i="4"/>
  <c r="D654" i="4"/>
  <c r="E650" i="4"/>
  <c r="F650" i="4"/>
  <c r="D650" i="4"/>
  <c r="E648" i="4"/>
  <c r="F648" i="4"/>
  <c r="D648" i="4"/>
  <c r="E630" i="4"/>
  <c r="F630" i="4"/>
  <c r="D630" i="4"/>
  <c r="E628" i="4"/>
  <c r="F628" i="4"/>
  <c r="D628" i="4"/>
  <c r="E626" i="4"/>
  <c r="F626" i="4"/>
  <c r="D626" i="4"/>
  <c r="E624" i="4"/>
  <c r="F624" i="4"/>
  <c r="D624" i="4"/>
  <c r="E620" i="4"/>
  <c r="F620" i="4"/>
  <c r="D620" i="4"/>
  <c r="E618" i="4"/>
  <c r="F618" i="4"/>
  <c r="D618" i="4"/>
  <c r="E600" i="4"/>
  <c r="F600" i="4"/>
  <c r="D600" i="4"/>
  <c r="E598" i="4"/>
  <c r="F598" i="4"/>
  <c r="D598" i="4"/>
  <c r="E596" i="4"/>
  <c r="F596" i="4"/>
  <c r="D596" i="4"/>
  <c r="E594" i="4"/>
  <c r="F594" i="4"/>
  <c r="D594" i="4"/>
  <c r="E590" i="4"/>
  <c r="F590" i="4"/>
  <c r="D590" i="4"/>
  <c r="E588" i="4"/>
  <c r="F588" i="4"/>
  <c r="D588" i="4"/>
  <c r="E570" i="4"/>
  <c r="F570" i="4"/>
  <c r="D570" i="4"/>
  <c r="E568" i="4"/>
  <c r="F568" i="4"/>
  <c r="D568" i="4"/>
  <c r="E566" i="4"/>
  <c r="F566" i="4"/>
  <c r="D566" i="4"/>
  <c r="E564" i="4"/>
  <c r="F564" i="4"/>
  <c r="D564" i="4"/>
  <c r="F560" i="4"/>
  <c r="D560" i="4"/>
  <c r="F558" i="4"/>
  <c r="D558" i="4"/>
  <c r="F540" i="4"/>
  <c r="D540" i="4"/>
  <c r="F538" i="4"/>
  <c r="D538" i="4"/>
  <c r="F536" i="4"/>
  <c r="D536" i="4"/>
  <c r="F534" i="4"/>
  <c r="D534" i="4"/>
  <c r="D498" i="4"/>
  <c r="D500" i="4"/>
  <c r="D504" i="4"/>
  <c r="D506" i="4"/>
  <c r="D508" i="4"/>
  <c r="D510" i="4"/>
  <c r="D528" i="4"/>
  <c r="D530" i="4"/>
  <c r="D543" i="4"/>
  <c r="F545" i="4"/>
  <c r="F549" i="4"/>
  <c r="D551" i="4"/>
  <c r="F553" i="4"/>
  <c r="D555" i="4"/>
  <c r="E558" i="4"/>
  <c r="E560" i="4"/>
  <c r="F465" i="4"/>
  <c r="D465" i="4"/>
  <c r="E465" i="4"/>
  <c r="F463" i="4"/>
  <c r="D463" i="4"/>
  <c r="E463" i="4"/>
  <c r="F461" i="4"/>
  <c r="D461" i="4"/>
  <c r="E461" i="4"/>
  <c r="F459" i="4"/>
  <c r="D459" i="4"/>
  <c r="E459" i="4"/>
  <c r="F455" i="4"/>
  <c r="D455" i="4"/>
  <c r="E455" i="4"/>
  <c r="F453" i="4"/>
  <c r="D453" i="4"/>
  <c r="E453" i="4"/>
  <c r="F435" i="4"/>
  <c r="D435" i="4"/>
  <c r="E435" i="4"/>
  <c r="F433" i="4"/>
  <c r="D433" i="4"/>
  <c r="E433" i="4"/>
  <c r="F431" i="4"/>
  <c r="D431" i="4"/>
  <c r="E431" i="4"/>
  <c r="F429" i="4"/>
  <c r="D429" i="4"/>
  <c r="E429" i="4"/>
  <c r="F425" i="4"/>
  <c r="D425" i="4"/>
  <c r="E425" i="4"/>
  <c r="F423" i="4"/>
  <c r="D423" i="4"/>
  <c r="E423" i="4"/>
  <c r="F405" i="4"/>
  <c r="D405" i="4"/>
  <c r="E405" i="4"/>
  <c r="F403" i="4"/>
  <c r="D403" i="4"/>
  <c r="E403" i="4"/>
  <c r="F401" i="4"/>
  <c r="D401" i="4"/>
  <c r="E401" i="4"/>
  <c r="F399" i="4"/>
  <c r="D399" i="4"/>
  <c r="E399" i="4"/>
  <c r="F395" i="4"/>
  <c r="D395" i="4"/>
  <c r="E395" i="4"/>
  <c r="F393" i="4"/>
  <c r="D393" i="4"/>
  <c r="E393" i="4"/>
  <c r="F375" i="4"/>
  <c r="D375" i="4"/>
  <c r="E375" i="4"/>
  <c r="F373" i="4"/>
  <c r="D373" i="4"/>
  <c r="E373" i="4"/>
  <c r="E371" i="4"/>
  <c r="D371" i="4"/>
  <c r="F371" i="4"/>
  <c r="E369" i="4"/>
  <c r="F369" i="4"/>
  <c r="D369" i="4"/>
  <c r="E365" i="4"/>
  <c r="F365" i="4"/>
  <c r="D365" i="4"/>
  <c r="E363" i="4"/>
  <c r="D363" i="4"/>
  <c r="F363" i="4"/>
  <c r="E345" i="4"/>
  <c r="F345" i="4"/>
  <c r="D345" i="4"/>
  <c r="E343" i="4"/>
  <c r="F343" i="4"/>
  <c r="D343" i="4"/>
  <c r="E341" i="4"/>
  <c r="F341" i="4"/>
  <c r="D341" i="4"/>
  <c r="E339" i="4"/>
  <c r="F339" i="4"/>
  <c r="D339" i="4"/>
  <c r="E335" i="4"/>
  <c r="F335" i="4"/>
  <c r="D335" i="4"/>
  <c r="E333" i="4"/>
  <c r="F333" i="4"/>
  <c r="D333" i="4"/>
  <c r="E315" i="4"/>
  <c r="F315" i="4"/>
  <c r="D315" i="4"/>
  <c r="E313" i="4"/>
  <c r="F313" i="4"/>
  <c r="D313" i="4"/>
  <c r="E311" i="4"/>
  <c r="F311" i="4"/>
  <c r="D311" i="4"/>
  <c r="E309" i="4"/>
  <c r="F309" i="4"/>
  <c r="D309" i="4"/>
  <c r="E305" i="4"/>
  <c r="F305" i="4"/>
  <c r="D305" i="4"/>
  <c r="E303" i="4"/>
  <c r="F303" i="4"/>
  <c r="D303" i="4"/>
  <c r="E285" i="4"/>
  <c r="F285" i="4"/>
  <c r="D285" i="4"/>
  <c r="E283" i="4"/>
  <c r="F283" i="4"/>
  <c r="D283" i="4"/>
  <c r="E281" i="4"/>
  <c r="F281" i="4"/>
  <c r="D281" i="4"/>
  <c r="E279" i="4"/>
  <c r="F279" i="4"/>
  <c r="D279" i="4"/>
  <c r="E275" i="4"/>
  <c r="F275" i="4"/>
  <c r="D275" i="4"/>
  <c r="E273" i="4"/>
  <c r="F273" i="4"/>
  <c r="D273" i="4"/>
  <c r="E255" i="4"/>
  <c r="F255" i="4"/>
  <c r="D255" i="4"/>
  <c r="E253" i="4"/>
  <c r="F253" i="4"/>
  <c r="D253" i="4"/>
  <c r="E251" i="4"/>
  <c r="F251" i="4"/>
  <c r="D251" i="4"/>
  <c r="E249" i="4"/>
  <c r="F249" i="4"/>
  <c r="D249" i="4"/>
  <c r="E480" i="4"/>
  <c r="F480" i="4"/>
  <c r="D480" i="4"/>
  <c r="E478" i="4"/>
  <c r="F478" i="4"/>
  <c r="D478" i="4"/>
  <c r="E476" i="4"/>
  <c r="F476" i="4"/>
  <c r="D476" i="4"/>
  <c r="E474" i="4"/>
  <c r="F474" i="4"/>
  <c r="D474" i="4"/>
  <c r="E470" i="4"/>
  <c r="F470" i="4"/>
  <c r="D470" i="4"/>
  <c r="E468" i="4"/>
  <c r="F468" i="4"/>
  <c r="D468" i="4"/>
  <c r="E450" i="4"/>
  <c r="F450" i="4"/>
  <c r="D450" i="4"/>
  <c r="E448" i="4"/>
  <c r="F448" i="4"/>
  <c r="D448" i="4"/>
  <c r="E446" i="4"/>
  <c r="F446" i="4"/>
  <c r="D446" i="4"/>
  <c r="E444" i="4"/>
  <c r="F444" i="4"/>
  <c r="D444" i="4"/>
  <c r="E440" i="4"/>
  <c r="F440" i="4"/>
  <c r="D440" i="4"/>
  <c r="E438" i="4"/>
  <c r="F438" i="4"/>
  <c r="D438" i="4"/>
  <c r="E420" i="4"/>
  <c r="F420" i="4"/>
  <c r="D420" i="4"/>
  <c r="E418" i="4"/>
  <c r="F418" i="4"/>
  <c r="D418" i="4"/>
  <c r="E416" i="4"/>
  <c r="F416" i="4"/>
  <c r="D416" i="4"/>
  <c r="E414" i="4"/>
  <c r="F414" i="4"/>
  <c r="D414" i="4"/>
  <c r="E410" i="4"/>
  <c r="F410" i="4"/>
  <c r="D410" i="4"/>
  <c r="E408" i="4"/>
  <c r="F408" i="4"/>
  <c r="D408" i="4"/>
  <c r="E390" i="4"/>
  <c r="F390" i="4"/>
  <c r="D390" i="4"/>
  <c r="E388" i="4"/>
  <c r="F388" i="4"/>
  <c r="D388" i="4"/>
  <c r="E386" i="4"/>
  <c r="F386" i="4"/>
  <c r="D386" i="4"/>
  <c r="E384" i="4"/>
  <c r="F384" i="4"/>
  <c r="D384" i="4"/>
  <c r="E380" i="4"/>
  <c r="F380" i="4"/>
  <c r="D380" i="4"/>
  <c r="E378" i="4"/>
  <c r="F378" i="4"/>
  <c r="D378" i="4"/>
  <c r="F360" i="4"/>
  <c r="D360" i="4"/>
  <c r="E360" i="4"/>
  <c r="F358" i="4"/>
  <c r="D358" i="4"/>
  <c r="E358" i="4"/>
  <c r="F356" i="4"/>
  <c r="D356" i="4"/>
  <c r="E356" i="4"/>
  <c r="F354" i="4"/>
  <c r="D354" i="4"/>
  <c r="E354" i="4"/>
  <c r="F350" i="4"/>
  <c r="D350" i="4"/>
  <c r="E350" i="4"/>
  <c r="F348" i="4"/>
  <c r="D348" i="4"/>
  <c r="E348" i="4"/>
  <c r="F330" i="4"/>
  <c r="D330" i="4"/>
  <c r="E330" i="4"/>
  <c r="F328" i="4"/>
  <c r="D328" i="4"/>
  <c r="E328" i="4"/>
  <c r="F326" i="4"/>
  <c r="D326" i="4"/>
  <c r="E326" i="4"/>
  <c r="F324" i="4"/>
  <c r="D324" i="4"/>
  <c r="E324" i="4"/>
  <c r="F320" i="4"/>
  <c r="D320" i="4"/>
  <c r="E320" i="4"/>
  <c r="F318" i="4"/>
  <c r="D318" i="4"/>
  <c r="E318" i="4"/>
  <c r="F300" i="4"/>
  <c r="D300" i="4"/>
  <c r="E300" i="4"/>
  <c r="F298" i="4"/>
  <c r="D298" i="4"/>
  <c r="E298" i="4"/>
  <c r="F296" i="4"/>
  <c r="D296" i="4"/>
  <c r="E296" i="4"/>
  <c r="F294" i="4"/>
  <c r="D294" i="4"/>
  <c r="E294" i="4"/>
  <c r="F290" i="4"/>
  <c r="D290" i="4"/>
  <c r="E290" i="4"/>
  <c r="F288" i="4"/>
  <c r="D288" i="4"/>
  <c r="E288" i="4"/>
  <c r="F270" i="4"/>
  <c r="D270" i="4"/>
  <c r="E270" i="4"/>
  <c r="F268" i="4"/>
  <c r="D268" i="4"/>
  <c r="E268" i="4"/>
  <c r="F266" i="4"/>
  <c r="D266" i="4"/>
  <c r="E266" i="4"/>
  <c r="F264" i="4"/>
  <c r="D264" i="4"/>
  <c r="E264" i="4"/>
  <c r="F260" i="4"/>
  <c r="D260" i="4"/>
  <c r="E260" i="4"/>
  <c r="F258" i="4"/>
  <c r="D258" i="4"/>
  <c r="E258" i="4"/>
  <c r="D243" i="4"/>
  <c r="D245" i="4"/>
  <c r="E123" i="4"/>
  <c r="E125" i="4"/>
  <c r="E129" i="4"/>
  <c r="E131" i="4"/>
  <c r="E133" i="4"/>
  <c r="E135" i="4"/>
  <c r="D138" i="4"/>
  <c r="F138" i="4"/>
  <c r="D140" i="4"/>
  <c r="F140" i="4"/>
  <c r="D144" i="4"/>
  <c r="F144" i="4"/>
  <c r="D146" i="4"/>
  <c r="F146" i="4"/>
  <c r="D148" i="4"/>
  <c r="F148" i="4"/>
  <c r="D150" i="4"/>
  <c r="F150" i="4"/>
  <c r="E153" i="4"/>
  <c r="E155" i="4"/>
  <c r="E159" i="4"/>
  <c r="E161" i="4"/>
  <c r="E163" i="4"/>
  <c r="E165" i="4"/>
  <c r="D168" i="4"/>
  <c r="F168" i="4"/>
  <c r="D170" i="4"/>
  <c r="F170" i="4"/>
  <c r="D174" i="4"/>
  <c r="F174" i="4"/>
  <c r="D176" i="4"/>
  <c r="F176" i="4"/>
  <c r="D178" i="4"/>
  <c r="F178" i="4"/>
  <c r="D180" i="4"/>
  <c r="F180" i="4"/>
  <c r="E183" i="4"/>
  <c r="E185" i="4"/>
  <c r="E189" i="4"/>
  <c r="E191" i="4"/>
  <c r="E193" i="4"/>
  <c r="E195" i="4"/>
  <c r="D198" i="4"/>
  <c r="F198" i="4"/>
  <c r="D200" i="4"/>
  <c r="F200" i="4"/>
  <c r="D204" i="4"/>
  <c r="F204" i="4"/>
  <c r="D206" i="4"/>
  <c r="F206" i="4"/>
  <c r="D208" i="4"/>
  <c r="F208" i="4"/>
  <c r="D210" i="4"/>
  <c r="F210" i="4"/>
  <c r="E213" i="4"/>
  <c r="E215" i="4"/>
  <c r="E219" i="4"/>
  <c r="E221" i="4"/>
  <c r="E223" i="4"/>
  <c r="E225" i="4"/>
  <c r="D228" i="4"/>
  <c r="F228" i="4"/>
  <c r="D230" i="4"/>
  <c r="F230" i="4"/>
  <c r="D234" i="4"/>
  <c r="F234" i="4"/>
  <c r="D236" i="4"/>
  <c r="F236" i="4"/>
  <c r="D238" i="4"/>
  <c r="F238" i="4"/>
  <c r="D240" i="4"/>
  <c r="F240" i="4"/>
  <c r="D123" i="4"/>
  <c r="D125" i="4"/>
  <c r="D129" i="4"/>
  <c r="D131" i="4"/>
  <c r="D133" i="4"/>
  <c r="D135" i="4"/>
  <c r="D153" i="4"/>
  <c r="D155" i="4"/>
  <c r="D159" i="4"/>
  <c r="D161" i="4"/>
  <c r="D163" i="4"/>
  <c r="D165" i="4"/>
  <c r="D183" i="4"/>
  <c r="D185" i="4"/>
  <c r="D189" i="4"/>
  <c r="D191" i="4"/>
  <c r="D193" i="4"/>
  <c r="D195" i="4"/>
  <c r="D213" i="4"/>
  <c r="D215" i="4"/>
  <c r="D219" i="4"/>
  <c r="D221" i="4"/>
  <c r="D223" i="4"/>
  <c r="D225" i="4"/>
  <c r="E63" i="4"/>
  <c r="E65" i="4"/>
  <c r="E69" i="4"/>
  <c r="E71" i="4"/>
  <c r="E73" i="4"/>
  <c r="E75" i="4"/>
  <c r="D78" i="4"/>
  <c r="F78" i="4"/>
  <c r="D80" i="4"/>
  <c r="F80" i="4"/>
  <c r="D84" i="4"/>
  <c r="F84" i="4"/>
  <c r="D86" i="4"/>
  <c r="F86" i="4"/>
  <c r="D88" i="4"/>
  <c r="F88" i="4"/>
  <c r="D90" i="4"/>
  <c r="F90" i="4"/>
  <c r="E93" i="4"/>
  <c r="E95" i="4"/>
  <c r="E99" i="4"/>
  <c r="E101" i="4"/>
  <c r="E103" i="4"/>
  <c r="E105" i="4"/>
  <c r="D108" i="4"/>
  <c r="F108" i="4"/>
  <c r="D110" i="4"/>
  <c r="F110" i="4"/>
  <c r="D114" i="4"/>
  <c r="F114" i="4"/>
  <c r="D116" i="4"/>
  <c r="F116" i="4"/>
  <c r="D118" i="4"/>
  <c r="F118" i="4"/>
  <c r="D120" i="4"/>
  <c r="F120" i="4"/>
  <c r="D63" i="4"/>
  <c r="D65" i="4"/>
  <c r="D69" i="4"/>
  <c r="D71" i="4"/>
  <c r="D73" i="4"/>
  <c r="D75" i="4"/>
  <c r="D93" i="4"/>
  <c r="D95" i="4"/>
  <c r="D99" i="4"/>
  <c r="D101" i="4"/>
  <c r="D103" i="4"/>
  <c r="D105" i="4"/>
  <c r="E33" i="4"/>
  <c r="E35" i="4"/>
  <c r="E39" i="4"/>
  <c r="E41" i="4"/>
  <c r="E43" i="4"/>
  <c r="E45" i="4"/>
  <c r="D48" i="4"/>
  <c r="F48" i="4"/>
  <c r="D50" i="4"/>
  <c r="F50" i="4"/>
  <c r="D54" i="4"/>
  <c r="F54" i="4"/>
  <c r="D56" i="4"/>
  <c r="F56" i="4"/>
  <c r="D58" i="4"/>
  <c r="F58" i="4"/>
  <c r="D60" i="4"/>
  <c r="F60" i="4"/>
  <c r="D33" i="4"/>
  <c r="D35" i="4"/>
  <c r="D39" i="4"/>
  <c r="D41" i="4"/>
  <c r="D43" i="4"/>
  <c r="D45" i="4"/>
  <c r="D18" i="4"/>
  <c r="F18" i="4"/>
  <c r="D20" i="4"/>
  <c r="F20" i="4"/>
  <c r="D24" i="4"/>
  <c r="F24" i="4"/>
  <c r="D26" i="4"/>
  <c r="F26" i="4"/>
  <c r="D28" i="4"/>
  <c r="F28" i="4"/>
  <c r="D30" i="4"/>
  <c r="F30" i="4"/>
  <c r="L22" i="4" l="1"/>
  <c r="U48" i="4"/>
  <c r="J86" i="4"/>
  <c r="R116" i="4"/>
  <c r="S142" i="4"/>
  <c r="Q232" i="4"/>
  <c r="S248" i="4"/>
  <c r="H356" i="4"/>
  <c r="T380" i="4"/>
  <c r="L578" i="4"/>
  <c r="I60" i="4"/>
  <c r="J168" i="4"/>
  <c r="V296" i="4"/>
  <c r="O344" i="4"/>
  <c r="J368" i="4"/>
  <c r="H416" i="4"/>
  <c r="Q476" i="4"/>
  <c r="H540" i="4"/>
  <c r="O10" i="4"/>
  <c r="O22" i="4"/>
  <c r="S48" i="4"/>
  <c r="V60" i="4"/>
  <c r="Q180" i="4"/>
  <c r="N260" i="4"/>
  <c r="O308" i="4"/>
  <c r="H344" i="4"/>
  <c r="Q356" i="4"/>
  <c r="P380" i="4"/>
  <c r="J416" i="4"/>
  <c r="V428" i="4"/>
  <c r="L464" i="4"/>
  <c r="L540" i="4"/>
  <c r="K590" i="4"/>
  <c r="N86" i="4"/>
  <c r="P116" i="4"/>
  <c r="K142" i="4"/>
  <c r="Q168" i="4"/>
  <c r="R206" i="4"/>
  <c r="T232" i="4"/>
  <c r="M248" i="4"/>
  <c r="J284" i="4"/>
  <c r="U296" i="4"/>
  <c r="M320" i="4"/>
  <c r="Q368" i="4"/>
  <c r="L404" i="4"/>
  <c r="P440" i="4"/>
  <c r="J476" i="4"/>
  <c r="N528" i="4"/>
  <c r="M650" i="4"/>
  <c r="R502" i="4"/>
  <c r="U10" i="4"/>
  <c r="S22" i="4"/>
  <c r="O48" i="4"/>
  <c r="M60" i="4"/>
  <c r="S86" i="4"/>
  <c r="L116" i="4"/>
  <c r="J180" i="4"/>
  <c r="M206" i="4"/>
  <c r="O232" i="4"/>
  <c r="H260" i="4"/>
  <c r="K284" i="4"/>
  <c r="P296" i="4"/>
  <c r="Q308" i="4"/>
  <c r="U320" i="4"/>
  <c r="U344" i="4"/>
  <c r="U356" i="4"/>
  <c r="I380" i="4"/>
  <c r="K404" i="4"/>
  <c r="P416" i="4"/>
  <c r="Q428" i="4"/>
  <c r="V440" i="4"/>
  <c r="S464" i="4"/>
  <c r="T528" i="4"/>
  <c r="O638" i="4"/>
  <c r="P590" i="4"/>
  <c r="L10" i="4"/>
  <c r="T116" i="4"/>
  <c r="M142" i="4"/>
  <c r="O168" i="4"/>
  <c r="T180" i="4"/>
  <c r="R248" i="4"/>
  <c r="U260" i="4"/>
  <c r="H308" i="4"/>
  <c r="J320" i="4"/>
  <c r="L344" i="4"/>
  <c r="J356" i="4"/>
  <c r="N368" i="4"/>
  <c r="O380" i="4"/>
  <c r="T404" i="4"/>
  <c r="H440" i="4"/>
  <c r="K464" i="4"/>
  <c r="P476" i="4"/>
  <c r="H528" i="4"/>
  <c r="O540" i="4"/>
  <c r="T566" i="4"/>
  <c r="Q10" i="4"/>
  <c r="K22" i="4"/>
  <c r="Q48" i="4"/>
  <c r="L60" i="4"/>
  <c r="H86" i="4"/>
  <c r="U86" i="4"/>
  <c r="M116" i="4"/>
  <c r="N142" i="4"/>
  <c r="L168" i="4"/>
  <c r="L180" i="4"/>
  <c r="I206" i="4"/>
  <c r="S232" i="4"/>
  <c r="I248" i="4"/>
  <c r="V248" i="4"/>
  <c r="S260" i="4"/>
  <c r="P284" i="4"/>
  <c r="J296" i="4"/>
  <c r="I308" i="4"/>
  <c r="V308" i="4"/>
  <c r="P320" i="4"/>
  <c r="K344" i="4"/>
  <c r="R356" i="4"/>
  <c r="P368" i="4"/>
  <c r="M380" i="4"/>
  <c r="H404" i="4"/>
  <c r="U404" i="4"/>
  <c r="V416" i="4"/>
  <c r="P428" i="4"/>
  <c r="J440" i="4"/>
  <c r="V464" i="4"/>
  <c r="V476" i="4"/>
  <c r="M528" i="4"/>
  <c r="K540" i="4"/>
  <c r="P638" i="4"/>
  <c r="H566" i="4"/>
  <c r="H614" i="4"/>
  <c r="K10" i="4"/>
  <c r="Q22" i="4"/>
  <c r="K48" i="4"/>
  <c r="R60" i="4"/>
  <c r="P86" i="4"/>
  <c r="V116" i="4"/>
  <c r="I142" i="4"/>
  <c r="S168" i="4"/>
  <c r="S180" i="4"/>
  <c r="N206" i="4"/>
  <c r="L232" i="4"/>
  <c r="N248" i="4"/>
  <c r="L260" i="4"/>
  <c r="I284" i="4"/>
  <c r="V284" i="4"/>
  <c r="O296" i="4"/>
  <c r="N308" i="4"/>
  <c r="I320" i="4"/>
  <c r="V320" i="4"/>
  <c r="Q344" i="4"/>
  <c r="L356" i="4"/>
  <c r="H368" i="4"/>
  <c r="U368" i="4"/>
  <c r="V380" i="4"/>
  <c r="O404" i="4"/>
  <c r="N416" i="4"/>
  <c r="H428" i="4"/>
  <c r="U428" i="4"/>
  <c r="Q440" i="4"/>
  <c r="N464" i="4"/>
  <c r="N476" i="4"/>
  <c r="S528" i="4"/>
  <c r="Q540" i="4"/>
  <c r="S650" i="4"/>
  <c r="O502" i="4"/>
  <c r="O578" i="4"/>
  <c r="L318" i="4"/>
  <c r="M10" i="4"/>
  <c r="M22" i="4"/>
  <c r="M48" i="4"/>
  <c r="N60" i="4"/>
  <c r="I86" i="4"/>
  <c r="O86" i="4"/>
  <c r="N116" i="4"/>
  <c r="L142" i="4"/>
  <c r="U142" i="4"/>
  <c r="M168" i="4"/>
  <c r="H180" i="4"/>
  <c r="R180" i="4"/>
  <c r="L206" i="4"/>
  <c r="U206" i="4"/>
  <c r="M232" i="4"/>
  <c r="L248" i="4"/>
  <c r="U248" i="4"/>
  <c r="M260" i="4"/>
  <c r="V260" i="4"/>
  <c r="N284" i="4"/>
  <c r="T284" i="4"/>
  <c r="N296" i="4"/>
  <c r="T296" i="4"/>
  <c r="P308" i="4"/>
  <c r="N320" i="4"/>
  <c r="T320" i="4"/>
  <c r="P344" i="4"/>
  <c r="O356" i="4"/>
  <c r="I368" i="4"/>
  <c r="O368" i="4"/>
  <c r="H380" i="4"/>
  <c r="S380" i="4"/>
  <c r="J404" i="4"/>
  <c r="R404" i="4"/>
  <c r="K416" i="4"/>
  <c r="T416" i="4"/>
  <c r="K428" i="4"/>
  <c r="T428" i="4"/>
  <c r="K440" i="4"/>
  <c r="T440" i="4"/>
  <c r="M464" i="4"/>
  <c r="I476" i="4"/>
  <c r="O476" i="4"/>
  <c r="P528" i="4"/>
  <c r="J540" i="4"/>
  <c r="R540" i="4"/>
  <c r="K650" i="4"/>
  <c r="V502" i="4"/>
  <c r="N578" i="4"/>
  <c r="V614" i="4"/>
  <c r="J10" i="4"/>
  <c r="R10" i="4"/>
  <c r="J22" i="4"/>
  <c r="R22" i="4"/>
  <c r="J48" i="4"/>
  <c r="R48" i="4"/>
  <c r="K60" i="4"/>
  <c r="S60" i="4"/>
  <c r="M86" i="4"/>
  <c r="T86" i="4"/>
  <c r="K116" i="4"/>
  <c r="S116" i="4"/>
  <c r="Q142" i="4"/>
  <c r="H168" i="4"/>
  <c r="R168" i="4"/>
  <c r="M180" i="4"/>
  <c r="Q206" i="4"/>
  <c r="J232" i="4"/>
  <c r="R232" i="4"/>
  <c r="P248" i="4"/>
  <c r="I260" i="4"/>
  <c r="R260" i="4"/>
  <c r="H284" i="4"/>
  <c r="Q284" i="4"/>
  <c r="H296" i="4"/>
  <c r="Q296" i="4"/>
  <c r="J308" i="4"/>
  <c r="U308" i="4"/>
  <c r="H320" i="4"/>
  <c r="S320" i="4"/>
  <c r="J344" i="4"/>
  <c r="R344" i="4"/>
  <c r="K356" i="4"/>
  <c r="T356" i="4"/>
  <c r="K368" i="4"/>
  <c r="T368" i="4"/>
  <c r="N380" i="4"/>
  <c r="U380" i="4"/>
  <c r="P404" i="4"/>
  <c r="I416" i="4"/>
  <c r="O416" i="4"/>
  <c r="I428" i="4"/>
  <c r="O428" i="4"/>
  <c r="I440" i="4"/>
  <c r="O440" i="4"/>
  <c r="I464" i="4"/>
  <c r="R464" i="4"/>
  <c r="K476" i="4"/>
  <c r="T476" i="4"/>
  <c r="L528" i="4"/>
  <c r="V528" i="4"/>
  <c r="P540" i="4"/>
  <c r="N638" i="4"/>
  <c r="V650" i="4"/>
  <c r="N502" i="4"/>
  <c r="P566" i="4"/>
  <c r="M590" i="4"/>
  <c r="L204" i="4"/>
  <c r="V658" i="4"/>
  <c r="T658" i="4"/>
  <c r="J658" i="4"/>
  <c r="Q144" i="4"/>
  <c r="J144" i="4"/>
  <c r="T170" i="4"/>
  <c r="O170" i="4"/>
  <c r="J170" i="4"/>
  <c r="Q208" i="4"/>
  <c r="J208" i="4"/>
  <c r="T234" i="4"/>
  <c r="O234" i="4"/>
  <c r="J234" i="4"/>
  <c r="Q250" i="4"/>
  <c r="K250" i="4"/>
  <c r="T262" i="4"/>
  <c r="O262" i="4"/>
  <c r="J262" i="4"/>
  <c r="S274" i="4"/>
  <c r="M274" i="4"/>
  <c r="Q286" i="4"/>
  <c r="K286" i="4"/>
  <c r="V298" i="4"/>
  <c r="P298" i="4"/>
  <c r="H298" i="4"/>
  <c r="S310" i="4"/>
  <c r="M310" i="4"/>
  <c r="T322" i="4"/>
  <c r="O322" i="4"/>
  <c r="J322" i="4"/>
  <c r="S334" i="4"/>
  <c r="M334" i="4"/>
  <c r="R346" i="4"/>
  <c r="L346" i="4"/>
  <c r="Q358" i="4"/>
  <c r="K358" i="4"/>
  <c r="T370" i="4"/>
  <c r="P370" i="4"/>
  <c r="H370" i="4"/>
  <c r="S382" i="4"/>
  <c r="M382" i="4"/>
  <c r="U394" i="4"/>
  <c r="O394" i="4"/>
  <c r="J394" i="4"/>
  <c r="T406" i="4"/>
  <c r="P406" i="4"/>
  <c r="H406" i="4"/>
  <c r="S418" i="4"/>
  <c r="M418" i="4"/>
  <c r="Q430" i="4"/>
  <c r="K430" i="4"/>
  <c r="T442" i="4"/>
  <c r="P442" i="4"/>
  <c r="H442" i="4"/>
  <c r="R454" i="4"/>
  <c r="L454" i="4"/>
  <c r="T466" i="4"/>
  <c r="P466" i="4"/>
  <c r="H466" i="4"/>
  <c r="R478" i="4"/>
  <c r="L478" i="4"/>
  <c r="R504" i="4"/>
  <c r="L504" i="4"/>
  <c r="U530" i="4"/>
  <c r="O530" i="4"/>
  <c r="J530" i="4"/>
  <c r="R568" i="4"/>
  <c r="L568" i="4"/>
  <c r="V580" i="4"/>
  <c r="P580" i="4"/>
  <c r="H580" i="4"/>
  <c r="R592" i="4"/>
  <c r="L592" i="4"/>
  <c r="V604" i="4"/>
  <c r="P604" i="4"/>
  <c r="H604" i="4"/>
  <c r="R616" i="4"/>
  <c r="L616" i="4"/>
  <c r="V628" i="4"/>
  <c r="P628" i="4"/>
  <c r="H628" i="4"/>
  <c r="R640" i="4"/>
  <c r="L640" i="4"/>
  <c r="V652" i="4"/>
  <c r="P652" i="4"/>
  <c r="H652" i="4"/>
  <c r="U270" i="4"/>
  <c r="U114" i="4"/>
  <c r="L378" i="4"/>
  <c r="K8" i="4"/>
  <c r="U636" i="4"/>
  <c r="H10" i="4"/>
  <c r="P10" i="4"/>
  <c r="T10" i="4"/>
  <c r="H22" i="4"/>
  <c r="P22" i="4"/>
  <c r="T22" i="4"/>
  <c r="H48" i="4"/>
  <c r="P48" i="4"/>
  <c r="T48" i="4"/>
  <c r="J60" i="4"/>
  <c r="O60" i="4"/>
  <c r="U60" i="4"/>
  <c r="L86" i="4"/>
  <c r="R86" i="4"/>
  <c r="J116" i="4"/>
  <c r="Q116" i="4"/>
  <c r="J142" i="4"/>
  <c r="O142" i="4"/>
  <c r="T142" i="4"/>
  <c r="K168" i="4"/>
  <c r="P168" i="4"/>
  <c r="V168" i="4"/>
  <c r="K180" i="4"/>
  <c r="P180" i="4"/>
  <c r="V180" i="4"/>
  <c r="J206" i="4"/>
  <c r="O206" i="4"/>
  <c r="T206" i="4"/>
  <c r="H232" i="4"/>
  <c r="P232" i="4"/>
  <c r="V232" i="4"/>
  <c r="K248" i="4"/>
  <c r="Q248" i="4"/>
  <c r="K260" i="4"/>
  <c r="Q260" i="4"/>
  <c r="M284" i="4"/>
  <c r="S284" i="4"/>
  <c r="M296" i="4"/>
  <c r="S296" i="4"/>
  <c r="M308" i="4"/>
  <c r="S308" i="4"/>
  <c r="L320" i="4"/>
  <c r="R320" i="4"/>
  <c r="I344" i="4"/>
  <c r="N344" i="4"/>
  <c r="V344" i="4"/>
  <c r="I356" i="4"/>
  <c r="N356" i="4"/>
  <c r="V356" i="4"/>
  <c r="S366" i="4"/>
  <c r="M368" i="4"/>
  <c r="S368" i="4"/>
  <c r="L380" i="4"/>
  <c r="R380" i="4"/>
  <c r="I404" i="4"/>
  <c r="N404" i="4"/>
  <c r="V404" i="4"/>
  <c r="I414" i="4"/>
  <c r="M416" i="4"/>
  <c r="S416" i="4"/>
  <c r="M428" i="4"/>
  <c r="S428" i="4"/>
  <c r="M440" i="4"/>
  <c r="S440" i="4"/>
  <c r="J464" i="4"/>
  <c r="O464" i="4"/>
  <c r="U464" i="4"/>
  <c r="M476" i="4"/>
  <c r="S476" i="4"/>
  <c r="K528" i="4"/>
  <c r="Q528" i="4"/>
  <c r="I540" i="4"/>
  <c r="N540" i="4"/>
  <c r="V540" i="4"/>
  <c r="J638" i="4"/>
  <c r="H650" i="4"/>
  <c r="I502" i="4"/>
  <c r="S566" i="4"/>
  <c r="H590" i="4"/>
  <c r="Q614" i="4"/>
  <c r="I10" i="4"/>
  <c r="N10" i="4"/>
  <c r="I22" i="4"/>
  <c r="N22" i="4"/>
  <c r="I48" i="4"/>
  <c r="N48" i="4"/>
  <c r="H60" i="4"/>
  <c r="P60" i="4"/>
  <c r="K86" i="4"/>
  <c r="H116" i="4"/>
  <c r="O116" i="4"/>
  <c r="H142" i="4"/>
  <c r="P142" i="4"/>
  <c r="I168" i="4"/>
  <c r="N168" i="4"/>
  <c r="I180" i="4"/>
  <c r="N180" i="4"/>
  <c r="H206" i="4"/>
  <c r="P206" i="4"/>
  <c r="I232" i="4"/>
  <c r="N232" i="4"/>
  <c r="J248" i="4"/>
  <c r="O248" i="4"/>
  <c r="J260" i="4"/>
  <c r="O260" i="4"/>
  <c r="L284" i="4"/>
  <c r="L296" i="4"/>
  <c r="L308" i="4"/>
  <c r="K320" i="4"/>
  <c r="M344" i="4"/>
  <c r="M356" i="4"/>
  <c r="L368" i="4"/>
  <c r="K380" i="4"/>
  <c r="S402" i="4"/>
  <c r="M404" i="4"/>
  <c r="L416" i="4"/>
  <c r="L428" i="4"/>
  <c r="L440" i="4"/>
  <c r="H464" i="4"/>
  <c r="P464" i="4"/>
  <c r="L476" i="4"/>
  <c r="H500" i="4"/>
  <c r="J528" i="4"/>
  <c r="O528" i="4"/>
  <c r="M540" i="4"/>
  <c r="H638" i="4"/>
  <c r="T638" i="4"/>
  <c r="H438" i="4"/>
  <c r="Q566" i="4"/>
  <c r="R578" i="4"/>
  <c r="M656" i="4"/>
  <c r="L638" i="4"/>
  <c r="U638" i="4"/>
  <c r="Q650" i="4"/>
  <c r="L502" i="4"/>
  <c r="M566" i="4"/>
  <c r="J578" i="4"/>
  <c r="T578" i="4"/>
  <c r="U590" i="4"/>
  <c r="L626" i="4"/>
  <c r="R306" i="4"/>
  <c r="K342" i="4"/>
  <c r="M8" i="4"/>
  <c r="M390" i="4"/>
  <c r="R450" i="4"/>
  <c r="K638" i="4"/>
  <c r="J502" i="4"/>
  <c r="I578" i="4"/>
  <c r="N8" i="4"/>
  <c r="V84" i="4"/>
  <c r="U90" i="4"/>
  <c r="I178" i="4"/>
  <c r="P204" i="4"/>
  <c r="O258" i="4"/>
  <c r="N292" i="4"/>
  <c r="M576" i="4"/>
  <c r="T176" i="4"/>
  <c r="J58" i="4"/>
  <c r="N266" i="4"/>
  <c r="I294" i="4"/>
  <c r="L8" i="4"/>
  <c r="Q258" i="4"/>
  <c r="K282" i="4"/>
  <c r="J318" i="4"/>
  <c r="K378" i="4"/>
  <c r="I402" i="4"/>
  <c r="N138" i="4"/>
  <c r="Q348" i="4"/>
  <c r="V20" i="4"/>
  <c r="O294" i="4"/>
  <c r="T330" i="4"/>
  <c r="K354" i="4"/>
  <c r="L426" i="4"/>
  <c r="U20" i="4"/>
  <c r="R84" i="4"/>
  <c r="L140" i="4"/>
  <c r="V230" i="4"/>
  <c r="N306" i="4"/>
  <c r="U354" i="4"/>
  <c r="Q450" i="4"/>
  <c r="I500" i="4"/>
  <c r="M564" i="4"/>
  <c r="K18" i="4"/>
  <c r="Q538" i="4"/>
  <c r="P636" i="4"/>
  <c r="O56" i="4"/>
  <c r="V112" i="4"/>
  <c r="M140" i="4"/>
  <c r="S178" i="4"/>
  <c r="V228" i="4"/>
  <c r="I270" i="4"/>
  <c r="T294" i="4"/>
  <c r="N318" i="4"/>
  <c r="N364" i="4"/>
  <c r="N390" i="4"/>
  <c r="J412" i="4"/>
  <c r="H612" i="4"/>
  <c r="I30" i="4"/>
  <c r="L112" i="4"/>
  <c r="J18" i="4"/>
  <c r="I58" i="4"/>
  <c r="H114" i="4"/>
  <c r="U140" i="4"/>
  <c r="T178" i="4"/>
  <c r="K230" i="4"/>
  <c r="I282" i="4"/>
  <c r="M306" i="4"/>
  <c r="P364" i="4"/>
  <c r="V412" i="4"/>
  <c r="L56" i="4"/>
  <c r="V82" i="4"/>
  <c r="T268" i="4"/>
  <c r="H6" i="4"/>
  <c r="P18" i="4"/>
  <c r="P6" i="4"/>
  <c r="S8" i="4"/>
  <c r="I20" i="4"/>
  <c r="L58" i="4"/>
  <c r="N78" i="4"/>
  <c r="L114" i="4"/>
  <c r="I140" i="4"/>
  <c r="V150" i="4"/>
  <c r="H178" i="4"/>
  <c r="O204" i="4"/>
  <c r="L230" i="4"/>
  <c r="P282" i="4"/>
  <c r="U294" i="4"/>
  <c r="L340" i="4"/>
  <c r="M354" i="4"/>
  <c r="Q390" i="4"/>
  <c r="H402" i="4"/>
  <c r="V420" i="4"/>
  <c r="J500" i="4"/>
  <c r="K438" i="4"/>
  <c r="H150" i="4"/>
  <c r="V8" i="4"/>
  <c r="J20" i="4"/>
  <c r="V58" i="4"/>
  <c r="L108" i="4"/>
  <c r="J140" i="4"/>
  <c r="O340" i="4"/>
  <c r="U390" i="4"/>
  <c r="K426" i="4"/>
  <c r="V462" i="4"/>
  <c r="N14" i="4"/>
  <c r="U14" i="4"/>
  <c r="J14" i="4"/>
  <c r="K52" i="4"/>
  <c r="U52" i="4"/>
  <c r="J52" i="4"/>
  <c r="T146" i="4"/>
  <c r="J146" i="4"/>
  <c r="V146" i="4"/>
  <c r="H146" i="4"/>
  <c r="U146" i="4"/>
  <c r="O146" i="4"/>
  <c r="U198" i="4"/>
  <c r="I198" i="4"/>
  <c r="S198" i="4"/>
  <c r="R198" i="4"/>
  <c r="K236" i="4"/>
  <c r="J236" i="4"/>
  <c r="U236" i="4"/>
  <c r="R236" i="4"/>
  <c r="Q236" i="4"/>
  <c r="Q264" i="4"/>
  <c r="O264" i="4"/>
  <c r="J264" i="4"/>
  <c r="H264" i="4"/>
  <c r="I264" i="4"/>
  <c r="T288" i="4"/>
  <c r="Q288" i="4"/>
  <c r="O288" i="4"/>
  <c r="V312" i="4"/>
  <c r="L312" i="4"/>
  <c r="K312" i="4"/>
  <c r="M336" i="4"/>
  <c r="L336" i="4"/>
  <c r="O336" i="4"/>
  <c r="V360" i="4"/>
  <c r="R360" i="4"/>
  <c r="O360" i="4"/>
  <c r="I360" i="4"/>
  <c r="J444" i="4"/>
  <c r="I444" i="4"/>
  <c r="N532" i="4"/>
  <c r="P532" i="4"/>
  <c r="V570" i="4"/>
  <c r="I570" i="4"/>
  <c r="P52" i="4"/>
  <c r="I120" i="4"/>
  <c r="K396" i="4"/>
  <c r="N16" i="4"/>
  <c r="O16" i="4"/>
  <c r="T200" i="4"/>
  <c r="H200" i="4"/>
  <c r="L238" i="4"/>
  <c r="Q238" i="4"/>
  <c r="O290" i="4"/>
  <c r="V290" i="4"/>
  <c r="H338" i="4"/>
  <c r="J338" i="4"/>
  <c r="R374" i="4"/>
  <c r="V374" i="4"/>
  <c r="H398" i="4"/>
  <c r="Q398" i="4"/>
  <c r="O14" i="4"/>
  <c r="K26" i="4"/>
  <c r="L396" i="4"/>
  <c r="S6" i="4"/>
  <c r="N6" i="4"/>
  <c r="U6" i="4"/>
  <c r="J6" i="4"/>
  <c r="Q30" i="4"/>
  <c r="N30" i="4"/>
  <c r="M30" i="4"/>
  <c r="S82" i="4"/>
  <c r="N82" i="4"/>
  <c r="U82" i="4"/>
  <c r="J82" i="4"/>
  <c r="I82" i="4"/>
  <c r="T82" i="4"/>
  <c r="Q112" i="4"/>
  <c r="N112" i="4"/>
  <c r="M112" i="4"/>
  <c r="S112" i="4"/>
  <c r="R112" i="4"/>
  <c r="S150" i="4"/>
  <c r="P150" i="4"/>
  <c r="N150" i="4"/>
  <c r="U150" i="4"/>
  <c r="O150" i="4"/>
  <c r="J150" i="4"/>
  <c r="Q202" i="4"/>
  <c r="N202" i="4"/>
  <c r="M202" i="4"/>
  <c r="S202" i="4"/>
  <c r="U202" i="4"/>
  <c r="H240" i="4"/>
  <c r="R240" i="4"/>
  <c r="Q240" i="4"/>
  <c r="P268" i="4"/>
  <c r="N268" i="4"/>
  <c r="O268" i="4"/>
  <c r="I268" i="4"/>
  <c r="H268" i="4"/>
  <c r="U292" i="4"/>
  <c r="O292" i="4"/>
  <c r="I292" i="4"/>
  <c r="R316" i="4"/>
  <c r="Q316" i="4"/>
  <c r="P316" i="4"/>
  <c r="H316" i="4"/>
  <c r="U352" i="4"/>
  <c r="O352" i="4"/>
  <c r="I352" i="4"/>
  <c r="S352" i="4"/>
  <c r="Q352" i="4"/>
  <c r="V376" i="4"/>
  <c r="O376" i="4"/>
  <c r="P376" i="4"/>
  <c r="I376" i="4"/>
  <c r="T460" i="4"/>
  <c r="V460" i="4"/>
  <c r="J598" i="4"/>
  <c r="T598" i="4"/>
  <c r="V14" i="4"/>
  <c r="L26" i="4"/>
  <c r="R30" i="4"/>
  <c r="P146" i="4"/>
  <c r="L202" i="4"/>
  <c r="N210" i="4"/>
  <c r="K240" i="4"/>
  <c r="R276" i="4"/>
  <c r="T292" i="4"/>
  <c r="U300" i="4"/>
  <c r="P384" i="4"/>
  <c r="U412" i="4"/>
  <c r="H436" i="4"/>
  <c r="J586" i="4"/>
  <c r="T6" i="4"/>
  <c r="T14" i="4"/>
  <c r="S30" i="4"/>
  <c r="T52" i="4"/>
  <c r="H82" i="4"/>
  <c r="J110" i="4"/>
  <c r="R202" i="4"/>
  <c r="O240" i="4"/>
  <c r="P264" i="4"/>
  <c r="I288" i="4"/>
  <c r="N312" i="4"/>
  <c r="N348" i="4"/>
  <c r="J436" i="4"/>
  <c r="J646" i="4"/>
  <c r="R26" i="4"/>
  <c r="Q26" i="4"/>
  <c r="S78" i="4"/>
  <c r="M78" i="4"/>
  <c r="H78" i="4"/>
  <c r="L90" i="4"/>
  <c r="K90" i="4"/>
  <c r="R90" i="4"/>
  <c r="Q90" i="4"/>
  <c r="R120" i="4"/>
  <c r="N120" i="4"/>
  <c r="U120" i="4"/>
  <c r="S120" i="4"/>
  <c r="T172" i="4"/>
  <c r="H172" i="4"/>
  <c r="R172" i="4"/>
  <c r="O172" i="4"/>
  <c r="J172" i="4"/>
  <c r="L172" i="4"/>
  <c r="V210" i="4"/>
  <c r="O210" i="4"/>
  <c r="H210" i="4"/>
  <c r="I210" i="4"/>
  <c r="M252" i="4"/>
  <c r="K252" i="4"/>
  <c r="U252" i="4"/>
  <c r="Q252" i="4"/>
  <c r="S252" i="4"/>
  <c r="Q276" i="4"/>
  <c r="L276" i="4"/>
  <c r="K276" i="4"/>
  <c r="J276" i="4"/>
  <c r="M300" i="4"/>
  <c r="L300" i="4"/>
  <c r="S300" i="4"/>
  <c r="N300" i="4"/>
  <c r="I324" i="4"/>
  <c r="O324" i="4"/>
  <c r="P324" i="4"/>
  <c r="M372" i="4"/>
  <c r="O372" i="4"/>
  <c r="S384" i="4"/>
  <c r="I384" i="4"/>
  <c r="O408" i="4"/>
  <c r="M408" i="4"/>
  <c r="T432" i="4"/>
  <c r="V432" i="4"/>
  <c r="M468" i="4"/>
  <c r="H468" i="4"/>
  <c r="P14" i="4"/>
  <c r="P78" i="4"/>
  <c r="I146" i="4"/>
  <c r="N198" i="4"/>
  <c r="L236" i="4"/>
  <c r="I54" i="4"/>
  <c r="O54" i="4"/>
  <c r="H534" i="4"/>
  <c r="M534" i="4"/>
  <c r="O52" i="4"/>
  <c r="V78" i="4"/>
  <c r="L120" i="4"/>
  <c r="N146" i="4"/>
  <c r="V18" i="4"/>
  <c r="Q18" i="4"/>
  <c r="O18" i="4"/>
  <c r="T56" i="4"/>
  <c r="Q56" i="4"/>
  <c r="U56" i="4"/>
  <c r="R56" i="4"/>
  <c r="Q108" i="4"/>
  <c r="V108" i="4"/>
  <c r="I108" i="4"/>
  <c r="S108" i="4"/>
  <c r="R108" i="4"/>
  <c r="N108" i="4"/>
  <c r="S138" i="4"/>
  <c r="T138" i="4"/>
  <c r="J138" i="4"/>
  <c r="V138" i="4"/>
  <c r="H138" i="4"/>
  <c r="U138" i="4"/>
  <c r="O138" i="4"/>
  <c r="V176" i="4"/>
  <c r="Q176" i="4"/>
  <c r="O176" i="4"/>
  <c r="R176" i="4"/>
  <c r="L176" i="4"/>
  <c r="J176" i="4"/>
  <c r="O228" i="4"/>
  <c r="R228" i="4"/>
  <c r="N228" i="4"/>
  <c r="L228" i="4"/>
  <c r="K228" i="4"/>
  <c r="V256" i="4"/>
  <c r="J256" i="4"/>
  <c r="H256" i="4"/>
  <c r="Q256" i="4"/>
  <c r="S256" i="4"/>
  <c r="U280" i="4"/>
  <c r="K280" i="4"/>
  <c r="J280" i="4"/>
  <c r="Q280" i="4"/>
  <c r="I280" i="4"/>
  <c r="O280" i="4"/>
  <c r="O304" i="4"/>
  <c r="M304" i="4"/>
  <c r="K304" i="4"/>
  <c r="V304" i="4"/>
  <c r="S304" i="4"/>
  <c r="U304" i="4"/>
  <c r="T328" i="4"/>
  <c r="P328" i="4"/>
  <c r="I328" i="4"/>
  <c r="U328" i="4"/>
  <c r="V388" i="4"/>
  <c r="Q388" i="4"/>
  <c r="H388" i="4"/>
  <c r="O388" i="4"/>
  <c r="S400" i="4"/>
  <c r="L400" i="4"/>
  <c r="O400" i="4"/>
  <c r="N400" i="4"/>
  <c r="N424" i="4"/>
  <c r="V424" i="4"/>
  <c r="S424" i="4"/>
  <c r="I448" i="4"/>
  <c r="U448" i="4"/>
  <c r="S472" i="4"/>
  <c r="M472" i="4"/>
  <c r="R634" i="4"/>
  <c r="K634" i="4"/>
  <c r="V6" i="4"/>
  <c r="T18" i="4"/>
  <c r="Q52" i="4"/>
  <c r="I6" i="4"/>
  <c r="I14" i="4"/>
  <c r="H18" i="4"/>
  <c r="S26" i="4"/>
  <c r="V30" i="4"/>
  <c r="J56" i="4"/>
  <c r="I78" i="4"/>
  <c r="P82" i="4"/>
  <c r="O90" i="4"/>
  <c r="U110" i="4"/>
  <c r="I138" i="4"/>
  <c r="I150" i="4"/>
  <c r="M174" i="4"/>
  <c r="L198" i="4"/>
  <c r="T210" i="4"/>
  <c r="K256" i="4"/>
  <c r="T264" i="4"/>
  <c r="J288" i="4"/>
  <c r="N304" i="4"/>
  <c r="S312" i="4"/>
  <c r="Q324" i="4"/>
  <c r="K364" i="4"/>
  <c r="Q376" i="4"/>
  <c r="I388" i="4"/>
  <c r="U456" i="4"/>
  <c r="O472" i="4"/>
  <c r="L84" i="4"/>
  <c r="I84" i="4"/>
  <c r="V114" i="4"/>
  <c r="T114" i="4"/>
  <c r="K114" i="4"/>
  <c r="R114" i="4"/>
  <c r="J114" i="4"/>
  <c r="R178" i="4"/>
  <c r="V178" i="4"/>
  <c r="M178" i="4"/>
  <c r="U178" i="4"/>
  <c r="J178" i="4"/>
  <c r="N230" i="4"/>
  <c r="M230" i="4"/>
  <c r="M270" i="4"/>
  <c r="T270" i="4"/>
  <c r="J270" i="4"/>
  <c r="P294" i="4"/>
  <c r="N294" i="4"/>
  <c r="H318" i="4"/>
  <c r="T318" i="4"/>
  <c r="T342" i="4"/>
  <c r="H342" i="4"/>
  <c r="V342" i="4"/>
  <c r="K366" i="4"/>
  <c r="U366" i="4"/>
  <c r="J366" i="4"/>
  <c r="S378" i="4"/>
  <c r="N378" i="4"/>
  <c r="N402" i="4"/>
  <c r="J402" i="4"/>
  <c r="S474" i="4"/>
  <c r="K474" i="4"/>
  <c r="Q8" i="4"/>
  <c r="O20" i="4"/>
  <c r="O114" i="4"/>
  <c r="P178" i="4"/>
  <c r="R230" i="4"/>
  <c r="O270" i="4"/>
  <c r="H294" i="4"/>
  <c r="N342" i="4"/>
  <c r="L366" i="4"/>
  <c r="U378" i="4"/>
  <c r="U402" i="4"/>
  <c r="V426" i="4"/>
  <c r="J450" i="4"/>
  <c r="L438" i="4"/>
  <c r="O58" i="4"/>
  <c r="R58" i="4"/>
  <c r="T140" i="4"/>
  <c r="Q140" i="4"/>
  <c r="N140" i="4"/>
  <c r="U204" i="4"/>
  <c r="T204" i="4"/>
  <c r="J204" i="4"/>
  <c r="R204" i="4"/>
  <c r="H204" i="4"/>
  <c r="S258" i="4"/>
  <c r="J258" i="4"/>
  <c r="R258" i="4"/>
  <c r="I258" i="4"/>
  <c r="T282" i="4"/>
  <c r="J282" i="4"/>
  <c r="S282" i="4"/>
  <c r="H282" i="4"/>
  <c r="T306" i="4"/>
  <c r="L306" i="4"/>
  <c r="U306" i="4"/>
  <c r="K306" i="4"/>
  <c r="O330" i="4"/>
  <c r="N330" i="4"/>
  <c r="P354" i="4"/>
  <c r="N354" i="4"/>
  <c r="O414" i="4"/>
  <c r="M414" i="4"/>
  <c r="N588" i="4"/>
  <c r="K588" i="4"/>
  <c r="U600" i="4"/>
  <c r="S600" i="4"/>
  <c r="I8" i="4"/>
  <c r="R8" i="4"/>
  <c r="R20" i="4"/>
  <c r="N84" i="4"/>
  <c r="Q114" i="4"/>
  <c r="S140" i="4"/>
  <c r="O178" i="4"/>
  <c r="K204" i="4"/>
  <c r="S230" i="4"/>
  <c r="K258" i="4"/>
  <c r="Q270" i="4"/>
  <c r="Q282" i="4"/>
  <c r="M294" i="4"/>
  <c r="M330" i="4"/>
  <c r="S342" i="4"/>
  <c r="R366" i="4"/>
  <c r="U414" i="4"/>
  <c r="U4" i="4"/>
  <c r="O4" i="4"/>
  <c r="J4" i="4"/>
  <c r="V4" i="4"/>
  <c r="I4" i="4"/>
  <c r="T4" i="4"/>
  <c r="P4" i="4"/>
  <c r="H4" i="4"/>
  <c r="N4" i="4"/>
  <c r="R28" i="4"/>
  <c r="N28" i="4"/>
  <c r="O28" i="4"/>
  <c r="U80" i="4"/>
  <c r="J80" i="4"/>
  <c r="V80" i="4"/>
  <c r="I80" i="4"/>
  <c r="R80" i="4"/>
  <c r="T148" i="4"/>
  <c r="O148" i="4"/>
  <c r="H148" i="4"/>
  <c r="N148" i="4"/>
  <c r="I148" i="4"/>
  <c r="V148" i="4"/>
  <c r="P148" i="4"/>
  <c r="K148" i="4"/>
  <c r="U148" i="4"/>
  <c r="U200" i="4"/>
  <c r="N200" i="4"/>
  <c r="I200" i="4"/>
  <c r="R200" i="4"/>
  <c r="S200" i="4"/>
  <c r="M200" i="4"/>
  <c r="L200" i="4"/>
  <c r="V254" i="4"/>
  <c r="P254" i="4"/>
  <c r="H254" i="4"/>
  <c r="O254" i="4"/>
  <c r="I254" i="4"/>
  <c r="T254" i="4"/>
  <c r="N254" i="4"/>
  <c r="U254" i="4"/>
  <c r="M254" i="4"/>
  <c r="R278" i="4"/>
  <c r="L278" i="4"/>
  <c r="T278" i="4"/>
  <c r="P278" i="4"/>
  <c r="I278" i="4"/>
  <c r="M278" i="4"/>
  <c r="V278" i="4"/>
  <c r="N278" i="4"/>
  <c r="U278" i="4"/>
  <c r="V326" i="4"/>
  <c r="P326" i="4"/>
  <c r="H326" i="4"/>
  <c r="S326" i="4"/>
  <c r="L326" i="4"/>
  <c r="O326" i="4"/>
  <c r="R326" i="4"/>
  <c r="I326" i="4"/>
  <c r="Q326" i="4"/>
  <c r="N326" i="4"/>
  <c r="R350" i="4"/>
  <c r="L350" i="4"/>
  <c r="S350" i="4"/>
  <c r="K350" i="4"/>
  <c r="T350" i="4"/>
  <c r="M350" i="4"/>
  <c r="Q350" i="4"/>
  <c r="I350" i="4"/>
  <c r="O350" i="4"/>
  <c r="P350" i="4"/>
  <c r="T386" i="4"/>
  <c r="P386" i="4"/>
  <c r="H386" i="4"/>
  <c r="S386" i="4"/>
  <c r="L386" i="4"/>
  <c r="V386" i="4"/>
  <c r="K386" i="4"/>
  <c r="R386" i="4"/>
  <c r="I386" i="4"/>
  <c r="Q386" i="4"/>
  <c r="O386" i="4"/>
  <c r="R410" i="4"/>
  <c r="L410" i="4"/>
  <c r="V410" i="4"/>
  <c r="M410" i="4"/>
  <c r="S410" i="4"/>
  <c r="K410" i="4"/>
  <c r="Q410" i="4"/>
  <c r="I410" i="4"/>
  <c r="T410" i="4"/>
  <c r="N410" i="4"/>
  <c r="O410" i="4"/>
  <c r="P410" i="4"/>
  <c r="R446" i="4"/>
  <c r="L446" i="4"/>
  <c r="T446" i="4"/>
  <c r="N446" i="4"/>
  <c r="V446" i="4"/>
  <c r="M446" i="4"/>
  <c r="S446" i="4"/>
  <c r="H446" i="4"/>
  <c r="Q446" i="4"/>
  <c r="I446" i="4"/>
  <c r="U446" i="4"/>
  <c r="O446" i="4"/>
  <c r="P446" i="4"/>
  <c r="Q508" i="4"/>
  <c r="K508" i="4"/>
  <c r="U508" i="4"/>
  <c r="O508" i="4"/>
  <c r="J508" i="4"/>
  <c r="N508" i="4"/>
  <c r="V508" i="4"/>
  <c r="H508" i="4"/>
  <c r="S508" i="4"/>
  <c r="I508" i="4"/>
  <c r="L508" i="4"/>
  <c r="P508" i="4"/>
  <c r="M508" i="4"/>
  <c r="S560" i="4"/>
  <c r="M560" i="4"/>
  <c r="R560" i="4"/>
  <c r="L560" i="4"/>
  <c r="T560" i="4"/>
  <c r="K560" i="4"/>
  <c r="P560" i="4"/>
  <c r="N560" i="4"/>
  <c r="H560" i="4"/>
  <c r="U560" i="4"/>
  <c r="I560" i="4"/>
  <c r="O560" i="4"/>
  <c r="J560" i="4"/>
  <c r="S596" i="4"/>
  <c r="M596" i="4"/>
  <c r="R596" i="4"/>
  <c r="L596" i="4"/>
  <c r="P596" i="4"/>
  <c r="U596" i="4"/>
  <c r="H596" i="4"/>
  <c r="Q596" i="4"/>
  <c r="I596" i="4"/>
  <c r="K596" i="4"/>
  <c r="J596" i="4"/>
  <c r="O596" i="4"/>
  <c r="T596" i="4"/>
  <c r="V596" i="4"/>
  <c r="S620" i="4"/>
  <c r="M620" i="4"/>
  <c r="R620" i="4"/>
  <c r="L620" i="4"/>
  <c r="Q620" i="4"/>
  <c r="H620" i="4"/>
  <c r="P620" i="4"/>
  <c r="N620" i="4"/>
  <c r="K620" i="4"/>
  <c r="J620" i="4"/>
  <c r="O620" i="4"/>
  <c r="T620" i="4"/>
  <c r="I620" i="4"/>
  <c r="S644" i="4"/>
  <c r="M644" i="4"/>
  <c r="R644" i="4"/>
  <c r="L644" i="4"/>
  <c r="P644" i="4"/>
  <c r="T644" i="4"/>
  <c r="K644" i="4"/>
  <c r="V644" i="4"/>
  <c r="J644" i="4"/>
  <c r="O644" i="4"/>
  <c r="N644" i="4"/>
  <c r="Q644" i="4"/>
  <c r="U644" i="4"/>
  <c r="S4" i="4"/>
  <c r="U28" i="4"/>
  <c r="N174" i="4"/>
  <c r="J200" i="4"/>
  <c r="R238" i="4"/>
  <c r="O266" i="4"/>
  <c r="I290" i="4"/>
  <c r="T290" i="4"/>
  <c r="N350" i="4"/>
  <c r="Q4" i="4"/>
  <c r="L28" i="4"/>
  <c r="N80" i="4"/>
  <c r="H110" i="4"/>
  <c r="J148" i="4"/>
  <c r="H174" i="4"/>
  <c r="K200" i="4"/>
  <c r="V200" i="4"/>
  <c r="R254" i="4"/>
  <c r="J278" i="4"/>
  <c r="U326" i="4"/>
  <c r="H350" i="4"/>
  <c r="N386" i="4"/>
  <c r="J446" i="4"/>
  <c r="U620" i="4"/>
  <c r="S14" i="4"/>
  <c r="M14" i="4"/>
  <c r="K14" i="4"/>
  <c r="R14" i="4"/>
  <c r="L14" i="4"/>
  <c r="Q14" i="4"/>
  <c r="U26" i="4"/>
  <c r="O26" i="4"/>
  <c r="J26" i="4"/>
  <c r="N26" i="4"/>
  <c r="I26" i="4"/>
  <c r="T26" i="4"/>
  <c r="P26" i="4"/>
  <c r="H26" i="4"/>
  <c r="V26" i="4"/>
  <c r="V52" i="4"/>
  <c r="N52" i="4"/>
  <c r="I52" i="4"/>
  <c r="R52" i="4"/>
  <c r="L52" i="4"/>
  <c r="S52" i="4"/>
  <c r="M52" i="4"/>
  <c r="R78" i="4"/>
  <c r="L78" i="4"/>
  <c r="U78" i="4"/>
  <c r="J78" i="4"/>
  <c r="Q78" i="4"/>
  <c r="K78" i="4"/>
  <c r="O78" i="4"/>
  <c r="T90" i="4"/>
  <c r="P90" i="4"/>
  <c r="H90" i="4"/>
  <c r="S90" i="4"/>
  <c r="M90" i="4"/>
  <c r="V90" i="4"/>
  <c r="N90" i="4"/>
  <c r="I90" i="4"/>
  <c r="Q120" i="4"/>
  <c r="J120" i="4"/>
  <c r="V120" i="4"/>
  <c r="K120" i="4"/>
  <c r="T120" i="4"/>
  <c r="O120" i="4"/>
  <c r="H120" i="4"/>
  <c r="P120" i="4"/>
  <c r="S146" i="4"/>
  <c r="M146" i="4"/>
  <c r="K146" i="4"/>
  <c r="R146" i="4"/>
  <c r="L146" i="4"/>
  <c r="Q146" i="4"/>
  <c r="V172" i="4"/>
  <c r="P172" i="4"/>
  <c r="K172" i="4"/>
  <c r="S172" i="4"/>
  <c r="M172" i="4"/>
  <c r="U172" i="4"/>
  <c r="N172" i="4"/>
  <c r="I172" i="4"/>
  <c r="Q198" i="4"/>
  <c r="K198" i="4"/>
  <c r="P198" i="4"/>
  <c r="T198" i="4"/>
  <c r="O198" i="4"/>
  <c r="J198" i="4"/>
  <c r="V198" i="4"/>
  <c r="H198" i="4"/>
  <c r="Q210" i="4"/>
  <c r="K210" i="4"/>
  <c r="U210" i="4"/>
  <c r="M210" i="4"/>
  <c r="R210" i="4"/>
  <c r="J210" i="4"/>
  <c r="S210" i="4"/>
  <c r="L210" i="4"/>
  <c r="S236" i="4"/>
  <c r="M236" i="4"/>
  <c r="O236" i="4"/>
  <c r="H236" i="4"/>
  <c r="T236" i="4"/>
  <c r="P236" i="4"/>
  <c r="I236" i="4"/>
  <c r="V236" i="4"/>
  <c r="N236" i="4"/>
  <c r="R252" i="4"/>
  <c r="L252" i="4"/>
  <c r="O252" i="4"/>
  <c r="H252" i="4"/>
  <c r="V252" i="4"/>
  <c r="T252" i="4"/>
  <c r="P252" i="4"/>
  <c r="I252" i="4"/>
  <c r="N252" i="4"/>
  <c r="R264" i="4"/>
  <c r="L264" i="4"/>
  <c r="V264" i="4"/>
  <c r="N264" i="4"/>
  <c r="S264" i="4"/>
  <c r="U264" i="4"/>
  <c r="M264" i="4"/>
  <c r="K264" i="4"/>
  <c r="V276" i="4"/>
  <c r="P276" i="4"/>
  <c r="H276" i="4"/>
  <c r="O276" i="4"/>
  <c r="I276" i="4"/>
  <c r="M276" i="4"/>
  <c r="T276" i="4"/>
  <c r="N276" i="4"/>
  <c r="U276" i="4"/>
  <c r="V288" i="4"/>
  <c r="P288" i="4"/>
  <c r="H288" i="4"/>
  <c r="U288" i="4"/>
  <c r="M288" i="4"/>
  <c r="R288" i="4"/>
  <c r="K288" i="4"/>
  <c r="S288" i="4"/>
  <c r="L288" i="4"/>
  <c r="V300" i="4"/>
  <c r="P300" i="4"/>
  <c r="H300" i="4"/>
  <c r="R300" i="4"/>
  <c r="K300" i="4"/>
  <c r="O300" i="4"/>
  <c r="Q300" i="4"/>
  <c r="J300" i="4"/>
  <c r="I300" i="4"/>
  <c r="T312" i="4"/>
  <c r="O312" i="4"/>
  <c r="J312" i="4"/>
  <c r="U312" i="4"/>
  <c r="M312" i="4"/>
  <c r="R312" i="4"/>
  <c r="H312" i="4"/>
  <c r="Q312" i="4"/>
  <c r="I312" i="4"/>
  <c r="P312" i="4"/>
  <c r="R324" i="4"/>
  <c r="L324" i="4"/>
  <c r="U324" i="4"/>
  <c r="M324" i="4"/>
  <c r="T324" i="4"/>
  <c r="N324" i="4"/>
  <c r="K324" i="4"/>
  <c r="H324" i="4"/>
  <c r="V324" i="4"/>
  <c r="J324" i="4"/>
  <c r="S324" i="4"/>
  <c r="V336" i="4"/>
  <c r="P336" i="4"/>
  <c r="H336" i="4"/>
  <c r="T336" i="4"/>
  <c r="N336" i="4"/>
  <c r="R336" i="4"/>
  <c r="J336" i="4"/>
  <c r="U336" i="4"/>
  <c r="K336" i="4"/>
  <c r="Q336" i="4"/>
  <c r="S336" i="4"/>
  <c r="I336" i="4"/>
  <c r="T348" i="4"/>
  <c r="P348" i="4"/>
  <c r="H348" i="4"/>
  <c r="S348" i="4"/>
  <c r="L348" i="4"/>
  <c r="R348" i="4"/>
  <c r="J348" i="4"/>
  <c r="M348" i="4"/>
  <c r="V348" i="4"/>
  <c r="U348" i="4"/>
  <c r="K348" i="4"/>
  <c r="I348" i="4"/>
  <c r="T360" i="4"/>
  <c r="P360" i="4"/>
  <c r="H360" i="4"/>
  <c r="Q360" i="4"/>
  <c r="J360" i="4"/>
  <c r="S360" i="4"/>
  <c r="K360" i="4"/>
  <c r="N360" i="4"/>
  <c r="U360" i="4"/>
  <c r="M360" i="4"/>
  <c r="L360" i="4"/>
  <c r="R372" i="4"/>
  <c r="L372" i="4"/>
  <c r="U372" i="4"/>
  <c r="P372" i="4"/>
  <c r="I372" i="4"/>
  <c r="Q372" i="4"/>
  <c r="H372" i="4"/>
  <c r="T372" i="4"/>
  <c r="K372" i="4"/>
  <c r="S372" i="4"/>
  <c r="V372" i="4"/>
  <c r="J372" i="4"/>
  <c r="R384" i="4"/>
  <c r="L384" i="4"/>
  <c r="V384" i="4"/>
  <c r="M384" i="4"/>
  <c r="Q384" i="4"/>
  <c r="H384" i="4"/>
  <c r="N384" i="4"/>
  <c r="T384" i="4"/>
  <c r="U384" i="4"/>
  <c r="K384" i="4"/>
  <c r="J384" i="4"/>
  <c r="T396" i="4"/>
  <c r="P396" i="4"/>
  <c r="H396" i="4"/>
  <c r="U396" i="4"/>
  <c r="N396" i="4"/>
  <c r="M396" i="4"/>
  <c r="S396" i="4"/>
  <c r="J396" i="4"/>
  <c r="Q396" i="4"/>
  <c r="R396" i="4"/>
  <c r="I396" i="4"/>
  <c r="O396" i="4"/>
  <c r="T408" i="4"/>
  <c r="P408" i="4"/>
  <c r="H408" i="4"/>
  <c r="S408" i="4"/>
  <c r="L408" i="4"/>
  <c r="N408" i="4"/>
  <c r="U408" i="4"/>
  <c r="K408" i="4"/>
  <c r="R408" i="4"/>
  <c r="Q408" i="4"/>
  <c r="V408" i="4"/>
  <c r="J408" i="4"/>
  <c r="I408" i="4"/>
  <c r="T420" i="4"/>
  <c r="P420" i="4"/>
  <c r="H420" i="4"/>
  <c r="R420" i="4"/>
  <c r="K420" i="4"/>
  <c r="Q420" i="4"/>
  <c r="J420" i="4"/>
  <c r="O420" i="4"/>
  <c r="N420" i="4"/>
  <c r="M420" i="4"/>
  <c r="U420" i="4"/>
  <c r="L420" i="4"/>
  <c r="I420" i="4"/>
  <c r="R432" i="4"/>
  <c r="L432" i="4"/>
  <c r="O432" i="4"/>
  <c r="H432" i="4"/>
  <c r="U432" i="4"/>
  <c r="P432" i="4"/>
  <c r="I432" i="4"/>
  <c r="N432" i="4"/>
  <c r="M432" i="4"/>
  <c r="S432" i="4"/>
  <c r="Q432" i="4"/>
  <c r="K432" i="4"/>
  <c r="J432" i="4"/>
  <c r="T444" i="4"/>
  <c r="P444" i="4"/>
  <c r="H444" i="4"/>
  <c r="U444" i="4"/>
  <c r="N444" i="4"/>
  <c r="V444" i="4"/>
  <c r="M444" i="4"/>
  <c r="L444" i="4"/>
  <c r="K444" i="4"/>
  <c r="S444" i="4"/>
  <c r="R444" i="4"/>
  <c r="Q444" i="4"/>
  <c r="O444" i="4"/>
  <c r="T456" i="4"/>
  <c r="P456" i="4"/>
  <c r="H456" i="4"/>
  <c r="Q456" i="4"/>
  <c r="J456" i="4"/>
  <c r="O456" i="4"/>
  <c r="I456" i="4"/>
  <c r="S456" i="4"/>
  <c r="R456" i="4"/>
  <c r="N456" i="4"/>
  <c r="K456" i="4"/>
  <c r="M456" i="4"/>
  <c r="L456" i="4"/>
  <c r="R468" i="4"/>
  <c r="L468" i="4"/>
  <c r="S468" i="4"/>
  <c r="K468" i="4"/>
  <c r="Q468" i="4"/>
  <c r="J468" i="4"/>
  <c r="P468" i="4"/>
  <c r="N468" i="4"/>
  <c r="U468" i="4"/>
  <c r="I468" i="4"/>
  <c r="T468" i="4"/>
  <c r="V468" i="4"/>
  <c r="O468" i="4"/>
  <c r="T480" i="4"/>
  <c r="P480" i="4"/>
  <c r="H480" i="4"/>
  <c r="U480" i="4"/>
  <c r="N480" i="4"/>
  <c r="V480" i="4"/>
  <c r="M480" i="4"/>
  <c r="K480" i="4"/>
  <c r="S480" i="4"/>
  <c r="J480" i="4"/>
  <c r="R480" i="4"/>
  <c r="O480" i="4"/>
  <c r="Q480" i="4"/>
  <c r="L480" i="4"/>
  <c r="Q506" i="4"/>
  <c r="P506" i="4"/>
  <c r="H506" i="4"/>
  <c r="T506" i="4"/>
  <c r="S506" i="4"/>
  <c r="M506" i="4"/>
  <c r="K506" i="4"/>
  <c r="Q532" i="4"/>
  <c r="K532" i="4"/>
  <c r="U532" i="4"/>
  <c r="O532" i="4"/>
  <c r="J532" i="4"/>
  <c r="T532" i="4"/>
  <c r="M532" i="4"/>
  <c r="V532" i="4"/>
  <c r="H532" i="4"/>
  <c r="S532" i="4"/>
  <c r="I532" i="4"/>
  <c r="R532" i="4"/>
  <c r="L532" i="4"/>
  <c r="P558" i="4"/>
  <c r="M558" i="4"/>
  <c r="H558" i="4"/>
  <c r="K558" i="4"/>
  <c r="S558" i="4"/>
  <c r="T558" i="4"/>
  <c r="R570" i="4"/>
  <c r="O570" i="4"/>
  <c r="J570" i="4"/>
  <c r="N570" i="4"/>
  <c r="L570" i="4"/>
  <c r="U570" i="4"/>
  <c r="V582" i="4"/>
  <c r="H582" i="4"/>
  <c r="S582" i="4"/>
  <c r="K582" i="4"/>
  <c r="Q582" i="4"/>
  <c r="V594" i="4"/>
  <c r="Q594" i="4"/>
  <c r="M594" i="4"/>
  <c r="H594" i="4"/>
  <c r="P606" i="4"/>
  <c r="K606" i="4"/>
  <c r="S606" i="4"/>
  <c r="R618" i="4"/>
  <c r="N618" i="4"/>
  <c r="J618" i="4"/>
  <c r="T618" i="4"/>
  <c r="V630" i="4"/>
  <c r="Q630" i="4"/>
  <c r="M630" i="4"/>
  <c r="H630" i="4"/>
  <c r="S642" i="4"/>
  <c r="Q642" i="4"/>
  <c r="M642" i="4"/>
  <c r="K642" i="4"/>
  <c r="P642" i="4"/>
  <c r="H642" i="4"/>
  <c r="L16" i="4"/>
  <c r="I16" i="4"/>
  <c r="U16" i="4"/>
  <c r="J16" i="4"/>
  <c r="V16" i="4"/>
  <c r="N54" i="4"/>
  <c r="U54" i="4"/>
  <c r="L54" i="4"/>
  <c r="J54" i="4"/>
  <c r="V110" i="4"/>
  <c r="N110" i="4"/>
  <c r="I110" i="4"/>
  <c r="R110" i="4"/>
  <c r="S110" i="4"/>
  <c r="M110" i="4"/>
  <c r="L110" i="4"/>
  <c r="R174" i="4"/>
  <c r="L174" i="4"/>
  <c r="T174" i="4"/>
  <c r="Q174" i="4"/>
  <c r="K174" i="4"/>
  <c r="O174" i="4"/>
  <c r="J174" i="4"/>
  <c r="T238" i="4"/>
  <c r="O238" i="4"/>
  <c r="J238" i="4"/>
  <c r="P238" i="4"/>
  <c r="I238" i="4"/>
  <c r="V238" i="4"/>
  <c r="N238" i="4"/>
  <c r="U238" i="4"/>
  <c r="M238" i="4"/>
  <c r="V266" i="4"/>
  <c r="P266" i="4"/>
  <c r="H266" i="4"/>
  <c r="U266" i="4"/>
  <c r="M266" i="4"/>
  <c r="R266" i="4"/>
  <c r="S266" i="4"/>
  <c r="L266" i="4"/>
  <c r="K266" i="4"/>
  <c r="R290" i="4"/>
  <c r="L290" i="4"/>
  <c r="U290" i="4"/>
  <c r="M290" i="4"/>
  <c r="S290" i="4"/>
  <c r="K290" i="4"/>
  <c r="Q290" i="4"/>
  <c r="J290" i="4"/>
  <c r="S314" i="4"/>
  <c r="M314" i="4"/>
  <c r="U314" i="4"/>
  <c r="L314" i="4"/>
  <c r="V314" i="4"/>
  <c r="K314" i="4"/>
  <c r="Q314" i="4"/>
  <c r="R314" i="4"/>
  <c r="J314" i="4"/>
  <c r="H314" i="4"/>
  <c r="R338" i="4"/>
  <c r="L338" i="4"/>
  <c r="V338" i="4"/>
  <c r="N338" i="4"/>
  <c r="U338" i="4"/>
  <c r="K338" i="4"/>
  <c r="O338" i="4"/>
  <c r="P338" i="4"/>
  <c r="M338" i="4"/>
  <c r="T374" i="4"/>
  <c r="P374" i="4"/>
  <c r="H374" i="4"/>
  <c r="U374" i="4"/>
  <c r="N374" i="4"/>
  <c r="S374" i="4"/>
  <c r="K374" i="4"/>
  <c r="Q374" i="4"/>
  <c r="O374" i="4"/>
  <c r="M374" i="4"/>
  <c r="R398" i="4"/>
  <c r="L398" i="4"/>
  <c r="T398" i="4"/>
  <c r="N398" i="4"/>
  <c r="O398" i="4"/>
  <c r="I398" i="4"/>
  <c r="P398" i="4"/>
  <c r="K398" i="4"/>
  <c r="V398" i="4"/>
  <c r="J398" i="4"/>
  <c r="M398" i="4"/>
  <c r="U398" i="4"/>
  <c r="T434" i="4"/>
  <c r="P434" i="4"/>
  <c r="H434" i="4"/>
  <c r="O434" i="4"/>
  <c r="I434" i="4"/>
  <c r="U434" i="4"/>
  <c r="N434" i="4"/>
  <c r="V434" i="4"/>
  <c r="K434" i="4"/>
  <c r="S434" i="4"/>
  <c r="J434" i="4"/>
  <c r="R434" i="4"/>
  <c r="Q434" i="4"/>
  <c r="M434" i="4"/>
  <c r="L434" i="4"/>
  <c r="T458" i="4"/>
  <c r="P458" i="4"/>
  <c r="H458" i="4"/>
  <c r="V458" i="4"/>
  <c r="N458" i="4"/>
  <c r="I458" i="4"/>
  <c r="M458" i="4"/>
  <c r="Q458" i="4"/>
  <c r="O458" i="4"/>
  <c r="K458" i="4"/>
  <c r="J458" i="4"/>
  <c r="U458" i="4"/>
  <c r="S458" i="4"/>
  <c r="R458" i="4"/>
  <c r="R470" i="4"/>
  <c r="L470" i="4"/>
  <c r="Q470" i="4"/>
  <c r="K470" i="4"/>
  <c r="U470" i="4"/>
  <c r="N470" i="4"/>
  <c r="T470" i="4"/>
  <c r="J470" i="4"/>
  <c r="V470" i="4"/>
  <c r="H470" i="4"/>
  <c r="S470" i="4"/>
  <c r="I470" i="4"/>
  <c r="O470" i="4"/>
  <c r="Q534" i="4"/>
  <c r="K534" i="4"/>
  <c r="U534" i="4"/>
  <c r="O534" i="4"/>
  <c r="J534" i="4"/>
  <c r="V534" i="4"/>
  <c r="L534" i="4"/>
  <c r="P534" i="4"/>
  <c r="N534" i="4"/>
  <c r="T534" i="4"/>
  <c r="S534" i="4"/>
  <c r="I534" i="4"/>
  <c r="R534" i="4"/>
  <c r="T584" i="4"/>
  <c r="O584" i="4"/>
  <c r="J584" i="4"/>
  <c r="V584" i="4"/>
  <c r="P584" i="4"/>
  <c r="H584" i="4"/>
  <c r="N584" i="4"/>
  <c r="M584" i="4"/>
  <c r="L584" i="4"/>
  <c r="R584" i="4"/>
  <c r="Q584" i="4"/>
  <c r="S584" i="4"/>
  <c r="K584" i="4"/>
  <c r="I584" i="4"/>
  <c r="T608" i="4"/>
  <c r="O608" i="4"/>
  <c r="J608" i="4"/>
  <c r="V608" i="4"/>
  <c r="P608" i="4"/>
  <c r="H608" i="4"/>
  <c r="R608" i="4"/>
  <c r="I608" i="4"/>
  <c r="S608" i="4"/>
  <c r="Q608" i="4"/>
  <c r="U608" i="4"/>
  <c r="K608" i="4"/>
  <c r="N608" i="4"/>
  <c r="R16" i="4"/>
  <c r="R54" i="4"/>
  <c r="K110" i="4"/>
  <c r="M148" i="4"/>
  <c r="J254" i="4"/>
  <c r="O278" i="4"/>
  <c r="N314" i="4"/>
  <c r="Q338" i="4"/>
  <c r="S398" i="4"/>
  <c r="K4" i="4"/>
  <c r="V54" i="4"/>
  <c r="P110" i="4"/>
  <c r="Q148" i="4"/>
  <c r="P174" i="4"/>
  <c r="P200" i="4"/>
  <c r="S238" i="4"/>
  <c r="K254" i="4"/>
  <c r="Q266" i="4"/>
  <c r="Q278" i="4"/>
  <c r="H290" i="4"/>
  <c r="P314" i="4"/>
  <c r="J326" i="4"/>
  <c r="S338" i="4"/>
  <c r="V350" i="4"/>
  <c r="I374" i="4"/>
  <c r="H410" i="4"/>
  <c r="L4" i="4"/>
  <c r="I28" i="4"/>
  <c r="O110" i="4"/>
  <c r="R148" i="4"/>
  <c r="S174" i="4"/>
  <c r="O200" i="4"/>
  <c r="H238" i="4"/>
  <c r="L254" i="4"/>
  <c r="T266" i="4"/>
  <c r="S278" i="4"/>
  <c r="N290" i="4"/>
  <c r="O314" i="4"/>
  <c r="K326" i="4"/>
  <c r="T338" i="4"/>
  <c r="U350" i="4"/>
  <c r="J374" i="4"/>
  <c r="J386" i="4"/>
  <c r="J410" i="4"/>
  <c r="R508" i="4"/>
  <c r="Q560" i="4"/>
  <c r="U584" i="4"/>
  <c r="L458" i="4"/>
  <c r="M470" i="4"/>
  <c r="I644" i="4"/>
  <c r="M4" i="4"/>
  <c r="J28" i="4"/>
  <c r="L80" i="4"/>
  <c r="Q110" i="4"/>
  <c r="S148" i="4"/>
  <c r="I174" i="4"/>
  <c r="U174" i="4"/>
  <c r="Q200" i="4"/>
  <c r="K238" i="4"/>
  <c r="Q254" i="4"/>
  <c r="I266" i="4"/>
  <c r="H278" i="4"/>
  <c r="P290" i="4"/>
  <c r="T314" i="4"/>
  <c r="M326" i="4"/>
  <c r="I338" i="4"/>
  <c r="L374" i="4"/>
  <c r="M386" i="4"/>
  <c r="U410" i="4"/>
  <c r="T508" i="4"/>
  <c r="V560" i="4"/>
  <c r="N596" i="4"/>
  <c r="L608" i="4"/>
  <c r="P470" i="4"/>
  <c r="P582" i="4"/>
  <c r="H644" i="4"/>
  <c r="S240" i="4"/>
  <c r="M240" i="4"/>
  <c r="R268" i="4"/>
  <c r="L268" i="4"/>
  <c r="V292" i="4"/>
  <c r="P292" i="4"/>
  <c r="H292" i="4"/>
  <c r="T316" i="4"/>
  <c r="O316" i="4"/>
  <c r="J316" i="4"/>
  <c r="S316" i="4"/>
  <c r="L316" i="4"/>
  <c r="V340" i="4"/>
  <c r="P340" i="4"/>
  <c r="H340" i="4"/>
  <c r="U340" i="4"/>
  <c r="M340" i="4"/>
  <c r="N340" i="4"/>
  <c r="R364" i="4"/>
  <c r="L364" i="4"/>
  <c r="O364" i="4"/>
  <c r="H364" i="4"/>
  <c r="T364" i="4"/>
  <c r="M364" i="4"/>
  <c r="R388" i="4"/>
  <c r="L388" i="4"/>
  <c r="S388" i="4"/>
  <c r="K388" i="4"/>
  <c r="U388" i="4"/>
  <c r="N388" i="4"/>
  <c r="T412" i="4"/>
  <c r="P412" i="4"/>
  <c r="H412" i="4"/>
  <c r="S412" i="4"/>
  <c r="L412" i="4"/>
  <c r="R412" i="4"/>
  <c r="K412" i="4"/>
  <c r="N412" i="4"/>
  <c r="R436" i="4"/>
  <c r="L436" i="4"/>
  <c r="U436" i="4"/>
  <c r="P436" i="4"/>
  <c r="I436" i="4"/>
  <c r="T436" i="4"/>
  <c r="N436" i="4"/>
  <c r="Q436" i="4"/>
  <c r="O436" i="4"/>
  <c r="R460" i="4"/>
  <c r="L460" i="4"/>
  <c r="O460" i="4"/>
  <c r="H460" i="4"/>
  <c r="U460" i="4"/>
  <c r="P460" i="4"/>
  <c r="I460" i="4"/>
  <c r="N460" i="4"/>
  <c r="M460" i="4"/>
  <c r="K498" i="4"/>
  <c r="T498" i="4"/>
  <c r="H498" i="4"/>
  <c r="M498" i="4"/>
  <c r="S498" i="4"/>
  <c r="V536" i="4"/>
  <c r="N536" i="4"/>
  <c r="I536" i="4"/>
  <c r="S536" i="4"/>
  <c r="M536" i="4"/>
  <c r="O536" i="4"/>
  <c r="Q536" i="4"/>
  <c r="P536" i="4"/>
  <c r="U536" i="4"/>
  <c r="H536" i="4"/>
  <c r="T536" i="4"/>
  <c r="P574" i="4"/>
  <c r="M574" i="4"/>
  <c r="K574" i="4"/>
  <c r="V574" i="4"/>
  <c r="S574" i="4"/>
  <c r="Q574" i="4"/>
  <c r="U610" i="4"/>
  <c r="L610" i="4"/>
  <c r="O610" i="4"/>
  <c r="I610" i="4"/>
  <c r="K622" i="4"/>
  <c r="S622" i="4"/>
  <c r="O646" i="4"/>
  <c r="N646" i="4"/>
  <c r="I646" i="4"/>
  <c r="U646" i="4"/>
  <c r="R646" i="4"/>
  <c r="P30" i="4"/>
  <c r="Q82" i="4"/>
  <c r="P108" i="4"/>
  <c r="K112" i="4"/>
  <c r="M176" i="4"/>
  <c r="H202" i="4"/>
  <c r="V202" i="4"/>
  <c r="I228" i="4"/>
  <c r="T228" i="4"/>
  <c r="L240" i="4"/>
  <c r="U240" i="4"/>
  <c r="M256" i="4"/>
  <c r="U256" i="4"/>
  <c r="L280" i="4"/>
  <c r="S280" i="4"/>
  <c r="Q292" i="4"/>
  <c r="I304" i="4"/>
  <c r="T304" i="4"/>
  <c r="K316" i="4"/>
  <c r="U316" i="4"/>
  <c r="J328" i="4"/>
  <c r="V328" i="4"/>
  <c r="H376" i="4"/>
  <c r="S376" i="4"/>
  <c r="M412" i="4"/>
  <c r="I424" i="4"/>
  <c r="M436" i="4"/>
  <c r="K460" i="4"/>
  <c r="K536" i="4"/>
  <c r="Q634" i="4"/>
  <c r="T646" i="4"/>
  <c r="H574" i="4"/>
  <c r="T654" i="4"/>
  <c r="K654" i="4"/>
  <c r="V654" i="4"/>
  <c r="H654" i="4"/>
  <c r="S654" i="4"/>
  <c r="Q654" i="4"/>
  <c r="M654" i="4"/>
  <c r="T230" i="4"/>
  <c r="O230" i="4"/>
  <c r="J230" i="4"/>
  <c r="V258" i="4"/>
  <c r="P258" i="4"/>
  <c r="H258" i="4"/>
  <c r="V270" i="4"/>
  <c r="P270" i="4"/>
  <c r="H270" i="4"/>
  <c r="R282" i="4"/>
  <c r="L282" i="4"/>
  <c r="R294" i="4"/>
  <c r="L294" i="4"/>
  <c r="V306" i="4"/>
  <c r="P306" i="4"/>
  <c r="H306" i="4"/>
  <c r="V318" i="4"/>
  <c r="P318" i="4"/>
  <c r="U318" i="4"/>
  <c r="M318" i="4"/>
  <c r="S318" i="4"/>
  <c r="K318" i="4"/>
  <c r="V330" i="4"/>
  <c r="P330" i="4"/>
  <c r="H330" i="4"/>
  <c r="R330" i="4"/>
  <c r="K330" i="4"/>
  <c r="U330" i="4"/>
  <c r="L330" i="4"/>
  <c r="R342" i="4"/>
  <c r="L342" i="4"/>
  <c r="U342" i="4"/>
  <c r="M342" i="4"/>
  <c r="O342" i="4"/>
  <c r="I342" i="4"/>
  <c r="R354" i="4"/>
  <c r="L354" i="4"/>
  <c r="Q354" i="4"/>
  <c r="J354" i="4"/>
  <c r="O354" i="4"/>
  <c r="I354" i="4"/>
  <c r="T366" i="4"/>
  <c r="P366" i="4"/>
  <c r="H366" i="4"/>
  <c r="O366" i="4"/>
  <c r="I366" i="4"/>
  <c r="N366" i="4"/>
  <c r="T378" i="4"/>
  <c r="P378" i="4"/>
  <c r="H378" i="4"/>
  <c r="V378" i="4"/>
  <c r="M378" i="4"/>
  <c r="O378" i="4"/>
  <c r="T390" i="4"/>
  <c r="P390" i="4"/>
  <c r="H390" i="4"/>
  <c r="R390" i="4"/>
  <c r="K390" i="4"/>
  <c r="O390" i="4"/>
  <c r="R402" i="4"/>
  <c r="L402" i="4"/>
  <c r="V402" i="4"/>
  <c r="M402" i="4"/>
  <c r="T402" i="4"/>
  <c r="K402" i="4"/>
  <c r="R414" i="4"/>
  <c r="L414" i="4"/>
  <c r="S414" i="4"/>
  <c r="K414" i="4"/>
  <c r="Q414" i="4"/>
  <c r="J414" i="4"/>
  <c r="T414" i="4"/>
  <c r="H414" i="4"/>
  <c r="T426" i="4"/>
  <c r="P426" i="4"/>
  <c r="H426" i="4"/>
  <c r="Q426" i="4"/>
  <c r="J426" i="4"/>
  <c r="O426" i="4"/>
  <c r="I426" i="4"/>
  <c r="S426" i="4"/>
  <c r="R426" i="4"/>
  <c r="V438" i="4"/>
  <c r="N438" i="4"/>
  <c r="I438" i="4"/>
  <c r="S438" i="4"/>
  <c r="M438" i="4"/>
  <c r="R438" i="4"/>
  <c r="J438" i="4"/>
  <c r="Q438" i="4"/>
  <c r="O438" i="4"/>
  <c r="T438" i="4"/>
  <c r="P438" i="4"/>
  <c r="T450" i="4"/>
  <c r="P450" i="4"/>
  <c r="H450" i="4"/>
  <c r="V450" i="4"/>
  <c r="M450" i="4"/>
  <c r="S450" i="4"/>
  <c r="L450" i="4"/>
  <c r="O450" i="4"/>
  <c r="N450" i="4"/>
  <c r="R462" i="4"/>
  <c r="L462" i="4"/>
  <c r="Q462" i="4"/>
  <c r="K462" i="4"/>
  <c r="O462" i="4"/>
  <c r="I462" i="4"/>
  <c r="U462" i="4"/>
  <c r="M462" i="4"/>
  <c r="T462" i="4"/>
  <c r="J462" i="4"/>
  <c r="N462" i="4"/>
  <c r="H462" i="4"/>
  <c r="T474" i="4"/>
  <c r="P474" i="4"/>
  <c r="H474" i="4"/>
  <c r="V474" i="4"/>
  <c r="N474" i="4"/>
  <c r="I474" i="4"/>
  <c r="Q474" i="4"/>
  <c r="R474" i="4"/>
  <c r="O474" i="4"/>
  <c r="J474" i="4"/>
  <c r="U474" i="4"/>
  <c r="U500" i="4"/>
  <c r="Q500" i="4"/>
  <c r="K500" i="4"/>
  <c r="V500" i="4"/>
  <c r="M500" i="4"/>
  <c r="S500" i="4"/>
  <c r="L500" i="4"/>
  <c r="O500" i="4"/>
  <c r="P500" i="4"/>
  <c r="V538" i="4"/>
  <c r="N538" i="4"/>
  <c r="I538" i="4"/>
  <c r="S538" i="4"/>
  <c r="M538" i="4"/>
  <c r="P538" i="4"/>
  <c r="U538" i="4"/>
  <c r="K538" i="4"/>
  <c r="T538" i="4"/>
  <c r="J538" i="4"/>
  <c r="R538" i="4"/>
  <c r="U564" i="4"/>
  <c r="O564" i="4"/>
  <c r="J564" i="4"/>
  <c r="T564" i="4"/>
  <c r="P564" i="4"/>
  <c r="H564" i="4"/>
  <c r="N564" i="4"/>
  <c r="V564" i="4"/>
  <c r="K564" i="4"/>
  <c r="S564" i="4"/>
  <c r="I564" i="4"/>
  <c r="L564" i="4"/>
  <c r="T576" i="4"/>
  <c r="O576" i="4"/>
  <c r="J576" i="4"/>
  <c r="V576" i="4"/>
  <c r="P576" i="4"/>
  <c r="H576" i="4"/>
  <c r="N576" i="4"/>
  <c r="L576" i="4"/>
  <c r="U576" i="4"/>
  <c r="K576" i="4"/>
  <c r="S576" i="4"/>
  <c r="S588" i="4"/>
  <c r="M588" i="4"/>
  <c r="R588" i="4"/>
  <c r="L588" i="4"/>
  <c r="Q588" i="4"/>
  <c r="H588" i="4"/>
  <c r="V588" i="4"/>
  <c r="J588" i="4"/>
  <c r="U588" i="4"/>
  <c r="I588" i="4"/>
  <c r="O588" i="4"/>
  <c r="P588" i="4"/>
  <c r="T600" i="4"/>
  <c r="O600" i="4"/>
  <c r="J600" i="4"/>
  <c r="V600" i="4"/>
  <c r="P600" i="4"/>
  <c r="H600" i="4"/>
  <c r="R600" i="4"/>
  <c r="I600" i="4"/>
  <c r="N600" i="4"/>
  <c r="M600" i="4"/>
  <c r="L600" i="4"/>
  <c r="K600" i="4"/>
  <c r="S612" i="4"/>
  <c r="M612" i="4"/>
  <c r="R612" i="4"/>
  <c r="L612" i="4"/>
  <c r="V612" i="4"/>
  <c r="K612" i="4"/>
  <c r="P612" i="4"/>
  <c r="N612" i="4"/>
  <c r="T612" i="4"/>
  <c r="I612" i="4"/>
  <c r="U612" i="4"/>
  <c r="T624" i="4"/>
  <c r="O624" i="4"/>
  <c r="J624" i="4"/>
  <c r="V624" i="4"/>
  <c r="P624" i="4"/>
  <c r="H624" i="4"/>
  <c r="U624" i="4"/>
  <c r="L624" i="4"/>
  <c r="K624" i="4"/>
  <c r="S624" i="4"/>
  <c r="I624" i="4"/>
  <c r="N624" i="4"/>
  <c r="M624" i="4"/>
  <c r="S636" i="4"/>
  <c r="M636" i="4"/>
  <c r="R636" i="4"/>
  <c r="L636" i="4"/>
  <c r="Q636" i="4"/>
  <c r="H636" i="4"/>
  <c r="N636" i="4"/>
  <c r="T636" i="4"/>
  <c r="K636" i="4"/>
  <c r="I636" i="4"/>
  <c r="V636" i="4"/>
  <c r="T648" i="4"/>
  <c r="O648" i="4"/>
  <c r="J648" i="4"/>
  <c r="V648" i="4"/>
  <c r="P648" i="4"/>
  <c r="H648" i="4"/>
  <c r="R648" i="4"/>
  <c r="I648" i="4"/>
  <c r="S648" i="4"/>
  <c r="Q648" i="4"/>
  <c r="N648" i="4"/>
  <c r="M648" i="4"/>
  <c r="L6" i="4"/>
  <c r="R6" i="4"/>
  <c r="H8" i="4"/>
  <c r="P8" i="4"/>
  <c r="T8" i="4"/>
  <c r="M18" i="4"/>
  <c r="S18" i="4"/>
  <c r="L20" i="4"/>
  <c r="J30" i="4"/>
  <c r="O30" i="4"/>
  <c r="U30" i="4"/>
  <c r="I56" i="4"/>
  <c r="N56" i="4"/>
  <c r="V56" i="4"/>
  <c r="N58" i="4"/>
  <c r="L82" i="4"/>
  <c r="R82" i="4"/>
  <c r="J84" i="4"/>
  <c r="U84" i="4"/>
  <c r="H108" i="4"/>
  <c r="O108" i="4"/>
  <c r="U108" i="4"/>
  <c r="H112" i="4"/>
  <c r="O112" i="4"/>
  <c r="U112" i="4"/>
  <c r="M114" i="4"/>
  <c r="S114" i="4"/>
  <c r="L138" i="4"/>
  <c r="R138" i="4"/>
  <c r="K140" i="4"/>
  <c r="P140" i="4"/>
  <c r="V140" i="4"/>
  <c r="L150" i="4"/>
  <c r="R150" i="4"/>
  <c r="I176" i="4"/>
  <c r="N176" i="4"/>
  <c r="U176" i="4"/>
  <c r="K178" i="4"/>
  <c r="Q178" i="4"/>
  <c r="J202" i="4"/>
  <c r="O202" i="4"/>
  <c r="T202" i="4"/>
  <c r="M204" i="4"/>
  <c r="S204" i="4"/>
  <c r="H228" i="4"/>
  <c r="I230" i="4"/>
  <c r="P230" i="4"/>
  <c r="N240" i="4"/>
  <c r="V240" i="4"/>
  <c r="N256" i="4"/>
  <c r="M258" i="4"/>
  <c r="U258" i="4"/>
  <c r="K268" i="4"/>
  <c r="S268" i="4"/>
  <c r="K270" i="4"/>
  <c r="R270" i="4"/>
  <c r="M280" i="4"/>
  <c r="M282" i="4"/>
  <c r="U282" i="4"/>
  <c r="K292" i="4"/>
  <c r="R292" i="4"/>
  <c r="J294" i="4"/>
  <c r="Q294" i="4"/>
  <c r="H304" i="4"/>
  <c r="I306" i="4"/>
  <c r="O306" i="4"/>
  <c r="M316" i="4"/>
  <c r="V316" i="4"/>
  <c r="O318" i="4"/>
  <c r="M328" i="4"/>
  <c r="Q330" i="4"/>
  <c r="J340" i="4"/>
  <c r="S340" i="4"/>
  <c r="P342" i="4"/>
  <c r="L352" i="4"/>
  <c r="S354" i="4"/>
  <c r="I364" i="4"/>
  <c r="S364" i="4"/>
  <c r="M366" i="4"/>
  <c r="J376" i="4"/>
  <c r="Q378" i="4"/>
  <c r="M388" i="4"/>
  <c r="I390" i="4"/>
  <c r="S390" i="4"/>
  <c r="I400" i="4"/>
  <c r="P402" i="4"/>
  <c r="O412" i="4"/>
  <c r="N414" i="4"/>
  <c r="M426" i="4"/>
  <c r="S436" i="4"/>
  <c r="U450" i="4"/>
  <c r="Q460" i="4"/>
  <c r="N500" i="4"/>
  <c r="L536" i="4"/>
  <c r="R564" i="4"/>
  <c r="Q576" i="4"/>
  <c r="J612" i="4"/>
  <c r="R624" i="4"/>
  <c r="L474" i="4"/>
  <c r="P498" i="4"/>
  <c r="L538" i="4"/>
  <c r="N598" i="4"/>
  <c r="K648" i="4"/>
  <c r="S228" i="4"/>
  <c r="M228" i="4"/>
  <c r="R256" i="4"/>
  <c r="L256" i="4"/>
  <c r="V280" i="4"/>
  <c r="P280" i="4"/>
  <c r="H280" i="4"/>
  <c r="R304" i="4"/>
  <c r="L304" i="4"/>
  <c r="R328" i="4"/>
  <c r="L328" i="4"/>
  <c r="S328" i="4"/>
  <c r="K328" i="4"/>
  <c r="Q328" i="4"/>
  <c r="H328" i="4"/>
  <c r="T352" i="4"/>
  <c r="P352" i="4"/>
  <c r="H352" i="4"/>
  <c r="R352" i="4"/>
  <c r="K352" i="4"/>
  <c r="N352" i="4"/>
  <c r="R376" i="4"/>
  <c r="L376" i="4"/>
  <c r="T376" i="4"/>
  <c r="N376" i="4"/>
  <c r="U376" i="4"/>
  <c r="M376" i="4"/>
  <c r="T400" i="4"/>
  <c r="P400" i="4"/>
  <c r="H400" i="4"/>
  <c r="V400" i="4"/>
  <c r="M400" i="4"/>
  <c r="R400" i="4"/>
  <c r="J400" i="4"/>
  <c r="R424" i="4"/>
  <c r="L424" i="4"/>
  <c r="Q424" i="4"/>
  <c r="J424" i="4"/>
  <c r="O424" i="4"/>
  <c r="H424" i="4"/>
  <c r="U424" i="4"/>
  <c r="M424" i="4"/>
  <c r="T424" i="4"/>
  <c r="K424" i="4"/>
  <c r="N448" i="4"/>
  <c r="L448" i="4"/>
  <c r="R448" i="4"/>
  <c r="V448" i="4"/>
  <c r="O448" i="4"/>
  <c r="T472" i="4"/>
  <c r="P472" i="4"/>
  <c r="H472" i="4"/>
  <c r="R472" i="4"/>
  <c r="K472" i="4"/>
  <c r="Q472" i="4"/>
  <c r="J472" i="4"/>
  <c r="U472" i="4"/>
  <c r="L472" i="4"/>
  <c r="V472" i="4"/>
  <c r="I472" i="4"/>
  <c r="N510" i="4"/>
  <c r="L510" i="4"/>
  <c r="I510" i="4"/>
  <c r="O510" i="4"/>
  <c r="J510" i="4"/>
  <c r="R510" i="4"/>
  <c r="L562" i="4"/>
  <c r="U562" i="4"/>
  <c r="J562" i="4"/>
  <c r="N562" i="4"/>
  <c r="O562" i="4"/>
  <c r="I562" i="4"/>
  <c r="V562" i="4"/>
  <c r="R586" i="4"/>
  <c r="O586" i="4"/>
  <c r="L586" i="4"/>
  <c r="I586" i="4"/>
  <c r="U586" i="4"/>
  <c r="N586" i="4"/>
  <c r="T634" i="4"/>
  <c r="O634" i="4"/>
  <c r="J634" i="4"/>
  <c r="V634" i="4"/>
  <c r="P634" i="4"/>
  <c r="H634" i="4"/>
  <c r="U634" i="4"/>
  <c r="L634" i="4"/>
  <c r="N634" i="4"/>
  <c r="M634" i="4"/>
  <c r="I634" i="4"/>
  <c r="K6" i="4"/>
  <c r="Q6" i="4"/>
  <c r="L18" i="4"/>
  <c r="R18" i="4"/>
  <c r="H30" i="4"/>
  <c r="T30" i="4"/>
  <c r="M56" i="4"/>
  <c r="S56" i="4"/>
  <c r="K82" i="4"/>
  <c r="K108" i="4"/>
  <c r="T108" i="4"/>
  <c r="P112" i="4"/>
  <c r="T112" i="4"/>
  <c r="K138" i="4"/>
  <c r="Q138" i="4"/>
  <c r="K150" i="4"/>
  <c r="Q150" i="4"/>
  <c r="S176" i="4"/>
  <c r="P202" i="4"/>
  <c r="P228" i="4"/>
  <c r="J268" i="4"/>
  <c r="Q268" i="4"/>
  <c r="J292" i="4"/>
  <c r="P304" i="4"/>
  <c r="I340" i="4"/>
  <c r="R340" i="4"/>
  <c r="J352" i="4"/>
  <c r="V352" i="4"/>
  <c r="Q364" i="4"/>
  <c r="J388" i="4"/>
  <c r="T388" i="4"/>
  <c r="Q400" i="4"/>
  <c r="M6" i="4"/>
  <c r="J8" i="4"/>
  <c r="O8" i="4"/>
  <c r="I18" i="4"/>
  <c r="N18" i="4"/>
  <c r="K30" i="4"/>
  <c r="H56" i="4"/>
  <c r="P56" i="4"/>
  <c r="M82" i="4"/>
  <c r="J108" i="4"/>
  <c r="J112" i="4"/>
  <c r="I114" i="4"/>
  <c r="N114" i="4"/>
  <c r="M138" i="4"/>
  <c r="H140" i="4"/>
  <c r="O140" i="4"/>
  <c r="M150" i="4"/>
  <c r="K176" i="4"/>
  <c r="P176" i="4"/>
  <c r="L178" i="4"/>
  <c r="K202" i="4"/>
  <c r="I204" i="4"/>
  <c r="N204" i="4"/>
  <c r="V204" i="4"/>
  <c r="J228" i="4"/>
  <c r="Q228" i="4"/>
  <c r="H230" i="4"/>
  <c r="Q230" i="4"/>
  <c r="I240" i="4"/>
  <c r="P240" i="4"/>
  <c r="T240" i="4"/>
  <c r="I256" i="4"/>
  <c r="P256" i="4"/>
  <c r="T256" i="4"/>
  <c r="N258" i="4"/>
  <c r="T258" i="4"/>
  <c r="M268" i="4"/>
  <c r="U268" i="4"/>
  <c r="L270" i="4"/>
  <c r="S270" i="4"/>
  <c r="N280" i="4"/>
  <c r="T280" i="4"/>
  <c r="N282" i="4"/>
  <c r="V282" i="4"/>
  <c r="L292" i="4"/>
  <c r="S292" i="4"/>
  <c r="K294" i="4"/>
  <c r="S294" i="4"/>
  <c r="J304" i="4"/>
  <c r="Q304" i="4"/>
  <c r="J306" i="4"/>
  <c r="Q306" i="4"/>
  <c r="N316" i="4"/>
  <c r="I318" i="4"/>
  <c r="Q318" i="4"/>
  <c r="N328" i="4"/>
  <c r="I330" i="4"/>
  <c r="S330" i="4"/>
  <c r="K340" i="4"/>
  <c r="T340" i="4"/>
  <c r="Q342" i="4"/>
  <c r="M352" i="4"/>
  <c r="H354" i="4"/>
  <c r="V354" i="4"/>
  <c r="J364" i="4"/>
  <c r="V364" i="4"/>
  <c r="Q366" i="4"/>
  <c r="K376" i="4"/>
  <c r="I378" i="4"/>
  <c r="R378" i="4"/>
  <c r="P388" i="4"/>
  <c r="J390" i="4"/>
  <c r="V390" i="4"/>
  <c r="K400" i="4"/>
  <c r="U400" i="4"/>
  <c r="O402" i="4"/>
  <c r="Q412" i="4"/>
  <c r="P414" i="4"/>
  <c r="P424" i="4"/>
  <c r="N426" i="4"/>
  <c r="V436" i="4"/>
  <c r="I450" i="4"/>
  <c r="S460" i="4"/>
  <c r="R500" i="4"/>
  <c r="R536" i="4"/>
  <c r="R576" i="4"/>
  <c r="Q600" i="4"/>
  <c r="O612" i="4"/>
  <c r="S634" i="4"/>
  <c r="P654" i="4"/>
  <c r="J448" i="4"/>
  <c r="P462" i="4"/>
  <c r="M474" i="4"/>
  <c r="Q498" i="4"/>
  <c r="V510" i="4"/>
  <c r="O538" i="4"/>
  <c r="R598" i="4"/>
  <c r="P622" i="4"/>
  <c r="J636" i="4"/>
  <c r="L648" i="4"/>
  <c r="T656" i="4"/>
  <c r="U656" i="4"/>
  <c r="R656" i="4"/>
  <c r="O656" i="4"/>
  <c r="N656" i="4"/>
  <c r="L656" i="4"/>
  <c r="J656" i="4"/>
  <c r="I656" i="4"/>
  <c r="S656" i="4"/>
  <c r="P656" i="4"/>
  <c r="K656" i="4"/>
  <c r="V660" i="4"/>
  <c r="S660" i="4"/>
  <c r="Q660" i="4"/>
  <c r="P660" i="4"/>
  <c r="M660" i="4"/>
  <c r="K660" i="4"/>
  <c r="H660" i="4"/>
  <c r="U660" i="4"/>
  <c r="O660" i="4"/>
  <c r="L660" i="4"/>
  <c r="I660" i="4"/>
  <c r="T448" i="4"/>
  <c r="S448" i="4"/>
  <c r="Q448" i="4"/>
  <c r="P448" i="4"/>
  <c r="M448" i="4"/>
  <c r="K448" i="4"/>
  <c r="H448" i="4"/>
  <c r="U498" i="4"/>
  <c r="V498" i="4"/>
  <c r="R498" i="4"/>
  <c r="O498" i="4"/>
  <c r="N498" i="4"/>
  <c r="L498" i="4"/>
  <c r="J498" i="4"/>
  <c r="I498" i="4"/>
  <c r="T502" i="4"/>
  <c r="S502" i="4"/>
  <c r="Q502" i="4"/>
  <c r="P502" i="4"/>
  <c r="M502" i="4"/>
  <c r="K502" i="4"/>
  <c r="H502" i="4"/>
  <c r="U506" i="4"/>
  <c r="V506" i="4"/>
  <c r="R506" i="4"/>
  <c r="O506" i="4"/>
  <c r="N506" i="4"/>
  <c r="L506" i="4"/>
  <c r="J506" i="4"/>
  <c r="I506" i="4"/>
  <c r="T510" i="4"/>
  <c r="S510" i="4"/>
  <c r="Q510" i="4"/>
  <c r="P510" i="4"/>
  <c r="M510" i="4"/>
  <c r="K510" i="4"/>
  <c r="H510" i="4"/>
  <c r="U558" i="4"/>
  <c r="V558" i="4"/>
  <c r="R558" i="4"/>
  <c r="O558" i="4"/>
  <c r="N558" i="4"/>
  <c r="L558" i="4"/>
  <c r="J558" i="4"/>
  <c r="I558" i="4"/>
  <c r="T562" i="4"/>
  <c r="S562" i="4"/>
  <c r="Q562" i="4"/>
  <c r="P562" i="4"/>
  <c r="M562" i="4"/>
  <c r="K562" i="4"/>
  <c r="H562" i="4"/>
  <c r="U566" i="4"/>
  <c r="V566" i="4"/>
  <c r="R566" i="4"/>
  <c r="O566" i="4"/>
  <c r="N566" i="4"/>
  <c r="L566" i="4"/>
  <c r="J566" i="4"/>
  <c r="I566" i="4"/>
  <c r="T570" i="4"/>
  <c r="S570" i="4"/>
  <c r="Q570" i="4"/>
  <c r="P570" i="4"/>
  <c r="M570" i="4"/>
  <c r="K570" i="4"/>
  <c r="H570" i="4"/>
  <c r="T574" i="4"/>
  <c r="U574" i="4"/>
  <c r="R574" i="4"/>
  <c r="O574" i="4"/>
  <c r="N574" i="4"/>
  <c r="L574" i="4"/>
  <c r="J574" i="4"/>
  <c r="I574" i="4"/>
  <c r="V578" i="4"/>
  <c r="S578" i="4"/>
  <c r="Q578" i="4"/>
  <c r="P578" i="4"/>
  <c r="M578" i="4"/>
  <c r="K578" i="4"/>
  <c r="H578" i="4"/>
  <c r="T582" i="4"/>
  <c r="U582" i="4"/>
  <c r="R582" i="4"/>
  <c r="O582" i="4"/>
  <c r="N582" i="4"/>
  <c r="L582" i="4"/>
  <c r="J582" i="4"/>
  <c r="I582" i="4"/>
  <c r="V586" i="4"/>
  <c r="S586" i="4"/>
  <c r="Q586" i="4"/>
  <c r="P586" i="4"/>
  <c r="M586" i="4"/>
  <c r="K586" i="4"/>
  <c r="H586" i="4"/>
  <c r="V590" i="4"/>
  <c r="S590" i="4"/>
  <c r="T590" i="4"/>
  <c r="R590" i="4"/>
  <c r="O590" i="4"/>
  <c r="N590" i="4"/>
  <c r="L590" i="4"/>
  <c r="J590" i="4"/>
  <c r="I590" i="4"/>
  <c r="T594" i="4"/>
  <c r="U594" i="4"/>
  <c r="R594" i="4"/>
  <c r="O594" i="4"/>
  <c r="N594" i="4"/>
  <c r="L594" i="4"/>
  <c r="J594" i="4"/>
  <c r="I594" i="4"/>
  <c r="S594" i="4"/>
  <c r="P594" i="4"/>
  <c r="K594" i="4"/>
  <c r="V598" i="4"/>
  <c r="S598" i="4"/>
  <c r="Q598" i="4"/>
  <c r="P598" i="4"/>
  <c r="M598" i="4"/>
  <c r="K598" i="4"/>
  <c r="H598" i="4"/>
  <c r="U598" i="4"/>
  <c r="O598" i="4"/>
  <c r="L598" i="4"/>
  <c r="I598" i="4"/>
  <c r="T606" i="4"/>
  <c r="U606" i="4"/>
  <c r="R606" i="4"/>
  <c r="O606" i="4"/>
  <c r="N606" i="4"/>
  <c r="L606" i="4"/>
  <c r="J606" i="4"/>
  <c r="I606" i="4"/>
  <c r="V606" i="4"/>
  <c r="Q606" i="4"/>
  <c r="M606" i="4"/>
  <c r="H606" i="4"/>
  <c r="V610" i="4"/>
  <c r="S610" i="4"/>
  <c r="Q610" i="4"/>
  <c r="P610" i="4"/>
  <c r="M610" i="4"/>
  <c r="K610" i="4"/>
  <c r="H610" i="4"/>
  <c r="T610" i="4"/>
  <c r="R610" i="4"/>
  <c r="N610" i="4"/>
  <c r="J610" i="4"/>
  <c r="T614" i="4"/>
  <c r="U614" i="4"/>
  <c r="R614" i="4"/>
  <c r="O614" i="4"/>
  <c r="N614" i="4"/>
  <c r="L614" i="4"/>
  <c r="J614" i="4"/>
  <c r="I614" i="4"/>
  <c r="S614" i="4"/>
  <c r="P614" i="4"/>
  <c r="K614" i="4"/>
  <c r="V618" i="4"/>
  <c r="S618" i="4"/>
  <c r="Q618" i="4"/>
  <c r="P618" i="4"/>
  <c r="M618" i="4"/>
  <c r="K618" i="4"/>
  <c r="H618" i="4"/>
  <c r="U618" i="4"/>
  <c r="O618" i="4"/>
  <c r="L618" i="4"/>
  <c r="I618" i="4"/>
  <c r="T622" i="4"/>
  <c r="U622" i="4"/>
  <c r="R622" i="4"/>
  <c r="O622" i="4"/>
  <c r="N622" i="4"/>
  <c r="L622" i="4"/>
  <c r="J622" i="4"/>
  <c r="I622" i="4"/>
  <c r="V622" i="4"/>
  <c r="Q622" i="4"/>
  <c r="M622" i="4"/>
  <c r="H622" i="4"/>
  <c r="V626" i="4"/>
  <c r="S626" i="4"/>
  <c r="Q626" i="4"/>
  <c r="P626" i="4"/>
  <c r="M626" i="4"/>
  <c r="K626" i="4"/>
  <c r="H626" i="4"/>
  <c r="T626" i="4"/>
  <c r="R626" i="4"/>
  <c r="N626" i="4"/>
  <c r="J626" i="4"/>
  <c r="T630" i="4"/>
  <c r="U630" i="4"/>
  <c r="R630" i="4"/>
  <c r="O630" i="4"/>
  <c r="N630" i="4"/>
  <c r="L630" i="4"/>
  <c r="J630" i="4"/>
  <c r="I630" i="4"/>
  <c r="S630" i="4"/>
  <c r="P630" i="4"/>
  <c r="K630" i="4"/>
  <c r="V638" i="4"/>
  <c r="S638" i="4"/>
  <c r="Q638" i="4"/>
  <c r="T642" i="4"/>
  <c r="U642" i="4"/>
  <c r="R642" i="4"/>
  <c r="O642" i="4"/>
  <c r="N642" i="4"/>
  <c r="L642" i="4"/>
  <c r="J642" i="4"/>
  <c r="I642" i="4"/>
  <c r="V646" i="4"/>
  <c r="S646" i="4"/>
  <c r="Q646" i="4"/>
  <c r="P646" i="4"/>
  <c r="M646" i="4"/>
  <c r="K646" i="4"/>
  <c r="H646" i="4"/>
  <c r="T650" i="4"/>
  <c r="U650" i="4"/>
  <c r="R650" i="4"/>
  <c r="O650" i="4"/>
  <c r="N650" i="4"/>
  <c r="L650" i="4"/>
  <c r="J650" i="4"/>
  <c r="I650" i="4"/>
  <c r="H656" i="4"/>
  <c r="Q656" i="4"/>
  <c r="J660" i="4"/>
  <c r="R660" i="4"/>
  <c r="T16" i="4"/>
  <c r="S16" i="4"/>
  <c r="Q16" i="4"/>
  <c r="P16" i="4"/>
  <c r="M16" i="4"/>
  <c r="K16" i="4"/>
  <c r="H16" i="4"/>
  <c r="T20" i="4"/>
  <c r="S20" i="4"/>
  <c r="Q20" i="4"/>
  <c r="P20" i="4"/>
  <c r="M20" i="4"/>
  <c r="K20" i="4"/>
  <c r="H20" i="4"/>
  <c r="T24" i="4"/>
  <c r="S24" i="4"/>
  <c r="Q24" i="4"/>
  <c r="P24" i="4"/>
  <c r="M24" i="4"/>
  <c r="K24" i="4"/>
  <c r="H24" i="4"/>
  <c r="T28" i="4"/>
  <c r="S28" i="4"/>
  <c r="Q28" i="4"/>
  <c r="P28" i="4"/>
  <c r="M28" i="4"/>
  <c r="K28" i="4"/>
  <c r="H28" i="4"/>
  <c r="T50" i="4"/>
  <c r="S50" i="4"/>
  <c r="Q50" i="4"/>
  <c r="P50" i="4"/>
  <c r="M50" i="4"/>
  <c r="K50" i="4"/>
  <c r="H50" i="4"/>
  <c r="T54" i="4"/>
  <c r="S54" i="4"/>
  <c r="Q54" i="4"/>
  <c r="P54" i="4"/>
  <c r="M54" i="4"/>
  <c r="K54" i="4"/>
  <c r="H54" i="4"/>
  <c r="T58" i="4"/>
  <c r="S58" i="4"/>
  <c r="Q58" i="4"/>
  <c r="P58" i="4"/>
  <c r="M58" i="4"/>
  <c r="K58" i="4"/>
  <c r="H58" i="4"/>
  <c r="T80" i="4"/>
  <c r="S80" i="4"/>
  <c r="Q80" i="4"/>
  <c r="P80" i="4"/>
  <c r="M80" i="4"/>
  <c r="K80" i="4"/>
  <c r="H80" i="4"/>
  <c r="T84" i="4"/>
  <c r="S84" i="4"/>
  <c r="Q84" i="4"/>
  <c r="P84" i="4"/>
  <c r="M84" i="4"/>
  <c r="K84" i="4"/>
  <c r="H84" i="4"/>
  <c r="T88" i="4"/>
  <c r="S88" i="4"/>
  <c r="Q88" i="4"/>
  <c r="P88" i="4"/>
  <c r="M88" i="4"/>
  <c r="K88" i="4"/>
  <c r="H88" i="4"/>
  <c r="I654" i="4"/>
  <c r="J654" i="4"/>
  <c r="L654" i="4"/>
  <c r="N654" i="4"/>
  <c r="O654" i="4"/>
  <c r="R654" i="4"/>
  <c r="U654" i="4"/>
  <c r="H658" i="4"/>
  <c r="K658" i="4"/>
  <c r="M658" i="4"/>
  <c r="P658" i="4"/>
  <c r="Q658" i="4"/>
  <c r="S658" i="4"/>
  <c r="U34" i="4"/>
  <c r="T34" i="4"/>
  <c r="V34" i="4"/>
  <c r="S34" i="4"/>
  <c r="R34" i="4"/>
  <c r="Q34" i="4"/>
  <c r="O34" i="4"/>
  <c r="P34" i="4"/>
  <c r="N34" i="4"/>
  <c r="M34" i="4"/>
  <c r="L34" i="4"/>
  <c r="K34" i="4"/>
  <c r="J34" i="4"/>
  <c r="H34" i="4"/>
  <c r="I34" i="4"/>
  <c r="U36" i="4"/>
  <c r="T36" i="4"/>
  <c r="V36" i="4"/>
  <c r="S36" i="4"/>
  <c r="R36" i="4"/>
  <c r="Q36" i="4"/>
  <c r="O36" i="4"/>
  <c r="P36" i="4"/>
  <c r="N36" i="4"/>
  <c r="M36" i="4"/>
  <c r="L36" i="4"/>
  <c r="K36" i="4"/>
  <c r="J36" i="4"/>
  <c r="H36" i="4"/>
  <c r="I36" i="4"/>
  <c r="U38" i="4"/>
  <c r="T38" i="4"/>
  <c r="V38" i="4"/>
  <c r="S38" i="4"/>
  <c r="R38" i="4"/>
  <c r="Q38" i="4"/>
  <c r="O38" i="4"/>
  <c r="P38" i="4"/>
  <c r="N38" i="4"/>
  <c r="M38" i="4"/>
  <c r="L38" i="4"/>
  <c r="K38" i="4"/>
  <c r="J38" i="4"/>
  <c r="H38" i="4"/>
  <c r="I38" i="4"/>
  <c r="U40" i="4"/>
  <c r="T40" i="4"/>
  <c r="V40" i="4"/>
  <c r="S40" i="4"/>
  <c r="R40" i="4"/>
  <c r="Q40" i="4"/>
  <c r="O40" i="4"/>
  <c r="P40" i="4"/>
  <c r="N40" i="4"/>
  <c r="M40" i="4"/>
  <c r="L40" i="4"/>
  <c r="K40" i="4"/>
  <c r="J40" i="4"/>
  <c r="H40" i="4"/>
  <c r="I40" i="4"/>
  <c r="U42" i="4"/>
  <c r="T42" i="4"/>
  <c r="V42" i="4"/>
  <c r="S42" i="4"/>
  <c r="R42" i="4"/>
  <c r="Q42" i="4"/>
  <c r="O42" i="4"/>
  <c r="P42" i="4"/>
  <c r="N42" i="4"/>
  <c r="M42" i="4"/>
  <c r="L42" i="4"/>
  <c r="K42" i="4"/>
  <c r="J42" i="4"/>
  <c r="H42" i="4"/>
  <c r="I42" i="4"/>
  <c r="U44" i="4"/>
  <c r="T44" i="4"/>
  <c r="V44" i="4"/>
  <c r="S44" i="4"/>
  <c r="R44" i="4"/>
  <c r="Q44" i="4"/>
  <c r="O44" i="4"/>
  <c r="P44" i="4"/>
  <c r="N44" i="4"/>
  <c r="M44" i="4"/>
  <c r="L44" i="4"/>
  <c r="K44" i="4"/>
  <c r="J44" i="4"/>
  <c r="H44" i="4"/>
  <c r="I44" i="4"/>
  <c r="U46" i="4"/>
  <c r="T46" i="4"/>
  <c r="V46" i="4"/>
  <c r="S46" i="4"/>
  <c r="R46" i="4"/>
  <c r="Q46" i="4"/>
  <c r="O46" i="4"/>
  <c r="P46" i="4"/>
  <c r="N46" i="4"/>
  <c r="M46" i="4"/>
  <c r="L46" i="4"/>
  <c r="K46" i="4"/>
  <c r="J46" i="4"/>
  <c r="H46" i="4"/>
  <c r="I46" i="4"/>
  <c r="U64" i="4"/>
  <c r="T64" i="4"/>
  <c r="V64" i="4"/>
  <c r="S64" i="4"/>
  <c r="R64" i="4"/>
  <c r="Q64" i="4"/>
  <c r="O64" i="4"/>
  <c r="P64" i="4"/>
  <c r="N64" i="4"/>
  <c r="M64" i="4"/>
  <c r="L64" i="4"/>
  <c r="K64" i="4"/>
  <c r="J64" i="4"/>
  <c r="H64" i="4"/>
  <c r="I64" i="4"/>
  <c r="U66" i="4"/>
  <c r="T66" i="4"/>
  <c r="V66" i="4"/>
  <c r="S66" i="4"/>
  <c r="R66" i="4"/>
  <c r="Q66" i="4"/>
  <c r="O66" i="4"/>
  <c r="P66" i="4"/>
  <c r="N66" i="4"/>
  <c r="M66" i="4"/>
  <c r="L66" i="4"/>
  <c r="K66" i="4"/>
  <c r="J66" i="4"/>
  <c r="H66" i="4"/>
  <c r="I66" i="4"/>
  <c r="U68" i="4"/>
  <c r="T68" i="4"/>
  <c r="V68" i="4"/>
  <c r="S68" i="4"/>
  <c r="R68" i="4"/>
  <c r="Q68" i="4"/>
  <c r="O68" i="4"/>
  <c r="P68" i="4"/>
  <c r="N68" i="4"/>
  <c r="M68" i="4"/>
  <c r="L68" i="4"/>
  <c r="K68" i="4"/>
  <c r="J68" i="4"/>
  <c r="H68" i="4"/>
  <c r="I68" i="4"/>
  <c r="U70" i="4"/>
  <c r="T70" i="4"/>
  <c r="V70" i="4"/>
  <c r="S70" i="4"/>
  <c r="R70" i="4"/>
  <c r="Q70" i="4"/>
  <c r="O70" i="4"/>
  <c r="P70" i="4"/>
  <c r="N70" i="4"/>
  <c r="M70" i="4"/>
  <c r="L70" i="4"/>
  <c r="K70" i="4"/>
  <c r="J70" i="4"/>
  <c r="H70" i="4"/>
  <c r="I70" i="4"/>
  <c r="U72" i="4"/>
  <c r="T72" i="4"/>
  <c r="V72" i="4"/>
  <c r="S72" i="4"/>
  <c r="R72" i="4"/>
  <c r="Q72" i="4"/>
  <c r="O72" i="4"/>
  <c r="P72" i="4"/>
  <c r="N72" i="4"/>
  <c r="M72" i="4"/>
  <c r="L72" i="4"/>
  <c r="K72" i="4"/>
  <c r="J72" i="4"/>
  <c r="H72" i="4"/>
  <c r="I72" i="4"/>
  <c r="U74" i="4"/>
  <c r="T74" i="4"/>
  <c r="V74" i="4"/>
  <c r="S74" i="4"/>
  <c r="R74" i="4"/>
  <c r="Q74" i="4"/>
  <c r="O74" i="4"/>
  <c r="P74" i="4"/>
  <c r="N74" i="4"/>
  <c r="M74" i="4"/>
  <c r="L74" i="4"/>
  <c r="K74" i="4"/>
  <c r="J74" i="4"/>
  <c r="H74" i="4"/>
  <c r="I74" i="4"/>
  <c r="U76" i="4"/>
  <c r="T76" i="4"/>
  <c r="V76" i="4"/>
  <c r="S76" i="4"/>
  <c r="R76" i="4"/>
  <c r="Q76" i="4"/>
  <c r="O76" i="4"/>
  <c r="P76" i="4"/>
  <c r="N76" i="4"/>
  <c r="M76" i="4"/>
  <c r="L76" i="4"/>
  <c r="K76" i="4"/>
  <c r="J76" i="4"/>
  <c r="H76" i="4"/>
  <c r="I76" i="4"/>
  <c r="U94" i="4"/>
  <c r="T94" i="4"/>
  <c r="V94" i="4"/>
  <c r="S94" i="4"/>
  <c r="R94" i="4"/>
  <c r="Q94" i="4"/>
  <c r="O94" i="4"/>
  <c r="P94" i="4"/>
  <c r="N94" i="4"/>
  <c r="M94" i="4"/>
  <c r="L94" i="4"/>
  <c r="K94" i="4"/>
  <c r="J94" i="4"/>
  <c r="H94" i="4"/>
  <c r="I94" i="4"/>
  <c r="U96" i="4"/>
  <c r="T96" i="4"/>
  <c r="V96" i="4"/>
  <c r="S96" i="4"/>
  <c r="R96" i="4"/>
  <c r="Q96" i="4"/>
  <c r="O96" i="4"/>
  <c r="P96" i="4"/>
  <c r="N96" i="4"/>
  <c r="M96" i="4"/>
  <c r="L96" i="4"/>
  <c r="K96" i="4"/>
  <c r="J96" i="4"/>
  <c r="H96" i="4"/>
  <c r="I96" i="4"/>
  <c r="U98" i="4"/>
  <c r="T98" i="4"/>
  <c r="V98" i="4"/>
  <c r="S98" i="4"/>
  <c r="R98" i="4"/>
  <c r="Q98" i="4"/>
  <c r="O98" i="4"/>
  <c r="P98" i="4"/>
  <c r="N98" i="4"/>
  <c r="M98" i="4"/>
  <c r="L98" i="4"/>
  <c r="K98" i="4"/>
  <c r="J98" i="4"/>
  <c r="H98" i="4"/>
  <c r="I98" i="4"/>
  <c r="U100" i="4"/>
  <c r="T100" i="4"/>
  <c r="V100" i="4"/>
  <c r="S100" i="4"/>
  <c r="R100" i="4"/>
  <c r="Q100" i="4"/>
  <c r="O100" i="4"/>
  <c r="P100" i="4"/>
  <c r="N100" i="4"/>
  <c r="M100" i="4"/>
  <c r="L100" i="4"/>
  <c r="K100" i="4"/>
  <c r="J100" i="4"/>
  <c r="H100" i="4"/>
  <c r="I100" i="4"/>
  <c r="U102" i="4"/>
  <c r="T102" i="4"/>
  <c r="V102" i="4"/>
  <c r="S102" i="4"/>
  <c r="R102" i="4"/>
  <c r="Q102" i="4"/>
  <c r="O102" i="4"/>
  <c r="P102" i="4"/>
  <c r="N102" i="4"/>
  <c r="M102" i="4"/>
  <c r="L102" i="4"/>
  <c r="K102" i="4"/>
  <c r="J102" i="4"/>
  <c r="H102" i="4"/>
  <c r="I102" i="4"/>
  <c r="U104" i="4"/>
  <c r="T104" i="4"/>
  <c r="V104" i="4"/>
  <c r="S104" i="4"/>
  <c r="R104" i="4"/>
  <c r="Q104" i="4"/>
  <c r="O104" i="4"/>
  <c r="P104" i="4"/>
  <c r="N104" i="4"/>
  <c r="M104" i="4"/>
  <c r="L104" i="4"/>
  <c r="J104" i="4"/>
  <c r="H104" i="4"/>
  <c r="K104" i="4"/>
  <c r="I104" i="4"/>
  <c r="U106" i="4"/>
  <c r="T106" i="4"/>
  <c r="V106" i="4"/>
  <c r="S106" i="4"/>
  <c r="R106" i="4"/>
  <c r="Q106" i="4"/>
  <c r="O106" i="4"/>
  <c r="P106" i="4"/>
  <c r="N106" i="4"/>
  <c r="M106" i="4"/>
  <c r="L106" i="4"/>
  <c r="K106" i="4"/>
  <c r="J106" i="4"/>
  <c r="H106" i="4"/>
  <c r="I106" i="4"/>
  <c r="T124" i="4"/>
  <c r="V124" i="4"/>
  <c r="U124" i="4"/>
  <c r="S124" i="4"/>
  <c r="R124" i="4"/>
  <c r="Q124" i="4"/>
  <c r="O124" i="4"/>
  <c r="P124" i="4"/>
  <c r="N124" i="4"/>
  <c r="M124" i="4"/>
  <c r="L124" i="4"/>
  <c r="J124" i="4"/>
  <c r="H124" i="4"/>
  <c r="K124" i="4"/>
  <c r="I124" i="4"/>
  <c r="T126" i="4"/>
  <c r="V126" i="4"/>
  <c r="U126" i="4"/>
  <c r="S126" i="4"/>
  <c r="R126" i="4"/>
  <c r="Q126" i="4"/>
  <c r="O126" i="4"/>
  <c r="P126" i="4"/>
  <c r="N126" i="4"/>
  <c r="M126" i="4"/>
  <c r="L126" i="4"/>
  <c r="K126" i="4"/>
  <c r="J126" i="4"/>
  <c r="H126" i="4"/>
  <c r="I126" i="4"/>
  <c r="T128" i="4"/>
  <c r="V128" i="4"/>
  <c r="U128" i="4"/>
  <c r="S128" i="4"/>
  <c r="R128" i="4"/>
  <c r="Q128" i="4"/>
  <c r="O128" i="4"/>
  <c r="P128" i="4"/>
  <c r="N128" i="4"/>
  <c r="M128" i="4"/>
  <c r="L128" i="4"/>
  <c r="J128" i="4"/>
  <c r="H128" i="4"/>
  <c r="K128" i="4"/>
  <c r="I128" i="4"/>
  <c r="T130" i="4"/>
  <c r="V130" i="4"/>
  <c r="U130" i="4"/>
  <c r="S130" i="4"/>
  <c r="R130" i="4"/>
  <c r="Q130" i="4"/>
  <c r="O130" i="4"/>
  <c r="P130" i="4"/>
  <c r="N130" i="4"/>
  <c r="M130" i="4"/>
  <c r="L130" i="4"/>
  <c r="K130" i="4"/>
  <c r="J130" i="4"/>
  <c r="H130" i="4"/>
  <c r="I130" i="4"/>
  <c r="T132" i="4"/>
  <c r="V132" i="4"/>
  <c r="U132" i="4"/>
  <c r="S132" i="4"/>
  <c r="R132" i="4"/>
  <c r="Q132" i="4"/>
  <c r="O132" i="4"/>
  <c r="P132" i="4"/>
  <c r="N132" i="4"/>
  <c r="M132" i="4"/>
  <c r="L132" i="4"/>
  <c r="J132" i="4"/>
  <c r="H132" i="4"/>
  <c r="K132" i="4"/>
  <c r="I132" i="4"/>
  <c r="T134" i="4"/>
  <c r="V134" i="4"/>
  <c r="U134" i="4"/>
  <c r="S134" i="4"/>
  <c r="R134" i="4"/>
  <c r="Q134" i="4"/>
  <c r="O134" i="4"/>
  <c r="P134" i="4"/>
  <c r="N134" i="4"/>
  <c r="M134" i="4"/>
  <c r="L134" i="4"/>
  <c r="K134" i="4"/>
  <c r="J134" i="4"/>
  <c r="H134" i="4"/>
  <c r="I134" i="4"/>
  <c r="T136" i="4"/>
  <c r="V136" i="4"/>
  <c r="U136" i="4"/>
  <c r="S136" i="4"/>
  <c r="R136" i="4"/>
  <c r="Q136" i="4"/>
  <c r="O136" i="4"/>
  <c r="P136" i="4"/>
  <c r="N136" i="4"/>
  <c r="M136" i="4"/>
  <c r="L136" i="4"/>
  <c r="J136" i="4"/>
  <c r="H136" i="4"/>
  <c r="K136" i="4"/>
  <c r="I136" i="4"/>
  <c r="T154" i="4"/>
  <c r="V154" i="4"/>
  <c r="U154" i="4"/>
  <c r="S154" i="4"/>
  <c r="R154" i="4"/>
  <c r="Q154" i="4"/>
  <c r="O154" i="4"/>
  <c r="P154" i="4"/>
  <c r="N154" i="4"/>
  <c r="M154" i="4"/>
  <c r="L154" i="4"/>
  <c r="K154" i="4"/>
  <c r="J154" i="4"/>
  <c r="H154" i="4"/>
  <c r="I154" i="4"/>
  <c r="T156" i="4"/>
  <c r="V156" i="4"/>
  <c r="U156" i="4"/>
  <c r="S156" i="4"/>
  <c r="R156" i="4"/>
  <c r="Q156" i="4"/>
  <c r="O156" i="4"/>
  <c r="P156" i="4"/>
  <c r="N156" i="4"/>
  <c r="M156" i="4"/>
  <c r="L156" i="4"/>
  <c r="J156" i="4"/>
  <c r="H156" i="4"/>
  <c r="K156" i="4"/>
  <c r="I156" i="4"/>
  <c r="T158" i="4"/>
  <c r="V158" i="4"/>
  <c r="U158" i="4"/>
  <c r="S158" i="4"/>
  <c r="R158" i="4"/>
  <c r="Q158" i="4"/>
  <c r="O158" i="4"/>
  <c r="P158" i="4"/>
  <c r="N158" i="4"/>
  <c r="M158" i="4"/>
  <c r="L158" i="4"/>
  <c r="K158" i="4"/>
  <c r="J158" i="4"/>
  <c r="H158" i="4"/>
  <c r="I158" i="4"/>
  <c r="T160" i="4"/>
  <c r="V160" i="4"/>
  <c r="U160" i="4"/>
  <c r="S160" i="4"/>
  <c r="R160" i="4"/>
  <c r="Q160" i="4"/>
  <c r="O160" i="4"/>
  <c r="P160" i="4"/>
  <c r="N160" i="4"/>
  <c r="M160" i="4"/>
  <c r="L160" i="4"/>
  <c r="J160" i="4"/>
  <c r="H160" i="4"/>
  <c r="K160" i="4"/>
  <c r="I160" i="4"/>
  <c r="T162" i="4"/>
  <c r="V162" i="4"/>
  <c r="U162" i="4"/>
  <c r="S162" i="4"/>
  <c r="R162" i="4"/>
  <c r="Q162" i="4"/>
  <c r="O162" i="4"/>
  <c r="P162" i="4"/>
  <c r="N162" i="4"/>
  <c r="M162" i="4"/>
  <c r="L162" i="4"/>
  <c r="K162" i="4"/>
  <c r="J162" i="4"/>
  <c r="H162" i="4"/>
  <c r="I162" i="4"/>
  <c r="T164" i="4"/>
  <c r="V164" i="4"/>
  <c r="U164" i="4"/>
  <c r="S164" i="4"/>
  <c r="R164" i="4"/>
  <c r="Q164" i="4"/>
  <c r="O164" i="4"/>
  <c r="P164" i="4"/>
  <c r="N164" i="4"/>
  <c r="M164" i="4"/>
  <c r="L164" i="4"/>
  <c r="J164" i="4"/>
  <c r="H164" i="4"/>
  <c r="K164" i="4"/>
  <c r="I164" i="4"/>
  <c r="T166" i="4"/>
  <c r="V166" i="4"/>
  <c r="U166" i="4"/>
  <c r="S166" i="4"/>
  <c r="R166" i="4"/>
  <c r="Q166" i="4"/>
  <c r="O166" i="4"/>
  <c r="P166" i="4"/>
  <c r="N166" i="4"/>
  <c r="M166" i="4"/>
  <c r="L166" i="4"/>
  <c r="K166" i="4"/>
  <c r="J166" i="4"/>
  <c r="H166" i="4"/>
  <c r="I166" i="4"/>
  <c r="T184" i="4"/>
  <c r="V184" i="4"/>
  <c r="U184" i="4"/>
  <c r="S184" i="4"/>
  <c r="R184" i="4"/>
  <c r="Q184" i="4"/>
  <c r="O184" i="4"/>
  <c r="P184" i="4"/>
  <c r="N184" i="4"/>
  <c r="M184" i="4"/>
  <c r="L184" i="4"/>
  <c r="J184" i="4"/>
  <c r="H184" i="4"/>
  <c r="K184" i="4"/>
  <c r="I184" i="4"/>
  <c r="T186" i="4"/>
  <c r="V186" i="4"/>
  <c r="U186" i="4"/>
  <c r="S186" i="4"/>
  <c r="R186" i="4"/>
  <c r="Q186" i="4"/>
  <c r="O186" i="4"/>
  <c r="P186" i="4"/>
  <c r="N186" i="4"/>
  <c r="M186" i="4"/>
  <c r="L186" i="4"/>
  <c r="K186" i="4"/>
  <c r="J186" i="4"/>
  <c r="H186" i="4"/>
  <c r="I186" i="4"/>
  <c r="T188" i="4"/>
  <c r="V188" i="4"/>
  <c r="U188" i="4"/>
  <c r="S188" i="4"/>
  <c r="R188" i="4"/>
  <c r="Q188" i="4"/>
  <c r="O188" i="4"/>
  <c r="P188" i="4"/>
  <c r="N188" i="4"/>
  <c r="M188" i="4"/>
  <c r="L188" i="4"/>
  <c r="J188" i="4"/>
  <c r="H188" i="4"/>
  <c r="K188" i="4"/>
  <c r="I188" i="4"/>
  <c r="T190" i="4"/>
  <c r="V190" i="4"/>
  <c r="U190" i="4"/>
  <c r="S190" i="4"/>
  <c r="R190" i="4"/>
  <c r="Q190" i="4"/>
  <c r="O190" i="4"/>
  <c r="P190" i="4"/>
  <c r="N190" i="4"/>
  <c r="M190" i="4"/>
  <c r="L190" i="4"/>
  <c r="K190" i="4"/>
  <c r="J190" i="4"/>
  <c r="H190" i="4"/>
  <c r="I190" i="4"/>
  <c r="T192" i="4"/>
  <c r="V192" i="4"/>
  <c r="U192" i="4"/>
  <c r="S192" i="4"/>
  <c r="R192" i="4"/>
  <c r="Q192" i="4"/>
  <c r="O192" i="4"/>
  <c r="P192" i="4"/>
  <c r="N192" i="4"/>
  <c r="M192" i="4"/>
  <c r="L192" i="4"/>
  <c r="J192" i="4"/>
  <c r="H192" i="4"/>
  <c r="K192" i="4"/>
  <c r="I192" i="4"/>
  <c r="T194" i="4"/>
  <c r="V194" i="4"/>
  <c r="U194" i="4"/>
  <c r="S194" i="4"/>
  <c r="R194" i="4"/>
  <c r="Q194" i="4"/>
  <c r="O194" i="4"/>
  <c r="P194" i="4"/>
  <c r="N194" i="4"/>
  <c r="M194" i="4"/>
  <c r="L194" i="4"/>
  <c r="K194" i="4"/>
  <c r="J194" i="4"/>
  <c r="H194" i="4"/>
  <c r="I194" i="4"/>
  <c r="T196" i="4"/>
  <c r="V196" i="4"/>
  <c r="U196" i="4"/>
  <c r="S196" i="4"/>
  <c r="R196" i="4"/>
  <c r="Q196" i="4"/>
  <c r="O196" i="4"/>
  <c r="P196" i="4"/>
  <c r="N196" i="4"/>
  <c r="M196" i="4"/>
  <c r="L196" i="4"/>
  <c r="J196" i="4"/>
  <c r="H196" i="4"/>
  <c r="K196" i="4"/>
  <c r="I196" i="4"/>
  <c r="T214" i="4"/>
  <c r="V214" i="4"/>
  <c r="U214" i="4"/>
  <c r="S214" i="4"/>
  <c r="R214" i="4"/>
  <c r="Q214" i="4"/>
  <c r="O214" i="4"/>
  <c r="P214" i="4"/>
  <c r="N214" i="4"/>
  <c r="M214" i="4"/>
  <c r="L214" i="4"/>
  <c r="K214" i="4"/>
  <c r="J214" i="4"/>
  <c r="H214" i="4"/>
  <c r="I214" i="4"/>
  <c r="T216" i="4"/>
  <c r="V216" i="4"/>
  <c r="U216" i="4"/>
  <c r="S216" i="4"/>
  <c r="R216" i="4"/>
  <c r="Q216" i="4"/>
  <c r="O216" i="4"/>
  <c r="P216" i="4"/>
  <c r="N216" i="4"/>
  <c r="M216" i="4"/>
  <c r="L216" i="4"/>
  <c r="J216" i="4"/>
  <c r="H216" i="4"/>
  <c r="K216" i="4"/>
  <c r="I216" i="4"/>
  <c r="T218" i="4"/>
  <c r="V218" i="4"/>
  <c r="U218" i="4"/>
  <c r="S218" i="4"/>
  <c r="R218" i="4"/>
  <c r="Q218" i="4"/>
  <c r="O218" i="4"/>
  <c r="P218" i="4"/>
  <c r="N218" i="4"/>
  <c r="M218" i="4"/>
  <c r="L218" i="4"/>
  <c r="K218" i="4"/>
  <c r="J218" i="4"/>
  <c r="H218" i="4"/>
  <c r="I218" i="4"/>
  <c r="T220" i="4"/>
  <c r="V220" i="4"/>
  <c r="U220" i="4"/>
  <c r="S220" i="4"/>
  <c r="R220" i="4"/>
  <c r="Q220" i="4"/>
  <c r="O220" i="4"/>
  <c r="P220" i="4"/>
  <c r="N220" i="4"/>
  <c r="M220" i="4"/>
  <c r="L220" i="4"/>
  <c r="K220" i="4"/>
  <c r="J220" i="4"/>
  <c r="H220" i="4"/>
  <c r="I220" i="4"/>
  <c r="T222" i="4"/>
  <c r="V222" i="4"/>
  <c r="U222" i="4"/>
  <c r="S222" i="4"/>
  <c r="R222" i="4"/>
  <c r="Q222" i="4"/>
  <c r="O222" i="4"/>
  <c r="P222" i="4"/>
  <c r="N222" i="4"/>
  <c r="M222" i="4"/>
  <c r="L222" i="4"/>
  <c r="K222" i="4"/>
  <c r="J222" i="4"/>
  <c r="H222" i="4"/>
  <c r="I222" i="4"/>
  <c r="T224" i="4"/>
  <c r="V224" i="4"/>
  <c r="U224" i="4"/>
  <c r="S224" i="4"/>
  <c r="R224" i="4"/>
  <c r="Q224" i="4"/>
  <c r="O224" i="4"/>
  <c r="P224" i="4"/>
  <c r="N224" i="4"/>
  <c r="M224" i="4"/>
  <c r="L224" i="4"/>
  <c r="K224" i="4"/>
  <c r="J224" i="4"/>
  <c r="H224" i="4"/>
  <c r="I224" i="4"/>
  <c r="T226" i="4"/>
  <c r="V226" i="4"/>
  <c r="U226" i="4"/>
  <c r="S226" i="4"/>
  <c r="R226" i="4"/>
  <c r="Q226" i="4"/>
  <c r="O226" i="4"/>
  <c r="P226" i="4"/>
  <c r="N226" i="4"/>
  <c r="M226" i="4"/>
  <c r="L226" i="4"/>
  <c r="K226" i="4"/>
  <c r="J226" i="4"/>
  <c r="H226" i="4"/>
  <c r="I226" i="4"/>
  <c r="T244" i="4"/>
  <c r="V244" i="4"/>
  <c r="U244" i="4"/>
  <c r="S244" i="4"/>
  <c r="R244" i="4"/>
  <c r="Q244" i="4"/>
  <c r="O244" i="4"/>
  <c r="P244" i="4"/>
  <c r="N244" i="4"/>
  <c r="M244" i="4"/>
  <c r="L244" i="4"/>
  <c r="K244" i="4"/>
  <c r="J244" i="4"/>
  <c r="H244" i="4"/>
  <c r="I244" i="4"/>
  <c r="T246" i="4"/>
  <c r="V246" i="4"/>
  <c r="U246" i="4"/>
  <c r="S246" i="4"/>
  <c r="R246" i="4"/>
  <c r="Q246" i="4"/>
  <c r="O246" i="4"/>
  <c r="P246" i="4"/>
  <c r="N246" i="4"/>
  <c r="M246" i="4"/>
  <c r="L246" i="4"/>
  <c r="K246" i="4"/>
  <c r="J246" i="4"/>
  <c r="H246" i="4"/>
  <c r="I246" i="4"/>
  <c r="U484" i="4"/>
  <c r="T484" i="4"/>
  <c r="V484" i="4"/>
  <c r="S484" i="4"/>
  <c r="R484" i="4"/>
  <c r="Q484" i="4"/>
  <c r="O484" i="4"/>
  <c r="P484" i="4"/>
  <c r="N484" i="4"/>
  <c r="M484" i="4"/>
  <c r="L484" i="4"/>
  <c r="K484" i="4"/>
  <c r="J484" i="4"/>
  <c r="H484" i="4"/>
  <c r="I484" i="4"/>
  <c r="U488" i="4"/>
  <c r="T488" i="4"/>
  <c r="V488" i="4"/>
  <c r="S488" i="4"/>
  <c r="R488" i="4"/>
  <c r="Q488" i="4"/>
  <c r="O488" i="4"/>
  <c r="P488" i="4"/>
  <c r="N488" i="4"/>
  <c r="M488" i="4"/>
  <c r="L488" i="4"/>
  <c r="K488" i="4"/>
  <c r="J488" i="4"/>
  <c r="H488" i="4"/>
  <c r="I488" i="4"/>
  <c r="U492" i="4"/>
  <c r="T492" i="4"/>
  <c r="V492" i="4"/>
  <c r="S492" i="4"/>
  <c r="R492" i="4"/>
  <c r="Q492" i="4"/>
  <c r="O492" i="4"/>
  <c r="P492" i="4"/>
  <c r="N492" i="4"/>
  <c r="M492" i="4"/>
  <c r="L492" i="4"/>
  <c r="K492" i="4"/>
  <c r="J492" i="4"/>
  <c r="H492" i="4"/>
  <c r="I492" i="4"/>
  <c r="U496" i="4"/>
  <c r="T496" i="4"/>
  <c r="V496" i="4"/>
  <c r="S496" i="4"/>
  <c r="R496" i="4"/>
  <c r="Q496" i="4"/>
  <c r="O496" i="4"/>
  <c r="P496" i="4"/>
  <c r="N496" i="4"/>
  <c r="M496" i="4"/>
  <c r="L496" i="4"/>
  <c r="K496" i="4"/>
  <c r="J496" i="4"/>
  <c r="H496" i="4"/>
  <c r="I496" i="4"/>
  <c r="U516" i="4"/>
  <c r="T516" i="4"/>
  <c r="V516" i="4"/>
  <c r="S516" i="4"/>
  <c r="R516" i="4"/>
  <c r="Q516" i="4"/>
  <c r="O516" i="4"/>
  <c r="P516" i="4"/>
  <c r="N516" i="4"/>
  <c r="M516" i="4"/>
  <c r="L516" i="4"/>
  <c r="K516" i="4"/>
  <c r="J516" i="4"/>
  <c r="H516" i="4"/>
  <c r="I516" i="4"/>
  <c r="U520" i="4"/>
  <c r="T520" i="4"/>
  <c r="V520" i="4"/>
  <c r="S520" i="4"/>
  <c r="R520" i="4"/>
  <c r="Q520" i="4"/>
  <c r="O520" i="4"/>
  <c r="P520" i="4"/>
  <c r="N520" i="4"/>
  <c r="M520" i="4"/>
  <c r="L520" i="4"/>
  <c r="K520" i="4"/>
  <c r="J520" i="4"/>
  <c r="H520" i="4"/>
  <c r="I520" i="4"/>
  <c r="U524" i="4"/>
  <c r="T524" i="4"/>
  <c r="V524" i="4"/>
  <c r="S524" i="4"/>
  <c r="R524" i="4"/>
  <c r="Q524" i="4"/>
  <c r="O524" i="4"/>
  <c r="P524" i="4"/>
  <c r="N524" i="4"/>
  <c r="M524" i="4"/>
  <c r="L524" i="4"/>
  <c r="K524" i="4"/>
  <c r="J524" i="4"/>
  <c r="H524" i="4"/>
  <c r="I524" i="4"/>
  <c r="U544" i="4"/>
  <c r="T544" i="4"/>
  <c r="V544" i="4"/>
  <c r="S544" i="4"/>
  <c r="R544" i="4"/>
  <c r="Q544" i="4"/>
  <c r="O544" i="4"/>
  <c r="P544" i="4"/>
  <c r="N544" i="4"/>
  <c r="M544" i="4"/>
  <c r="L544" i="4"/>
  <c r="K544" i="4"/>
  <c r="J544" i="4"/>
  <c r="H544" i="4"/>
  <c r="I544" i="4"/>
  <c r="U548" i="4"/>
  <c r="T548" i="4"/>
  <c r="V548" i="4"/>
  <c r="S548" i="4"/>
  <c r="R548" i="4"/>
  <c r="Q548" i="4"/>
  <c r="O548" i="4"/>
  <c r="P548" i="4"/>
  <c r="N548" i="4"/>
  <c r="M548" i="4"/>
  <c r="L548" i="4"/>
  <c r="K548" i="4"/>
  <c r="J548" i="4"/>
  <c r="H548" i="4"/>
  <c r="I548" i="4"/>
  <c r="U552" i="4"/>
  <c r="T552" i="4"/>
  <c r="V552" i="4"/>
  <c r="S552" i="4"/>
  <c r="R552" i="4"/>
  <c r="Q552" i="4"/>
  <c r="O552" i="4"/>
  <c r="P552" i="4"/>
  <c r="N552" i="4"/>
  <c r="M552" i="4"/>
  <c r="L552" i="4"/>
  <c r="K552" i="4"/>
  <c r="J552" i="4"/>
  <c r="H552" i="4"/>
  <c r="I552" i="4"/>
  <c r="U556" i="4"/>
  <c r="T556" i="4"/>
  <c r="V556" i="4"/>
  <c r="S556" i="4"/>
  <c r="R556" i="4"/>
  <c r="Q556" i="4"/>
  <c r="O556" i="4"/>
  <c r="P556" i="4"/>
  <c r="N556" i="4"/>
  <c r="M556" i="4"/>
  <c r="L556" i="4"/>
  <c r="K556" i="4"/>
  <c r="J556" i="4"/>
  <c r="H556" i="4"/>
  <c r="I556" i="4"/>
  <c r="T5" i="4"/>
  <c r="V5" i="4"/>
  <c r="U5" i="4"/>
  <c r="S5" i="4"/>
  <c r="R5" i="4"/>
  <c r="Q5" i="4"/>
  <c r="O5" i="4"/>
  <c r="P5" i="4"/>
  <c r="N5" i="4"/>
  <c r="M5" i="4"/>
  <c r="L5" i="4"/>
  <c r="K5" i="4"/>
  <c r="J5" i="4"/>
  <c r="I5" i="4"/>
  <c r="H5" i="4"/>
  <c r="T9" i="4"/>
  <c r="V9" i="4"/>
  <c r="U9" i="4"/>
  <c r="S9" i="4"/>
  <c r="R9" i="4"/>
  <c r="Q9" i="4"/>
  <c r="O9" i="4"/>
  <c r="P9" i="4"/>
  <c r="N9" i="4"/>
  <c r="M9" i="4"/>
  <c r="L9" i="4"/>
  <c r="K9" i="4"/>
  <c r="J9" i="4"/>
  <c r="I9" i="4"/>
  <c r="H9" i="4"/>
  <c r="T13" i="4"/>
  <c r="V13" i="4"/>
  <c r="U13" i="4"/>
  <c r="S13" i="4"/>
  <c r="R13" i="4"/>
  <c r="Q13" i="4"/>
  <c r="O13" i="4"/>
  <c r="P13" i="4"/>
  <c r="N13" i="4"/>
  <c r="M13" i="4"/>
  <c r="L13" i="4"/>
  <c r="K13" i="4"/>
  <c r="J13" i="4"/>
  <c r="I13" i="4"/>
  <c r="H13" i="4"/>
  <c r="T35" i="4"/>
  <c r="V35" i="4"/>
  <c r="U35" i="4"/>
  <c r="S35" i="4"/>
  <c r="R35" i="4"/>
  <c r="Q35" i="4"/>
  <c r="O35" i="4"/>
  <c r="P35" i="4"/>
  <c r="N35" i="4"/>
  <c r="M35" i="4"/>
  <c r="L35" i="4"/>
  <c r="K35" i="4"/>
  <c r="J35" i="4"/>
  <c r="I35" i="4"/>
  <c r="H35" i="4"/>
  <c r="T39" i="4"/>
  <c r="V39" i="4"/>
  <c r="U39" i="4"/>
  <c r="S39" i="4"/>
  <c r="R39" i="4"/>
  <c r="Q39" i="4"/>
  <c r="O39" i="4"/>
  <c r="P39" i="4"/>
  <c r="N39" i="4"/>
  <c r="M39" i="4"/>
  <c r="L39" i="4"/>
  <c r="K39" i="4"/>
  <c r="J39" i="4"/>
  <c r="I39" i="4"/>
  <c r="H39" i="4"/>
  <c r="T43" i="4"/>
  <c r="V43" i="4"/>
  <c r="U43" i="4"/>
  <c r="S43" i="4"/>
  <c r="R43" i="4"/>
  <c r="Q43" i="4"/>
  <c r="O43" i="4"/>
  <c r="P43" i="4"/>
  <c r="N43" i="4"/>
  <c r="M43" i="4"/>
  <c r="L43" i="4"/>
  <c r="K43" i="4"/>
  <c r="J43" i="4"/>
  <c r="I43" i="4"/>
  <c r="H43" i="4"/>
  <c r="T65" i="4"/>
  <c r="V65" i="4"/>
  <c r="U65" i="4"/>
  <c r="S65" i="4"/>
  <c r="R65" i="4"/>
  <c r="Q65" i="4"/>
  <c r="O65" i="4"/>
  <c r="P65" i="4"/>
  <c r="N65" i="4"/>
  <c r="M65" i="4"/>
  <c r="L65" i="4"/>
  <c r="K65" i="4"/>
  <c r="J65" i="4"/>
  <c r="I65" i="4"/>
  <c r="H65" i="4"/>
  <c r="T69" i="4"/>
  <c r="V69" i="4"/>
  <c r="U69" i="4"/>
  <c r="S69" i="4"/>
  <c r="R69" i="4"/>
  <c r="Q69" i="4"/>
  <c r="O69" i="4"/>
  <c r="P69" i="4"/>
  <c r="N69" i="4"/>
  <c r="M69" i="4"/>
  <c r="L69" i="4"/>
  <c r="K69" i="4"/>
  <c r="J69" i="4"/>
  <c r="I69" i="4"/>
  <c r="H69" i="4"/>
  <c r="T73" i="4"/>
  <c r="V73" i="4"/>
  <c r="U73" i="4"/>
  <c r="S73" i="4"/>
  <c r="R73" i="4"/>
  <c r="Q73" i="4"/>
  <c r="O73" i="4"/>
  <c r="P73" i="4"/>
  <c r="N73" i="4"/>
  <c r="M73" i="4"/>
  <c r="L73" i="4"/>
  <c r="K73" i="4"/>
  <c r="J73" i="4"/>
  <c r="I73" i="4"/>
  <c r="H73" i="4"/>
  <c r="T95" i="4"/>
  <c r="V95" i="4"/>
  <c r="U95" i="4"/>
  <c r="S95" i="4"/>
  <c r="R95" i="4"/>
  <c r="Q95" i="4"/>
  <c r="O95" i="4"/>
  <c r="P95" i="4"/>
  <c r="N95" i="4"/>
  <c r="M95" i="4"/>
  <c r="L95" i="4"/>
  <c r="K95" i="4"/>
  <c r="J95" i="4"/>
  <c r="I95" i="4"/>
  <c r="H95" i="4"/>
  <c r="T99" i="4"/>
  <c r="V99" i="4"/>
  <c r="U99" i="4"/>
  <c r="S99" i="4"/>
  <c r="R99" i="4"/>
  <c r="Q99" i="4"/>
  <c r="O99" i="4"/>
  <c r="P99" i="4"/>
  <c r="N99" i="4"/>
  <c r="M99" i="4"/>
  <c r="L99" i="4"/>
  <c r="K99" i="4"/>
  <c r="J99" i="4"/>
  <c r="I99" i="4"/>
  <c r="H99" i="4"/>
  <c r="T103" i="4"/>
  <c r="V103" i="4"/>
  <c r="U103" i="4"/>
  <c r="S103" i="4"/>
  <c r="R103" i="4"/>
  <c r="Q103" i="4"/>
  <c r="O103" i="4"/>
  <c r="P103" i="4"/>
  <c r="N103" i="4"/>
  <c r="M103" i="4"/>
  <c r="L103" i="4"/>
  <c r="K103" i="4"/>
  <c r="J103" i="4"/>
  <c r="I103" i="4"/>
  <c r="H103" i="4"/>
  <c r="U125" i="4"/>
  <c r="T125" i="4"/>
  <c r="V125" i="4"/>
  <c r="S125" i="4"/>
  <c r="R125" i="4"/>
  <c r="Q125" i="4"/>
  <c r="O125" i="4"/>
  <c r="P125" i="4"/>
  <c r="N125" i="4"/>
  <c r="M125" i="4"/>
  <c r="L125" i="4"/>
  <c r="K125" i="4"/>
  <c r="J125" i="4"/>
  <c r="I125" i="4"/>
  <c r="H125" i="4"/>
  <c r="U129" i="4"/>
  <c r="T129" i="4"/>
  <c r="V129" i="4"/>
  <c r="S129" i="4"/>
  <c r="R129" i="4"/>
  <c r="Q129" i="4"/>
  <c r="O129" i="4"/>
  <c r="P129" i="4"/>
  <c r="N129" i="4"/>
  <c r="M129" i="4"/>
  <c r="L129" i="4"/>
  <c r="K129" i="4"/>
  <c r="J129" i="4"/>
  <c r="I129" i="4"/>
  <c r="H129" i="4"/>
  <c r="U133" i="4"/>
  <c r="T133" i="4"/>
  <c r="V133" i="4"/>
  <c r="S133" i="4"/>
  <c r="R133" i="4"/>
  <c r="Q133" i="4"/>
  <c r="O133" i="4"/>
  <c r="P133" i="4"/>
  <c r="N133" i="4"/>
  <c r="M133" i="4"/>
  <c r="L133" i="4"/>
  <c r="K133" i="4"/>
  <c r="J133" i="4"/>
  <c r="I133" i="4"/>
  <c r="H133" i="4"/>
  <c r="U155" i="4"/>
  <c r="T155" i="4"/>
  <c r="V155" i="4"/>
  <c r="S155" i="4"/>
  <c r="R155" i="4"/>
  <c r="Q155" i="4"/>
  <c r="O155" i="4"/>
  <c r="P155" i="4"/>
  <c r="N155" i="4"/>
  <c r="M155" i="4"/>
  <c r="L155" i="4"/>
  <c r="K155" i="4"/>
  <c r="J155" i="4"/>
  <c r="I155" i="4"/>
  <c r="H155" i="4"/>
  <c r="U159" i="4"/>
  <c r="T159" i="4"/>
  <c r="V159" i="4"/>
  <c r="S159" i="4"/>
  <c r="R159" i="4"/>
  <c r="Q159" i="4"/>
  <c r="O159" i="4"/>
  <c r="P159" i="4"/>
  <c r="N159" i="4"/>
  <c r="M159" i="4"/>
  <c r="L159" i="4"/>
  <c r="K159" i="4"/>
  <c r="J159" i="4"/>
  <c r="I159" i="4"/>
  <c r="H159" i="4"/>
  <c r="U163" i="4"/>
  <c r="T163" i="4"/>
  <c r="V163" i="4"/>
  <c r="S163" i="4"/>
  <c r="R163" i="4"/>
  <c r="Q163" i="4"/>
  <c r="O163" i="4"/>
  <c r="P163" i="4"/>
  <c r="N163" i="4"/>
  <c r="M163" i="4"/>
  <c r="L163" i="4"/>
  <c r="K163" i="4"/>
  <c r="J163" i="4"/>
  <c r="I163" i="4"/>
  <c r="H163" i="4"/>
  <c r="U185" i="4"/>
  <c r="T185" i="4"/>
  <c r="V185" i="4"/>
  <c r="S185" i="4"/>
  <c r="R185" i="4"/>
  <c r="Q185" i="4"/>
  <c r="O185" i="4"/>
  <c r="P185" i="4"/>
  <c r="N185" i="4"/>
  <c r="M185" i="4"/>
  <c r="L185" i="4"/>
  <c r="K185" i="4"/>
  <c r="J185" i="4"/>
  <c r="I185" i="4"/>
  <c r="H185" i="4"/>
  <c r="U189" i="4"/>
  <c r="T189" i="4"/>
  <c r="V189" i="4"/>
  <c r="S189" i="4"/>
  <c r="R189" i="4"/>
  <c r="Q189" i="4"/>
  <c r="O189" i="4"/>
  <c r="P189" i="4"/>
  <c r="N189" i="4"/>
  <c r="M189" i="4"/>
  <c r="L189" i="4"/>
  <c r="K189" i="4"/>
  <c r="J189" i="4"/>
  <c r="I189" i="4"/>
  <c r="H189" i="4"/>
  <c r="U193" i="4"/>
  <c r="T193" i="4"/>
  <c r="V193" i="4"/>
  <c r="S193" i="4"/>
  <c r="R193" i="4"/>
  <c r="Q193" i="4"/>
  <c r="O193" i="4"/>
  <c r="P193" i="4"/>
  <c r="N193" i="4"/>
  <c r="M193" i="4"/>
  <c r="L193" i="4"/>
  <c r="K193" i="4"/>
  <c r="J193" i="4"/>
  <c r="I193" i="4"/>
  <c r="H193" i="4"/>
  <c r="U215" i="4"/>
  <c r="T215" i="4"/>
  <c r="V215" i="4"/>
  <c r="S215" i="4"/>
  <c r="R215" i="4"/>
  <c r="Q215" i="4"/>
  <c r="O215" i="4"/>
  <c r="P215" i="4"/>
  <c r="N215" i="4"/>
  <c r="M215" i="4"/>
  <c r="L215" i="4"/>
  <c r="K215" i="4"/>
  <c r="J215" i="4"/>
  <c r="I215" i="4"/>
  <c r="H215" i="4"/>
  <c r="U219" i="4"/>
  <c r="T219" i="4"/>
  <c r="V219" i="4"/>
  <c r="S219" i="4"/>
  <c r="R219" i="4"/>
  <c r="Q219" i="4"/>
  <c r="O219" i="4"/>
  <c r="P219" i="4"/>
  <c r="N219" i="4"/>
  <c r="M219" i="4"/>
  <c r="L219" i="4"/>
  <c r="J219" i="4"/>
  <c r="K219" i="4"/>
  <c r="I219" i="4"/>
  <c r="H219" i="4"/>
  <c r="U223" i="4"/>
  <c r="T223" i="4"/>
  <c r="V223" i="4"/>
  <c r="S223" i="4"/>
  <c r="R223" i="4"/>
  <c r="Q223" i="4"/>
  <c r="O223" i="4"/>
  <c r="P223" i="4"/>
  <c r="N223" i="4"/>
  <c r="M223" i="4"/>
  <c r="L223" i="4"/>
  <c r="J223" i="4"/>
  <c r="K223" i="4"/>
  <c r="I223" i="4"/>
  <c r="H223" i="4"/>
  <c r="U245" i="4"/>
  <c r="T245" i="4"/>
  <c r="V245" i="4"/>
  <c r="S245" i="4"/>
  <c r="R245" i="4"/>
  <c r="Q245" i="4"/>
  <c r="O245" i="4"/>
  <c r="P245" i="4"/>
  <c r="N245" i="4"/>
  <c r="M245" i="4"/>
  <c r="L245" i="4"/>
  <c r="J245" i="4"/>
  <c r="K245" i="4"/>
  <c r="I245" i="4"/>
  <c r="H245" i="4"/>
  <c r="U249" i="4"/>
  <c r="T249" i="4"/>
  <c r="V249" i="4"/>
  <c r="S249" i="4"/>
  <c r="R249" i="4"/>
  <c r="Q249" i="4"/>
  <c r="O249" i="4"/>
  <c r="P249" i="4"/>
  <c r="N249" i="4"/>
  <c r="M249" i="4"/>
  <c r="L249" i="4"/>
  <c r="J249" i="4"/>
  <c r="K249" i="4"/>
  <c r="I249" i="4"/>
  <c r="H249" i="4"/>
  <c r="U253" i="4"/>
  <c r="T253" i="4"/>
  <c r="V253" i="4"/>
  <c r="S253" i="4"/>
  <c r="R253" i="4"/>
  <c r="Q253" i="4"/>
  <c r="O253" i="4"/>
  <c r="P253" i="4"/>
  <c r="N253" i="4"/>
  <c r="M253" i="4"/>
  <c r="L253" i="4"/>
  <c r="J253" i="4"/>
  <c r="K253" i="4"/>
  <c r="I253" i="4"/>
  <c r="H253" i="4"/>
  <c r="U261" i="4"/>
  <c r="T261" i="4"/>
  <c r="V261" i="4"/>
  <c r="S261" i="4"/>
  <c r="R261" i="4"/>
  <c r="Q261" i="4"/>
  <c r="O261" i="4"/>
  <c r="P261" i="4"/>
  <c r="N261" i="4"/>
  <c r="M261" i="4"/>
  <c r="L261" i="4"/>
  <c r="J261" i="4"/>
  <c r="K261" i="4"/>
  <c r="I261" i="4"/>
  <c r="H261" i="4"/>
  <c r="U265" i="4"/>
  <c r="T265" i="4"/>
  <c r="V265" i="4"/>
  <c r="S265" i="4"/>
  <c r="R265" i="4"/>
  <c r="Q265" i="4"/>
  <c r="O265" i="4"/>
  <c r="P265" i="4"/>
  <c r="N265" i="4"/>
  <c r="M265" i="4"/>
  <c r="L265" i="4"/>
  <c r="J265" i="4"/>
  <c r="K265" i="4"/>
  <c r="I265" i="4"/>
  <c r="H265" i="4"/>
  <c r="U269" i="4"/>
  <c r="T269" i="4"/>
  <c r="V269" i="4"/>
  <c r="S269" i="4"/>
  <c r="R269" i="4"/>
  <c r="Q269" i="4"/>
  <c r="O269" i="4"/>
  <c r="P269" i="4"/>
  <c r="N269" i="4"/>
  <c r="M269" i="4"/>
  <c r="L269" i="4"/>
  <c r="J269" i="4"/>
  <c r="K269" i="4"/>
  <c r="I269" i="4"/>
  <c r="H269" i="4"/>
  <c r="U273" i="4"/>
  <c r="T273" i="4"/>
  <c r="V273" i="4"/>
  <c r="S273" i="4"/>
  <c r="R273" i="4"/>
  <c r="Q273" i="4"/>
  <c r="O273" i="4"/>
  <c r="P273" i="4"/>
  <c r="N273" i="4"/>
  <c r="M273" i="4"/>
  <c r="L273" i="4"/>
  <c r="J273" i="4"/>
  <c r="K273" i="4"/>
  <c r="I273" i="4"/>
  <c r="H273" i="4"/>
  <c r="U277" i="4"/>
  <c r="T277" i="4"/>
  <c r="V277" i="4"/>
  <c r="S277" i="4"/>
  <c r="R277" i="4"/>
  <c r="Q277" i="4"/>
  <c r="O277" i="4"/>
  <c r="P277" i="4"/>
  <c r="N277" i="4"/>
  <c r="M277" i="4"/>
  <c r="L277" i="4"/>
  <c r="J277" i="4"/>
  <c r="K277" i="4"/>
  <c r="I277" i="4"/>
  <c r="H277" i="4"/>
  <c r="U281" i="4"/>
  <c r="T281" i="4"/>
  <c r="V281" i="4"/>
  <c r="S281" i="4"/>
  <c r="R281" i="4"/>
  <c r="Q281" i="4"/>
  <c r="O281" i="4"/>
  <c r="P281" i="4"/>
  <c r="N281" i="4"/>
  <c r="M281" i="4"/>
  <c r="L281" i="4"/>
  <c r="J281" i="4"/>
  <c r="K281" i="4"/>
  <c r="I281" i="4"/>
  <c r="H281" i="4"/>
  <c r="U285" i="4"/>
  <c r="T285" i="4"/>
  <c r="V285" i="4"/>
  <c r="S285" i="4"/>
  <c r="R285" i="4"/>
  <c r="Q285" i="4"/>
  <c r="O285" i="4"/>
  <c r="P285" i="4"/>
  <c r="N285" i="4"/>
  <c r="M285" i="4"/>
  <c r="L285" i="4"/>
  <c r="J285" i="4"/>
  <c r="K285" i="4"/>
  <c r="I285" i="4"/>
  <c r="H285" i="4"/>
  <c r="U289" i="4"/>
  <c r="T289" i="4"/>
  <c r="V289" i="4"/>
  <c r="S289" i="4"/>
  <c r="R289" i="4"/>
  <c r="Q289" i="4"/>
  <c r="O289" i="4"/>
  <c r="P289" i="4"/>
  <c r="N289" i="4"/>
  <c r="M289" i="4"/>
  <c r="L289" i="4"/>
  <c r="J289" i="4"/>
  <c r="K289" i="4"/>
  <c r="I289" i="4"/>
  <c r="H289" i="4"/>
  <c r="U293" i="4"/>
  <c r="T293" i="4"/>
  <c r="V293" i="4"/>
  <c r="S293" i="4"/>
  <c r="R293" i="4"/>
  <c r="Q293" i="4"/>
  <c r="O293" i="4"/>
  <c r="P293" i="4"/>
  <c r="N293" i="4"/>
  <c r="M293" i="4"/>
  <c r="L293" i="4"/>
  <c r="J293" i="4"/>
  <c r="K293" i="4"/>
  <c r="I293" i="4"/>
  <c r="H293" i="4"/>
  <c r="U297" i="4"/>
  <c r="T297" i="4"/>
  <c r="V297" i="4"/>
  <c r="S297" i="4"/>
  <c r="R297" i="4"/>
  <c r="Q297" i="4"/>
  <c r="O297" i="4"/>
  <c r="P297" i="4"/>
  <c r="N297" i="4"/>
  <c r="M297" i="4"/>
  <c r="L297" i="4"/>
  <c r="J297" i="4"/>
  <c r="K297" i="4"/>
  <c r="I297" i="4"/>
  <c r="H297" i="4"/>
  <c r="U301" i="4"/>
  <c r="T301" i="4"/>
  <c r="V301" i="4"/>
  <c r="S301" i="4"/>
  <c r="R301" i="4"/>
  <c r="Q301" i="4"/>
  <c r="O301" i="4"/>
  <c r="P301" i="4"/>
  <c r="N301" i="4"/>
  <c r="M301" i="4"/>
  <c r="L301" i="4"/>
  <c r="J301" i="4"/>
  <c r="K301" i="4"/>
  <c r="I301" i="4"/>
  <c r="H301" i="4"/>
  <c r="U305" i="4"/>
  <c r="T305" i="4"/>
  <c r="V305" i="4"/>
  <c r="S305" i="4"/>
  <c r="R305" i="4"/>
  <c r="Q305" i="4"/>
  <c r="O305" i="4"/>
  <c r="P305" i="4"/>
  <c r="N305" i="4"/>
  <c r="M305" i="4"/>
  <c r="L305" i="4"/>
  <c r="J305" i="4"/>
  <c r="K305" i="4"/>
  <c r="I305" i="4"/>
  <c r="H305" i="4"/>
  <c r="U309" i="4"/>
  <c r="T309" i="4"/>
  <c r="V309" i="4"/>
  <c r="S309" i="4"/>
  <c r="R309" i="4"/>
  <c r="Q309" i="4"/>
  <c r="O309" i="4"/>
  <c r="P309" i="4"/>
  <c r="N309" i="4"/>
  <c r="M309" i="4"/>
  <c r="L309" i="4"/>
  <c r="J309" i="4"/>
  <c r="K309" i="4"/>
  <c r="I309" i="4"/>
  <c r="H309" i="4"/>
  <c r="U313" i="4"/>
  <c r="T313" i="4"/>
  <c r="V313" i="4"/>
  <c r="S313" i="4"/>
  <c r="R313" i="4"/>
  <c r="Q313" i="4"/>
  <c r="O313" i="4"/>
  <c r="P313" i="4"/>
  <c r="N313" i="4"/>
  <c r="M313" i="4"/>
  <c r="L313" i="4"/>
  <c r="J313" i="4"/>
  <c r="K313" i="4"/>
  <c r="I313" i="4"/>
  <c r="H313" i="4"/>
  <c r="U321" i="4"/>
  <c r="T321" i="4"/>
  <c r="V321" i="4"/>
  <c r="S321" i="4"/>
  <c r="R321" i="4"/>
  <c r="Q321" i="4"/>
  <c r="O321" i="4"/>
  <c r="P321" i="4"/>
  <c r="N321" i="4"/>
  <c r="M321" i="4"/>
  <c r="L321" i="4"/>
  <c r="J321" i="4"/>
  <c r="K321" i="4"/>
  <c r="I321" i="4"/>
  <c r="H321" i="4"/>
  <c r="U325" i="4"/>
  <c r="T325" i="4"/>
  <c r="V325" i="4"/>
  <c r="S325" i="4"/>
  <c r="R325" i="4"/>
  <c r="Q325" i="4"/>
  <c r="O325" i="4"/>
  <c r="P325" i="4"/>
  <c r="N325" i="4"/>
  <c r="M325" i="4"/>
  <c r="L325" i="4"/>
  <c r="J325" i="4"/>
  <c r="K325" i="4"/>
  <c r="I325" i="4"/>
  <c r="H325" i="4"/>
  <c r="U329" i="4"/>
  <c r="T329" i="4"/>
  <c r="V329" i="4"/>
  <c r="S329" i="4"/>
  <c r="R329" i="4"/>
  <c r="Q329" i="4"/>
  <c r="O329" i="4"/>
  <c r="P329" i="4"/>
  <c r="N329" i="4"/>
  <c r="M329" i="4"/>
  <c r="L329" i="4"/>
  <c r="J329" i="4"/>
  <c r="K329" i="4"/>
  <c r="I329" i="4"/>
  <c r="H329" i="4"/>
  <c r="U333" i="4"/>
  <c r="T333" i="4"/>
  <c r="V333" i="4"/>
  <c r="S333" i="4"/>
  <c r="R333" i="4"/>
  <c r="Q333" i="4"/>
  <c r="O333" i="4"/>
  <c r="P333" i="4"/>
  <c r="N333" i="4"/>
  <c r="M333" i="4"/>
  <c r="L333" i="4"/>
  <c r="J333" i="4"/>
  <c r="K333" i="4"/>
  <c r="I333" i="4"/>
  <c r="H333" i="4"/>
  <c r="U337" i="4"/>
  <c r="T337" i="4"/>
  <c r="V337" i="4"/>
  <c r="S337" i="4"/>
  <c r="R337" i="4"/>
  <c r="Q337" i="4"/>
  <c r="O337" i="4"/>
  <c r="P337" i="4"/>
  <c r="N337" i="4"/>
  <c r="M337" i="4"/>
  <c r="L337" i="4"/>
  <c r="J337" i="4"/>
  <c r="K337" i="4"/>
  <c r="I337" i="4"/>
  <c r="H337" i="4"/>
  <c r="U341" i="4"/>
  <c r="T341" i="4"/>
  <c r="V341" i="4"/>
  <c r="S341" i="4"/>
  <c r="R341" i="4"/>
  <c r="Q341" i="4"/>
  <c r="O341" i="4"/>
  <c r="P341" i="4"/>
  <c r="N341" i="4"/>
  <c r="M341" i="4"/>
  <c r="L341" i="4"/>
  <c r="J341" i="4"/>
  <c r="K341" i="4"/>
  <c r="I341" i="4"/>
  <c r="H341" i="4"/>
  <c r="T345" i="4"/>
  <c r="V345" i="4"/>
  <c r="U345" i="4"/>
  <c r="S345" i="4"/>
  <c r="R345" i="4"/>
  <c r="Q345" i="4"/>
  <c r="O345" i="4"/>
  <c r="P345" i="4"/>
  <c r="N345" i="4"/>
  <c r="M345" i="4"/>
  <c r="L345" i="4"/>
  <c r="J345" i="4"/>
  <c r="K345" i="4"/>
  <c r="I345" i="4"/>
  <c r="H345" i="4"/>
  <c r="T349" i="4"/>
  <c r="V349" i="4"/>
  <c r="U349" i="4"/>
  <c r="S349" i="4"/>
  <c r="R349" i="4"/>
  <c r="Q349" i="4"/>
  <c r="O349" i="4"/>
  <c r="P349" i="4"/>
  <c r="N349" i="4"/>
  <c r="M349" i="4"/>
  <c r="L349" i="4"/>
  <c r="J349" i="4"/>
  <c r="K349" i="4"/>
  <c r="I349" i="4"/>
  <c r="H349" i="4"/>
  <c r="T353" i="4"/>
  <c r="V353" i="4"/>
  <c r="U353" i="4"/>
  <c r="S353" i="4"/>
  <c r="R353" i="4"/>
  <c r="Q353" i="4"/>
  <c r="O353" i="4"/>
  <c r="P353" i="4"/>
  <c r="N353" i="4"/>
  <c r="M353" i="4"/>
  <c r="L353" i="4"/>
  <c r="J353" i="4"/>
  <c r="K353" i="4"/>
  <c r="I353" i="4"/>
  <c r="H353" i="4"/>
  <c r="T357" i="4"/>
  <c r="V357" i="4"/>
  <c r="U357" i="4"/>
  <c r="S357" i="4"/>
  <c r="R357" i="4"/>
  <c r="Q357" i="4"/>
  <c r="O357" i="4"/>
  <c r="P357" i="4"/>
  <c r="N357" i="4"/>
  <c r="M357" i="4"/>
  <c r="L357" i="4"/>
  <c r="J357" i="4"/>
  <c r="K357" i="4"/>
  <c r="I357" i="4"/>
  <c r="H357" i="4"/>
  <c r="T361" i="4"/>
  <c r="V361" i="4"/>
  <c r="U361" i="4"/>
  <c r="S361" i="4"/>
  <c r="R361" i="4"/>
  <c r="Q361" i="4"/>
  <c r="O361" i="4"/>
  <c r="P361" i="4"/>
  <c r="N361" i="4"/>
  <c r="M361" i="4"/>
  <c r="L361" i="4"/>
  <c r="J361" i="4"/>
  <c r="K361" i="4"/>
  <c r="I361" i="4"/>
  <c r="H361" i="4"/>
  <c r="T365" i="4"/>
  <c r="V365" i="4"/>
  <c r="U365" i="4"/>
  <c r="S365" i="4"/>
  <c r="R365" i="4"/>
  <c r="Q365" i="4"/>
  <c r="O365" i="4"/>
  <c r="P365" i="4"/>
  <c r="N365" i="4"/>
  <c r="M365" i="4"/>
  <c r="L365" i="4"/>
  <c r="J365" i="4"/>
  <c r="K365" i="4"/>
  <c r="I365" i="4"/>
  <c r="H365" i="4"/>
  <c r="T369" i="4"/>
  <c r="V369" i="4"/>
  <c r="U369" i="4"/>
  <c r="S369" i="4"/>
  <c r="R369" i="4"/>
  <c r="Q369" i="4"/>
  <c r="O369" i="4"/>
  <c r="P369" i="4"/>
  <c r="N369" i="4"/>
  <c r="M369" i="4"/>
  <c r="L369" i="4"/>
  <c r="J369" i="4"/>
  <c r="K369" i="4"/>
  <c r="I369" i="4"/>
  <c r="H369" i="4"/>
  <c r="T373" i="4"/>
  <c r="V373" i="4"/>
  <c r="U373" i="4"/>
  <c r="S373" i="4"/>
  <c r="R373" i="4"/>
  <c r="Q373" i="4"/>
  <c r="O373" i="4"/>
  <c r="P373" i="4"/>
  <c r="N373" i="4"/>
  <c r="M373" i="4"/>
  <c r="L373" i="4"/>
  <c r="J373" i="4"/>
  <c r="K373" i="4"/>
  <c r="I373" i="4"/>
  <c r="H373" i="4"/>
  <c r="T381" i="4"/>
  <c r="V381" i="4"/>
  <c r="U381" i="4"/>
  <c r="S381" i="4"/>
  <c r="R381" i="4"/>
  <c r="Q381" i="4"/>
  <c r="O381" i="4"/>
  <c r="P381" i="4"/>
  <c r="N381" i="4"/>
  <c r="M381" i="4"/>
  <c r="L381" i="4"/>
  <c r="J381" i="4"/>
  <c r="K381" i="4"/>
  <c r="I381" i="4"/>
  <c r="H381" i="4"/>
  <c r="T385" i="4"/>
  <c r="V385" i="4"/>
  <c r="U385" i="4"/>
  <c r="S385" i="4"/>
  <c r="R385" i="4"/>
  <c r="Q385" i="4"/>
  <c r="O385" i="4"/>
  <c r="P385" i="4"/>
  <c r="N385" i="4"/>
  <c r="M385" i="4"/>
  <c r="L385" i="4"/>
  <c r="J385" i="4"/>
  <c r="K385" i="4"/>
  <c r="I385" i="4"/>
  <c r="H385" i="4"/>
  <c r="T389" i="4"/>
  <c r="V389" i="4"/>
  <c r="U389" i="4"/>
  <c r="S389" i="4"/>
  <c r="R389" i="4"/>
  <c r="Q389" i="4"/>
  <c r="O389" i="4"/>
  <c r="P389" i="4"/>
  <c r="N389" i="4"/>
  <c r="M389" i="4"/>
  <c r="L389" i="4"/>
  <c r="J389" i="4"/>
  <c r="K389" i="4"/>
  <c r="I389" i="4"/>
  <c r="H389" i="4"/>
  <c r="T393" i="4"/>
  <c r="V393" i="4"/>
  <c r="U393" i="4"/>
  <c r="S393" i="4"/>
  <c r="R393" i="4"/>
  <c r="Q393" i="4"/>
  <c r="O393" i="4"/>
  <c r="P393" i="4"/>
  <c r="N393" i="4"/>
  <c r="M393" i="4"/>
  <c r="L393" i="4"/>
  <c r="J393" i="4"/>
  <c r="K393" i="4"/>
  <c r="I393" i="4"/>
  <c r="H393" i="4"/>
  <c r="T397" i="4"/>
  <c r="V397" i="4"/>
  <c r="U397" i="4"/>
  <c r="S397" i="4"/>
  <c r="R397" i="4"/>
  <c r="Q397" i="4"/>
  <c r="O397" i="4"/>
  <c r="P397" i="4"/>
  <c r="N397" i="4"/>
  <c r="M397" i="4"/>
  <c r="L397" i="4"/>
  <c r="J397" i="4"/>
  <c r="K397" i="4"/>
  <c r="I397" i="4"/>
  <c r="H397" i="4"/>
  <c r="T401" i="4"/>
  <c r="V401" i="4"/>
  <c r="U401" i="4"/>
  <c r="S401" i="4"/>
  <c r="R401" i="4"/>
  <c r="Q401" i="4"/>
  <c r="O401" i="4"/>
  <c r="P401" i="4"/>
  <c r="N401" i="4"/>
  <c r="M401" i="4"/>
  <c r="L401" i="4"/>
  <c r="J401" i="4"/>
  <c r="K401" i="4"/>
  <c r="I401" i="4"/>
  <c r="H401" i="4"/>
  <c r="T405" i="4"/>
  <c r="V405" i="4"/>
  <c r="U405" i="4"/>
  <c r="S405" i="4"/>
  <c r="R405" i="4"/>
  <c r="Q405" i="4"/>
  <c r="O405" i="4"/>
  <c r="P405" i="4"/>
  <c r="N405" i="4"/>
  <c r="M405" i="4"/>
  <c r="L405" i="4"/>
  <c r="J405" i="4"/>
  <c r="K405" i="4"/>
  <c r="I405" i="4"/>
  <c r="H405" i="4"/>
  <c r="T409" i="4"/>
  <c r="V409" i="4"/>
  <c r="U409" i="4"/>
  <c r="S409" i="4"/>
  <c r="R409" i="4"/>
  <c r="Q409" i="4"/>
  <c r="O409" i="4"/>
  <c r="P409" i="4"/>
  <c r="N409" i="4"/>
  <c r="M409" i="4"/>
  <c r="L409" i="4"/>
  <c r="J409" i="4"/>
  <c r="K409" i="4"/>
  <c r="I409" i="4"/>
  <c r="H409" i="4"/>
  <c r="T413" i="4"/>
  <c r="V413" i="4"/>
  <c r="U413" i="4"/>
  <c r="S413" i="4"/>
  <c r="R413" i="4"/>
  <c r="Q413" i="4"/>
  <c r="O413" i="4"/>
  <c r="P413" i="4"/>
  <c r="N413" i="4"/>
  <c r="M413" i="4"/>
  <c r="L413" i="4"/>
  <c r="J413" i="4"/>
  <c r="K413" i="4"/>
  <c r="I413" i="4"/>
  <c r="H413" i="4"/>
  <c r="T417" i="4"/>
  <c r="V417" i="4"/>
  <c r="U417" i="4"/>
  <c r="S417" i="4"/>
  <c r="R417" i="4"/>
  <c r="Q417" i="4"/>
  <c r="O417" i="4"/>
  <c r="P417" i="4"/>
  <c r="N417" i="4"/>
  <c r="M417" i="4"/>
  <c r="L417" i="4"/>
  <c r="J417" i="4"/>
  <c r="K417" i="4"/>
  <c r="I417" i="4"/>
  <c r="H417" i="4"/>
  <c r="T421" i="4"/>
  <c r="V421" i="4"/>
  <c r="U421" i="4"/>
  <c r="S421" i="4"/>
  <c r="R421" i="4"/>
  <c r="Q421" i="4"/>
  <c r="O421" i="4"/>
  <c r="P421" i="4"/>
  <c r="N421" i="4"/>
  <c r="M421" i="4"/>
  <c r="L421" i="4"/>
  <c r="J421" i="4"/>
  <c r="K421" i="4"/>
  <c r="I421" i="4"/>
  <c r="H421" i="4"/>
  <c r="T425" i="4"/>
  <c r="V425" i="4"/>
  <c r="U425" i="4"/>
  <c r="S425" i="4"/>
  <c r="R425" i="4"/>
  <c r="Q425" i="4"/>
  <c r="O425" i="4"/>
  <c r="P425" i="4"/>
  <c r="N425" i="4"/>
  <c r="M425" i="4"/>
  <c r="L425" i="4"/>
  <c r="J425" i="4"/>
  <c r="K425" i="4"/>
  <c r="I425" i="4"/>
  <c r="H425" i="4"/>
  <c r="T429" i="4"/>
  <c r="V429" i="4"/>
  <c r="U429" i="4"/>
  <c r="S429" i="4"/>
  <c r="R429" i="4"/>
  <c r="Q429" i="4"/>
  <c r="O429" i="4"/>
  <c r="P429" i="4"/>
  <c r="N429" i="4"/>
  <c r="M429" i="4"/>
  <c r="L429" i="4"/>
  <c r="J429" i="4"/>
  <c r="K429" i="4"/>
  <c r="I429" i="4"/>
  <c r="H429" i="4"/>
  <c r="T433" i="4"/>
  <c r="V433" i="4"/>
  <c r="U433" i="4"/>
  <c r="S433" i="4"/>
  <c r="R433" i="4"/>
  <c r="Q433" i="4"/>
  <c r="O433" i="4"/>
  <c r="P433" i="4"/>
  <c r="N433" i="4"/>
  <c r="M433" i="4"/>
  <c r="L433" i="4"/>
  <c r="J433" i="4"/>
  <c r="K433" i="4"/>
  <c r="I433" i="4"/>
  <c r="H433" i="4"/>
  <c r="T441" i="4"/>
  <c r="V441" i="4"/>
  <c r="U441" i="4"/>
  <c r="S441" i="4"/>
  <c r="R441" i="4"/>
  <c r="Q441" i="4"/>
  <c r="O441" i="4"/>
  <c r="P441" i="4"/>
  <c r="N441" i="4"/>
  <c r="M441" i="4"/>
  <c r="L441" i="4"/>
  <c r="J441" i="4"/>
  <c r="K441" i="4"/>
  <c r="I441" i="4"/>
  <c r="H441" i="4"/>
  <c r="T445" i="4"/>
  <c r="V445" i="4"/>
  <c r="U445" i="4"/>
  <c r="S445" i="4"/>
  <c r="R445" i="4"/>
  <c r="Q445" i="4"/>
  <c r="O445" i="4"/>
  <c r="P445" i="4"/>
  <c r="N445" i="4"/>
  <c r="M445" i="4"/>
  <c r="L445" i="4"/>
  <c r="J445" i="4"/>
  <c r="K445" i="4"/>
  <c r="I445" i="4"/>
  <c r="H445" i="4"/>
  <c r="T449" i="4"/>
  <c r="V449" i="4"/>
  <c r="U449" i="4"/>
  <c r="S449" i="4"/>
  <c r="R449" i="4"/>
  <c r="Q449" i="4"/>
  <c r="O449" i="4"/>
  <c r="P449" i="4"/>
  <c r="N449" i="4"/>
  <c r="M449" i="4"/>
  <c r="L449" i="4"/>
  <c r="J449" i="4"/>
  <c r="K449" i="4"/>
  <c r="I449" i="4"/>
  <c r="H449" i="4"/>
  <c r="T453" i="4"/>
  <c r="V453" i="4"/>
  <c r="U453" i="4"/>
  <c r="S453" i="4"/>
  <c r="R453" i="4"/>
  <c r="Q453" i="4"/>
  <c r="O453" i="4"/>
  <c r="P453" i="4"/>
  <c r="N453" i="4"/>
  <c r="M453" i="4"/>
  <c r="L453" i="4"/>
  <c r="J453" i="4"/>
  <c r="K453" i="4"/>
  <c r="I453" i="4"/>
  <c r="H453" i="4"/>
  <c r="T457" i="4"/>
  <c r="V457" i="4"/>
  <c r="U457" i="4"/>
  <c r="S457" i="4"/>
  <c r="R457" i="4"/>
  <c r="Q457" i="4"/>
  <c r="O457" i="4"/>
  <c r="P457" i="4"/>
  <c r="N457" i="4"/>
  <c r="M457" i="4"/>
  <c r="L457" i="4"/>
  <c r="J457" i="4"/>
  <c r="K457" i="4"/>
  <c r="I457" i="4"/>
  <c r="H457" i="4"/>
  <c r="T461" i="4"/>
  <c r="V461" i="4"/>
  <c r="U461" i="4"/>
  <c r="S461" i="4"/>
  <c r="R461" i="4"/>
  <c r="Q461" i="4"/>
  <c r="O461" i="4"/>
  <c r="P461" i="4"/>
  <c r="N461" i="4"/>
  <c r="M461" i="4"/>
  <c r="L461" i="4"/>
  <c r="J461" i="4"/>
  <c r="K461" i="4"/>
  <c r="I461" i="4"/>
  <c r="H461" i="4"/>
  <c r="T465" i="4"/>
  <c r="V465" i="4"/>
  <c r="U465" i="4"/>
  <c r="S465" i="4"/>
  <c r="R465" i="4"/>
  <c r="Q465" i="4"/>
  <c r="O465" i="4"/>
  <c r="P465" i="4"/>
  <c r="N465" i="4"/>
  <c r="M465" i="4"/>
  <c r="L465" i="4"/>
  <c r="J465" i="4"/>
  <c r="K465" i="4"/>
  <c r="I465" i="4"/>
  <c r="H465" i="4"/>
  <c r="T469" i="4"/>
  <c r="V469" i="4"/>
  <c r="U469" i="4"/>
  <c r="S469" i="4"/>
  <c r="R469" i="4"/>
  <c r="Q469" i="4"/>
  <c r="O469" i="4"/>
  <c r="P469" i="4"/>
  <c r="N469" i="4"/>
  <c r="M469" i="4"/>
  <c r="L469" i="4"/>
  <c r="J469" i="4"/>
  <c r="K469" i="4"/>
  <c r="I469" i="4"/>
  <c r="H469" i="4"/>
  <c r="T473" i="4"/>
  <c r="V473" i="4"/>
  <c r="U473" i="4"/>
  <c r="S473" i="4"/>
  <c r="R473" i="4"/>
  <c r="Q473" i="4"/>
  <c r="O473" i="4"/>
  <c r="P473" i="4"/>
  <c r="N473" i="4"/>
  <c r="M473" i="4"/>
  <c r="L473" i="4"/>
  <c r="J473" i="4"/>
  <c r="K473" i="4"/>
  <c r="I473" i="4"/>
  <c r="H473" i="4"/>
  <c r="T477" i="4"/>
  <c r="V477" i="4"/>
  <c r="U477" i="4"/>
  <c r="S477" i="4"/>
  <c r="R477" i="4"/>
  <c r="Q477" i="4"/>
  <c r="O477" i="4"/>
  <c r="P477" i="4"/>
  <c r="N477" i="4"/>
  <c r="M477" i="4"/>
  <c r="L477" i="4"/>
  <c r="J477" i="4"/>
  <c r="K477" i="4"/>
  <c r="I477" i="4"/>
  <c r="H477" i="4"/>
  <c r="T481" i="4"/>
  <c r="V481" i="4"/>
  <c r="U481" i="4"/>
  <c r="S481" i="4"/>
  <c r="R481" i="4"/>
  <c r="Q481" i="4"/>
  <c r="O481" i="4"/>
  <c r="P481" i="4"/>
  <c r="N481" i="4"/>
  <c r="M481" i="4"/>
  <c r="L481" i="4"/>
  <c r="J481" i="4"/>
  <c r="K481" i="4"/>
  <c r="I481" i="4"/>
  <c r="H481" i="4"/>
  <c r="T485" i="4"/>
  <c r="V485" i="4"/>
  <c r="U485" i="4"/>
  <c r="S485" i="4"/>
  <c r="R485" i="4"/>
  <c r="Q485" i="4"/>
  <c r="O485" i="4"/>
  <c r="P485" i="4"/>
  <c r="N485" i="4"/>
  <c r="M485" i="4"/>
  <c r="L485" i="4"/>
  <c r="J485" i="4"/>
  <c r="K485" i="4"/>
  <c r="I485" i="4"/>
  <c r="H485" i="4"/>
  <c r="T489" i="4"/>
  <c r="V489" i="4"/>
  <c r="U489" i="4"/>
  <c r="S489" i="4"/>
  <c r="R489" i="4"/>
  <c r="Q489" i="4"/>
  <c r="O489" i="4"/>
  <c r="P489" i="4"/>
  <c r="N489" i="4"/>
  <c r="M489" i="4"/>
  <c r="L489" i="4"/>
  <c r="J489" i="4"/>
  <c r="K489" i="4"/>
  <c r="I489" i="4"/>
  <c r="H489" i="4"/>
  <c r="T493" i="4"/>
  <c r="V493" i="4"/>
  <c r="U493" i="4"/>
  <c r="S493" i="4"/>
  <c r="R493" i="4"/>
  <c r="Q493" i="4"/>
  <c r="O493" i="4"/>
  <c r="P493" i="4"/>
  <c r="N493" i="4"/>
  <c r="M493" i="4"/>
  <c r="L493" i="4"/>
  <c r="J493" i="4"/>
  <c r="K493" i="4"/>
  <c r="I493" i="4"/>
  <c r="H493" i="4"/>
  <c r="T515" i="4"/>
  <c r="V515" i="4"/>
  <c r="U515" i="4"/>
  <c r="S515" i="4"/>
  <c r="R515" i="4"/>
  <c r="Q515" i="4"/>
  <c r="O515" i="4"/>
  <c r="P515" i="4"/>
  <c r="N515" i="4"/>
  <c r="M515" i="4"/>
  <c r="L515" i="4"/>
  <c r="J515" i="4"/>
  <c r="K515" i="4"/>
  <c r="I515" i="4"/>
  <c r="H515" i="4"/>
  <c r="T519" i="4"/>
  <c r="V519" i="4"/>
  <c r="U519" i="4"/>
  <c r="S519" i="4"/>
  <c r="R519" i="4"/>
  <c r="Q519" i="4"/>
  <c r="O519" i="4"/>
  <c r="P519" i="4"/>
  <c r="N519" i="4"/>
  <c r="M519" i="4"/>
  <c r="L519" i="4"/>
  <c r="J519" i="4"/>
  <c r="K519" i="4"/>
  <c r="I519" i="4"/>
  <c r="H519" i="4"/>
  <c r="T523" i="4"/>
  <c r="V523" i="4"/>
  <c r="U523" i="4"/>
  <c r="S523" i="4"/>
  <c r="R523" i="4"/>
  <c r="Q523" i="4"/>
  <c r="O523" i="4"/>
  <c r="P523" i="4"/>
  <c r="N523" i="4"/>
  <c r="M523" i="4"/>
  <c r="L523" i="4"/>
  <c r="J523" i="4"/>
  <c r="K523" i="4"/>
  <c r="I523" i="4"/>
  <c r="H523" i="4"/>
  <c r="T545" i="4"/>
  <c r="V545" i="4"/>
  <c r="U545" i="4"/>
  <c r="S545" i="4"/>
  <c r="R545" i="4"/>
  <c r="Q545" i="4"/>
  <c r="O545" i="4"/>
  <c r="P545" i="4"/>
  <c r="N545" i="4"/>
  <c r="M545" i="4"/>
  <c r="L545" i="4"/>
  <c r="J545" i="4"/>
  <c r="K545" i="4"/>
  <c r="I545" i="4"/>
  <c r="H545" i="4"/>
  <c r="T549" i="4"/>
  <c r="V549" i="4"/>
  <c r="U549" i="4"/>
  <c r="S549" i="4"/>
  <c r="R549" i="4"/>
  <c r="Q549" i="4"/>
  <c r="O549" i="4"/>
  <c r="P549" i="4"/>
  <c r="N549" i="4"/>
  <c r="M549" i="4"/>
  <c r="L549" i="4"/>
  <c r="J549" i="4"/>
  <c r="K549" i="4"/>
  <c r="I549" i="4"/>
  <c r="H549" i="4"/>
  <c r="T553" i="4"/>
  <c r="V553" i="4"/>
  <c r="U553" i="4"/>
  <c r="S553" i="4"/>
  <c r="R553" i="4"/>
  <c r="Q553" i="4"/>
  <c r="O553" i="4"/>
  <c r="P553" i="4"/>
  <c r="N553" i="4"/>
  <c r="M553" i="4"/>
  <c r="L553" i="4"/>
  <c r="J553" i="4"/>
  <c r="K553" i="4"/>
  <c r="I553" i="4"/>
  <c r="H553" i="4"/>
  <c r="T561" i="4"/>
  <c r="V561" i="4"/>
  <c r="U561" i="4"/>
  <c r="S561" i="4"/>
  <c r="R561" i="4"/>
  <c r="Q561" i="4"/>
  <c r="O561" i="4"/>
  <c r="P561" i="4"/>
  <c r="N561" i="4"/>
  <c r="M561" i="4"/>
  <c r="L561" i="4"/>
  <c r="J561" i="4"/>
  <c r="K561" i="4"/>
  <c r="I561" i="4"/>
  <c r="H561" i="4"/>
  <c r="T565" i="4"/>
  <c r="V565" i="4"/>
  <c r="U565" i="4"/>
  <c r="S565" i="4"/>
  <c r="R565" i="4"/>
  <c r="Q565" i="4"/>
  <c r="O565" i="4"/>
  <c r="P565" i="4"/>
  <c r="N565" i="4"/>
  <c r="M565" i="4"/>
  <c r="L565" i="4"/>
  <c r="J565" i="4"/>
  <c r="K565" i="4"/>
  <c r="I565" i="4"/>
  <c r="H565" i="4"/>
  <c r="T569" i="4"/>
  <c r="V569" i="4"/>
  <c r="U569" i="4"/>
  <c r="S569" i="4"/>
  <c r="R569" i="4"/>
  <c r="Q569" i="4"/>
  <c r="O569" i="4"/>
  <c r="P569" i="4"/>
  <c r="N569" i="4"/>
  <c r="M569" i="4"/>
  <c r="L569" i="4"/>
  <c r="J569" i="4"/>
  <c r="K569" i="4"/>
  <c r="I569" i="4"/>
  <c r="H569" i="4"/>
  <c r="U573" i="4"/>
  <c r="T573" i="4"/>
  <c r="V573" i="4"/>
  <c r="S573" i="4"/>
  <c r="R573" i="4"/>
  <c r="Q573" i="4"/>
  <c r="O573" i="4"/>
  <c r="P573" i="4"/>
  <c r="N573" i="4"/>
  <c r="M573" i="4"/>
  <c r="L573" i="4"/>
  <c r="J573" i="4"/>
  <c r="K573" i="4"/>
  <c r="I573" i="4"/>
  <c r="H573" i="4"/>
  <c r="U577" i="4"/>
  <c r="T577" i="4"/>
  <c r="V577" i="4"/>
  <c r="S577" i="4"/>
  <c r="R577" i="4"/>
  <c r="Q577" i="4"/>
  <c r="O577" i="4"/>
  <c r="P577" i="4"/>
  <c r="N577" i="4"/>
  <c r="M577" i="4"/>
  <c r="L577" i="4"/>
  <c r="J577" i="4"/>
  <c r="K577" i="4"/>
  <c r="I577" i="4"/>
  <c r="H577" i="4"/>
  <c r="U581" i="4"/>
  <c r="T581" i="4"/>
  <c r="V581" i="4"/>
  <c r="S581" i="4"/>
  <c r="R581" i="4"/>
  <c r="Q581" i="4"/>
  <c r="O581" i="4"/>
  <c r="P581" i="4"/>
  <c r="N581" i="4"/>
  <c r="M581" i="4"/>
  <c r="L581" i="4"/>
  <c r="J581" i="4"/>
  <c r="K581" i="4"/>
  <c r="I581" i="4"/>
  <c r="H581" i="4"/>
  <c r="U585" i="4"/>
  <c r="T585" i="4"/>
  <c r="V585" i="4"/>
  <c r="S585" i="4"/>
  <c r="R585" i="4"/>
  <c r="Q585" i="4"/>
  <c r="O585" i="4"/>
  <c r="P585" i="4"/>
  <c r="N585" i="4"/>
  <c r="M585" i="4"/>
  <c r="L585" i="4"/>
  <c r="J585" i="4"/>
  <c r="K585" i="4"/>
  <c r="I585" i="4"/>
  <c r="H585" i="4"/>
  <c r="U589" i="4"/>
  <c r="T589" i="4"/>
  <c r="V589" i="4"/>
  <c r="S589" i="4"/>
  <c r="R589" i="4"/>
  <c r="Q589" i="4"/>
  <c r="O589" i="4"/>
  <c r="P589" i="4"/>
  <c r="N589" i="4"/>
  <c r="M589" i="4"/>
  <c r="L589" i="4"/>
  <c r="J589" i="4"/>
  <c r="K589" i="4"/>
  <c r="I589" i="4"/>
  <c r="H589" i="4"/>
  <c r="U593" i="4"/>
  <c r="T593" i="4"/>
  <c r="V593" i="4"/>
  <c r="S593" i="4"/>
  <c r="R593" i="4"/>
  <c r="Q593" i="4"/>
  <c r="O593" i="4"/>
  <c r="P593" i="4"/>
  <c r="N593" i="4"/>
  <c r="M593" i="4"/>
  <c r="L593" i="4"/>
  <c r="J593" i="4"/>
  <c r="K593" i="4"/>
  <c r="I593" i="4"/>
  <c r="H593" i="4"/>
  <c r="U597" i="4"/>
  <c r="T597" i="4"/>
  <c r="V597" i="4"/>
  <c r="S597" i="4"/>
  <c r="R597" i="4"/>
  <c r="Q597" i="4"/>
  <c r="O597" i="4"/>
  <c r="P597" i="4"/>
  <c r="N597" i="4"/>
  <c r="M597" i="4"/>
  <c r="L597" i="4"/>
  <c r="J597" i="4"/>
  <c r="K597" i="4"/>
  <c r="I597" i="4"/>
  <c r="H597" i="4"/>
  <c r="U601" i="4"/>
  <c r="T601" i="4"/>
  <c r="V601" i="4"/>
  <c r="S601" i="4"/>
  <c r="R601" i="4"/>
  <c r="Q601" i="4"/>
  <c r="O601" i="4"/>
  <c r="P601" i="4"/>
  <c r="N601" i="4"/>
  <c r="M601" i="4"/>
  <c r="L601" i="4"/>
  <c r="J601" i="4"/>
  <c r="K601" i="4"/>
  <c r="I601" i="4"/>
  <c r="H601" i="4"/>
  <c r="U605" i="4"/>
  <c r="T605" i="4"/>
  <c r="V605" i="4"/>
  <c r="S605" i="4"/>
  <c r="R605" i="4"/>
  <c r="Q605" i="4"/>
  <c r="O605" i="4"/>
  <c r="P605" i="4"/>
  <c r="N605" i="4"/>
  <c r="M605" i="4"/>
  <c r="L605" i="4"/>
  <c r="J605" i="4"/>
  <c r="K605" i="4"/>
  <c r="I605" i="4"/>
  <c r="H605" i="4"/>
  <c r="U609" i="4"/>
  <c r="T609" i="4"/>
  <c r="V609" i="4"/>
  <c r="S609" i="4"/>
  <c r="R609" i="4"/>
  <c r="Q609" i="4"/>
  <c r="O609" i="4"/>
  <c r="P609" i="4"/>
  <c r="N609" i="4"/>
  <c r="M609" i="4"/>
  <c r="L609" i="4"/>
  <c r="J609" i="4"/>
  <c r="K609" i="4"/>
  <c r="I609" i="4"/>
  <c r="H609" i="4"/>
  <c r="U613" i="4"/>
  <c r="T613" i="4"/>
  <c r="V613" i="4"/>
  <c r="S613" i="4"/>
  <c r="R613" i="4"/>
  <c r="Q613" i="4"/>
  <c r="O613" i="4"/>
  <c r="P613" i="4"/>
  <c r="N613" i="4"/>
  <c r="M613" i="4"/>
  <c r="L613" i="4"/>
  <c r="J613" i="4"/>
  <c r="K613" i="4"/>
  <c r="I613" i="4"/>
  <c r="H613" i="4"/>
  <c r="U621" i="4"/>
  <c r="T621" i="4"/>
  <c r="V621" i="4"/>
  <c r="S621" i="4"/>
  <c r="R621" i="4"/>
  <c r="Q621" i="4"/>
  <c r="O621" i="4"/>
  <c r="P621" i="4"/>
  <c r="N621" i="4"/>
  <c r="M621" i="4"/>
  <c r="L621" i="4"/>
  <c r="J621" i="4"/>
  <c r="K621" i="4"/>
  <c r="I621" i="4"/>
  <c r="H621" i="4"/>
  <c r="U625" i="4"/>
  <c r="T625" i="4"/>
  <c r="V625" i="4"/>
  <c r="S625" i="4"/>
  <c r="R625" i="4"/>
  <c r="Q625" i="4"/>
  <c r="O625" i="4"/>
  <c r="P625" i="4"/>
  <c r="N625" i="4"/>
  <c r="M625" i="4"/>
  <c r="L625" i="4"/>
  <c r="J625" i="4"/>
  <c r="K625" i="4"/>
  <c r="I625" i="4"/>
  <c r="H625" i="4"/>
  <c r="U629" i="4"/>
  <c r="T629" i="4"/>
  <c r="V629" i="4"/>
  <c r="S629" i="4"/>
  <c r="R629" i="4"/>
  <c r="Q629" i="4"/>
  <c r="O629" i="4"/>
  <c r="P629" i="4"/>
  <c r="N629" i="4"/>
  <c r="M629" i="4"/>
  <c r="L629" i="4"/>
  <c r="J629" i="4"/>
  <c r="K629" i="4"/>
  <c r="I629" i="4"/>
  <c r="H629" i="4"/>
  <c r="U633" i="4"/>
  <c r="T633" i="4"/>
  <c r="V633" i="4"/>
  <c r="S633" i="4"/>
  <c r="R633" i="4"/>
  <c r="Q633" i="4"/>
  <c r="O633" i="4"/>
  <c r="P633" i="4"/>
  <c r="N633" i="4"/>
  <c r="M633" i="4"/>
  <c r="L633" i="4"/>
  <c r="J633" i="4"/>
  <c r="K633" i="4"/>
  <c r="I633" i="4"/>
  <c r="H633" i="4"/>
  <c r="U637" i="4"/>
  <c r="T637" i="4"/>
  <c r="V637" i="4"/>
  <c r="S637" i="4"/>
  <c r="R637" i="4"/>
  <c r="Q637" i="4"/>
  <c r="O637" i="4"/>
  <c r="P637" i="4"/>
  <c r="N637" i="4"/>
  <c r="M637" i="4"/>
  <c r="L637" i="4"/>
  <c r="J637" i="4"/>
  <c r="K637" i="4"/>
  <c r="I637" i="4"/>
  <c r="H637" i="4"/>
  <c r="U641" i="4"/>
  <c r="T641" i="4"/>
  <c r="V641" i="4"/>
  <c r="S641" i="4"/>
  <c r="R641" i="4"/>
  <c r="Q641" i="4"/>
  <c r="O641" i="4"/>
  <c r="P641" i="4"/>
  <c r="N641" i="4"/>
  <c r="M641" i="4"/>
  <c r="L641" i="4"/>
  <c r="J641" i="4"/>
  <c r="K641" i="4"/>
  <c r="I641" i="4"/>
  <c r="H641" i="4"/>
  <c r="U645" i="4"/>
  <c r="T645" i="4"/>
  <c r="V645" i="4"/>
  <c r="S645" i="4"/>
  <c r="R645" i="4"/>
  <c r="Q645" i="4"/>
  <c r="O645" i="4"/>
  <c r="P645" i="4"/>
  <c r="N645" i="4"/>
  <c r="M645" i="4"/>
  <c r="L645" i="4"/>
  <c r="J645" i="4"/>
  <c r="K645" i="4"/>
  <c r="I645" i="4"/>
  <c r="H645" i="4"/>
  <c r="U649" i="4"/>
  <c r="T649" i="4"/>
  <c r="V649" i="4"/>
  <c r="S649" i="4"/>
  <c r="R649" i="4"/>
  <c r="Q649" i="4"/>
  <c r="O649" i="4"/>
  <c r="P649" i="4"/>
  <c r="N649" i="4"/>
  <c r="M649" i="4"/>
  <c r="L649" i="4"/>
  <c r="J649" i="4"/>
  <c r="K649" i="4"/>
  <c r="I649" i="4"/>
  <c r="H649" i="4"/>
  <c r="U653" i="4"/>
  <c r="T653" i="4"/>
  <c r="V653" i="4"/>
  <c r="S653" i="4"/>
  <c r="R653" i="4"/>
  <c r="Q653" i="4"/>
  <c r="O653" i="4"/>
  <c r="P653" i="4"/>
  <c r="N653" i="4"/>
  <c r="M653" i="4"/>
  <c r="L653" i="4"/>
  <c r="J653" i="4"/>
  <c r="K653" i="4"/>
  <c r="I653" i="4"/>
  <c r="H653" i="4"/>
  <c r="U657" i="4"/>
  <c r="T657" i="4"/>
  <c r="V657" i="4"/>
  <c r="S657" i="4"/>
  <c r="R657" i="4"/>
  <c r="Q657" i="4"/>
  <c r="O657" i="4"/>
  <c r="P657" i="4"/>
  <c r="N657" i="4"/>
  <c r="M657" i="4"/>
  <c r="L657" i="4"/>
  <c r="J657" i="4"/>
  <c r="K657" i="4"/>
  <c r="I657" i="4"/>
  <c r="H657" i="4"/>
  <c r="U661" i="4"/>
  <c r="T661" i="4"/>
  <c r="V661" i="4"/>
  <c r="S661" i="4"/>
  <c r="R661" i="4"/>
  <c r="Q661" i="4"/>
  <c r="O661" i="4"/>
  <c r="P661" i="4"/>
  <c r="N661" i="4"/>
  <c r="M661" i="4"/>
  <c r="L661" i="4"/>
  <c r="J661" i="4"/>
  <c r="K661" i="4"/>
  <c r="I661" i="4"/>
  <c r="H661" i="4"/>
  <c r="T3" i="4"/>
  <c r="V3" i="4"/>
  <c r="U3" i="4"/>
  <c r="S3" i="4"/>
  <c r="R3" i="4"/>
  <c r="Q3" i="4"/>
  <c r="O3" i="4"/>
  <c r="P3" i="4"/>
  <c r="N3" i="4"/>
  <c r="M3" i="4"/>
  <c r="L3" i="4"/>
  <c r="K3" i="4"/>
  <c r="J3" i="4"/>
  <c r="I3" i="4"/>
  <c r="H3" i="4"/>
  <c r="T7" i="4"/>
  <c r="V7" i="4"/>
  <c r="U7" i="4"/>
  <c r="S7" i="4"/>
  <c r="R7" i="4"/>
  <c r="Q7" i="4"/>
  <c r="O7" i="4"/>
  <c r="P7" i="4"/>
  <c r="N7" i="4"/>
  <c r="M7" i="4"/>
  <c r="L7" i="4"/>
  <c r="K7" i="4"/>
  <c r="J7" i="4"/>
  <c r="I7" i="4"/>
  <c r="H7" i="4"/>
  <c r="T11" i="4"/>
  <c r="V11" i="4"/>
  <c r="U11" i="4"/>
  <c r="S11" i="4"/>
  <c r="R11" i="4"/>
  <c r="Q11" i="4"/>
  <c r="O11" i="4"/>
  <c r="P11" i="4"/>
  <c r="N11" i="4"/>
  <c r="M11" i="4"/>
  <c r="L11" i="4"/>
  <c r="K11" i="4"/>
  <c r="J11" i="4"/>
  <c r="I11" i="4"/>
  <c r="H11" i="4"/>
  <c r="T15" i="4"/>
  <c r="V15" i="4"/>
  <c r="U15" i="4"/>
  <c r="S15" i="4"/>
  <c r="R15" i="4"/>
  <c r="Q15" i="4"/>
  <c r="O15" i="4"/>
  <c r="P15" i="4"/>
  <c r="N15" i="4"/>
  <c r="M15" i="4"/>
  <c r="L15" i="4"/>
  <c r="K15" i="4"/>
  <c r="J15" i="4"/>
  <c r="I15" i="4"/>
  <c r="H15" i="4"/>
  <c r="T19" i="4"/>
  <c r="V19" i="4"/>
  <c r="U19" i="4"/>
  <c r="S19" i="4"/>
  <c r="R19" i="4"/>
  <c r="Q19" i="4"/>
  <c r="O19" i="4"/>
  <c r="P19" i="4"/>
  <c r="N19" i="4"/>
  <c r="M19" i="4"/>
  <c r="L19" i="4"/>
  <c r="K19" i="4"/>
  <c r="J19" i="4"/>
  <c r="I19" i="4"/>
  <c r="H19" i="4"/>
  <c r="T21" i="4"/>
  <c r="V21" i="4"/>
  <c r="U21" i="4"/>
  <c r="S21" i="4"/>
  <c r="R21" i="4"/>
  <c r="Q21" i="4"/>
  <c r="O21" i="4"/>
  <c r="P21" i="4"/>
  <c r="N21" i="4"/>
  <c r="M21" i="4"/>
  <c r="L21" i="4"/>
  <c r="K21" i="4"/>
  <c r="J21" i="4"/>
  <c r="I21" i="4"/>
  <c r="H21" i="4"/>
  <c r="T23" i="4"/>
  <c r="V23" i="4"/>
  <c r="U23" i="4"/>
  <c r="S23" i="4"/>
  <c r="R23" i="4"/>
  <c r="Q23" i="4"/>
  <c r="O23" i="4"/>
  <c r="P23" i="4"/>
  <c r="N23" i="4"/>
  <c r="M23" i="4"/>
  <c r="L23" i="4"/>
  <c r="K23" i="4"/>
  <c r="J23" i="4"/>
  <c r="I23" i="4"/>
  <c r="H23" i="4"/>
  <c r="T25" i="4"/>
  <c r="V25" i="4"/>
  <c r="U25" i="4"/>
  <c r="S25" i="4"/>
  <c r="R25" i="4"/>
  <c r="Q25" i="4"/>
  <c r="O25" i="4"/>
  <c r="P25" i="4"/>
  <c r="N25" i="4"/>
  <c r="M25" i="4"/>
  <c r="L25" i="4"/>
  <c r="K25" i="4"/>
  <c r="J25" i="4"/>
  <c r="I25" i="4"/>
  <c r="H25" i="4"/>
  <c r="T27" i="4"/>
  <c r="V27" i="4"/>
  <c r="U27" i="4"/>
  <c r="S27" i="4"/>
  <c r="R27" i="4"/>
  <c r="Q27" i="4"/>
  <c r="O27" i="4"/>
  <c r="P27" i="4"/>
  <c r="N27" i="4"/>
  <c r="M27" i="4"/>
  <c r="L27" i="4"/>
  <c r="K27" i="4"/>
  <c r="J27" i="4"/>
  <c r="I27" i="4"/>
  <c r="H27" i="4"/>
  <c r="T29" i="4"/>
  <c r="V29" i="4"/>
  <c r="U29" i="4"/>
  <c r="S29" i="4"/>
  <c r="R29" i="4"/>
  <c r="Q29" i="4"/>
  <c r="O29" i="4"/>
  <c r="P29" i="4"/>
  <c r="N29" i="4"/>
  <c r="M29" i="4"/>
  <c r="L29" i="4"/>
  <c r="K29" i="4"/>
  <c r="J29" i="4"/>
  <c r="I29" i="4"/>
  <c r="H29" i="4"/>
  <c r="T31" i="4"/>
  <c r="V31" i="4"/>
  <c r="U31" i="4"/>
  <c r="S31" i="4"/>
  <c r="R31" i="4"/>
  <c r="Q31" i="4"/>
  <c r="O31" i="4"/>
  <c r="P31" i="4"/>
  <c r="N31" i="4"/>
  <c r="M31" i="4"/>
  <c r="L31" i="4"/>
  <c r="K31" i="4"/>
  <c r="J31" i="4"/>
  <c r="I31" i="4"/>
  <c r="H31" i="4"/>
  <c r="T33" i="4"/>
  <c r="V33" i="4"/>
  <c r="U33" i="4"/>
  <c r="S33" i="4"/>
  <c r="R33" i="4"/>
  <c r="Q33" i="4"/>
  <c r="O33" i="4"/>
  <c r="P33" i="4"/>
  <c r="N33" i="4"/>
  <c r="M33" i="4"/>
  <c r="L33" i="4"/>
  <c r="K33" i="4"/>
  <c r="J33" i="4"/>
  <c r="I33" i="4"/>
  <c r="H33" i="4"/>
  <c r="T37" i="4"/>
  <c r="V37" i="4"/>
  <c r="U37" i="4"/>
  <c r="S37" i="4"/>
  <c r="R37" i="4"/>
  <c r="Q37" i="4"/>
  <c r="O37" i="4"/>
  <c r="P37" i="4"/>
  <c r="N37" i="4"/>
  <c r="M37" i="4"/>
  <c r="L37" i="4"/>
  <c r="K37" i="4"/>
  <c r="J37" i="4"/>
  <c r="I37" i="4"/>
  <c r="H37" i="4"/>
  <c r="T41" i="4"/>
  <c r="V41" i="4"/>
  <c r="U41" i="4"/>
  <c r="S41" i="4"/>
  <c r="R41" i="4"/>
  <c r="Q41" i="4"/>
  <c r="O41" i="4"/>
  <c r="P41" i="4"/>
  <c r="N41" i="4"/>
  <c r="M41" i="4"/>
  <c r="L41" i="4"/>
  <c r="K41" i="4"/>
  <c r="J41" i="4"/>
  <c r="I41" i="4"/>
  <c r="H41" i="4"/>
  <c r="T45" i="4"/>
  <c r="V45" i="4"/>
  <c r="U45" i="4"/>
  <c r="S45" i="4"/>
  <c r="R45" i="4"/>
  <c r="Q45" i="4"/>
  <c r="O45" i="4"/>
  <c r="P45" i="4"/>
  <c r="N45" i="4"/>
  <c r="M45" i="4"/>
  <c r="L45" i="4"/>
  <c r="K45" i="4"/>
  <c r="J45" i="4"/>
  <c r="I45" i="4"/>
  <c r="H45" i="4"/>
  <c r="T49" i="4"/>
  <c r="V49" i="4"/>
  <c r="U49" i="4"/>
  <c r="S49" i="4"/>
  <c r="R49" i="4"/>
  <c r="Q49" i="4"/>
  <c r="O49" i="4"/>
  <c r="P49" i="4"/>
  <c r="N49" i="4"/>
  <c r="M49" i="4"/>
  <c r="L49" i="4"/>
  <c r="K49" i="4"/>
  <c r="J49" i="4"/>
  <c r="I49" i="4"/>
  <c r="H49" i="4"/>
  <c r="T51" i="4"/>
  <c r="V51" i="4"/>
  <c r="U51" i="4"/>
  <c r="S51" i="4"/>
  <c r="R51" i="4"/>
  <c r="Q51" i="4"/>
  <c r="O51" i="4"/>
  <c r="P51" i="4"/>
  <c r="N51" i="4"/>
  <c r="M51" i="4"/>
  <c r="L51" i="4"/>
  <c r="K51" i="4"/>
  <c r="J51" i="4"/>
  <c r="I51" i="4"/>
  <c r="H51" i="4"/>
  <c r="T53" i="4"/>
  <c r="V53" i="4"/>
  <c r="U53" i="4"/>
  <c r="S53" i="4"/>
  <c r="R53" i="4"/>
  <c r="Q53" i="4"/>
  <c r="O53" i="4"/>
  <c r="P53" i="4"/>
  <c r="N53" i="4"/>
  <c r="M53" i="4"/>
  <c r="L53" i="4"/>
  <c r="K53" i="4"/>
  <c r="J53" i="4"/>
  <c r="I53" i="4"/>
  <c r="H53" i="4"/>
  <c r="T55" i="4"/>
  <c r="V55" i="4"/>
  <c r="U55" i="4"/>
  <c r="S55" i="4"/>
  <c r="R55" i="4"/>
  <c r="Q55" i="4"/>
  <c r="O55" i="4"/>
  <c r="P55" i="4"/>
  <c r="N55" i="4"/>
  <c r="M55" i="4"/>
  <c r="L55" i="4"/>
  <c r="K55" i="4"/>
  <c r="J55" i="4"/>
  <c r="I55" i="4"/>
  <c r="H55" i="4"/>
  <c r="T57" i="4"/>
  <c r="V57" i="4"/>
  <c r="U57" i="4"/>
  <c r="S57" i="4"/>
  <c r="R57" i="4"/>
  <c r="Q57" i="4"/>
  <c r="O57" i="4"/>
  <c r="P57" i="4"/>
  <c r="N57" i="4"/>
  <c r="M57" i="4"/>
  <c r="L57" i="4"/>
  <c r="K57" i="4"/>
  <c r="J57" i="4"/>
  <c r="I57" i="4"/>
  <c r="H57" i="4"/>
  <c r="T59" i="4"/>
  <c r="U59" i="4"/>
  <c r="V59" i="4"/>
  <c r="S59" i="4"/>
  <c r="R59" i="4"/>
  <c r="Q59" i="4"/>
  <c r="O59" i="4"/>
  <c r="P59" i="4"/>
  <c r="N59" i="4"/>
  <c r="M59" i="4"/>
  <c r="L59" i="4"/>
  <c r="K59" i="4"/>
  <c r="J59" i="4"/>
  <c r="I59" i="4"/>
  <c r="H59" i="4"/>
  <c r="T61" i="4"/>
  <c r="V61" i="4"/>
  <c r="U61" i="4"/>
  <c r="S61" i="4"/>
  <c r="R61" i="4"/>
  <c r="Q61" i="4"/>
  <c r="O61" i="4"/>
  <c r="P61" i="4"/>
  <c r="N61" i="4"/>
  <c r="M61" i="4"/>
  <c r="L61" i="4"/>
  <c r="K61" i="4"/>
  <c r="J61" i="4"/>
  <c r="I61" i="4"/>
  <c r="H61" i="4"/>
  <c r="T63" i="4"/>
  <c r="V63" i="4"/>
  <c r="U63" i="4"/>
  <c r="S63" i="4"/>
  <c r="R63" i="4"/>
  <c r="Q63" i="4"/>
  <c r="O63" i="4"/>
  <c r="P63" i="4"/>
  <c r="N63" i="4"/>
  <c r="M63" i="4"/>
  <c r="L63" i="4"/>
  <c r="K63" i="4"/>
  <c r="J63" i="4"/>
  <c r="I63" i="4"/>
  <c r="H63" i="4"/>
  <c r="T67" i="4"/>
  <c r="V67" i="4"/>
  <c r="U67" i="4"/>
  <c r="S67" i="4"/>
  <c r="R67" i="4"/>
  <c r="Q67" i="4"/>
  <c r="O67" i="4"/>
  <c r="P67" i="4"/>
  <c r="N67" i="4"/>
  <c r="M67" i="4"/>
  <c r="L67" i="4"/>
  <c r="K67" i="4"/>
  <c r="J67" i="4"/>
  <c r="I67" i="4"/>
  <c r="H67" i="4"/>
  <c r="T71" i="4"/>
  <c r="V71" i="4"/>
  <c r="U71" i="4"/>
  <c r="S71" i="4"/>
  <c r="R71" i="4"/>
  <c r="Q71" i="4"/>
  <c r="O71" i="4"/>
  <c r="P71" i="4"/>
  <c r="N71" i="4"/>
  <c r="M71" i="4"/>
  <c r="L71" i="4"/>
  <c r="K71" i="4"/>
  <c r="J71" i="4"/>
  <c r="I71" i="4"/>
  <c r="H71" i="4"/>
  <c r="T75" i="4"/>
  <c r="V75" i="4"/>
  <c r="U75" i="4"/>
  <c r="S75" i="4"/>
  <c r="R75" i="4"/>
  <c r="Q75" i="4"/>
  <c r="O75" i="4"/>
  <c r="P75" i="4"/>
  <c r="N75" i="4"/>
  <c r="M75" i="4"/>
  <c r="L75" i="4"/>
  <c r="K75" i="4"/>
  <c r="J75" i="4"/>
  <c r="I75" i="4"/>
  <c r="H75" i="4"/>
  <c r="T79" i="4"/>
  <c r="V79" i="4"/>
  <c r="U79" i="4"/>
  <c r="S79" i="4"/>
  <c r="R79" i="4"/>
  <c r="Q79" i="4"/>
  <c r="O79" i="4"/>
  <c r="P79" i="4"/>
  <c r="N79" i="4"/>
  <c r="M79" i="4"/>
  <c r="L79" i="4"/>
  <c r="K79" i="4"/>
  <c r="J79" i="4"/>
  <c r="I79" i="4"/>
  <c r="H79" i="4"/>
  <c r="T81" i="4"/>
  <c r="V81" i="4"/>
  <c r="U81" i="4"/>
  <c r="S81" i="4"/>
  <c r="R81" i="4"/>
  <c r="Q81" i="4"/>
  <c r="O81" i="4"/>
  <c r="P81" i="4"/>
  <c r="N81" i="4"/>
  <c r="M81" i="4"/>
  <c r="L81" i="4"/>
  <c r="K81" i="4"/>
  <c r="J81" i="4"/>
  <c r="I81" i="4"/>
  <c r="H81" i="4"/>
  <c r="T83" i="4"/>
  <c r="V83" i="4"/>
  <c r="U83" i="4"/>
  <c r="S83" i="4"/>
  <c r="R83" i="4"/>
  <c r="Q83" i="4"/>
  <c r="O83" i="4"/>
  <c r="P83" i="4"/>
  <c r="N83" i="4"/>
  <c r="M83" i="4"/>
  <c r="L83" i="4"/>
  <c r="K83" i="4"/>
  <c r="J83" i="4"/>
  <c r="I83" i="4"/>
  <c r="H83" i="4"/>
  <c r="T85" i="4"/>
  <c r="V85" i="4"/>
  <c r="U85" i="4"/>
  <c r="S85" i="4"/>
  <c r="R85" i="4"/>
  <c r="Q85" i="4"/>
  <c r="O85" i="4"/>
  <c r="P85" i="4"/>
  <c r="N85" i="4"/>
  <c r="M85" i="4"/>
  <c r="L85" i="4"/>
  <c r="K85" i="4"/>
  <c r="J85" i="4"/>
  <c r="I85" i="4"/>
  <c r="H85" i="4"/>
  <c r="T87" i="4"/>
  <c r="V87" i="4"/>
  <c r="U87" i="4"/>
  <c r="S87" i="4"/>
  <c r="R87" i="4"/>
  <c r="Q87" i="4"/>
  <c r="O87" i="4"/>
  <c r="P87" i="4"/>
  <c r="N87" i="4"/>
  <c r="M87" i="4"/>
  <c r="L87" i="4"/>
  <c r="K87" i="4"/>
  <c r="J87" i="4"/>
  <c r="I87" i="4"/>
  <c r="H87" i="4"/>
  <c r="T89" i="4"/>
  <c r="V89" i="4"/>
  <c r="U89" i="4"/>
  <c r="S89" i="4"/>
  <c r="R89" i="4"/>
  <c r="Q89" i="4"/>
  <c r="O89" i="4"/>
  <c r="P89" i="4"/>
  <c r="N89" i="4"/>
  <c r="M89" i="4"/>
  <c r="L89" i="4"/>
  <c r="K89" i="4"/>
  <c r="J89" i="4"/>
  <c r="I89" i="4"/>
  <c r="H89" i="4"/>
  <c r="T91" i="4"/>
  <c r="V91" i="4"/>
  <c r="U91" i="4"/>
  <c r="S91" i="4"/>
  <c r="R91" i="4"/>
  <c r="Q91" i="4"/>
  <c r="O91" i="4"/>
  <c r="P91" i="4"/>
  <c r="N91" i="4"/>
  <c r="M91" i="4"/>
  <c r="L91" i="4"/>
  <c r="K91" i="4"/>
  <c r="J91" i="4"/>
  <c r="I91" i="4"/>
  <c r="H91" i="4"/>
  <c r="T93" i="4"/>
  <c r="V93" i="4"/>
  <c r="U93" i="4"/>
  <c r="S93" i="4"/>
  <c r="R93" i="4"/>
  <c r="Q93" i="4"/>
  <c r="O93" i="4"/>
  <c r="P93" i="4"/>
  <c r="N93" i="4"/>
  <c r="M93" i="4"/>
  <c r="L93" i="4"/>
  <c r="K93" i="4"/>
  <c r="J93" i="4"/>
  <c r="I93" i="4"/>
  <c r="H93" i="4"/>
  <c r="T97" i="4"/>
  <c r="V97" i="4"/>
  <c r="U97" i="4"/>
  <c r="S97" i="4"/>
  <c r="R97" i="4"/>
  <c r="Q97" i="4"/>
  <c r="O97" i="4"/>
  <c r="P97" i="4"/>
  <c r="N97" i="4"/>
  <c r="M97" i="4"/>
  <c r="L97" i="4"/>
  <c r="K97" i="4"/>
  <c r="J97" i="4"/>
  <c r="I97" i="4"/>
  <c r="H97" i="4"/>
  <c r="T101" i="4"/>
  <c r="V101" i="4"/>
  <c r="U101" i="4"/>
  <c r="S101" i="4"/>
  <c r="R101" i="4"/>
  <c r="Q101" i="4"/>
  <c r="O101" i="4"/>
  <c r="P101" i="4"/>
  <c r="N101" i="4"/>
  <c r="M101" i="4"/>
  <c r="L101" i="4"/>
  <c r="K101" i="4"/>
  <c r="J101" i="4"/>
  <c r="I101" i="4"/>
  <c r="H101" i="4"/>
  <c r="T105" i="4"/>
  <c r="V105" i="4"/>
  <c r="U105" i="4"/>
  <c r="S105" i="4"/>
  <c r="R105" i="4"/>
  <c r="Q105" i="4"/>
  <c r="O105" i="4"/>
  <c r="P105" i="4"/>
  <c r="N105" i="4"/>
  <c r="M105" i="4"/>
  <c r="L105" i="4"/>
  <c r="K105" i="4"/>
  <c r="J105" i="4"/>
  <c r="I105" i="4"/>
  <c r="H105" i="4"/>
  <c r="T109" i="4"/>
  <c r="V109" i="4"/>
  <c r="U109" i="4"/>
  <c r="S109" i="4"/>
  <c r="R109" i="4"/>
  <c r="Q109" i="4"/>
  <c r="O109" i="4"/>
  <c r="P109" i="4"/>
  <c r="N109" i="4"/>
  <c r="M109" i="4"/>
  <c r="L109" i="4"/>
  <c r="K109" i="4"/>
  <c r="J109" i="4"/>
  <c r="I109" i="4"/>
  <c r="H109" i="4"/>
  <c r="T111" i="4"/>
  <c r="V111" i="4"/>
  <c r="U111" i="4"/>
  <c r="S111" i="4"/>
  <c r="R111" i="4"/>
  <c r="Q111" i="4"/>
  <c r="O111" i="4"/>
  <c r="P111" i="4"/>
  <c r="N111" i="4"/>
  <c r="M111" i="4"/>
  <c r="L111" i="4"/>
  <c r="K111" i="4"/>
  <c r="J111" i="4"/>
  <c r="I111" i="4"/>
  <c r="H111" i="4"/>
  <c r="T113" i="4"/>
  <c r="V113" i="4"/>
  <c r="U113" i="4"/>
  <c r="S113" i="4"/>
  <c r="R113" i="4"/>
  <c r="Q113" i="4"/>
  <c r="O113" i="4"/>
  <c r="P113" i="4"/>
  <c r="N113" i="4"/>
  <c r="M113" i="4"/>
  <c r="L113" i="4"/>
  <c r="K113" i="4"/>
  <c r="J113" i="4"/>
  <c r="I113" i="4"/>
  <c r="H113" i="4"/>
  <c r="T115" i="4"/>
  <c r="V115" i="4"/>
  <c r="U115" i="4"/>
  <c r="S115" i="4"/>
  <c r="R115" i="4"/>
  <c r="Q115" i="4"/>
  <c r="O115" i="4"/>
  <c r="P115" i="4"/>
  <c r="N115" i="4"/>
  <c r="M115" i="4"/>
  <c r="L115" i="4"/>
  <c r="K115" i="4"/>
  <c r="J115" i="4"/>
  <c r="I115" i="4"/>
  <c r="H115" i="4"/>
  <c r="U117" i="4"/>
  <c r="T117" i="4"/>
  <c r="V117" i="4"/>
  <c r="S117" i="4"/>
  <c r="R117" i="4"/>
  <c r="Q117" i="4"/>
  <c r="O117" i="4"/>
  <c r="P117" i="4"/>
  <c r="N117" i="4"/>
  <c r="M117" i="4"/>
  <c r="L117" i="4"/>
  <c r="K117" i="4"/>
  <c r="J117" i="4"/>
  <c r="I117" i="4"/>
  <c r="H117" i="4"/>
  <c r="U119" i="4"/>
  <c r="T119" i="4"/>
  <c r="V119" i="4"/>
  <c r="S119" i="4"/>
  <c r="R119" i="4"/>
  <c r="Q119" i="4"/>
  <c r="O119" i="4"/>
  <c r="P119" i="4"/>
  <c r="N119" i="4"/>
  <c r="M119" i="4"/>
  <c r="L119" i="4"/>
  <c r="K119" i="4"/>
  <c r="J119" i="4"/>
  <c r="I119" i="4"/>
  <c r="H119" i="4"/>
  <c r="U121" i="4"/>
  <c r="T121" i="4"/>
  <c r="V121" i="4"/>
  <c r="S121" i="4"/>
  <c r="R121" i="4"/>
  <c r="Q121" i="4"/>
  <c r="O121" i="4"/>
  <c r="P121" i="4"/>
  <c r="N121" i="4"/>
  <c r="M121" i="4"/>
  <c r="L121" i="4"/>
  <c r="K121" i="4"/>
  <c r="J121" i="4"/>
  <c r="I121" i="4"/>
  <c r="H121" i="4"/>
  <c r="U123" i="4"/>
  <c r="T123" i="4"/>
  <c r="V123" i="4"/>
  <c r="S123" i="4"/>
  <c r="R123" i="4"/>
  <c r="Q123" i="4"/>
  <c r="O123" i="4"/>
  <c r="P123" i="4"/>
  <c r="N123" i="4"/>
  <c r="M123" i="4"/>
  <c r="L123" i="4"/>
  <c r="K123" i="4"/>
  <c r="J123" i="4"/>
  <c r="I123" i="4"/>
  <c r="H123" i="4"/>
  <c r="U127" i="4"/>
  <c r="T127" i="4"/>
  <c r="V127" i="4"/>
  <c r="S127" i="4"/>
  <c r="R127" i="4"/>
  <c r="Q127" i="4"/>
  <c r="O127" i="4"/>
  <c r="P127" i="4"/>
  <c r="N127" i="4"/>
  <c r="M127" i="4"/>
  <c r="L127" i="4"/>
  <c r="K127" i="4"/>
  <c r="J127" i="4"/>
  <c r="I127" i="4"/>
  <c r="H127" i="4"/>
  <c r="U131" i="4"/>
  <c r="T131" i="4"/>
  <c r="V131" i="4"/>
  <c r="S131" i="4"/>
  <c r="R131" i="4"/>
  <c r="Q131" i="4"/>
  <c r="O131" i="4"/>
  <c r="P131" i="4"/>
  <c r="N131" i="4"/>
  <c r="M131" i="4"/>
  <c r="L131" i="4"/>
  <c r="K131" i="4"/>
  <c r="J131" i="4"/>
  <c r="I131" i="4"/>
  <c r="H131" i="4"/>
  <c r="U135" i="4"/>
  <c r="T135" i="4"/>
  <c r="V135" i="4"/>
  <c r="S135" i="4"/>
  <c r="R135" i="4"/>
  <c r="Q135" i="4"/>
  <c r="O135" i="4"/>
  <c r="P135" i="4"/>
  <c r="N135" i="4"/>
  <c r="M135" i="4"/>
  <c r="L135" i="4"/>
  <c r="K135" i="4"/>
  <c r="J135" i="4"/>
  <c r="I135" i="4"/>
  <c r="H135" i="4"/>
  <c r="U139" i="4"/>
  <c r="T139" i="4"/>
  <c r="V139" i="4"/>
  <c r="S139" i="4"/>
  <c r="R139" i="4"/>
  <c r="Q139" i="4"/>
  <c r="O139" i="4"/>
  <c r="P139" i="4"/>
  <c r="N139" i="4"/>
  <c r="M139" i="4"/>
  <c r="L139" i="4"/>
  <c r="K139" i="4"/>
  <c r="J139" i="4"/>
  <c r="I139" i="4"/>
  <c r="H139" i="4"/>
  <c r="U141" i="4"/>
  <c r="T141" i="4"/>
  <c r="V141" i="4"/>
  <c r="S141" i="4"/>
  <c r="R141" i="4"/>
  <c r="Q141" i="4"/>
  <c r="O141" i="4"/>
  <c r="P141" i="4"/>
  <c r="N141" i="4"/>
  <c r="M141" i="4"/>
  <c r="L141" i="4"/>
  <c r="K141" i="4"/>
  <c r="J141" i="4"/>
  <c r="I141" i="4"/>
  <c r="H141" i="4"/>
  <c r="U143" i="4"/>
  <c r="T143" i="4"/>
  <c r="V143" i="4"/>
  <c r="S143" i="4"/>
  <c r="R143" i="4"/>
  <c r="Q143" i="4"/>
  <c r="O143" i="4"/>
  <c r="P143" i="4"/>
  <c r="N143" i="4"/>
  <c r="M143" i="4"/>
  <c r="L143" i="4"/>
  <c r="K143" i="4"/>
  <c r="J143" i="4"/>
  <c r="I143" i="4"/>
  <c r="H143" i="4"/>
  <c r="U145" i="4"/>
  <c r="T145" i="4"/>
  <c r="V145" i="4"/>
  <c r="S145" i="4"/>
  <c r="R145" i="4"/>
  <c r="Q145" i="4"/>
  <c r="O145" i="4"/>
  <c r="P145" i="4"/>
  <c r="N145" i="4"/>
  <c r="M145" i="4"/>
  <c r="L145" i="4"/>
  <c r="K145" i="4"/>
  <c r="J145" i="4"/>
  <c r="I145" i="4"/>
  <c r="H145" i="4"/>
  <c r="U147" i="4"/>
  <c r="T147" i="4"/>
  <c r="V147" i="4"/>
  <c r="S147" i="4"/>
  <c r="R147" i="4"/>
  <c r="Q147" i="4"/>
  <c r="O147" i="4"/>
  <c r="P147" i="4"/>
  <c r="N147" i="4"/>
  <c r="M147" i="4"/>
  <c r="L147" i="4"/>
  <c r="K147" i="4"/>
  <c r="J147" i="4"/>
  <c r="I147" i="4"/>
  <c r="H147" i="4"/>
  <c r="U149" i="4"/>
  <c r="T149" i="4"/>
  <c r="V149" i="4"/>
  <c r="S149" i="4"/>
  <c r="R149" i="4"/>
  <c r="Q149" i="4"/>
  <c r="O149" i="4"/>
  <c r="P149" i="4"/>
  <c r="N149" i="4"/>
  <c r="M149" i="4"/>
  <c r="L149" i="4"/>
  <c r="K149" i="4"/>
  <c r="J149" i="4"/>
  <c r="I149" i="4"/>
  <c r="H149" i="4"/>
  <c r="U151" i="4"/>
  <c r="T151" i="4"/>
  <c r="V151" i="4"/>
  <c r="S151" i="4"/>
  <c r="R151" i="4"/>
  <c r="Q151" i="4"/>
  <c r="O151" i="4"/>
  <c r="P151" i="4"/>
  <c r="N151" i="4"/>
  <c r="M151" i="4"/>
  <c r="L151" i="4"/>
  <c r="K151" i="4"/>
  <c r="J151" i="4"/>
  <c r="I151" i="4"/>
  <c r="H151" i="4"/>
  <c r="U153" i="4"/>
  <c r="T153" i="4"/>
  <c r="V153" i="4"/>
  <c r="S153" i="4"/>
  <c r="R153" i="4"/>
  <c r="Q153" i="4"/>
  <c r="O153" i="4"/>
  <c r="P153" i="4"/>
  <c r="N153" i="4"/>
  <c r="M153" i="4"/>
  <c r="L153" i="4"/>
  <c r="K153" i="4"/>
  <c r="J153" i="4"/>
  <c r="I153" i="4"/>
  <c r="H153" i="4"/>
  <c r="U157" i="4"/>
  <c r="T157" i="4"/>
  <c r="V157" i="4"/>
  <c r="S157" i="4"/>
  <c r="R157" i="4"/>
  <c r="Q157" i="4"/>
  <c r="O157" i="4"/>
  <c r="P157" i="4"/>
  <c r="N157" i="4"/>
  <c r="M157" i="4"/>
  <c r="L157" i="4"/>
  <c r="K157" i="4"/>
  <c r="J157" i="4"/>
  <c r="I157" i="4"/>
  <c r="H157" i="4"/>
  <c r="U161" i="4"/>
  <c r="T161" i="4"/>
  <c r="V161" i="4"/>
  <c r="S161" i="4"/>
  <c r="R161" i="4"/>
  <c r="Q161" i="4"/>
  <c r="O161" i="4"/>
  <c r="P161" i="4"/>
  <c r="N161" i="4"/>
  <c r="M161" i="4"/>
  <c r="L161" i="4"/>
  <c r="K161" i="4"/>
  <c r="J161" i="4"/>
  <c r="I161" i="4"/>
  <c r="H161" i="4"/>
  <c r="U165" i="4"/>
  <c r="T165" i="4"/>
  <c r="V165" i="4"/>
  <c r="S165" i="4"/>
  <c r="R165" i="4"/>
  <c r="Q165" i="4"/>
  <c r="O165" i="4"/>
  <c r="P165" i="4"/>
  <c r="N165" i="4"/>
  <c r="M165" i="4"/>
  <c r="L165" i="4"/>
  <c r="K165" i="4"/>
  <c r="J165" i="4"/>
  <c r="I165" i="4"/>
  <c r="H165" i="4"/>
  <c r="U169" i="4"/>
  <c r="T169" i="4"/>
  <c r="V169" i="4"/>
  <c r="S169" i="4"/>
  <c r="R169" i="4"/>
  <c r="Q169" i="4"/>
  <c r="O169" i="4"/>
  <c r="P169" i="4"/>
  <c r="N169" i="4"/>
  <c r="M169" i="4"/>
  <c r="L169" i="4"/>
  <c r="K169" i="4"/>
  <c r="J169" i="4"/>
  <c r="I169" i="4"/>
  <c r="H169" i="4"/>
  <c r="U171" i="4"/>
  <c r="T171" i="4"/>
  <c r="V171" i="4"/>
  <c r="S171" i="4"/>
  <c r="R171" i="4"/>
  <c r="Q171" i="4"/>
  <c r="O171" i="4"/>
  <c r="P171" i="4"/>
  <c r="N171" i="4"/>
  <c r="M171" i="4"/>
  <c r="L171" i="4"/>
  <c r="K171" i="4"/>
  <c r="J171" i="4"/>
  <c r="I171" i="4"/>
  <c r="H171" i="4"/>
  <c r="U173" i="4"/>
  <c r="T173" i="4"/>
  <c r="V173" i="4"/>
  <c r="S173" i="4"/>
  <c r="R173" i="4"/>
  <c r="Q173" i="4"/>
  <c r="O173" i="4"/>
  <c r="P173" i="4"/>
  <c r="N173" i="4"/>
  <c r="M173" i="4"/>
  <c r="L173" i="4"/>
  <c r="K173" i="4"/>
  <c r="J173" i="4"/>
  <c r="I173" i="4"/>
  <c r="H173" i="4"/>
  <c r="U175" i="4"/>
  <c r="T175" i="4"/>
  <c r="V175" i="4"/>
  <c r="S175" i="4"/>
  <c r="R175" i="4"/>
  <c r="Q175" i="4"/>
  <c r="O175" i="4"/>
  <c r="P175" i="4"/>
  <c r="N175" i="4"/>
  <c r="M175" i="4"/>
  <c r="L175" i="4"/>
  <c r="K175" i="4"/>
  <c r="J175" i="4"/>
  <c r="I175" i="4"/>
  <c r="H175" i="4"/>
  <c r="U177" i="4"/>
  <c r="T177" i="4"/>
  <c r="V177" i="4"/>
  <c r="S177" i="4"/>
  <c r="R177" i="4"/>
  <c r="Q177" i="4"/>
  <c r="O177" i="4"/>
  <c r="P177" i="4"/>
  <c r="N177" i="4"/>
  <c r="M177" i="4"/>
  <c r="L177" i="4"/>
  <c r="K177" i="4"/>
  <c r="J177" i="4"/>
  <c r="I177" i="4"/>
  <c r="H177" i="4"/>
  <c r="U179" i="4"/>
  <c r="T179" i="4"/>
  <c r="V179" i="4"/>
  <c r="S179" i="4"/>
  <c r="R179" i="4"/>
  <c r="Q179" i="4"/>
  <c r="O179" i="4"/>
  <c r="P179" i="4"/>
  <c r="N179" i="4"/>
  <c r="M179" i="4"/>
  <c r="L179" i="4"/>
  <c r="K179" i="4"/>
  <c r="J179" i="4"/>
  <c r="I179" i="4"/>
  <c r="H179" i="4"/>
  <c r="U181" i="4"/>
  <c r="T181" i="4"/>
  <c r="V181" i="4"/>
  <c r="S181" i="4"/>
  <c r="R181" i="4"/>
  <c r="Q181" i="4"/>
  <c r="O181" i="4"/>
  <c r="P181" i="4"/>
  <c r="N181" i="4"/>
  <c r="M181" i="4"/>
  <c r="L181" i="4"/>
  <c r="K181" i="4"/>
  <c r="J181" i="4"/>
  <c r="I181" i="4"/>
  <c r="H181" i="4"/>
  <c r="U183" i="4"/>
  <c r="T183" i="4"/>
  <c r="V183" i="4"/>
  <c r="S183" i="4"/>
  <c r="R183" i="4"/>
  <c r="Q183" i="4"/>
  <c r="O183" i="4"/>
  <c r="P183" i="4"/>
  <c r="N183" i="4"/>
  <c r="M183" i="4"/>
  <c r="L183" i="4"/>
  <c r="K183" i="4"/>
  <c r="J183" i="4"/>
  <c r="I183" i="4"/>
  <c r="H183" i="4"/>
  <c r="U187" i="4"/>
  <c r="T187" i="4"/>
  <c r="V187" i="4"/>
  <c r="S187" i="4"/>
  <c r="R187" i="4"/>
  <c r="Q187" i="4"/>
  <c r="O187" i="4"/>
  <c r="P187" i="4"/>
  <c r="N187" i="4"/>
  <c r="M187" i="4"/>
  <c r="L187" i="4"/>
  <c r="K187" i="4"/>
  <c r="J187" i="4"/>
  <c r="I187" i="4"/>
  <c r="H187" i="4"/>
  <c r="U191" i="4"/>
  <c r="T191" i="4"/>
  <c r="V191" i="4"/>
  <c r="S191" i="4"/>
  <c r="R191" i="4"/>
  <c r="Q191" i="4"/>
  <c r="O191" i="4"/>
  <c r="P191" i="4"/>
  <c r="N191" i="4"/>
  <c r="M191" i="4"/>
  <c r="L191" i="4"/>
  <c r="K191" i="4"/>
  <c r="J191" i="4"/>
  <c r="I191" i="4"/>
  <c r="H191" i="4"/>
  <c r="U195" i="4"/>
  <c r="T195" i="4"/>
  <c r="V195" i="4"/>
  <c r="S195" i="4"/>
  <c r="R195" i="4"/>
  <c r="Q195" i="4"/>
  <c r="O195" i="4"/>
  <c r="P195" i="4"/>
  <c r="N195" i="4"/>
  <c r="M195" i="4"/>
  <c r="L195" i="4"/>
  <c r="K195" i="4"/>
  <c r="J195" i="4"/>
  <c r="I195" i="4"/>
  <c r="H195" i="4"/>
  <c r="U199" i="4"/>
  <c r="T199" i="4"/>
  <c r="V199" i="4"/>
  <c r="S199" i="4"/>
  <c r="R199" i="4"/>
  <c r="Q199" i="4"/>
  <c r="O199" i="4"/>
  <c r="P199" i="4"/>
  <c r="N199" i="4"/>
  <c r="M199" i="4"/>
  <c r="L199" i="4"/>
  <c r="K199" i="4"/>
  <c r="J199" i="4"/>
  <c r="I199" i="4"/>
  <c r="H199" i="4"/>
  <c r="U201" i="4"/>
  <c r="T201" i="4"/>
  <c r="V201" i="4"/>
  <c r="S201" i="4"/>
  <c r="R201" i="4"/>
  <c r="Q201" i="4"/>
  <c r="O201" i="4"/>
  <c r="P201" i="4"/>
  <c r="N201" i="4"/>
  <c r="M201" i="4"/>
  <c r="L201" i="4"/>
  <c r="K201" i="4"/>
  <c r="J201" i="4"/>
  <c r="I201" i="4"/>
  <c r="H201" i="4"/>
  <c r="U203" i="4"/>
  <c r="T203" i="4"/>
  <c r="V203" i="4"/>
  <c r="S203" i="4"/>
  <c r="R203" i="4"/>
  <c r="Q203" i="4"/>
  <c r="O203" i="4"/>
  <c r="P203" i="4"/>
  <c r="N203" i="4"/>
  <c r="M203" i="4"/>
  <c r="L203" i="4"/>
  <c r="K203" i="4"/>
  <c r="J203" i="4"/>
  <c r="I203" i="4"/>
  <c r="H203" i="4"/>
  <c r="U205" i="4"/>
  <c r="T205" i="4"/>
  <c r="V205" i="4"/>
  <c r="S205" i="4"/>
  <c r="R205" i="4"/>
  <c r="Q205" i="4"/>
  <c r="O205" i="4"/>
  <c r="P205" i="4"/>
  <c r="N205" i="4"/>
  <c r="M205" i="4"/>
  <c r="L205" i="4"/>
  <c r="K205" i="4"/>
  <c r="J205" i="4"/>
  <c r="I205" i="4"/>
  <c r="H205" i="4"/>
  <c r="U207" i="4"/>
  <c r="T207" i="4"/>
  <c r="V207" i="4"/>
  <c r="S207" i="4"/>
  <c r="R207" i="4"/>
  <c r="Q207" i="4"/>
  <c r="O207" i="4"/>
  <c r="P207" i="4"/>
  <c r="N207" i="4"/>
  <c r="M207" i="4"/>
  <c r="L207" i="4"/>
  <c r="K207" i="4"/>
  <c r="J207" i="4"/>
  <c r="I207" i="4"/>
  <c r="H207" i="4"/>
  <c r="U209" i="4"/>
  <c r="T209" i="4"/>
  <c r="V209" i="4"/>
  <c r="S209" i="4"/>
  <c r="R209" i="4"/>
  <c r="Q209" i="4"/>
  <c r="O209" i="4"/>
  <c r="P209" i="4"/>
  <c r="N209" i="4"/>
  <c r="M209" i="4"/>
  <c r="L209" i="4"/>
  <c r="K209" i="4"/>
  <c r="J209" i="4"/>
  <c r="I209" i="4"/>
  <c r="H209" i="4"/>
  <c r="U211" i="4"/>
  <c r="T211" i="4"/>
  <c r="V211" i="4"/>
  <c r="S211" i="4"/>
  <c r="R211" i="4"/>
  <c r="Q211" i="4"/>
  <c r="O211" i="4"/>
  <c r="P211" i="4"/>
  <c r="N211" i="4"/>
  <c r="M211" i="4"/>
  <c r="L211" i="4"/>
  <c r="K211" i="4"/>
  <c r="J211" i="4"/>
  <c r="I211" i="4"/>
  <c r="H211" i="4"/>
  <c r="U213" i="4"/>
  <c r="T213" i="4"/>
  <c r="V213" i="4"/>
  <c r="S213" i="4"/>
  <c r="R213" i="4"/>
  <c r="Q213" i="4"/>
  <c r="O213" i="4"/>
  <c r="P213" i="4"/>
  <c r="N213" i="4"/>
  <c r="M213" i="4"/>
  <c r="L213" i="4"/>
  <c r="K213" i="4"/>
  <c r="J213" i="4"/>
  <c r="I213" i="4"/>
  <c r="H213" i="4"/>
  <c r="U217" i="4"/>
  <c r="T217" i="4"/>
  <c r="V217" i="4"/>
  <c r="S217" i="4"/>
  <c r="R217" i="4"/>
  <c r="Q217" i="4"/>
  <c r="O217" i="4"/>
  <c r="P217" i="4"/>
  <c r="N217" i="4"/>
  <c r="M217" i="4"/>
  <c r="L217" i="4"/>
  <c r="K217" i="4"/>
  <c r="J217" i="4"/>
  <c r="I217" i="4"/>
  <c r="H217" i="4"/>
  <c r="U221" i="4"/>
  <c r="T221" i="4"/>
  <c r="V221" i="4"/>
  <c r="S221" i="4"/>
  <c r="R221" i="4"/>
  <c r="Q221" i="4"/>
  <c r="O221" i="4"/>
  <c r="P221" i="4"/>
  <c r="N221" i="4"/>
  <c r="M221" i="4"/>
  <c r="L221" i="4"/>
  <c r="J221" i="4"/>
  <c r="K221" i="4"/>
  <c r="I221" i="4"/>
  <c r="H221" i="4"/>
  <c r="U225" i="4"/>
  <c r="T225" i="4"/>
  <c r="V225" i="4"/>
  <c r="S225" i="4"/>
  <c r="R225" i="4"/>
  <c r="Q225" i="4"/>
  <c r="O225" i="4"/>
  <c r="P225" i="4"/>
  <c r="N225" i="4"/>
  <c r="M225" i="4"/>
  <c r="L225" i="4"/>
  <c r="J225" i="4"/>
  <c r="K225" i="4"/>
  <c r="I225" i="4"/>
  <c r="H225" i="4"/>
  <c r="U229" i="4"/>
  <c r="T229" i="4"/>
  <c r="V229" i="4"/>
  <c r="S229" i="4"/>
  <c r="R229" i="4"/>
  <c r="Q229" i="4"/>
  <c r="O229" i="4"/>
  <c r="P229" i="4"/>
  <c r="N229" i="4"/>
  <c r="M229" i="4"/>
  <c r="L229" i="4"/>
  <c r="J229" i="4"/>
  <c r="K229" i="4"/>
  <c r="I229" i="4"/>
  <c r="H229" i="4"/>
  <c r="U231" i="4"/>
  <c r="T231" i="4"/>
  <c r="V231" i="4"/>
  <c r="S231" i="4"/>
  <c r="R231" i="4"/>
  <c r="Q231" i="4"/>
  <c r="O231" i="4"/>
  <c r="P231" i="4"/>
  <c r="N231" i="4"/>
  <c r="M231" i="4"/>
  <c r="L231" i="4"/>
  <c r="J231" i="4"/>
  <c r="K231" i="4"/>
  <c r="I231" i="4"/>
  <c r="H231" i="4"/>
  <c r="U233" i="4"/>
  <c r="T233" i="4"/>
  <c r="V233" i="4"/>
  <c r="S233" i="4"/>
  <c r="R233" i="4"/>
  <c r="Q233" i="4"/>
  <c r="O233" i="4"/>
  <c r="P233" i="4"/>
  <c r="N233" i="4"/>
  <c r="M233" i="4"/>
  <c r="L233" i="4"/>
  <c r="J233" i="4"/>
  <c r="K233" i="4"/>
  <c r="I233" i="4"/>
  <c r="H233" i="4"/>
  <c r="U235" i="4"/>
  <c r="T235" i="4"/>
  <c r="V235" i="4"/>
  <c r="S235" i="4"/>
  <c r="R235" i="4"/>
  <c r="Q235" i="4"/>
  <c r="O235" i="4"/>
  <c r="P235" i="4"/>
  <c r="N235" i="4"/>
  <c r="M235" i="4"/>
  <c r="L235" i="4"/>
  <c r="J235" i="4"/>
  <c r="K235" i="4"/>
  <c r="I235" i="4"/>
  <c r="H235" i="4"/>
  <c r="U237" i="4"/>
  <c r="T237" i="4"/>
  <c r="V237" i="4"/>
  <c r="S237" i="4"/>
  <c r="R237" i="4"/>
  <c r="Q237" i="4"/>
  <c r="O237" i="4"/>
  <c r="P237" i="4"/>
  <c r="N237" i="4"/>
  <c r="M237" i="4"/>
  <c r="L237" i="4"/>
  <c r="J237" i="4"/>
  <c r="K237" i="4"/>
  <c r="I237" i="4"/>
  <c r="H237" i="4"/>
  <c r="U239" i="4"/>
  <c r="T239" i="4"/>
  <c r="V239" i="4"/>
  <c r="S239" i="4"/>
  <c r="R239" i="4"/>
  <c r="Q239" i="4"/>
  <c r="O239" i="4"/>
  <c r="P239" i="4"/>
  <c r="N239" i="4"/>
  <c r="M239" i="4"/>
  <c r="L239" i="4"/>
  <c r="J239" i="4"/>
  <c r="K239" i="4"/>
  <c r="I239" i="4"/>
  <c r="H239" i="4"/>
  <c r="U241" i="4"/>
  <c r="T241" i="4"/>
  <c r="V241" i="4"/>
  <c r="S241" i="4"/>
  <c r="R241" i="4"/>
  <c r="Q241" i="4"/>
  <c r="O241" i="4"/>
  <c r="P241" i="4"/>
  <c r="N241" i="4"/>
  <c r="M241" i="4"/>
  <c r="L241" i="4"/>
  <c r="J241" i="4"/>
  <c r="K241" i="4"/>
  <c r="I241" i="4"/>
  <c r="H241" i="4"/>
  <c r="U243" i="4"/>
  <c r="T243" i="4"/>
  <c r="V243" i="4"/>
  <c r="S243" i="4"/>
  <c r="R243" i="4"/>
  <c r="Q243" i="4"/>
  <c r="O243" i="4"/>
  <c r="P243" i="4"/>
  <c r="N243" i="4"/>
  <c r="M243" i="4"/>
  <c r="L243" i="4"/>
  <c r="J243" i="4"/>
  <c r="K243" i="4"/>
  <c r="I243" i="4"/>
  <c r="H243" i="4"/>
  <c r="U247" i="4"/>
  <c r="T247" i="4"/>
  <c r="V247" i="4"/>
  <c r="S247" i="4"/>
  <c r="R247" i="4"/>
  <c r="Q247" i="4"/>
  <c r="O247" i="4"/>
  <c r="P247" i="4"/>
  <c r="N247" i="4"/>
  <c r="M247" i="4"/>
  <c r="L247" i="4"/>
  <c r="J247" i="4"/>
  <c r="K247" i="4"/>
  <c r="I247" i="4"/>
  <c r="H247" i="4"/>
  <c r="U251" i="4"/>
  <c r="T251" i="4"/>
  <c r="V251" i="4"/>
  <c r="S251" i="4"/>
  <c r="R251" i="4"/>
  <c r="Q251" i="4"/>
  <c r="O251" i="4"/>
  <c r="P251" i="4"/>
  <c r="N251" i="4"/>
  <c r="M251" i="4"/>
  <c r="L251" i="4"/>
  <c r="J251" i="4"/>
  <c r="K251" i="4"/>
  <c r="I251" i="4"/>
  <c r="H251" i="4"/>
  <c r="U255" i="4"/>
  <c r="T255" i="4"/>
  <c r="V255" i="4"/>
  <c r="S255" i="4"/>
  <c r="R255" i="4"/>
  <c r="Q255" i="4"/>
  <c r="O255" i="4"/>
  <c r="P255" i="4"/>
  <c r="N255" i="4"/>
  <c r="M255" i="4"/>
  <c r="L255" i="4"/>
  <c r="J255" i="4"/>
  <c r="K255" i="4"/>
  <c r="I255" i="4"/>
  <c r="H255" i="4"/>
  <c r="U259" i="4"/>
  <c r="T259" i="4"/>
  <c r="V259" i="4"/>
  <c r="S259" i="4"/>
  <c r="R259" i="4"/>
  <c r="Q259" i="4"/>
  <c r="O259" i="4"/>
  <c r="P259" i="4"/>
  <c r="N259" i="4"/>
  <c r="M259" i="4"/>
  <c r="L259" i="4"/>
  <c r="J259" i="4"/>
  <c r="K259" i="4"/>
  <c r="I259" i="4"/>
  <c r="H259" i="4"/>
  <c r="U263" i="4"/>
  <c r="T263" i="4"/>
  <c r="V263" i="4"/>
  <c r="S263" i="4"/>
  <c r="R263" i="4"/>
  <c r="Q263" i="4"/>
  <c r="O263" i="4"/>
  <c r="P263" i="4"/>
  <c r="N263" i="4"/>
  <c r="M263" i="4"/>
  <c r="L263" i="4"/>
  <c r="J263" i="4"/>
  <c r="K263" i="4"/>
  <c r="I263" i="4"/>
  <c r="H263" i="4"/>
  <c r="U267" i="4"/>
  <c r="T267" i="4"/>
  <c r="V267" i="4"/>
  <c r="S267" i="4"/>
  <c r="R267" i="4"/>
  <c r="Q267" i="4"/>
  <c r="O267" i="4"/>
  <c r="P267" i="4"/>
  <c r="N267" i="4"/>
  <c r="M267" i="4"/>
  <c r="L267" i="4"/>
  <c r="J267" i="4"/>
  <c r="K267" i="4"/>
  <c r="I267" i="4"/>
  <c r="H267" i="4"/>
  <c r="U271" i="4"/>
  <c r="T271" i="4"/>
  <c r="V271" i="4"/>
  <c r="S271" i="4"/>
  <c r="R271" i="4"/>
  <c r="Q271" i="4"/>
  <c r="O271" i="4"/>
  <c r="P271" i="4"/>
  <c r="N271" i="4"/>
  <c r="M271" i="4"/>
  <c r="L271" i="4"/>
  <c r="J271" i="4"/>
  <c r="K271" i="4"/>
  <c r="I271" i="4"/>
  <c r="H271" i="4"/>
  <c r="U275" i="4"/>
  <c r="T275" i="4"/>
  <c r="V275" i="4"/>
  <c r="S275" i="4"/>
  <c r="R275" i="4"/>
  <c r="Q275" i="4"/>
  <c r="O275" i="4"/>
  <c r="P275" i="4"/>
  <c r="N275" i="4"/>
  <c r="M275" i="4"/>
  <c r="L275" i="4"/>
  <c r="J275" i="4"/>
  <c r="K275" i="4"/>
  <c r="I275" i="4"/>
  <c r="H275" i="4"/>
  <c r="U279" i="4"/>
  <c r="T279" i="4"/>
  <c r="V279" i="4"/>
  <c r="S279" i="4"/>
  <c r="R279" i="4"/>
  <c r="Q279" i="4"/>
  <c r="O279" i="4"/>
  <c r="P279" i="4"/>
  <c r="N279" i="4"/>
  <c r="M279" i="4"/>
  <c r="L279" i="4"/>
  <c r="J279" i="4"/>
  <c r="K279" i="4"/>
  <c r="I279" i="4"/>
  <c r="H279" i="4"/>
  <c r="U283" i="4"/>
  <c r="T283" i="4"/>
  <c r="V283" i="4"/>
  <c r="S283" i="4"/>
  <c r="R283" i="4"/>
  <c r="Q283" i="4"/>
  <c r="O283" i="4"/>
  <c r="P283" i="4"/>
  <c r="N283" i="4"/>
  <c r="M283" i="4"/>
  <c r="L283" i="4"/>
  <c r="J283" i="4"/>
  <c r="K283" i="4"/>
  <c r="I283" i="4"/>
  <c r="H283" i="4"/>
  <c r="U291" i="4"/>
  <c r="T291" i="4"/>
  <c r="V291" i="4"/>
  <c r="S291" i="4"/>
  <c r="R291" i="4"/>
  <c r="Q291" i="4"/>
  <c r="O291" i="4"/>
  <c r="P291" i="4"/>
  <c r="N291" i="4"/>
  <c r="M291" i="4"/>
  <c r="L291" i="4"/>
  <c r="J291" i="4"/>
  <c r="K291" i="4"/>
  <c r="I291" i="4"/>
  <c r="H291" i="4"/>
  <c r="U295" i="4"/>
  <c r="T295" i="4"/>
  <c r="V295" i="4"/>
  <c r="S295" i="4"/>
  <c r="R295" i="4"/>
  <c r="Q295" i="4"/>
  <c r="O295" i="4"/>
  <c r="P295" i="4"/>
  <c r="N295" i="4"/>
  <c r="M295" i="4"/>
  <c r="L295" i="4"/>
  <c r="J295" i="4"/>
  <c r="K295" i="4"/>
  <c r="I295" i="4"/>
  <c r="H295" i="4"/>
  <c r="U299" i="4"/>
  <c r="T299" i="4"/>
  <c r="V299" i="4"/>
  <c r="S299" i="4"/>
  <c r="R299" i="4"/>
  <c r="Q299" i="4"/>
  <c r="O299" i="4"/>
  <c r="P299" i="4"/>
  <c r="N299" i="4"/>
  <c r="M299" i="4"/>
  <c r="L299" i="4"/>
  <c r="J299" i="4"/>
  <c r="K299" i="4"/>
  <c r="I299" i="4"/>
  <c r="H299" i="4"/>
  <c r="U303" i="4"/>
  <c r="T303" i="4"/>
  <c r="V303" i="4"/>
  <c r="S303" i="4"/>
  <c r="R303" i="4"/>
  <c r="Q303" i="4"/>
  <c r="O303" i="4"/>
  <c r="P303" i="4"/>
  <c r="N303" i="4"/>
  <c r="M303" i="4"/>
  <c r="L303" i="4"/>
  <c r="J303" i="4"/>
  <c r="K303" i="4"/>
  <c r="I303" i="4"/>
  <c r="H303" i="4"/>
  <c r="U307" i="4"/>
  <c r="T307" i="4"/>
  <c r="V307" i="4"/>
  <c r="S307" i="4"/>
  <c r="R307" i="4"/>
  <c r="Q307" i="4"/>
  <c r="O307" i="4"/>
  <c r="P307" i="4"/>
  <c r="N307" i="4"/>
  <c r="M307" i="4"/>
  <c r="L307" i="4"/>
  <c r="J307" i="4"/>
  <c r="K307" i="4"/>
  <c r="I307" i="4"/>
  <c r="H307" i="4"/>
  <c r="U311" i="4"/>
  <c r="T311" i="4"/>
  <c r="V311" i="4"/>
  <c r="S311" i="4"/>
  <c r="R311" i="4"/>
  <c r="Q311" i="4"/>
  <c r="O311" i="4"/>
  <c r="P311" i="4"/>
  <c r="N311" i="4"/>
  <c r="M311" i="4"/>
  <c r="L311" i="4"/>
  <c r="J311" i="4"/>
  <c r="K311" i="4"/>
  <c r="I311" i="4"/>
  <c r="H311" i="4"/>
  <c r="U315" i="4"/>
  <c r="T315" i="4"/>
  <c r="V315" i="4"/>
  <c r="S315" i="4"/>
  <c r="R315" i="4"/>
  <c r="Q315" i="4"/>
  <c r="O315" i="4"/>
  <c r="P315" i="4"/>
  <c r="N315" i="4"/>
  <c r="M315" i="4"/>
  <c r="L315" i="4"/>
  <c r="J315" i="4"/>
  <c r="K315" i="4"/>
  <c r="I315" i="4"/>
  <c r="H315" i="4"/>
  <c r="U319" i="4"/>
  <c r="T319" i="4"/>
  <c r="V319" i="4"/>
  <c r="S319" i="4"/>
  <c r="R319" i="4"/>
  <c r="Q319" i="4"/>
  <c r="O319" i="4"/>
  <c r="P319" i="4"/>
  <c r="N319" i="4"/>
  <c r="M319" i="4"/>
  <c r="L319" i="4"/>
  <c r="J319" i="4"/>
  <c r="K319" i="4"/>
  <c r="I319" i="4"/>
  <c r="H319" i="4"/>
  <c r="U323" i="4"/>
  <c r="T323" i="4"/>
  <c r="V323" i="4"/>
  <c r="S323" i="4"/>
  <c r="R323" i="4"/>
  <c r="Q323" i="4"/>
  <c r="O323" i="4"/>
  <c r="P323" i="4"/>
  <c r="N323" i="4"/>
  <c r="M323" i="4"/>
  <c r="L323" i="4"/>
  <c r="J323" i="4"/>
  <c r="K323" i="4"/>
  <c r="I323" i="4"/>
  <c r="H323" i="4"/>
  <c r="U327" i="4"/>
  <c r="T327" i="4"/>
  <c r="V327" i="4"/>
  <c r="S327" i="4"/>
  <c r="R327" i="4"/>
  <c r="Q327" i="4"/>
  <c r="O327" i="4"/>
  <c r="P327" i="4"/>
  <c r="N327" i="4"/>
  <c r="M327" i="4"/>
  <c r="L327" i="4"/>
  <c r="J327" i="4"/>
  <c r="K327" i="4"/>
  <c r="I327" i="4"/>
  <c r="H327" i="4"/>
  <c r="U331" i="4"/>
  <c r="T331" i="4"/>
  <c r="V331" i="4"/>
  <c r="S331" i="4"/>
  <c r="R331" i="4"/>
  <c r="Q331" i="4"/>
  <c r="O331" i="4"/>
  <c r="P331" i="4"/>
  <c r="N331" i="4"/>
  <c r="M331" i="4"/>
  <c r="L331" i="4"/>
  <c r="J331" i="4"/>
  <c r="K331" i="4"/>
  <c r="I331" i="4"/>
  <c r="H331" i="4"/>
  <c r="U335" i="4"/>
  <c r="T335" i="4"/>
  <c r="V335" i="4"/>
  <c r="S335" i="4"/>
  <c r="R335" i="4"/>
  <c r="Q335" i="4"/>
  <c r="O335" i="4"/>
  <c r="P335" i="4"/>
  <c r="N335" i="4"/>
  <c r="M335" i="4"/>
  <c r="L335" i="4"/>
  <c r="J335" i="4"/>
  <c r="K335" i="4"/>
  <c r="I335" i="4"/>
  <c r="H335" i="4"/>
  <c r="U339" i="4"/>
  <c r="T339" i="4"/>
  <c r="V339" i="4"/>
  <c r="S339" i="4"/>
  <c r="R339" i="4"/>
  <c r="Q339" i="4"/>
  <c r="O339" i="4"/>
  <c r="P339" i="4"/>
  <c r="N339" i="4"/>
  <c r="M339" i="4"/>
  <c r="L339" i="4"/>
  <c r="J339" i="4"/>
  <c r="K339" i="4"/>
  <c r="I339" i="4"/>
  <c r="H339" i="4"/>
  <c r="U343" i="4"/>
  <c r="T343" i="4"/>
  <c r="V343" i="4"/>
  <c r="S343" i="4"/>
  <c r="R343" i="4"/>
  <c r="Q343" i="4"/>
  <c r="O343" i="4"/>
  <c r="P343" i="4"/>
  <c r="N343" i="4"/>
  <c r="M343" i="4"/>
  <c r="L343" i="4"/>
  <c r="J343" i="4"/>
  <c r="K343" i="4"/>
  <c r="I343" i="4"/>
  <c r="H343" i="4"/>
  <c r="T351" i="4"/>
  <c r="V351" i="4"/>
  <c r="U351" i="4"/>
  <c r="S351" i="4"/>
  <c r="R351" i="4"/>
  <c r="Q351" i="4"/>
  <c r="O351" i="4"/>
  <c r="P351" i="4"/>
  <c r="N351" i="4"/>
  <c r="M351" i="4"/>
  <c r="L351" i="4"/>
  <c r="J351" i="4"/>
  <c r="K351" i="4"/>
  <c r="I351" i="4"/>
  <c r="H351" i="4"/>
  <c r="T355" i="4"/>
  <c r="V355" i="4"/>
  <c r="U355" i="4"/>
  <c r="S355" i="4"/>
  <c r="R355" i="4"/>
  <c r="Q355" i="4"/>
  <c r="O355" i="4"/>
  <c r="P355" i="4"/>
  <c r="N355" i="4"/>
  <c r="M355" i="4"/>
  <c r="L355" i="4"/>
  <c r="J355" i="4"/>
  <c r="K355" i="4"/>
  <c r="I355" i="4"/>
  <c r="H355" i="4"/>
  <c r="T359" i="4"/>
  <c r="V359" i="4"/>
  <c r="U359" i="4"/>
  <c r="S359" i="4"/>
  <c r="R359" i="4"/>
  <c r="Q359" i="4"/>
  <c r="O359" i="4"/>
  <c r="P359" i="4"/>
  <c r="N359" i="4"/>
  <c r="M359" i="4"/>
  <c r="L359" i="4"/>
  <c r="J359" i="4"/>
  <c r="K359" i="4"/>
  <c r="I359" i="4"/>
  <c r="H359" i="4"/>
  <c r="T363" i="4"/>
  <c r="V363" i="4"/>
  <c r="U363" i="4"/>
  <c r="S363" i="4"/>
  <c r="R363" i="4"/>
  <c r="Q363" i="4"/>
  <c r="O363" i="4"/>
  <c r="P363" i="4"/>
  <c r="N363" i="4"/>
  <c r="M363" i="4"/>
  <c r="L363" i="4"/>
  <c r="J363" i="4"/>
  <c r="K363" i="4"/>
  <c r="I363" i="4"/>
  <c r="H363" i="4"/>
  <c r="T367" i="4"/>
  <c r="V367" i="4"/>
  <c r="U367" i="4"/>
  <c r="S367" i="4"/>
  <c r="R367" i="4"/>
  <c r="Q367" i="4"/>
  <c r="O367" i="4"/>
  <c r="P367" i="4"/>
  <c r="N367" i="4"/>
  <c r="M367" i="4"/>
  <c r="L367" i="4"/>
  <c r="J367" i="4"/>
  <c r="K367" i="4"/>
  <c r="I367" i="4"/>
  <c r="H367" i="4"/>
  <c r="T371" i="4"/>
  <c r="V371" i="4"/>
  <c r="U371" i="4"/>
  <c r="S371" i="4"/>
  <c r="R371" i="4"/>
  <c r="Q371" i="4"/>
  <c r="O371" i="4"/>
  <c r="P371" i="4"/>
  <c r="N371" i="4"/>
  <c r="M371" i="4"/>
  <c r="L371" i="4"/>
  <c r="J371" i="4"/>
  <c r="K371" i="4"/>
  <c r="I371" i="4"/>
  <c r="H371" i="4"/>
  <c r="T375" i="4"/>
  <c r="V375" i="4"/>
  <c r="U375" i="4"/>
  <c r="S375" i="4"/>
  <c r="R375" i="4"/>
  <c r="Q375" i="4"/>
  <c r="O375" i="4"/>
  <c r="P375" i="4"/>
  <c r="N375" i="4"/>
  <c r="M375" i="4"/>
  <c r="L375" i="4"/>
  <c r="J375" i="4"/>
  <c r="K375" i="4"/>
  <c r="I375" i="4"/>
  <c r="H375" i="4"/>
  <c r="T379" i="4"/>
  <c r="V379" i="4"/>
  <c r="U379" i="4"/>
  <c r="S379" i="4"/>
  <c r="R379" i="4"/>
  <c r="Q379" i="4"/>
  <c r="O379" i="4"/>
  <c r="P379" i="4"/>
  <c r="N379" i="4"/>
  <c r="M379" i="4"/>
  <c r="L379" i="4"/>
  <c r="J379" i="4"/>
  <c r="K379" i="4"/>
  <c r="I379" i="4"/>
  <c r="H379" i="4"/>
  <c r="T383" i="4"/>
  <c r="V383" i="4"/>
  <c r="U383" i="4"/>
  <c r="S383" i="4"/>
  <c r="R383" i="4"/>
  <c r="Q383" i="4"/>
  <c r="O383" i="4"/>
  <c r="P383" i="4"/>
  <c r="N383" i="4"/>
  <c r="M383" i="4"/>
  <c r="L383" i="4"/>
  <c r="J383" i="4"/>
  <c r="K383" i="4"/>
  <c r="I383" i="4"/>
  <c r="H383" i="4"/>
  <c r="T387" i="4"/>
  <c r="V387" i="4"/>
  <c r="U387" i="4"/>
  <c r="S387" i="4"/>
  <c r="R387" i="4"/>
  <c r="Q387" i="4"/>
  <c r="O387" i="4"/>
  <c r="P387" i="4"/>
  <c r="N387" i="4"/>
  <c r="M387" i="4"/>
  <c r="L387" i="4"/>
  <c r="J387" i="4"/>
  <c r="K387" i="4"/>
  <c r="I387" i="4"/>
  <c r="H387" i="4"/>
  <c r="T391" i="4"/>
  <c r="V391" i="4"/>
  <c r="U391" i="4"/>
  <c r="S391" i="4"/>
  <c r="R391" i="4"/>
  <c r="Q391" i="4"/>
  <c r="O391" i="4"/>
  <c r="P391" i="4"/>
  <c r="N391" i="4"/>
  <c r="M391" i="4"/>
  <c r="L391" i="4"/>
  <c r="J391" i="4"/>
  <c r="K391" i="4"/>
  <c r="I391" i="4"/>
  <c r="H391" i="4"/>
  <c r="T395" i="4"/>
  <c r="V395" i="4"/>
  <c r="U395" i="4"/>
  <c r="S395" i="4"/>
  <c r="R395" i="4"/>
  <c r="Q395" i="4"/>
  <c r="O395" i="4"/>
  <c r="P395" i="4"/>
  <c r="N395" i="4"/>
  <c r="M395" i="4"/>
  <c r="L395" i="4"/>
  <c r="J395" i="4"/>
  <c r="K395" i="4"/>
  <c r="I395" i="4"/>
  <c r="H395" i="4"/>
  <c r="T399" i="4"/>
  <c r="V399" i="4"/>
  <c r="U399" i="4"/>
  <c r="S399" i="4"/>
  <c r="R399" i="4"/>
  <c r="Q399" i="4"/>
  <c r="O399" i="4"/>
  <c r="P399" i="4"/>
  <c r="N399" i="4"/>
  <c r="M399" i="4"/>
  <c r="L399" i="4"/>
  <c r="J399" i="4"/>
  <c r="K399" i="4"/>
  <c r="I399" i="4"/>
  <c r="H399" i="4"/>
  <c r="T403" i="4"/>
  <c r="V403" i="4"/>
  <c r="U403" i="4"/>
  <c r="S403" i="4"/>
  <c r="R403" i="4"/>
  <c r="Q403" i="4"/>
  <c r="O403" i="4"/>
  <c r="P403" i="4"/>
  <c r="N403" i="4"/>
  <c r="M403" i="4"/>
  <c r="L403" i="4"/>
  <c r="J403" i="4"/>
  <c r="K403" i="4"/>
  <c r="I403" i="4"/>
  <c r="H403" i="4"/>
  <c r="T411" i="4"/>
  <c r="V411" i="4"/>
  <c r="U411" i="4"/>
  <c r="S411" i="4"/>
  <c r="R411" i="4"/>
  <c r="Q411" i="4"/>
  <c r="O411" i="4"/>
  <c r="P411" i="4"/>
  <c r="N411" i="4"/>
  <c r="M411" i="4"/>
  <c r="L411" i="4"/>
  <c r="J411" i="4"/>
  <c r="K411" i="4"/>
  <c r="I411" i="4"/>
  <c r="H411" i="4"/>
  <c r="T415" i="4"/>
  <c r="V415" i="4"/>
  <c r="U415" i="4"/>
  <c r="S415" i="4"/>
  <c r="R415" i="4"/>
  <c r="Q415" i="4"/>
  <c r="O415" i="4"/>
  <c r="P415" i="4"/>
  <c r="N415" i="4"/>
  <c r="M415" i="4"/>
  <c r="L415" i="4"/>
  <c r="J415" i="4"/>
  <c r="K415" i="4"/>
  <c r="I415" i="4"/>
  <c r="H415" i="4"/>
  <c r="T419" i="4"/>
  <c r="V419" i="4"/>
  <c r="U419" i="4"/>
  <c r="S419" i="4"/>
  <c r="R419" i="4"/>
  <c r="Q419" i="4"/>
  <c r="O419" i="4"/>
  <c r="P419" i="4"/>
  <c r="N419" i="4"/>
  <c r="M419" i="4"/>
  <c r="L419" i="4"/>
  <c r="J419" i="4"/>
  <c r="K419" i="4"/>
  <c r="I419" i="4"/>
  <c r="H419" i="4"/>
  <c r="T423" i="4"/>
  <c r="V423" i="4"/>
  <c r="U423" i="4"/>
  <c r="S423" i="4"/>
  <c r="R423" i="4"/>
  <c r="Q423" i="4"/>
  <c r="O423" i="4"/>
  <c r="P423" i="4"/>
  <c r="N423" i="4"/>
  <c r="M423" i="4"/>
  <c r="L423" i="4"/>
  <c r="J423" i="4"/>
  <c r="K423" i="4"/>
  <c r="I423" i="4"/>
  <c r="H423" i="4"/>
  <c r="T427" i="4"/>
  <c r="V427" i="4"/>
  <c r="U427" i="4"/>
  <c r="S427" i="4"/>
  <c r="R427" i="4"/>
  <c r="Q427" i="4"/>
  <c r="O427" i="4"/>
  <c r="P427" i="4"/>
  <c r="N427" i="4"/>
  <c r="M427" i="4"/>
  <c r="L427" i="4"/>
  <c r="J427" i="4"/>
  <c r="K427" i="4"/>
  <c r="I427" i="4"/>
  <c r="H427" i="4"/>
  <c r="T431" i="4"/>
  <c r="V431" i="4"/>
  <c r="U431" i="4"/>
  <c r="S431" i="4"/>
  <c r="R431" i="4"/>
  <c r="Q431" i="4"/>
  <c r="O431" i="4"/>
  <c r="P431" i="4"/>
  <c r="N431" i="4"/>
  <c r="M431" i="4"/>
  <c r="L431" i="4"/>
  <c r="J431" i="4"/>
  <c r="K431" i="4"/>
  <c r="I431" i="4"/>
  <c r="H431" i="4"/>
  <c r="T435" i="4"/>
  <c r="V435" i="4"/>
  <c r="U435" i="4"/>
  <c r="S435" i="4"/>
  <c r="R435" i="4"/>
  <c r="Q435" i="4"/>
  <c r="O435" i="4"/>
  <c r="P435" i="4"/>
  <c r="N435" i="4"/>
  <c r="M435" i="4"/>
  <c r="L435" i="4"/>
  <c r="J435" i="4"/>
  <c r="K435" i="4"/>
  <c r="I435" i="4"/>
  <c r="H435" i="4"/>
  <c r="T439" i="4"/>
  <c r="V439" i="4"/>
  <c r="U439" i="4"/>
  <c r="S439" i="4"/>
  <c r="R439" i="4"/>
  <c r="Q439" i="4"/>
  <c r="O439" i="4"/>
  <c r="P439" i="4"/>
  <c r="N439" i="4"/>
  <c r="M439" i="4"/>
  <c r="L439" i="4"/>
  <c r="J439" i="4"/>
  <c r="K439" i="4"/>
  <c r="I439" i="4"/>
  <c r="H439" i="4"/>
  <c r="T443" i="4"/>
  <c r="V443" i="4"/>
  <c r="U443" i="4"/>
  <c r="S443" i="4"/>
  <c r="R443" i="4"/>
  <c r="Q443" i="4"/>
  <c r="O443" i="4"/>
  <c r="P443" i="4"/>
  <c r="N443" i="4"/>
  <c r="M443" i="4"/>
  <c r="L443" i="4"/>
  <c r="J443" i="4"/>
  <c r="K443" i="4"/>
  <c r="I443" i="4"/>
  <c r="H443" i="4"/>
  <c r="T447" i="4"/>
  <c r="V447" i="4"/>
  <c r="U447" i="4"/>
  <c r="S447" i="4"/>
  <c r="R447" i="4"/>
  <c r="Q447" i="4"/>
  <c r="O447" i="4"/>
  <c r="P447" i="4"/>
  <c r="N447" i="4"/>
  <c r="M447" i="4"/>
  <c r="L447" i="4"/>
  <c r="J447" i="4"/>
  <c r="K447" i="4"/>
  <c r="I447" i="4"/>
  <c r="H447" i="4"/>
  <c r="T451" i="4"/>
  <c r="V451" i="4"/>
  <c r="U451" i="4"/>
  <c r="S451" i="4"/>
  <c r="R451" i="4"/>
  <c r="Q451" i="4"/>
  <c r="O451" i="4"/>
  <c r="P451" i="4"/>
  <c r="N451" i="4"/>
  <c r="M451" i="4"/>
  <c r="L451" i="4"/>
  <c r="J451" i="4"/>
  <c r="K451" i="4"/>
  <c r="I451" i="4"/>
  <c r="H451" i="4"/>
  <c r="T455" i="4"/>
  <c r="V455" i="4"/>
  <c r="U455" i="4"/>
  <c r="S455" i="4"/>
  <c r="R455" i="4"/>
  <c r="Q455" i="4"/>
  <c r="O455" i="4"/>
  <c r="P455" i="4"/>
  <c r="N455" i="4"/>
  <c r="M455" i="4"/>
  <c r="L455" i="4"/>
  <c r="J455" i="4"/>
  <c r="K455" i="4"/>
  <c r="I455" i="4"/>
  <c r="H455" i="4"/>
  <c r="T459" i="4"/>
  <c r="V459" i="4"/>
  <c r="U459" i="4"/>
  <c r="S459" i="4"/>
  <c r="R459" i="4"/>
  <c r="Q459" i="4"/>
  <c r="O459" i="4"/>
  <c r="P459" i="4"/>
  <c r="N459" i="4"/>
  <c r="M459" i="4"/>
  <c r="L459" i="4"/>
  <c r="J459" i="4"/>
  <c r="K459" i="4"/>
  <c r="I459" i="4"/>
  <c r="H459" i="4"/>
  <c r="T463" i="4"/>
  <c r="V463" i="4"/>
  <c r="U463" i="4"/>
  <c r="S463" i="4"/>
  <c r="R463" i="4"/>
  <c r="Q463" i="4"/>
  <c r="O463" i="4"/>
  <c r="P463" i="4"/>
  <c r="N463" i="4"/>
  <c r="M463" i="4"/>
  <c r="L463" i="4"/>
  <c r="J463" i="4"/>
  <c r="K463" i="4"/>
  <c r="I463" i="4"/>
  <c r="H463" i="4"/>
  <c r="T471" i="4"/>
  <c r="V471" i="4"/>
  <c r="U471" i="4"/>
  <c r="S471" i="4"/>
  <c r="R471" i="4"/>
  <c r="Q471" i="4"/>
  <c r="O471" i="4"/>
  <c r="P471" i="4"/>
  <c r="N471" i="4"/>
  <c r="M471" i="4"/>
  <c r="L471" i="4"/>
  <c r="J471" i="4"/>
  <c r="K471" i="4"/>
  <c r="I471" i="4"/>
  <c r="H471" i="4"/>
  <c r="T475" i="4"/>
  <c r="V475" i="4"/>
  <c r="U475" i="4"/>
  <c r="S475" i="4"/>
  <c r="R475" i="4"/>
  <c r="Q475" i="4"/>
  <c r="O475" i="4"/>
  <c r="P475" i="4"/>
  <c r="N475" i="4"/>
  <c r="M475" i="4"/>
  <c r="L475" i="4"/>
  <c r="J475" i="4"/>
  <c r="K475" i="4"/>
  <c r="I475" i="4"/>
  <c r="H475" i="4"/>
  <c r="T479" i="4"/>
  <c r="V479" i="4"/>
  <c r="U479" i="4"/>
  <c r="S479" i="4"/>
  <c r="R479" i="4"/>
  <c r="Q479" i="4"/>
  <c r="O479" i="4"/>
  <c r="P479" i="4"/>
  <c r="N479" i="4"/>
  <c r="M479" i="4"/>
  <c r="L479" i="4"/>
  <c r="J479" i="4"/>
  <c r="K479" i="4"/>
  <c r="I479" i="4"/>
  <c r="H479" i="4"/>
  <c r="T483" i="4"/>
  <c r="V483" i="4"/>
  <c r="U483" i="4"/>
  <c r="S483" i="4"/>
  <c r="R483" i="4"/>
  <c r="Q483" i="4"/>
  <c r="O483" i="4"/>
  <c r="P483" i="4"/>
  <c r="N483" i="4"/>
  <c r="M483" i="4"/>
  <c r="L483" i="4"/>
  <c r="J483" i="4"/>
  <c r="K483" i="4"/>
  <c r="I483" i="4"/>
  <c r="H483" i="4"/>
  <c r="T487" i="4"/>
  <c r="V487" i="4"/>
  <c r="U487" i="4"/>
  <c r="S487" i="4"/>
  <c r="R487" i="4"/>
  <c r="Q487" i="4"/>
  <c r="O487" i="4"/>
  <c r="P487" i="4"/>
  <c r="N487" i="4"/>
  <c r="M487" i="4"/>
  <c r="L487" i="4"/>
  <c r="J487" i="4"/>
  <c r="K487" i="4"/>
  <c r="I487" i="4"/>
  <c r="H487" i="4"/>
  <c r="T491" i="4"/>
  <c r="V491" i="4"/>
  <c r="U491" i="4"/>
  <c r="S491" i="4"/>
  <c r="R491" i="4"/>
  <c r="Q491" i="4"/>
  <c r="O491" i="4"/>
  <c r="P491" i="4"/>
  <c r="N491" i="4"/>
  <c r="M491" i="4"/>
  <c r="L491" i="4"/>
  <c r="J491" i="4"/>
  <c r="K491" i="4"/>
  <c r="I491" i="4"/>
  <c r="H491" i="4"/>
  <c r="T495" i="4"/>
  <c r="V495" i="4"/>
  <c r="U495" i="4"/>
  <c r="S495" i="4"/>
  <c r="R495" i="4"/>
  <c r="Q495" i="4"/>
  <c r="O495" i="4"/>
  <c r="P495" i="4"/>
  <c r="N495" i="4"/>
  <c r="M495" i="4"/>
  <c r="L495" i="4"/>
  <c r="J495" i="4"/>
  <c r="K495" i="4"/>
  <c r="I495" i="4"/>
  <c r="H495" i="4"/>
  <c r="T499" i="4"/>
  <c r="V499" i="4"/>
  <c r="U499" i="4"/>
  <c r="S499" i="4"/>
  <c r="R499" i="4"/>
  <c r="Q499" i="4"/>
  <c r="O499" i="4"/>
  <c r="P499" i="4"/>
  <c r="N499" i="4"/>
  <c r="M499" i="4"/>
  <c r="L499" i="4"/>
  <c r="J499" i="4"/>
  <c r="K499" i="4"/>
  <c r="I499" i="4"/>
  <c r="H499" i="4"/>
  <c r="T501" i="4"/>
  <c r="V501" i="4"/>
  <c r="U501" i="4"/>
  <c r="S501" i="4"/>
  <c r="R501" i="4"/>
  <c r="Q501" i="4"/>
  <c r="O501" i="4"/>
  <c r="P501" i="4"/>
  <c r="N501" i="4"/>
  <c r="M501" i="4"/>
  <c r="L501" i="4"/>
  <c r="J501" i="4"/>
  <c r="K501" i="4"/>
  <c r="I501" i="4"/>
  <c r="H501" i="4"/>
  <c r="T503" i="4"/>
  <c r="V503" i="4"/>
  <c r="U503" i="4"/>
  <c r="S503" i="4"/>
  <c r="R503" i="4"/>
  <c r="Q503" i="4"/>
  <c r="O503" i="4"/>
  <c r="P503" i="4"/>
  <c r="N503" i="4"/>
  <c r="M503" i="4"/>
  <c r="L503" i="4"/>
  <c r="J503" i="4"/>
  <c r="K503" i="4"/>
  <c r="I503" i="4"/>
  <c r="H503" i="4"/>
  <c r="T505" i="4"/>
  <c r="V505" i="4"/>
  <c r="U505" i="4"/>
  <c r="S505" i="4"/>
  <c r="R505" i="4"/>
  <c r="Q505" i="4"/>
  <c r="O505" i="4"/>
  <c r="P505" i="4"/>
  <c r="N505" i="4"/>
  <c r="M505" i="4"/>
  <c r="L505" i="4"/>
  <c r="J505" i="4"/>
  <c r="K505" i="4"/>
  <c r="I505" i="4"/>
  <c r="H505" i="4"/>
  <c r="T507" i="4"/>
  <c r="V507" i="4"/>
  <c r="U507" i="4"/>
  <c r="S507" i="4"/>
  <c r="R507" i="4"/>
  <c r="Q507" i="4"/>
  <c r="O507" i="4"/>
  <c r="P507" i="4"/>
  <c r="N507" i="4"/>
  <c r="M507" i="4"/>
  <c r="L507" i="4"/>
  <c r="J507" i="4"/>
  <c r="K507" i="4"/>
  <c r="I507" i="4"/>
  <c r="H507" i="4"/>
  <c r="T509" i="4"/>
  <c r="V509" i="4"/>
  <c r="U509" i="4"/>
  <c r="S509" i="4"/>
  <c r="R509" i="4"/>
  <c r="Q509" i="4"/>
  <c r="O509" i="4"/>
  <c r="P509" i="4"/>
  <c r="N509" i="4"/>
  <c r="M509" i="4"/>
  <c r="L509" i="4"/>
  <c r="J509" i="4"/>
  <c r="K509" i="4"/>
  <c r="I509" i="4"/>
  <c r="H509" i="4"/>
  <c r="T511" i="4"/>
  <c r="V511" i="4"/>
  <c r="U511" i="4"/>
  <c r="S511" i="4"/>
  <c r="R511" i="4"/>
  <c r="Q511" i="4"/>
  <c r="O511" i="4"/>
  <c r="P511" i="4"/>
  <c r="N511" i="4"/>
  <c r="M511" i="4"/>
  <c r="L511" i="4"/>
  <c r="J511" i="4"/>
  <c r="K511" i="4"/>
  <c r="I511" i="4"/>
  <c r="H511" i="4"/>
  <c r="T513" i="4"/>
  <c r="V513" i="4"/>
  <c r="U513" i="4"/>
  <c r="S513" i="4"/>
  <c r="R513" i="4"/>
  <c r="Q513" i="4"/>
  <c r="O513" i="4"/>
  <c r="P513" i="4"/>
  <c r="N513" i="4"/>
  <c r="M513" i="4"/>
  <c r="L513" i="4"/>
  <c r="J513" i="4"/>
  <c r="K513" i="4"/>
  <c r="I513" i="4"/>
  <c r="H513" i="4"/>
  <c r="T517" i="4"/>
  <c r="V517" i="4"/>
  <c r="U517" i="4"/>
  <c r="S517" i="4"/>
  <c r="R517" i="4"/>
  <c r="Q517" i="4"/>
  <c r="O517" i="4"/>
  <c r="P517" i="4"/>
  <c r="N517" i="4"/>
  <c r="M517" i="4"/>
  <c r="L517" i="4"/>
  <c r="J517" i="4"/>
  <c r="K517" i="4"/>
  <c r="I517" i="4"/>
  <c r="H517" i="4"/>
  <c r="T521" i="4"/>
  <c r="V521" i="4"/>
  <c r="U521" i="4"/>
  <c r="S521" i="4"/>
  <c r="R521" i="4"/>
  <c r="Q521" i="4"/>
  <c r="O521" i="4"/>
  <c r="P521" i="4"/>
  <c r="N521" i="4"/>
  <c r="M521" i="4"/>
  <c r="L521" i="4"/>
  <c r="J521" i="4"/>
  <c r="K521" i="4"/>
  <c r="I521" i="4"/>
  <c r="H521" i="4"/>
  <c r="T525" i="4"/>
  <c r="V525" i="4"/>
  <c r="U525" i="4"/>
  <c r="S525" i="4"/>
  <c r="R525" i="4"/>
  <c r="Q525" i="4"/>
  <c r="O525" i="4"/>
  <c r="P525" i="4"/>
  <c r="N525" i="4"/>
  <c r="M525" i="4"/>
  <c r="L525" i="4"/>
  <c r="J525" i="4"/>
  <c r="K525" i="4"/>
  <c r="I525" i="4"/>
  <c r="H525" i="4"/>
  <c r="T529" i="4"/>
  <c r="V529" i="4"/>
  <c r="U529" i="4"/>
  <c r="S529" i="4"/>
  <c r="R529" i="4"/>
  <c r="Q529" i="4"/>
  <c r="O529" i="4"/>
  <c r="P529" i="4"/>
  <c r="N529" i="4"/>
  <c r="M529" i="4"/>
  <c r="L529" i="4"/>
  <c r="J529" i="4"/>
  <c r="K529" i="4"/>
  <c r="I529" i="4"/>
  <c r="H529" i="4"/>
  <c r="T531" i="4"/>
  <c r="V531" i="4"/>
  <c r="U531" i="4"/>
  <c r="S531" i="4"/>
  <c r="R531" i="4"/>
  <c r="Q531" i="4"/>
  <c r="O531" i="4"/>
  <c r="P531" i="4"/>
  <c r="N531" i="4"/>
  <c r="M531" i="4"/>
  <c r="L531" i="4"/>
  <c r="J531" i="4"/>
  <c r="K531" i="4"/>
  <c r="I531" i="4"/>
  <c r="H531" i="4"/>
  <c r="T533" i="4"/>
  <c r="V533" i="4"/>
  <c r="U533" i="4"/>
  <c r="S533" i="4"/>
  <c r="R533" i="4"/>
  <c r="Q533" i="4"/>
  <c r="O533" i="4"/>
  <c r="P533" i="4"/>
  <c r="N533" i="4"/>
  <c r="M533" i="4"/>
  <c r="L533" i="4"/>
  <c r="J533" i="4"/>
  <c r="K533" i="4"/>
  <c r="I533" i="4"/>
  <c r="H533" i="4"/>
  <c r="T535" i="4"/>
  <c r="V535" i="4"/>
  <c r="U535" i="4"/>
  <c r="S535" i="4"/>
  <c r="R535" i="4"/>
  <c r="Q535" i="4"/>
  <c r="O535" i="4"/>
  <c r="P535" i="4"/>
  <c r="N535" i="4"/>
  <c r="M535" i="4"/>
  <c r="L535" i="4"/>
  <c r="J535" i="4"/>
  <c r="K535" i="4"/>
  <c r="I535" i="4"/>
  <c r="H535" i="4"/>
  <c r="T537" i="4"/>
  <c r="V537" i="4"/>
  <c r="U537" i="4"/>
  <c r="S537" i="4"/>
  <c r="R537" i="4"/>
  <c r="Q537" i="4"/>
  <c r="O537" i="4"/>
  <c r="P537" i="4"/>
  <c r="N537" i="4"/>
  <c r="M537" i="4"/>
  <c r="L537" i="4"/>
  <c r="J537" i="4"/>
  <c r="K537" i="4"/>
  <c r="I537" i="4"/>
  <c r="H537" i="4"/>
  <c r="T539" i="4"/>
  <c r="V539" i="4"/>
  <c r="U539" i="4"/>
  <c r="S539" i="4"/>
  <c r="R539" i="4"/>
  <c r="Q539" i="4"/>
  <c r="O539" i="4"/>
  <c r="P539" i="4"/>
  <c r="N539" i="4"/>
  <c r="M539" i="4"/>
  <c r="L539" i="4"/>
  <c r="J539" i="4"/>
  <c r="K539" i="4"/>
  <c r="I539" i="4"/>
  <c r="H539" i="4"/>
  <c r="T541" i="4"/>
  <c r="V541" i="4"/>
  <c r="U541" i="4"/>
  <c r="S541" i="4"/>
  <c r="R541" i="4"/>
  <c r="Q541" i="4"/>
  <c r="O541" i="4"/>
  <c r="P541" i="4"/>
  <c r="N541" i="4"/>
  <c r="M541" i="4"/>
  <c r="L541" i="4"/>
  <c r="J541" i="4"/>
  <c r="K541" i="4"/>
  <c r="I541" i="4"/>
  <c r="H541" i="4"/>
  <c r="T543" i="4"/>
  <c r="V543" i="4"/>
  <c r="U543" i="4"/>
  <c r="S543" i="4"/>
  <c r="R543" i="4"/>
  <c r="Q543" i="4"/>
  <c r="O543" i="4"/>
  <c r="P543" i="4"/>
  <c r="N543" i="4"/>
  <c r="M543" i="4"/>
  <c r="L543" i="4"/>
  <c r="J543" i="4"/>
  <c r="K543" i="4"/>
  <c r="I543" i="4"/>
  <c r="H543" i="4"/>
  <c r="T547" i="4"/>
  <c r="V547" i="4"/>
  <c r="U547" i="4"/>
  <c r="S547" i="4"/>
  <c r="R547" i="4"/>
  <c r="Q547" i="4"/>
  <c r="O547" i="4"/>
  <c r="P547" i="4"/>
  <c r="N547" i="4"/>
  <c r="M547" i="4"/>
  <c r="L547" i="4"/>
  <c r="J547" i="4"/>
  <c r="K547" i="4"/>
  <c r="I547" i="4"/>
  <c r="H547" i="4"/>
  <c r="T551" i="4"/>
  <c r="V551" i="4"/>
  <c r="U551" i="4"/>
  <c r="S551" i="4"/>
  <c r="R551" i="4"/>
  <c r="Q551" i="4"/>
  <c r="O551" i="4"/>
  <c r="P551" i="4"/>
  <c r="N551" i="4"/>
  <c r="M551" i="4"/>
  <c r="L551" i="4"/>
  <c r="J551" i="4"/>
  <c r="K551" i="4"/>
  <c r="I551" i="4"/>
  <c r="H551" i="4"/>
  <c r="T555" i="4"/>
  <c r="V555" i="4"/>
  <c r="U555" i="4"/>
  <c r="S555" i="4"/>
  <c r="R555" i="4"/>
  <c r="Q555" i="4"/>
  <c r="O555" i="4"/>
  <c r="P555" i="4"/>
  <c r="N555" i="4"/>
  <c r="M555" i="4"/>
  <c r="L555" i="4"/>
  <c r="J555" i="4"/>
  <c r="K555" i="4"/>
  <c r="I555" i="4"/>
  <c r="H555" i="4"/>
  <c r="T559" i="4"/>
  <c r="V559" i="4"/>
  <c r="U559" i="4"/>
  <c r="S559" i="4"/>
  <c r="R559" i="4"/>
  <c r="Q559" i="4"/>
  <c r="O559" i="4"/>
  <c r="P559" i="4"/>
  <c r="N559" i="4"/>
  <c r="M559" i="4"/>
  <c r="L559" i="4"/>
  <c r="J559" i="4"/>
  <c r="K559" i="4"/>
  <c r="I559" i="4"/>
  <c r="H559" i="4"/>
  <c r="T563" i="4"/>
  <c r="V563" i="4"/>
  <c r="U563" i="4"/>
  <c r="S563" i="4"/>
  <c r="R563" i="4"/>
  <c r="Q563" i="4"/>
  <c r="O563" i="4"/>
  <c r="P563" i="4"/>
  <c r="N563" i="4"/>
  <c r="M563" i="4"/>
  <c r="L563" i="4"/>
  <c r="J563" i="4"/>
  <c r="K563" i="4"/>
  <c r="I563" i="4"/>
  <c r="H563" i="4"/>
  <c r="T567" i="4"/>
  <c r="V567" i="4"/>
  <c r="U567" i="4"/>
  <c r="S567" i="4"/>
  <c r="R567" i="4"/>
  <c r="Q567" i="4"/>
  <c r="O567" i="4"/>
  <c r="P567" i="4"/>
  <c r="N567" i="4"/>
  <c r="M567" i="4"/>
  <c r="L567" i="4"/>
  <c r="J567" i="4"/>
  <c r="K567" i="4"/>
  <c r="I567" i="4"/>
  <c r="H567" i="4"/>
  <c r="U571" i="4"/>
  <c r="T571" i="4"/>
  <c r="V571" i="4"/>
  <c r="S571" i="4"/>
  <c r="R571" i="4"/>
  <c r="Q571" i="4"/>
  <c r="O571" i="4"/>
  <c r="P571" i="4"/>
  <c r="N571" i="4"/>
  <c r="M571" i="4"/>
  <c r="L571" i="4"/>
  <c r="J571" i="4"/>
  <c r="K571" i="4"/>
  <c r="I571" i="4"/>
  <c r="H571" i="4"/>
  <c r="U575" i="4"/>
  <c r="T575" i="4"/>
  <c r="V575" i="4"/>
  <c r="S575" i="4"/>
  <c r="R575" i="4"/>
  <c r="Q575" i="4"/>
  <c r="O575" i="4"/>
  <c r="P575" i="4"/>
  <c r="N575" i="4"/>
  <c r="M575" i="4"/>
  <c r="L575" i="4"/>
  <c r="J575" i="4"/>
  <c r="K575" i="4"/>
  <c r="I575" i="4"/>
  <c r="H575" i="4"/>
  <c r="U579" i="4"/>
  <c r="T579" i="4"/>
  <c r="V579" i="4"/>
  <c r="S579" i="4"/>
  <c r="R579" i="4"/>
  <c r="Q579" i="4"/>
  <c r="O579" i="4"/>
  <c r="P579" i="4"/>
  <c r="N579" i="4"/>
  <c r="M579" i="4"/>
  <c r="L579" i="4"/>
  <c r="J579" i="4"/>
  <c r="K579" i="4"/>
  <c r="I579" i="4"/>
  <c r="H579" i="4"/>
  <c r="U583" i="4"/>
  <c r="T583" i="4"/>
  <c r="V583" i="4"/>
  <c r="S583" i="4"/>
  <c r="R583" i="4"/>
  <c r="Q583" i="4"/>
  <c r="O583" i="4"/>
  <c r="P583" i="4"/>
  <c r="N583" i="4"/>
  <c r="M583" i="4"/>
  <c r="L583" i="4"/>
  <c r="J583" i="4"/>
  <c r="K583" i="4"/>
  <c r="I583" i="4"/>
  <c r="H583" i="4"/>
  <c r="U591" i="4"/>
  <c r="T591" i="4"/>
  <c r="V591" i="4"/>
  <c r="S591" i="4"/>
  <c r="R591" i="4"/>
  <c r="Q591" i="4"/>
  <c r="O591" i="4"/>
  <c r="P591" i="4"/>
  <c r="N591" i="4"/>
  <c r="M591" i="4"/>
  <c r="L591" i="4"/>
  <c r="J591" i="4"/>
  <c r="K591" i="4"/>
  <c r="I591" i="4"/>
  <c r="H591" i="4"/>
  <c r="U595" i="4"/>
  <c r="T595" i="4"/>
  <c r="V595" i="4"/>
  <c r="S595" i="4"/>
  <c r="R595" i="4"/>
  <c r="Q595" i="4"/>
  <c r="O595" i="4"/>
  <c r="P595" i="4"/>
  <c r="N595" i="4"/>
  <c r="M595" i="4"/>
  <c r="L595" i="4"/>
  <c r="J595" i="4"/>
  <c r="K595" i="4"/>
  <c r="I595" i="4"/>
  <c r="H595" i="4"/>
  <c r="U599" i="4"/>
  <c r="T599" i="4"/>
  <c r="V599" i="4"/>
  <c r="S599" i="4"/>
  <c r="R599" i="4"/>
  <c r="Q599" i="4"/>
  <c r="O599" i="4"/>
  <c r="P599" i="4"/>
  <c r="N599" i="4"/>
  <c r="M599" i="4"/>
  <c r="L599" i="4"/>
  <c r="J599" i="4"/>
  <c r="K599" i="4"/>
  <c r="I599" i="4"/>
  <c r="H599" i="4"/>
  <c r="U603" i="4"/>
  <c r="T603" i="4"/>
  <c r="V603" i="4"/>
  <c r="S603" i="4"/>
  <c r="R603" i="4"/>
  <c r="Q603" i="4"/>
  <c r="O603" i="4"/>
  <c r="P603" i="4"/>
  <c r="N603" i="4"/>
  <c r="M603" i="4"/>
  <c r="L603" i="4"/>
  <c r="J603" i="4"/>
  <c r="K603" i="4"/>
  <c r="I603" i="4"/>
  <c r="H603" i="4"/>
  <c r="U607" i="4"/>
  <c r="T607" i="4"/>
  <c r="V607" i="4"/>
  <c r="S607" i="4"/>
  <c r="R607" i="4"/>
  <c r="Q607" i="4"/>
  <c r="O607" i="4"/>
  <c r="P607" i="4"/>
  <c r="N607" i="4"/>
  <c r="M607" i="4"/>
  <c r="L607" i="4"/>
  <c r="J607" i="4"/>
  <c r="K607" i="4"/>
  <c r="I607" i="4"/>
  <c r="H607" i="4"/>
  <c r="U611" i="4"/>
  <c r="T611" i="4"/>
  <c r="V611" i="4"/>
  <c r="S611" i="4"/>
  <c r="R611" i="4"/>
  <c r="Q611" i="4"/>
  <c r="O611" i="4"/>
  <c r="P611" i="4"/>
  <c r="N611" i="4"/>
  <c r="M611" i="4"/>
  <c r="L611" i="4"/>
  <c r="J611" i="4"/>
  <c r="K611" i="4"/>
  <c r="I611" i="4"/>
  <c r="H611" i="4"/>
  <c r="U615" i="4"/>
  <c r="T615" i="4"/>
  <c r="V615" i="4"/>
  <c r="S615" i="4"/>
  <c r="R615" i="4"/>
  <c r="Q615" i="4"/>
  <c r="O615" i="4"/>
  <c r="P615" i="4"/>
  <c r="N615" i="4"/>
  <c r="M615" i="4"/>
  <c r="L615" i="4"/>
  <c r="J615" i="4"/>
  <c r="K615" i="4"/>
  <c r="I615" i="4"/>
  <c r="H615" i="4"/>
  <c r="U619" i="4"/>
  <c r="T619" i="4"/>
  <c r="V619" i="4"/>
  <c r="S619" i="4"/>
  <c r="R619" i="4"/>
  <c r="Q619" i="4"/>
  <c r="O619" i="4"/>
  <c r="P619" i="4"/>
  <c r="N619" i="4"/>
  <c r="M619" i="4"/>
  <c r="L619" i="4"/>
  <c r="J619" i="4"/>
  <c r="K619" i="4"/>
  <c r="I619" i="4"/>
  <c r="H619" i="4"/>
  <c r="U623" i="4"/>
  <c r="T623" i="4"/>
  <c r="V623" i="4"/>
  <c r="S623" i="4"/>
  <c r="R623" i="4"/>
  <c r="Q623" i="4"/>
  <c r="O623" i="4"/>
  <c r="P623" i="4"/>
  <c r="N623" i="4"/>
  <c r="M623" i="4"/>
  <c r="L623" i="4"/>
  <c r="J623" i="4"/>
  <c r="K623" i="4"/>
  <c r="I623" i="4"/>
  <c r="H623" i="4"/>
  <c r="U627" i="4"/>
  <c r="T627" i="4"/>
  <c r="V627" i="4"/>
  <c r="S627" i="4"/>
  <c r="R627" i="4"/>
  <c r="Q627" i="4"/>
  <c r="O627" i="4"/>
  <c r="P627" i="4"/>
  <c r="N627" i="4"/>
  <c r="M627" i="4"/>
  <c r="L627" i="4"/>
  <c r="J627" i="4"/>
  <c r="K627" i="4"/>
  <c r="I627" i="4"/>
  <c r="H627" i="4"/>
  <c r="U631" i="4"/>
  <c r="T631" i="4"/>
  <c r="V631" i="4"/>
  <c r="S631" i="4"/>
  <c r="R631" i="4"/>
  <c r="Q631" i="4"/>
  <c r="O631" i="4"/>
  <c r="P631" i="4"/>
  <c r="N631" i="4"/>
  <c r="M631" i="4"/>
  <c r="L631" i="4"/>
  <c r="J631" i="4"/>
  <c r="K631" i="4"/>
  <c r="I631" i="4"/>
  <c r="H631" i="4"/>
  <c r="U635" i="4"/>
  <c r="T635" i="4"/>
  <c r="V635" i="4"/>
  <c r="S635" i="4"/>
  <c r="R635" i="4"/>
  <c r="Q635" i="4"/>
  <c r="O635" i="4"/>
  <c r="P635" i="4"/>
  <c r="N635" i="4"/>
  <c r="M635" i="4"/>
  <c r="L635" i="4"/>
  <c r="J635" i="4"/>
  <c r="K635" i="4"/>
  <c r="I635" i="4"/>
  <c r="H635" i="4"/>
  <c r="U639" i="4"/>
  <c r="T639" i="4"/>
  <c r="V639" i="4"/>
  <c r="S639" i="4"/>
  <c r="R639" i="4"/>
  <c r="Q639" i="4"/>
  <c r="O639" i="4"/>
  <c r="P639" i="4"/>
  <c r="N639" i="4"/>
  <c r="M639" i="4"/>
  <c r="L639" i="4"/>
  <c r="J639" i="4"/>
  <c r="K639" i="4"/>
  <c r="I639" i="4"/>
  <c r="H639" i="4"/>
  <c r="U643" i="4"/>
  <c r="T643" i="4"/>
  <c r="V643" i="4"/>
  <c r="S643" i="4"/>
  <c r="R643" i="4"/>
  <c r="Q643" i="4"/>
  <c r="O643" i="4"/>
  <c r="P643" i="4"/>
  <c r="N643" i="4"/>
  <c r="M643" i="4"/>
  <c r="L643" i="4"/>
  <c r="J643" i="4"/>
  <c r="K643" i="4"/>
  <c r="I643" i="4"/>
  <c r="H643" i="4"/>
  <c r="U651" i="4"/>
  <c r="T651" i="4"/>
  <c r="V651" i="4"/>
  <c r="S651" i="4"/>
  <c r="R651" i="4"/>
  <c r="Q651" i="4"/>
  <c r="O651" i="4"/>
  <c r="P651" i="4"/>
  <c r="N651" i="4"/>
  <c r="M651" i="4"/>
  <c r="L651" i="4"/>
  <c r="J651" i="4"/>
  <c r="K651" i="4"/>
  <c r="I651" i="4"/>
  <c r="H651" i="4"/>
  <c r="U655" i="4"/>
  <c r="T655" i="4"/>
  <c r="V655" i="4"/>
  <c r="S655" i="4"/>
  <c r="R655" i="4"/>
  <c r="Q655" i="4"/>
  <c r="O655" i="4"/>
  <c r="P655" i="4"/>
  <c r="N655" i="4"/>
  <c r="M655" i="4"/>
  <c r="L655" i="4"/>
  <c r="J655" i="4"/>
  <c r="K655" i="4"/>
  <c r="I655" i="4"/>
  <c r="H655" i="4"/>
  <c r="U659" i="4"/>
  <c r="T659" i="4"/>
  <c r="V659" i="4"/>
  <c r="S659" i="4"/>
  <c r="R659" i="4"/>
  <c r="Q659" i="4"/>
  <c r="O659" i="4"/>
  <c r="P659" i="4"/>
  <c r="N659" i="4"/>
  <c r="M659" i="4"/>
  <c r="L659" i="4"/>
  <c r="J659" i="4"/>
  <c r="K659" i="4"/>
  <c r="I659" i="4"/>
  <c r="H659" i="4"/>
  <c r="U486" i="4"/>
  <c r="T486" i="4"/>
  <c r="V486" i="4"/>
  <c r="S486" i="4"/>
  <c r="R486" i="4"/>
  <c r="Q486" i="4"/>
  <c r="O486" i="4"/>
  <c r="P486" i="4"/>
  <c r="N486" i="4"/>
  <c r="M486" i="4"/>
  <c r="L486" i="4"/>
  <c r="K486" i="4"/>
  <c r="J486" i="4"/>
  <c r="H486" i="4"/>
  <c r="I486" i="4"/>
  <c r="U490" i="4"/>
  <c r="T490" i="4"/>
  <c r="V490" i="4"/>
  <c r="S490" i="4"/>
  <c r="R490" i="4"/>
  <c r="Q490" i="4"/>
  <c r="O490" i="4"/>
  <c r="P490" i="4"/>
  <c r="N490" i="4"/>
  <c r="M490" i="4"/>
  <c r="L490" i="4"/>
  <c r="K490" i="4"/>
  <c r="J490" i="4"/>
  <c r="H490" i="4"/>
  <c r="I490" i="4"/>
  <c r="U494" i="4"/>
  <c r="T494" i="4"/>
  <c r="V494" i="4"/>
  <c r="S494" i="4"/>
  <c r="R494" i="4"/>
  <c r="Q494" i="4"/>
  <c r="O494" i="4"/>
  <c r="P494" i="4"/>
  <c r="N494" i="4"/>
  <c r="M494" i="4"/>
  <c r="L494" i="4"/>
  <c r="K494" i="4"/>
  <c r="J494" i="4"/>
  <c r="H494" i="4"/>
  <c r="I494" i="4"/>
  <c r="U514" i="4"/>
  <c r="T514" i="4"/>
  <c r="V514" i="4"/>
  <c r="S514" i="4"/>
  <c r="R514" i="4"/>
  <c r="Q514" i="4"/>
  <c r="O514" i="4"/>
  <c r="P514" i="4"/>
  <c r="N514" i="4"/>
  <c r="M514" i="4"/>
  <c r="L514" i="4"/>
  <c r="K514" i="4"/>
  <c r="J514" i="4"/>
  <c r="H514" i="4"/>
  <c r="I514" i="4"/>
  <c r="U518" i="4"/>
  <c r="T518" i="4"/>
  <c r="V518" i="4"/>
  <c r="S518" i="4"/>
  <c r="R518" i="4"/>
  <c r="Q518" i="4"/>
  <c r="O518" i="4"/>
  <c r="P518" i="4"/>
  <c r="N518" i="4"/>
  <c r="M518" i="4"/>
  <c r="L518" i="4"/>
  <c r="K518" i="4"/>
  <c r="J518" i="4"/>
  <c r="H518" i="4"/>
  <c r="I518" i="4"/>
  <c r="U522" i="4"/>
  <c r="T522" i="4"/>
  <c r="V522" i="4"/>
  <c r="S522" i="4"/>
  <c r="R522" i="4"/>
  <c r="Q522" i="4"/>
  <c r="O522" i="4"/>
  <c r="P522" i="4"/>
  <c r="N522" i="4"/>
  <c r="M522" i="4"/>
  <c r="L522" i="4"/>
  <c r="K522" i="4"/>
  <c r="J522" i="4"/>
  <c r="H522" i="4"/>
  <c r="I522" i="4"/>
  <c r="U526" i="4"/>
  <c r="T526" i="4"/>
  <c r="V526" i="4"/>
  <c r="S526" i="4"/>
  <c r="R526" i="4"/>
  <c r="Q526" i="4"/>
  <c r="O526" i="4"/>
  <c r="P526" i="4"/>
  <c r="N526" i="4"/>
  <c r="M526" i="4"/>
  <c r="L526" i="4"/>
  <c r="K526" i="4"/>
  <c r="J526" i="4"/>
  <c r="H526" i="4"/>
  <c r="I526" i="4"/>
  <c r="U546" i="4"/>
  <c r="T546" i="4"/>
  <c r="V546" i="4"/>
  <c r="S546" i="4"/>
  <c r="R546" i="4"/>
  <c r="Q546" i="4"/>
  <c r="O546" i="4"/>
  <c r="P546" i="4"/>
  <c r="N546" i="4"/>
  <c r="M546" i="4"/>
  <c r="L546" i="4"/>
  <c r="K546" i="4"/>
  <c r="J546" i="4"/>
  <c r="H546" i="4"/>
  <c r="I546" i="4"/>
  <c r="U550" i="4"/>
  <c r="T550" i="4"/>
  <c r="V550" i="4"/>
  <c r="S550" i="4"/>
  <c r="R550" i="4"/>
  <c r="Q550" i="4"/>
  <c r="O550" i="4"/>
  <c r="P550" i="4"/>
  <c r="N550" i="4"/>
  <c r="M550" i="4"/>
  <c r="L550" i="4"/>
  <c r="K550" i="4"/>
  <c r="J550" i="4"/>
  <c r="H550" i="4"/>
  <c r="I550" i="4"/>
  <c r="U554" i="4"/>
  <c r="T554" i="4"/>
  <c r="V554" i="4"/>
  <c r="S554" i="4"/>
  <c r="R554" i="4"/>
  <c r="Q554" i="4"/>
  <c r="O554" i="4"/>
  <c r="P554" i="4"/>
  <c r="N554" i="4"/>
  <c r="M554" i="4"/>
  <c r="L554" i="4"/>
  <c r="K554" i="4"/>
  <c r="J554" i="4"/>
  <c r="H554" i="4"/>
  <c r="I554" i="4"/>
  <c r="C925" i="2"/>
  <c r="C924" i="2"/>
  <c r="C905" i="2"/>
  <c r="C904" i="2"/>
  <c r="C903" i="2"/>
  <c r="C884" i="2"/>
  <c r="C883" i="2" s="1"/>
  <c r="C882" i="2"/>
  <c r="C863" i="2"/>
  <c r="C862" i="2"/>
  <c r="C861" i="2"/>
  <c r="C842" i="2"/>
  <c r="C841" i="2" s="1"/>
  <c r="C840" i="2"/>
  <c r="C821" i="2"/>
  <c r="C820" i="2"/>
  <c r="C819" i="2"/>
  <c r="C800" i="2"/>
  <c r="C799" i="2" s="1"/>
  <c r="C798" i="2"/>
  <c r="C779" i="2"/>
  <c r="C778" i="2"/>
  <c r="C777" i="2"/>
  <c r="C758" i="2"/>
  <c r="C757" i="2"/>
  <c r="C756" i="2"/>
  <c r="C737" i="2"/>
  <c r="C736" i="2" s="1"/>
  <c r="C735" i="2"/>
  <c r="C716" i="2"/>
  <c r="C715" i="2"/>
  <c r="C714" i="2"/>
  <c r="C695" i="2"/>
  <c r="C694" i="2" s="1"/>
  <c r="C693" i="2"/>
  <c r="C674" i="2"/>
  <c r="C673" i="2"/>
  <c r="C672" i="2"/>
  <c r="C653" i="2"/>
  <c r="C652" i="2" s="1"/>
  <c r="C651" i="2"/>
  <c r="C632" i="2"/>
  <c r="C631" i="2"/>
  <c r="C630" i="2"/>
  <c r="C611" i="2"/>
  <c r="C610" i="2" s="1"/>
  <c r="C609" i="2"/>
  <c r="C590" i="2"/>
  <c r="C589" i="2"/>
  <c r="C588" i="2"/>
  <c r="C569" i="2"/>
  <c r="C568" i="2" s="1"/>
  <c r="C567" i="2"/>
  <c r="C548" i="2"/>
  <c r="C547" i="2"/>
  <c r="C546" i="2"/>
  <c r="C527" i="2"/>
  <c r="C526" i="2" s="1"/>
  <c r="C525" i="2"/>
  <c r="C506" i="2"/>
  <c r="C505" i="2"/>
  <c r="C504" i="2"/>
  <c r="C485" i="2"/>
  <c r="C484" i="2"/>
  <c r="C483" i="2"/>
  <c r="C464" i="2"/>
  <c r="C463" i="2" s="1"/>
  <c r="C462" i="2"/>
  <c r="C443" i="2"/>
  <c r="C442" i="2"/>
  <c r="C441" i="2"/>
  <c r="C422" i="2"/>
  <c r="C421" i="2" s="1"/>
  <c r="C420" i="2"/>
  <c r="C401" i="2"/>
  <c r="C400" i="2"/>
  <c r="C399" i="2"/>
  <c r="C380" i="2"/>
  <c r="C379" i="2" s="1"/>
  <c r="C378" i="2"/>
  <c r="C359" i="2"/>
  <c r="C358" i="2"/>
  <c r="C357" i="2"/>
  <c r="C338" i="2"/>
  <c r="C337" i="2" s="1"/>
  <c r="C336" i="2"/>
  <c r="C317" i="2"/>
  <c r="C316" i="2" s="1"/>
  <c r="C315" i="2"/>
  <c r="C296" i="2"/>
  <c r="C295" i="2"/>
  <c r="C294" i="2"/>
  <c r="C275" i="2"/>
  <c r="C274" i="2" s="1"/>
  <c r="C273" i="2"/>
  <c r="C254" i="2"/>
  <c r="C253" i="2"/>
  <c r="C252" i="2"/>
  <c r="C233" i="2"/>
  <c r="C232" i="2" s="1"/>
  <c r="C231" i="2"/>
  <c r="C212" i="2"/>
  <c r="C211" i="2"/>
  <c r="C210" i="2"/>
  <c r="C191" i="2"/>
  <c r="C190" i="2" s="1"/>
  <c r="C189" i="2"/>
  <c r="C170" i="2"/>
  <c r="C169" i="2"/>
  <c r="C168" i="2"/>
  <c r="C149" i="2"/>
  <c r="C148" i="2" s="1"/>
  <c r="C147" i="2"/>
  <c r="C128" i="2"/>
  <c r="C127" i="2"/>
  <c r="C126" i="2"/>
  <c r="C107" i="2"/>
  <c r="C106" i="2" s="1"/>
  <c r="C105" i="2"/>
  <c r="C86" i="2"/>
  <c r="C85" i="2"/>
  <c r="C84" i="2"/>
  <c r="C65" i="2"/>
  <c r="C64" i="2" s="1"/>
  <c r="C63" i="2"/>
  <c r="C44" i="2"/>
  <c r="C43" i="2"/>
  <c r="C42" i="2"/>
  <c r="C23" i="2"/>
  <c r="C4" i="1" l="1"/>
  <c r="F22" i="4" s="1"/>
  <c r="J17" i="4" s="1"/>
  <c r="D4" i="1"/>
  <c r="D22" i="4" s="1"/>
  <c r="H17" i="4" s="1"/>
  <c r="E4" i="1"/>
  <c r="E22" i="4" s="1"/>
  <c r="I17" i="4" s="1"/>
  <c r="C5" i="1"/>
  <c r="F37" i="4" s="1"/>
  <c r="J32" i="4" s="1"/>
  <c r="D5" i="1"/>
  <c r="D37" i="4" s="1"/>
  <c r="H32" i="4" s="1"/>
  <c r="E5" i="1"/>
  <c r="E37" i="4" s="1"/>
  <c r="I32" i="4" s="1"/>
  <c r="C6" i="1"/>
  <c r="F52" i="4" s="1"/>
  <c r="J47" i="4" s="1"/>
  <c r="D6" i="1"/>
  <c r="D52" i="4" s="1"/>
  <c r="H47" i="4" s="1"/>
  <c r="E6" i="1"/>
  <c r="E52" i="4" s="1"/>
  <c r="I47" i="4" s="1"/>
  <c r="C7" i="1"/>
  <c r="F67" i="4" s="1"/>
  <c r="J62" i="4" s="1"/>
  <c r="D7" i="1"/>
  <c r="D67" i="4" s="1"/>
  <c r="H62" i="4" s="1"/>
  <c r="E7" i="1"/>
  <c r="E67" i="4" s="1"/>
  <c r="I62" i="4" s="1"/>
  <c r="C8" i="1"/>
  <c r="F82" i="4" s="1"/>
  <c r="J77" i="4" s="1"/>
  <c r="D8" i="1"/>
  <c r="D82" i="4" s="1"/>
  <c r="H77" i="4" s="1"/>
  <c r="E8" i="1"/>
  <c r="E82" i="4" s="1"/>
  <c r="I77" i="4" s="1"/>
  <c r="C9" i="1"/>
  <c r="F97" i="4" s="1"/>
  <c r="J92" i="4" s="1"/>
  <c r="D9" i="1"/>
  <c r="D97" i="4" s="1"/>
  <c r="H92" i="4" s="1"/>
  <c r="E9" i="1"/>
  <c r="E97" i="4" s="1"/>
  <c r="I92" i="4" s="1"/>
  <c r="C10" i="1"/>
  <c r="F112" i="4" s="1"/>
  <c r="J107" i="4" s="1"/>
  <c r="D10" i="1"/>
  <c r="D112" i="4" s="1"/>
  <c r="H107" i="4" s="1"/>
  <c r="E10" i="1"/>
  <c r="E112" i="4" s="1"/>
  <c r="I107" i="4" s="1"/>
  <c r="C11" i="1"/>
  <c r="F127" i="4" s="1"/>
  <c r="J122" i="4" s="1"/>
  <c r="D11" i="1"/>
  <c r="D127" i="4" s="1"/>
  <c r="H122" i="4" s="1"/>
  <c r="E11" i="1"/>
  <c r="E127" i="4" s="1"/>
  <c r="I122" i="4" s="1"/>
  <c r="C12" i="1"/>
  <c r="F142" i="4" s="1"/>
  <c r="J137" i="4" s="1"/>
  <c r="D12" i="1"/>
  <c r="D142" i="4" s="1"/>
  <c r="H137" i="4" s="1"/>
  <c r="E12" i="1"/>
  <c r="E142" i="4" s="1"/>
  <c r="I137" i="4" s="1"/>
  <c r="C13" i="1"/>
  <c r="F157" i="4" s="1"/>
  <c r="J152" i="4" s="1"/>
  <c r="D13" i="1"/>
  <c r="D157" i="4" s="1"/>
  <c r="H152" i="4" s="1"/>
  <c r="E13" i="1"/>
  <c r="E157" i="4" s="1"/>
  <c r="I152" i="4" s="1"/>
  <c r="C14" i="1"/>
  <c r="F172" i="4" s="1"/>
  <c r="J167" i="4" s="1"/>
  <c r="D14" i="1"/>
  <c r="D172" i="4" s="1"/>
  <c r="H167" i="4" s="1"/>
  <c r="E14" i="1"/>
  <c r="E172" i="4" s="1"/>
  <c r="I167" i="4" s="1"/>
  <c r="C15" i="1"/>
  <c r="F187" i="4" s="1"/>
  <c r="J182" i="4" s="1"/>
  <c r="D15" i="1"/>
  <c r="D187" i="4" s="1"/>
  <c r="H182" i="4" s="1"/>
  <c r="E15" i="1"/>
  <c r="E187" i="4" s="1"/>
  <c r="I182" i="4" s="1"/>
  <c r="C16" i="1"/>
  <c r="F202" i="4" s="1"/>
  <c r="J197" i="4" s="1"/>
  <c r="D16" i="1"/>
  <c r="D202" i="4" s="1"/>
  <c r="H197" i="4" s="1"/>
  <c r="E16" i="1"/>
  <c r="E202" i="4" s="1"/>
  <c r="I197" i="4" s="1"/>
  <c r="C17" i="1"/>
  <c r="F217" i="4" s="1"/>
  <c r="J212" i="4" s="1"/>
  <c r="D17" i="1"/>
  <c r="D217" i="4" s="1"/>
  <c r="H212" i="4" s="1"/>
  <c r="E17" i="1"/>
  <c r="E217" i="4" s="1"/>
  <c r="I212" i="4" s="1"/>
  <c r="C18" i="1"/>
  <c r="F232" i="4" s="1"/>
  <c r="J227" i="4" s="1"/>
  <c r="D18" i="1"/>
  <c r="D232" i="4" s="1"/>
  <c r="H227" i="4" s="1"/>
  <c r="E18" i="1"/>
  <c r="E232" i="4" s="1"/>
  <c r="I227" i="4" s="1"/>
  <c r="C19" i="1"/>
  <c r="F247" i="4" s="1"/>
  <c r="J242" i="4" s="1"/>
  <c r="D19" i="1"/>
  <c r="D247" i="4" s="1"/>
  <c r="H242" i="4" s="1"/>
  <c r="E19" i="1"/>
  <c r="E247" i="4" s="1"/>
  <c r="I242" i="4" s="1"/>
  <c r="C20" i="1"/>
  <c r="F262" i="4" s="1"/>
  <c r="J257" i="4" s="1"/>
  <c r="D20" i="1"/>
  <c r="D262" i="4" s="1"/>
  <c r="H257" i="4" s="1"/>
  <c r="E20" i="1"/>
  <c r="E262" i="4" s="1"/>
  <c r="I257" i="4" s="1"/>
  <c r="C21" i="1"/>
  <c r="F277" i="4" s="1"/>
  <c r="J272" i="4" s="1"/>
  <c r="D21" i="1"/>
  <c r="D277" i="4" s="1"/>
  <c r="H272" i="4" s="1"/>
  <c r="E21" i="1"/>
  <c r="E277" i="4" s="1"/>
  <c r="I272" i="4" s="1"/>
  <c r="C22" i="1"/>
  <c r="F292" i="4" s="1"/>
  <c r="J287" i="4" s="1"/>
  <c r="D22" i="1"/>
  <c r="D292" i="4" s="1"/>
  <c r="H287" i="4" s="1"/>
  <c r="E22" i="1"/>
  <c r="E292" i="4" s="1"/>
  <c r="I287" i="4" s="1"/>
  <c r="C23" i="1"/>
  <c r="F307" i="4" s="1"/>
  <c r="J302" i="4" s="1"/>
  <c r="D23" i="1"/>
  <c r="D307" i="4" s="1"/>
  <c r="H302" i="4" s="1"/>
  <c r="E23" i="1"/>
  <c r="E307" i="4" s="1"/>
  <c r="I302" i="4" s="1"/>
  <c r="C24" i="1"/>
  <c r="F322" i="4" s="1"/>
  <c r="J317" i="4" s="1"/>
  <c r="D24" i="1"/>
  <c r="D322" i="4" s="1"/>
  <c r="H317" i="4" s="1"/>
  <c r="E24" i="1"/>
  <c r="E322" i="4" s="1"/>
  <c r="I317" i="4" s="1"/>
  <c r="C25" i="1"/>
  <c r="F337" i="4" s="1"/>
  <c r="J332" i="4" s="1"/>
  <c r="D25" i="1"/>
  <c r="D337" i="4" s="1"/>
  <c r="H332" i="4" s="1"/>
  <c r="E25" i="1"/>
  <c r="E337" i="4" s="1"/>
  <c r="I332" i="4" s="1"/>
  <c r="C26" i="1"/>
  <c r="F352" i="4" s="1"/>
  <c r="J347" i="4" s="1"/>
  <c r="D26" i="1"/>
  <c r="D352" i="4" s="1"/>
  <c r="H347" i="4" s="1"/>
  <c r="E26" i="1"/>
  <c r="E352" i="4" s="1"/>
  <c r="I347" i="4" s="1"/>
  <c r="C27" i="1"/>
  <c r="F367" i="4" s="1"/>
  <c r="J362" i="4" s="1"/>
  <c r="D27" i="1"/>
  <c r="D367" i="4" s="1"/>
  <c r="H362" i="4" s="1"/>
  <c r="E27" i="1"/>
  <c r="E367" i="4" s="1"/>
  <c r="I362" i="4" s="1"/>
  <c r="C28" i="1"/>
  <c r="F382" i="4" s="1"/>
  <c r="J377" i="4" s="1"/>
  <c r="D28" i="1"/>
  <c r="D382" i="4" s="1"/>
  <c r="H377" i="4" s="1"/>
  <c r="E28" i="1"/>
  <c r="E382" i="4" s="1"/>
  <c r="I377" i="4" s="1"/>
  <c r="C29" i="1"/>
  <c r="F397" i="4" s="1"/>
  <c r="J392" i="4" s="1"/>
  <c r="D29" i="1"/>
  <c r="D397" i="4" s="1"/>
  <c r="H392" i="4" s="1"/>
  <c r="E29" i="1"/>
  <c r="E397" i="4" s="1"/>
  <c r="I392" i="4" s="1"/>
  <c r="C30" i="1"/>
  <c r="F412" i="4" s="1"/>
  <c r="J407" i="4" s="1"/>
  <c r="D30" i="1"/>
  <c r="D412" i="4" s="1"/>
  <c r="H407" i="4" s="1"/>
  <c r="E30" i="1"/>
  <c r="E412" i="4" s="1"/>
  <c r="I407" i="4" s="1"/>
  <c r="C31" i="1"/>
  <c r="F427" i="4" s="1"/>
  <c r="J422" i="4" s="1"/>
  <c r="D31" i="1"/>
  <c r="D427" i="4" s="1"/>
  <c r="H422" i="4" s="1"/>
  <c r="E31" i="1"/>
  <c r="E427" i="4" s="1"/>
  <c r="I422" i="4" s="1"/>
  <c r="C32" i="1"/>
  <c r="F442" i="4" s="1"/>
  <c r="J437" i="4" s="1"/>
  <c r="D32" i="1"/>
  <c r="D442" i="4" s="1"/>
  <c r="H437" i="4" s="1"/>
  <c r="E32" i="1"/>
  <c r="E442" i="4" s="1"/>
  <c r="I437" i="4" s="1"/>
  <c r="C33" i="1"/>
  <c r="F457" i="4" s="1"/>
  <c r="J452" i="4" s="1"/>
  <c r="D33" i="1"/>
  <c r="D457" i="4" s="1"/>
  <c r="H452" i="4" s="1"/>
  <c r="E33" i="1"/>
  <c r="E457" i="4" s="1"/>
  <c r="I452" i="4" s="1"/>
  <c r="C34" i="1"/>
  <c r="F472" i="4" s="1"/>
  <c r="J467" i="4" s="1"/>
  <c r="D34" i="1"/>
  <c r="D472" i="4" s="1"/>
  <c r="H467" i="4" s="1"/>
  <c r="E34" i="1"/>
  <c r="E472" i="4" s="1"/>
  <c r="I467" i="4" s="1"/>
  <c r="C35" i="1"/>
  <c r="F487" i="4" s="1"/>
  <c r="J482" i="4" s="1"/>
  <c r="D35" i="1"/>
  <c r="D487" i="4" s="1"/>
  <c r="H482" i="4" s="1"/>
  <c r="E35" i="1"/>
  <c r="E487" i="4" s="1"/>
  <c r="I482" i="4" s="1"/>
  <c r="C36" i="1"/>
  <c r="F502" i="4" s="1"/>
  <c r="J497" i="4" s="1"/>
  <c r="D36" i="1"/>
  <c r="D502" i="4" s="1"/>
  <c r="H497" i="4" s="1"/>
  <c r="E36" i="1"/>
  <c r="E502" i="4" s="1"/>
  <c r="I497" i="4" s="1"/>
  <c r="C37" i="1"/>
  <c r="F517" i="4" s="1"/>
  <c r="J512" i="4" s="1"/>
  <c r="D37" i="1"/>
  <c r="D517" i="4" s="1"/>
  <c r="H512" i="4" s="1"/>
  <c r="E37" i="1"/>
  <c r="E517" i="4" s="1"/>
  <c r="I512" i="4" s="1"/>
  <c r="C38" i="1"/>
  <c r="F532" i="4" s="1"/>
  <c r="J527" i="4" s="1"/>
  <c r="D38" i="1"/>
  <c r="D532" i="4" s="1"/>
  <c r="H527" i="4" s="1"/>
  <c r="E38" i="1"/>
  <c r="E532" i="4" s="1"/>
  <c r="I527" i="4" s="1"/>
  <c r="C39" i="1"/>
  <c r="F547" i="4" s="1"/>
  <c r="J542" i="4" s="1"/>
  <c r="D39" i="1"/>
  <c r="D547" i="4" s="1"/>
  <c r="H542" i="4" s="1"/>
  <c r="E39" i="1"/>
  <c r="E547" i="4" s="1"/>
  <c r="I542" i="4" s="1"/>
  <c r="C40" i="1"/>
  <c r="F562" i="4" s="1"/>
  <c r="J557" i="4" s="1"/>
  <c r="D40" i="1"/>
  <c r="D562" i="4" s="1"/>
  <c r="H557" i="4" s="1"/>
  <c r="E40" i="1"/>
  <c r="E562" i="4" s="1"/>
  <c r="I557" i="4" s="1"/>
  <c r="C41" i="1"/>
  <c r="F577" i="4" s="1"/>
  <c r="J572" i="4" s="1"/>
  <c r="D41" i="1"/>
  <c r="D577" i="4" s="1"/>
  <c r="H572" i="4" s="1"/>
  <c r="E41" i="1"/>
  <c r="E577" i="4" s="1"/>
  <c r="I572" i="4" s="1"/>
  <c r="C42" i="1"/>
  <c r="F592" i="4" s="1"/>
  <c r="J587" i="4" s="1"/>
  <c r="D42" i="1"/>
  <c r="D592" i="4" s="1"/>
  <c r="H587" i="4" s="1"/>
  <c r="E42" i="1"/>
  <c r="E592" i="4" s="1"/>
  <c r="I587" i="4" s="1"/>
  <c r="C43" i="1"/>
  <c r="F607" i="4" s="1"/>
  <c r="J602" i="4" s="1"/>
  <c r="D43" i="1"/>
  <c r="D607" i="4" s="1"/>
  <c r="H602" i="4" s="1"/>
  <c r="E43" i="1"/>
  <c r="E607" i="4" s="1"/>
  <c r="I602" i="4" s="1"/>
  <c r="C44" i="1"/>
  <c r="F622" i="4" s="1"/>
  <c r="J617" i="4" s="1"/>
  <c r="D44" i="1"/>
  <c r="D622" i="4" s="1"/>
  <c r="H617" i="4" s="1"/>
  <c r="E44" i="1"/>
  <c r="E622" i="4" s="1"/>
  <c r="I617" i="4" s="1"/>
  <c r="C45" i="1"/>
  <c r="F637" i="4" s="1"/>
  <c r="J632" i="4" s="1"/>
  <c r="D45" i="1"/>
  <c r="D637" i="4" s="1"/>
  <c r="H632" i="4" s="1"/>
  <c r="E45" i="1"/>
  <c r="E637" i="4" s="1"/>
  <c r="I632" i="4" s="1"/>
  <c r="C46" i="1"/>
  <c r="F652" i="4" s="1"/>
  <c r="J647" i="4" s="1"/>
  <c r="D46" i="1"/>
  <c r="D652" i="4" s="1"/>
  <c r="H647" i="4" s="1"/>
  <c r="E46" i="1"/>
  <c r="E652" i="4" s="1"/>
  <c r="I647" i="4" s="1"/>
  <c r="E3" i="1"/>
  <c r="D3" i="1"/>
  <c r="C3" i="1"/>
  <c r="B3" i="1"/>
  <c r="D14" i="4" l="1"/>
  <c r="E14" i="4"/>
  <c r="F14" i="4"/>
  <c r="D16" i="4"/>
  <c r="E16" i="4"/>
  <c r="F16" i="4"/>
  <c r="D5" i="4"/>
  <c r="F7" i="4"/>
  <c r="D9" i="4"/>
  <c r="D11" i="4"/>
  <c r="F13" i="4"/>
  <c r="D15" i="4"/>
  <c r="D3" i="4" l="1"/>
  <c r="F3" i="4"/>
  <c r="E3" i="4"/>
  <c r="F5" i="4"/>
  <c r="E7" i="4"/>
  <c r="E9" i="4"/>
  <c r="E5" i="4"/>
  <c r="D7" i="4"/>
  <c r="F9" i="4"/>
  <c r="E11" i="4"/>
  <c r="F11" i="4"/>
  <c r="E15" i="4"/>
  <c r="F15" i="4"/>
  <c r="E13" i="4"/>
  <c r="D13" i="4"/>
  <c r="C22" i="2"/>
  <c r="C21" i="2"/>
  <c r="C11" i="2"/>
  <c r="C2" i="2"/>
  <c r="F12" i="4" l="1"/>
  <c r="E12" i="4"/>
  <c r="D12" i="4"/>
  <c r="F10" i="4" l="1"/>
  <c r="F8" i="4"/>
  <c r="F6" i="4"/>
  <c r="F4" i="4"/>
  <c r="F2" i="4"/>
  <c r="E10" i="4"/>
  <c r="E8" i="4"/>
  <c r="E6" i="4"/>
  <c r="E4" i="4"/>
  <c r="E2" i="4"/>
  <c r="D10" i="4"/>
  <c r="D8" i="4"/>
  <c r="D6" i="4"/>
  <c r="D4" i="4"/>
  <c r="D2" i="4"/>
  <c r="H2" i="4" l="1"/>
  <c r="J2" i="4"/>
  <c r="I2" i="4"/>
  <c r="A925" i="2"/>
  <c r="A924" i="2"/>
  <c r="A923" i="2"/>
  <c r="C923" i="2" s="1"/>
  <c r="A922" i="2"/>
  <c r="C922" i="2" s="1"/>
  <c r="A921" i="2"/>
  <c r="C921" i="2" s="1"/>
  <c r="A920" i="2"/>
  <c r="C920" i="2" s="1"/>
  <c r="A919" i="2"/>
  <c r="C919" i="2" s="1"/>
  <c r="A918" i="2"/>
  <c r="C918" i="2" s="1"/>
  <c r="A917" i="2"/>
  <c r="C917" i="2" s="1"/>
  <c r="A916" i="2"/>
  <c r="C916" i="2" s="1"/>
  <c r="A915" i="2"/>
  <c r="C915" i="2" s="1"/>
  <c r="A914" i="2"/>
  <c r="C914" i="2" s="1"/>
  <c r="A913" i="2"/>
  <c r="C913" i="2" s="1"/>
  <c r="A912" i="2"/>
  <c r="C912" i="2" s="1"/>
  <c r="A911" i="2"/>
  <c r="C911" i="2" s="1"/>
  <c r="A910" i="2"/>
  <c r="C910" i="2" s="1"/>
  <c r="A909" i="2"/>
  <c r="C909" i="2" s="1"/>
  <c r="A908" i="2"/>
  <c r="C908" i="2" s="1"/>
  <c r="A907" i="2"/>
  <c r="A906" i="2"/>
  <c r="C906" i="2" s="1"/>
  <c r="A905" i="2"/>
  <c r="A904" i="2"/>
  <c r="A903" i="2"/>
  <c r="A902" i="2"/>
  <c r="C902" i="2" s="1"/>
  <c r="A901" i="2"/>
  <c r="C901" i="2" s="1"/>
  <c r="A900" i="2"/>
  <c r="C900" i="2" s="1"/>
  <c r="A899" i="2"/>
  <c r="C899" i="2" s="1"/>
  <c r="A898" i="2"/>
  <c r="C898" i="2" s="1"/>
  <c r="A897" i="2"/>
  <c r="C897" i="2" s="1"/>
  <c r="A896" i="2"/>
  <c r="C896" i="2" s="1"/>
  <c r="A895" i="2"/>
  <c r="C895" i="2" s="1"/>
  <c r="A894" i="2"/>
  <c r="C894" i="2" s="1"/>
  <c r="A893" i="2"/>
  <c r="C893" i="2" s="1"/>
  <c r="A892" i="2"/>
  <c r="C892" i="2" s="1"/>
  <c r="A891" i="2"/>
  <c r="C891" i="2" s="1"/>
  <c r="A890" i="2"/>
  <c r="C890" i="2" s="1"/>
  <c r="A889" i="2"/>
  <c r="C889" i="2" s="1"/>
  <c r="A888" i="2"/>
  <c r="C888" i="2" s="1"/>
  <c r="A887" i="2"/>
  <c r="C887" i="2" s="1"/>
  <c r="A886" i="2"/>
  <c r="A885" i="2"/>
  <c r="C885" i="2" s="1"/>
  <c r="A884" i="2"/>
  <c r="A883" i="2"/>
  <c r="A882" i="2"/>
  <c r="A881" i="2"/>
  <c r="C881" i="2" s="1"/>
  <c r="A880" i="2"/>
  <c r="C880" i="2" s="1"/>
  <c r="A879" i="2"/>
  <c r="C879" i="2" s="1"/>
  <c r="A878" i="2"/>
  <c r="C878" i="2" s="1"/>
  <c r="A877" i="2"/>
  <c r="C877" i="2" s="1"/>
  <c r="A876" i="2"/>
  <c r="C876" i="2" s="1"/>
  <c r="A875" i="2"/>
  <c r="C875" i="2" s="1"/>
  <c r="A874" i="2"/>
  <c r="C874" i="2" s="1"/>
  <c r="A873" i="2"/>
  <c r="C873" i="2" s="1"/>
  <c r="A872" i="2"/>
  <c r="C872" i="2" s="1"/>
  <c r="A871" i="2"/>
  <c r="C871" i="2" s="1"/>
  <c r="A870" i="2"/>
  <c r="C870" i="2" s="1"/>
  <c r="A869" i="2"/>
  <c r="C869" i="2" s="1"/>
  <c r="A868" i="2"/>
  <c r="C868" i="2" s="1"/>
  <c r="A867" i="2"/>
  <c r="C867" i="2" s="1"/>
  <c r="A866" i="2"/>
  <c r="C866" i="2" s="1"/>
  <c r="A865" i="2"/>
  <c r="A864" i="2"/>
  <c r="C864" i="2" s="1"/>
  <c r="A863" i="2"/>
  <c r="A862" i="2"/>
  <c r="A861" i="2"/>
  <c r="A860" i="2"/>
  <c r="C860" i="2" s="1"/>
  <c r="A859" i="2"/>
  <c r="C859" i="2" s="1"/>
  <c r="A858" i="2"/>
  <c r="C858" i="2" s="1"/>
  <c r="A857" i="2"/>
  <c r="C857" i="2" s="1"/>
  <c r="A856" i="2"/>
  <c r="C856" i="2" s="1"/>
  <c r="A855" i="2"/>
  <c r="C855" i="2" s="1"/>
  <c r="A854" i="2"/>
  <c r="C854" i="2" s="1"/>
  <c r="A853" i="2"/>
  <c r="C853" i="2" s="1"/>
  <c r="A852" i="2"/>
  <c r="C852" i="2" s="1"/>
  <c r="A851" i="2"/>
  <c r="C851" i="2" s="1"/>
  <c r="A850" i="2"/>
  <c r="C850" i="2" s="1"/>
  <c r="A849" i="2"/>
  <c r="C849" i="2" s="1"/>
  <c r="A848" i="2"/>
  <c r="C848" i="2" s="1"/>
  <c r="A847" i="2"/>
  <c r="C847" i="2" s="1"/>
  <c r="A846" i="2"/>
  <c r="C846" i="2" s="1"/>
  <c r="A845" i="2"/>
  <c r="C845" i="2" s="1"/>
  <c r="A844" i="2"/>
  <c r="A843" i="2"/>
  <c r="C843" i="2" s="1"/>
  <c r="A842" i="2"/>
  <c r="A841" i="2"/>
  <c r="A840" i="2"/>
  <c r="A839" i="2"/>
  <c r="C839" i="2" s="1"/>
  <c r="A838" i="2"/>
  <c r="C838" i="2" s="1"/>
  <c r="A837" i="2"/>
  <c r="C837" i="2" s="1"/>
  <c r="A836" i="2"/>
  <c r="C836" i="2" s="1"/>
  <c r="A835" i="2"/>
  <c r="C835" i="2" s="1"/>
  <c r="A834" i="2"/>
  <c r="C834" i="2" s="1"/>
  <c r="A833" i="2"/>
  <c r="C833" i="2" s="1"/>
  <c r="A832" i="2"/>
  <c r="C832" i="2" s="1"/>
  <c r="A831" i="2"/>
  <c r="C831" i="2" s="1"/>
  <c r="A830" i="2"/>
  <c r="C830" i="2" s="1"/>
  <c r="A829" i="2"/>
  <c r="C829" i="2" s="1"/>
  <c r="A828" i="2"/>
  <c r="C828" i="2" s="1"/>
  <c r="A827" i="2"/>
  <c r="C827" i="2" s="1"/>
  <c r="A826" i="2"/>
  <c r="C826" i="2" s="1"/>
  <c r="A825" i="2"/>
  <c r="C825" i="2" s="1"/>
  <c r="A824" i="2"/>
  <c r="C824" i="2" s="1"/>
  <c r="A823" i="2"/>
  <c r="A822" i="2"/>
  <c r="C822" i="2" s="1"/>
  <c r="A821" i="2"/>
  <c r="A820" i="2"/>
  <c r="A819" i="2"/>
  <c r="A818" i="2"/>
  <c r="C818" i="2" s="1"/>
  <c r="A817" i="2"/>
  <c r="C817" i="2" s="1"/>
  <c r="A816" i="2"/>
  <c r="C816" i="2" s="1"/>
  <c r="A815" i="2"/>
  <c r="C815" i="2" s="1"/>
  <c r="A814" i="2"/>
  <c r="C814" i="2" s="1"/>
  <c r="A813" i="2"/>
  <c r="C813" i="2" s="1"/>
  <c r="A812" i="2"/>
  <c r="C812" i="2" s="1"/>
  <c r="A811" i="2"/>
  <c r="C811" i="2" s="1"/>
  <c r="A810" i="2"/>
  <c r="C810" i="2" s="1"/>
  <c r="A809" i="2"/>
  <c r="C809" i="2" s="1"/>
  <c r="A808" i="2"/>
  <c r="C808" i="2" s="1"/>
  <c r="A807" i="2"/>
  <c r="C807" i="2" s="1"/>
  <c r="A806" i="2"/>
  <c r="C806" i="2" s="1"/>
  <c r="A805" i="2"/>
  <c r="C805" i="2" s="1"/>
  <c r="A804" i="2"/>
  <c r="C804" i="2" s="1"/>
  <c r="A803" i="2"/>
  <c r="C803" i="2" s="1"/>
  <c r="A802" i="2"/>
  <c r="A801" i="2"/>
  <c r="C801" i="2" s="1"/>
  <c r="A800" i="2"/>
  <c r="A799" i="2"/>
  <c r="A798" i="2"/>
  <c r="A797" i="2"/>
  <c r="C797" i="2" s="1"/>
  <c r="A796" i="2"/>
  <c r="C796" i="2" s="1"/>
  <c r="A795" i="2"/>
  <c r="C795" i="2" s="1"/>
  <c r="A794" i="2"/>
  <c r="C794" i="2" s="1"/>
  <c r="A793" i="2"/>
  <c r="C793" i="2" s="1"/>
  <c r="A792" i="2"/>
  <c r="C792" i="2" s="1"/>
  <c r="A791" i="2"/>
  <c r="C791" i="2" s="1"/>
  <c r="A790" i="2"/>
  <c r="C790" i="2" s="1"/>
  <c r="A789" i="2"/>
  <c r="C789" i="2" s="1"/>
  <c r="A788" i="2"/>
  <c r="C788" i="2" s="1"/>
  <c r="A787" i="2"/>
  <c r="C787" i="2" s="1"/>
  <c r="A786" i="2"/>
  <c r="C786" i="2" s="1"/>
  <c r="A785" i="2"/>
  <c r="C785" i="2" s="1"/>
  <c r="A784" i="2"/>
  <c r="C784" i="2" s="1"/>
  <c r="A783" i="2"/>
  <c r="C783" i="2" s="1"/>
  <c r="A782" i="2"/>
  <c r="C782" i="2" s="1"/>
  <c r="A781" i="2"/>
  <c r="A780" i="2"/>
  <c r="C780" i="2" s="1"/>
  <c r="A779" i="2"/>
  <c r="A778" i="2"/>
  <c r="A777" i="2"/>
  <c r="A776" i="2"/>
  <c r="C776" i="2" s="1"/>
  <c r="A775" i="2"/>
  <c r="C775" i="2" s="1"/>
  <c r="A774" i="2"/>
  <c r="C774" i="2" s="1"/>
  <c r="A773" i="2"/>
  <c r="C773" i="2" s="1"/>
  <c r="A772" i="2"/>
  <c r="C772" i="2" s="1"/>
  <c r="A771" i="2"/>
  <c r="C771" i="2" s="1"/>
  <c r="A770" i="2"/>
  <c r="C770" i="2" s="1"/>
  <c r="A769" i="2"/>
  <c r="C769" i="2" s="1"/>
  <c r="A768" i="2"/>
  <c r="C768" i="2" s="1"/>
  <c r="A767" i="2"/>
  <c r="C767" i="2" s="1"/>
  <c r="A766" i="2"/>
  <c r="C766" i="2" s="1"/>
  <c r="A765" i="2"/>
  <c r="C765" i="2" s="1"/>
  <c r="A764" i="2"/>
  <c r="C764" i="2" s="1"/>
  <c r="A763" i="2"/>
  <c r="C763" i="2" s="1"/>
  <c r="A762" i="2"/>
  <c r="C762" i="2" s="1"/>
  <c r="A761" i="2"/>
  <c r="C761" i="2" s="1"/>
  <c r="A760" i="2"/>
  <c r="A759" i="2"/>
  <c r="C759" i="2" s="1"/>
  <c r="A758" i="2"/>
  <c r="A757" i="2"/>
  <c r="A756" i="2"/>
  <c r="A755" i="2"/>
  <c r="C755" i="2" s="1"/>
  <c r="A754" i="2"/>
  <c r="C754" i="2" s="1"/>
  <c r="A753" i="2"/>
  <c r="C753" i="2" s="1"/>
  <c r="A752" i="2"/>
  <c r="C752" i="2" s="1"/>
  <c r="A751" i="2"/>
  <c r="C751" i="2" s="1"/>
  <c r="A750" i="2"/>
  <c r="C750" i="2" s="1"/>
  <c r="A749" i="2"/>
  <c r="C749" i="2" s="1"/>
  <c r="A748" i="2"/>
  <c r="C748" i="2" s="1"/>
  <c r="A747" i="2"/>
  <c r="C747" i="2" s="1"/>
  <c r="A746" i="2"/>
  <c r="C746" i="2" s="1"/>
  <c r="A745" i="2"/>
  <c r="C745" i="2" s="1"/>
  <c r="A744" i="2"/>
  <c r="C744" i="2" s="1"/>
  <c r="A743" i="2"/>
  <c r="C743" i="2" s="1"/>
  <c r="A742" i="2"/>
  <c r="C742" i="2" s="1"/>
  <c r="A741" i="2"/>
  <c r="C741" i="2" s="1"/>
  <c r="A740" i="2"/>
  <c r="C740" i="2" s="1"/>
  <c r="A739" i="2"/>
  <c r="A738" i="2"/>
  <c r="C738" i="2" s="1"/>
  <c r="A737" i="2"/>
  <c r="A736" i="2"/>
  <c r="A735" i="2"/>
  <c r="A734" i="2"/>
  <c r="C734" i="2" s="1"/>
  <c r="A733" i="2"/>
  <c r="C733" i="2" s="1"/>
  <c r="A732" i="2"/>
  <c r="C732" i="2" s="1"/>
  <c r="A731" i="2"/>
  <c r="C731" i="2" s="1"/>
  <c r="A730" i="2"/>
  <c r="C730" i="2" s="1"/>
  <c r="A729" i="2"/>
  <c r="C729" i="2" s="1"/>
  <c r="A728" i="2"/>
  <c r="C728" i="2" s="1"/>
  <c r="A727" i="2"/>
  <c r="C727" i="2" s="1"/>
  <c r="A726" i="2"/>
  <c r="C726" i="2" s="1"/>
  <c r="A725" i="2"/>
  <c r="C725" i="2" s="1"/>
  <c r="A724" i="2"/>
  <c r="C724" i="2" s="1"/>
  <c r="A723" i="2"/>
  <c r="C723" i="2" s="1"/>
  <c r="A722" i="2"/>
  <c r="C722" i="2" s="1"/>
  <c r="A721" i="2"/>
  <c r="C721" i="2" s="1"/>
  <c r="A720" i="2"/>
  <c r="C720" i="2" s="1"/>
  <c r="A719" i="2"/>
  <c r="C719" i="2" s="1"/>
  <c r="A718" i="2"/>
  <c r="A717" i="2"/>
  <c r="C717" i="2" s="1"/>
  <c r="A716" i="2"/>
  <c r="A715" i="2"/>
  <c r="A714" i="2"/>
  <c r="A713" i="2"/>
  <c r="C713" i="2" s="1"/>
  <c r="A712" i="2"/>
  <c r="C712" i="2" s="1"/>
  <c r="A711" i="2"/>
  <c r="C711" i="2" s="1"/>
  <c r="A710" i="2"/>
  <c r="C710" i="2" s="1"/>
  <c r="A709" i="2"/>
  <c r="C709" i="2" s="1"/>
  <c r="A708" i="2"/>
  <c r="C708" i="2" s="1"/>
  <c r="A707" i="2"/>
  <c r="C707" i="2" s="1"/>
  <c r="A706" i="2"/>
  <c r="C706" i="2" s="1"/>
  <c r="A705" i="2"/>
  <c r="C705" i="2" s="1"/>
  <c r="A704" i="2"/>
  <c r="C704" i="2" s="1"/>
  <c r="A703" i="2"/>
  <c r="C703" i="2" s="1"/>
  <c r="A702" i="2"/>
  <c r="C702" i="2" s="1"/>
  <c r="A701" i="2"/>
  <c r="C701" i="2" s="1"/>
  <c r="A700" i="2"/>
  <c r="C700" i="2" s="1"/>
  <c r="A699" i="2"/>
  <c r="C699" i="2" s="1"/>
  <c r="A698" i="2"/>
  <c r="C698" i="2" s="1"/>
  <c r="A697" i="2"/>
  <c r="A696" i="2"/>
  <c r="C696" i="2" s="1"/>
  <c r="A695" i="2"/>
  <c r="A694" i="2"/>
  <c r="A693" i="2"/>
  <c r="A692" i="2"/>
  <c r="C692" i="2" s="1"/>
  <c r="A691" i="2"/>
  <c r="C691" i="2" s="1"/>
  <c r="A690" i="2"/>
  <c r="C690" i="2" s="1"/>
  <c r="A689" i="2"/>
  <c r="C689" i="2" s="1"/>
  <c r="A688" i="2"/>
  <c r="C688" i="2" s="1"/>
  <c r="A687" i="2"/>
  <c r="C687" i="2" s="1"/>
  <c r="A686" i="2"/>
  <c r="C686" i="2" s="1"/>
  <c r="A685" i="2"/>
  <c r="C685" i="2" s="1"/>
  <c r="A684" i="2"/>
  <c r="C684" i="2" s="1"/>
  <c r="A683" i="2"/>
  <c r="C683" i="2" s="1"/>
  <c r="A682" i="2"/>
  <c r="C682" i="2" s="1"/>
  <c r="A681" i="2"/>
  <c r="C681" i="2" s="1"/>
  <c r="A680" i="2"/>
  <c r="C680" i="2" s="1"/>
  <c r="A679" i="2"/>
  <c r="C679" i="2" s="1"/>
  <c r="A678" i="2"/>
  <c r="C678" i="2" s="1"/>
  <c r="A677" i="2"/>
  <c r="C677" i="2" s="1"/>
  <c r="A676" i="2"/>
  <c r="A675" i="2"/>
  <c r="C675" i="2" s="1"/>
  <c r="A674" i="2"/>
  <c r="A673" i="2"/>
  <c r="A672" i="2"/>
  <c r="A671" i="2"/>
  <c r="C671" i="2" s="1"/>
  <c r="A670" i="2"/>
  <c r="C670" i="2" s="1"/>
  <c r="A669" i="2"/>
  <c r="C669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A654" i="2"/>
  <c r="C654" i="2" s="1"/>
  <c r="A653" i="2"/>
  <c r="A652" i="2"/>
  <c r="A651" i="2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A633" i="2"/>
  <c r="C633" i="2" s="1"/>
  <c r="A632" i="2"/>
  <c r="A631" i="2"/>
  <c r="A630" i="2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A612" i="2"/>
  <c r="C612" i="2" s="1"/>
  <c r="A611" i="2"/>
  <c r="A610" i="2"/>
  <c r="A609" i="2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A591" i="2"/>
  <c r="C591" i="2" s="1"/>
  <c r="A590" i="2"/>
  <c r="A589" i="2"/>
  <c r="A588" i="2"/>
  <c r="A587" i="2"/>
  <c r="C587" i="2" s="1"/>
  <c r="A586" i="2"/>
  <c r="C586" i="2" s="1"/>
  <c r="A585" i="2"/>
  <c r="C585" i="2" s="1"/>
  <c r="A584" i="2"/>
  <c r="C584" i="2" s="1"/>
  <c r="A583" i="2"/>
  <c r="C583" i="2" s="1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A570" i="2"/>
  <c r="C570" i="2" s="1"/>
  <c r="A569" i="2"/>
  <c r="A568" i="2"/>
  <c r="A567" i="2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A549" i="2"/>
  <c r="C549" i="2" s="1"/>
  <c r="A548" i="2"/>
  <c r="A547" i="2"/>
  <c r="A546" i="2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A528" i="2"/>
  <c r="C528" i="2" s="1"/>
  <c r="A527" i="2"/>
  <c r="A526" i="2"/>
  <c r="A525" i="2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A507" i="2"/>
  <c r="C507" i="2" s="1"/>
  <c r="A506" i="2"/>
  <c r="A505" i="2"/>
  <c r="A504" i="2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A486" i="2"/>
  <c r="C486" i="2" s="1"/>
  <c r="A485" i="2"/>
  <c r="A484" i="2"/>
  <c r="A483" i="2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A465" i="2"/>
  <c r="C465" i="2" s="1"/>
  <c r="A464" i="2"/>
  <c r="A463" i="2"/>
  <c r="A462" i="2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A444" i="2"/>
  <c r="C444" i="2" s="1"/>
  <c r="A443" i="2"/>
  <c r="A442" i="2"/>
  <c r="A441" i="2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A423" i="2"/>
  <c r="C423" i="2" s="1"/>
  <c r="A422" i="2"/>
  <c r="A421" i="2"/>
  <c r="A420" i="2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A402" i="2"/>
  <c r="C402" i="2" s="1"/>
  <c r="A401" i="2"/>
  <c r="A400" i="2"/>
  <c r="A399" i="2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C392" i="2" s="1"/>
  <c r="A391" i="2"/>
  <c r="C391" i="2" s="1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C383" i="2" s="1"/>
  <c r="A382" i="2"/>
  <c r="A381" i="2"/>
  <c r="C381" i="2" s="1"/>
  <c r="A380" i="2"/>
  <c r="A379" i="2"/>
  <c r="A378" i="2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A360" i="2"/>
  <c r="C360" i="2" s="1"/>
  <c r="A359" i="2"/>
  <c r="A358" i="2"/>
  <c r="A357" i="2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A339" i="2"/>
  <c r="C339" i="2" s="1"/>
  <c r="A338" i="2"/>
  <c r="A337" i="2"/>
  <c r="A336" i="2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A318" i="2"/>
  <c r="C318" i="2" s="1"/>
  <c r="A317" i="2"/>
  <c r="A316" i="2"/>
  <c r="A315" i="2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A297" i="2"/>
  <c r="C297" i="2" s="1"/>
  <c r="A296" i="2"/>
  <c r="A295" i="2"/>
  <c r="A294" i="2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A276" i="2"/>
  <c r="C276" i="2" s="1"/>
  <c r="A275" i="2"/>
  <c r="A274" i="2"/>
  <c r="A273" i="2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A255" i="2"/>
  <c r="C255" i="2" s="1"/>
  <c r="A254" i="2"/>
  <c r="A253" i="2"/>
  <c r="A252" i="2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A234" i="2"/>
  <c r="C234" i="2" s="1"/>
  <c r="A233" i="2"/>
  <c r="A232" i="2"/>
  <c r="A231" i="2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A213" i="2"/>
  <c r="C213" i="2" s="1"/>
  <c r="A212" i="2"/>
  <c r="A211" i="2"/>
  <c r="A210" i="2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A192" i="2"/>
  <c r="C192" i="2" s="1"/>
  <c r="A191" i="2"/>
  <c r="A190" i="2"/>
  <c r="A189" i="2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A171" i="2"/>
  <c r="C171" i="2" s="1"/>
  <c r="A170" i="2"/>
  <c r="A169" i="2"/>
  <c r="A168" i="2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A150" i="2"/>
  <c r="C150" i="2" s="1"/>
  <c r="A149" i="2"/>
  <c r="A148" i="2"/>
  <c r="A147" i="2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A129" i="2"/>
  <c r="C129" i="2" s="1"/>
  <c r="A128" i="2"/>
  <c r="A127" i="2"/>
  <c r="A126" i="2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A108" i="2"/>
  <c r="C108" i="2" s="1"/>
  <c r="A107" i="2"/>
  <c r="A106" i="2"/>
  <c r="A105" i="2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A87" i="2"/>
  <c r="C87" i="2" s="1"/>
  <c r="A86" i="2"/>
  <c r="A85" i="2"/>
  <c r="A84" i="2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A66" i="2"/>
  <c r="C66" i="2" s="1"/>
  <c r="A65" i="2"/>
  <c r="A64" i="2"/>
  <c r="A63" i="2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A45" i="2"/>
  <c r="C45" i="2" s="1"/>
  <c r="A44" i="2"/>
  <c r="A25" i="2"/>
  <c r="A26" i="2"/>
  <c r="C26" i="2" s="1"/>
  <c r="A27" i="2"/>
  <c r="C27" i="2" s="1"/>
  <c r="A28" i="2"/>
  <c r="C28" i="2" s="1"/>
  <c r="A29" i="2"/>
  <c r="C29" i="2" s="1"/>
  <c r="A30" i="2"/>
  <c r="C30" i="2" s="1"/>
  <c r="A31" i="2"/>
  <c r="C31" i="2" s="1"/>
  <c r="A32" i="2"/>
  <c r="C32" i="2" s="1"/>
  <c r="A33" i="2"/>
  <c r="C33" i="2" s="1"/>
  <c r="A34" i="2"/>
  <c r="C34" i="2" s="1"/>
  <c r="A35" i="2"/>
  <c r="C35" i="2" s="1"/>
  <c r="A36" i="2"/>
  <c r="C36" i="2" s="1"/>
  <c r="A37" i="2"/>
  <c r="C37" i="2" s="1"/>
  <c r="A38" i="2"/>
  <c r="C38" i="2" s="1"/>
  <c r="A39" i="2"/>
  <c r="C39" i="2" s="1"/>
  <c r="A40" i="2"/>
  <c r="C40" i="2" s="1"/>
  <c r="A41" i="2"/>
  <c r="C41" i="2" s="1"/>
  <c r="A42" i="2"/>
  <c r="A43" i="2"/>
  <c r="B4" i="1"/>
  <c r="B5" i="1"/>
  <c r="B4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46" i="2" l="1"/>
  <c r="C88" i="2"/>
  <c r="C130" i="2"/>
  <c r="C172" i="2"/>
  <c r="C214" i="2"/>
  <c r="C256" i="2"/>
  <c r="C298" i="2"/>
  <c r="C340" i="2"/>
  <c r="C382" i="2"/>
  <c r="C424" i="2"/>
  <c r="C466" i="2"/>
  <c r="C508" i="2"/>
  <c r="C550" i="2"/>
  <c r="C592" i="2"/>
  <c r="C634" i="2"/>
  <c r="C676" i="2"/>
  <c r="C718" i="2"/>
  <c r="C760" i="2"/>
  <c r="C802" i="2"/>
  <c r="C844" i="2"/>
  <c r="C886" i="2"/>
  <c r="C25" i="2"/>
  <c r="C67" i="2"/>
  <c r="C109" i="2"/>
  <c r="C151" i="2"/>
  <c r="C193" i="2"/>
  <c r="C235" i="2"/>
  <c r="C277" i="2"/>
  <c r="C319" i="2"/>
  <c r="C361" i="2"/>
  <c r="C403" i="2"/>
  <c r="C445" i="2"/>
  <c r="C487" i="2"/>
  <c r="C529" i="2"/>
  <c r="C571" i="2"/>
  <c r="C613" i="2"/>
  <c r="C655" i="2"/>
  <c r="C697" i="2"/>
  <c r="C739" i="2"/>
  <c r="C781" i="2"/>
  <c r="C823" i="2"/>
  <c r="C865" i="2"/>
  <c r="C907" i="2"/>
  <c r="B2" i="4"/>
  <c r="B4" i="4"/>
  <c r="B9" i="4"/>
  <c r="B7" i="4"/>
  <c r="B11" i="4"/>
  <c r="B16" i="4"/>
  <c r="B14" i="4"/>
  <c r="B10" i="4"/>
  <c r="B8" i="4"/>
  <c r="B5" i="4"/>
  <c r="B15" i="4"/>
  <c r="B13" i="4"/>
  <c r="B12" i="4"/>
  <c r="B6" i="4"/>
  <c r="B3" i="4"/>
  <c r="B658" i="4"/>
  <c r="B652" i="4"/>
  <c r="B646" i="4"/>
  <c r="B642" i="4"/>
  <c r="B636" i="4"/>
  <c r="B659" i="4"/>
  <c r="B655" i="4"/>
  <c r="B651" i="4"/>
  <c r="B647" i="4"/>
  <c r="B643" i="4"/>
  <c r="B639" i="4"/>
  <c r="B633" i="4"/>
  <c r="B660" i="4"/>
  <c r="B656" i="4"/>
  <c r="B648" i="4"/>
  <c r="B644" i="4"/>
  <c r="B640" i="4"/>
  <c r="B634" i="4"/>
  <c r="B657" i="4"/>
  <c r="B653" i="4"/>
  <c r="B649" i="4"/>
  <c r="B645" i="4"/>
  <c r="B641" i="4"/>
  <c r="B637" i="4"/>
  <c r="B654" i="4"/>
  <c r="B650" i="4"/>
  <c r="B638" i="4"/>
  <c r="B635" i="4"/>
  <c r="B602" i="4"/>
  <c r="B596" i="4"/>
  <c r="B590" i="4"/>
  <c r="B586" i="4"/>
  <c r="B580" i="4"/>
  <c r="B603" i="4"/>
  <c r="B599" i="4"/>
  <c r="B595" i="4"/>
  <c r="B591" i="4"/>
  <c r="B583" i="4"/>
  <c r="B577" i="4"/>
  <c r="B604" i="4"/>
  <c r="B600" i="4"/>
  <c r="B592" i="4"/>
  <c r="B588" i="4"/>
  <c r="B584" i="4"/>
  <c r="B578" i="4"/>
  <c r="B601" i="4"/>
  <c r="B597" i="4"/>
  <c r="B593" i="4"/>
  <c r="B587" i="4"/>
  <c r="B581" i="4"/>
  <c r="B598" i="4"/>
  <c r="B594" i="4"/>
  <c r="B582" i="4"/>
  <c r="B589" i="4"/>
  <c r="B585" i="4"/>
  <c r="B579" i="4"/>
  <c r="B546" i="4"/>
  <c r="B540" i="4"/>
  <c r="B534" i="4"/>
  <c r="B530" i="4"/>
  <c r="B524" i="4"/>
  <c r="B547" i="4"/>
  <c r="B543" i="4"/>
  <c r="B539" i="4"/>
  <c r="B535" i="4"/>
  <c r="B527" i="4"/>
  <c r="B521" i="4"/>
  <c r="B548" i="4"/>
  <c r="B544" i="4"/>
  <c r="B536" i="4"/>
  <c r="B532" i="4"/>
  <c r="B528" i="4"/>
  <c r="B522" i="4"/>
  <c r="B545" i="4"/>
  <c r="B541" i="4"/>
  <c r="B537" i="4"/>
  <c r="B531" i="4"/>
  <c r="B525" i="4"/>
  <c r="B542" i="4"/>
  <c r="B538" i="4"/>
  <c r="B526" i="4"/>
  <c r="B533" i="4"/>
  <c r="B529" i="4"/>
  <c r="B523" i="4"/>
  <c r="B490" i="4"/>
  <c r="B484" i="4"/>
  <c r="B478" i="4"/>
  <c r="B474" i="4"/>
  <c r="B468" i="4"/>
  <c r="B491" i="4"/>
  <c r="B487" i="4"/>
  <c r="B483" i="4"/>
  <c r="B479" i="4"/>
  <c r="B471" i="4"/>
  <c r="B465" i="4"/>
  <c r="B492" i="4"/>
  <c r="B488" i="4"/>
  <c r="B480" i="4"/>
  <c r="B476" i="4"/>
  <c r="B472" i="4"/>
  <c r="B466" i="4"/>
  <c r="B489" i="4"/>
  <c r="B485" i="4"/>
  <c r="B481" i="4"/>
  <c r="B475" i="4"/>
  <c r="B469" i="4"/>
  <c r="B486" i="4"/>
  <c r="B482" i="4"/>
  <c r="B470" i="4"/>
  <c r="B477" i="4"/>
  <c r="B473" i="4"/>
  <c r="B467" i="4"/>
  <c r="B434" i="4"/>
  <c r="B428" i="4"/>
  <c r="B422" i="4"/>
  <c r="B418" i="4"/>
  <c r="B412" i="4"/>
  <c r="B435" i="4"/>
  <c r="B431" i="4"/>
  <c r="B427" i="4"/>
  <c r="B423" i="4"/>
  <c r="B415" i="4"/>
  <c r="B409" i="4"/>
  <c r="B436" i="4"/>
  <c r="B432" i="4"/>
  <c r="B424" i="4"/>
  <c r="B420" i="4"/>
  <c r="B416" i="4"/>
  <c r="B410" i="4"/>
  <c r="B433" i="4"/>
  <c r="B429" i="4"/>
  <c r="B425" i="4"/>
  <c r="B419" i="4"/>
  <c r="B413" i="4"/>
  <c r="B430" i="4"/>
  <c r="B426" i="4"/>
  <c r="B414" i="4"/>
  <c r="B421" i="4"/>
  <c r="B417" i="4"/>
  <c r="B411" i="4"/>
  <c r="B378" i="4"/>
  <c r="B372" i="4"/>
  <c r="B366" i="4"/>
  <c r="B362" i="4"/>
  <c r="B356" i="4"/>
  <c r="B379" i="4"/>
  <c r="B375" i="4"/>
  <c r="B371" i="4"/>
  <c r="B367" i="4"/>
  <c r="B359" i="4"/>
  <c r="B353" i="4"/>
  <c r="B380" i="4"/>
  <c r="B376" i="4"/>
  <c r="B368" i="4"/>
  <c r="B364" i="4"/>
  <c r="B360" i="4"/>
  <c r="B354" i="4"/>
  <c r="B377" i="4"/>
  <c r="B373" i="4"/>
  <c r="B369" i="4"/>
  <c r="B363" i="4"/>
  <c r="B357" i="4"/>
  <c r="B374" i="4"/>
  <c r="B370" i="4"/>
  <c r="B358" i="4"/>
  <c r="B365" i="4"/>
  <c r="B361" i="4"/>
  <c r="B355" i="4"/>
  <c r="B322" i="4"/>
  <c r="B316" i="4"/>
  <c r="B310" i="4"/>
  <c r="B306" i="4"/>
  <c r="B300" i="4"/>
  <c r="B323" i="4"/>
  <c r="B319" i="4"/>
  <c r="B315" i="4"/>
  <c r="B311" i="4"/>
  <c r="B303" i="4"/>
  <c r="B297" i="4"/>
  <c r="B324" i="4"/>
  <c r="B320" i="4"/>
  <c r="B312" i="4"/>
  <c r="B308" i="4"/>
  <c r="B304" i="4"/>
  <c r="B298" i="4"/>
  <c r="B321" i="4"/>
  <c r="B317" i="4"/>
  <c r="B313" i="4"/>
  <c r="B307" i="4"/>
  <c r="B301" i="4"/>
  <c r="B318" i="4"/>
  <c r="B314" i="4"/>
  <c r="B302" i="4"/>
  <c r="B309" i="4"/>
  <c r="B305" i="4"/>
  <c r="B299" i="4"/>
  <c r="B266" i="4"/>
  <c r="B260" i="4"/>
  <c r="B254" i="4"/>
  <c r="B250" i="4"/>
  <c r="B244" i="4"/>
  <c r="B267" i="4"/>
  <c r="B263" i="4"/>
  <c r="B259" i="4"/>
  <c r="B268" i="4"/>
  <c r="B264" i="4"/>
  <c r="B256" i="4"/>
  <c r="B252" i="4"/>
  <c r="B248" i="4"/>
  <c r="B242" i="4"/>
  <c r="B265" i="4"/>
  <c r="B261" i="4"/>
  <c r="B257" i="4"/>
  <c r="B251" i="4"/>
  <c r="B245" i="4"/>
  <c r="B262" i="4"/>
  <c r="B258" i="4"/>
  <c r="B246" i="4"/>
  <c r="B255" i="4"/>
  <c r="B247" i="4"/>
  <c r="B241" i="4"/>
  <c r="B253" i="4"/>
  <c r="B249" i="4"/>
  <c r="B243" i="4"/>
  <c r="B210" i="4"/>
  <c r="B204" i="4"/>
  <c r="B198" i="4"/>
  <c r="B194" i="4"/>
  <c r="B188" i="4"/>
  <c r="B212" i="4"/>
  <c r="B208" i="4"/>
  <c r="B200" i="4"/>
  <c r="B196" i="4"/>
  <c r="B192" i="4"/>
  <c r="B186" i="4"/>
  <c r="B209" i="4"/>
  <c r="B205" i="4"/>
  <c r="B201" i="4"/>
  <c r="B195" i="4"/>
  <c r="B189" i="4"/>
  <c r="B206" i="4"/>
  <c r="B202" i="4"/>
  <c r="B190" i="4"/>
  <c r="B211" i="4"/>
  <c r="B207" i="4"/>
  <c r="B203" i="4"/>
  <c r="B199" i="4"/>
  <c r="B191" i="4"/>
  <c r="B185" i="4"/>
  <c r="B197" i="4"/>
  <c r="B193" i="4"/>
  <c r="B187" i="4"/>
  <c r="B154" i="4"/>
  <c r="B148" i="4"/>
  <c r="B142" i="4"/>
  <c r="B156" i="4"/>
  <c r="B152" i="4"/>
  <c r="B144" i="4"/>
  <c r="B153" i="4"/>
  <c r="B149" i="4"/>
  <c r="B145" i="4"/>
  <c r="B140" i="4"/>
  <c r="B136" i="4"/>
  <c r="B130" i="4"/>
  <c r="B135" i="4"/>
  <c r="B129" i="4"/>
  <c r="B150" i="4"/>
  <c r="B146" i="4"/>
  <c r="B134" i="4"/>
  <c r="B155" i="4"/>
  <c r="B151" i="4"/>
  <c r="B147" i="4"/>
  <c r="B143" i="4"/>
  <c r="B138" i="4"/>
  <c r="B132" i="4"/>
  <c r="B139" i="4"/>
  <c r="B133" i="4"/>
  <c r="B141" i="4"/>
  <c r="B137" i="4"/>
  <c r="B131" i="4"/>
  <c r="B100" i="4"/>
  <c r="B96" i="4"/>
  <c r="B88" i="4"/>
  <c r="B84" i="4"/>
  <c r="B80" i="4"/>
  <c r="B74" i="4"/>
  <c r="B99" i="4"/>
  <c r="B95" i="4"/>
  <c r="B91" i="4"/>
  <c r="B87" i="4"/>
  <c r="B79" i="4"/>
  <c r="B73" i="4"/>
  <c r="B94" i="4"/>
  <c r="B90" i="4"/>
  <c r="B78" i="4"/>
  <c r="B98" i="4"/>
  <c r="B92" i="4"/>
  <c r="B86" i="4"/>
  <c r="B82" i="4"/>
  <c r="B76" i="4"/>
  <c r="B97" i="4"/>
  <c r="B93" i="4"/>
  <c r="B89" i="4"/>
  <c r="B83" i="4"/>
  <c r="B77" i="4"/>
  <c r="B85" i="4"/>
  <c r="B81" i="4"/>
  <c r="B75" i="4"/>
  <c r="B70" i="4"/>
  <c r="B64" i="4"/>
  <c r="B58" i="4"/>
  <c r="B54" i="4"/>
  <c r="B48" i="4"/>
  <c r="B69" i="4"/>
  <c r="B65" i="4"/>
  <c r="B61" i="4"/>
  <c r="B55" i="4"/>
  <c r="B49" i="4"/>
  <c r="B66" i="4"/>
  <c r="B62" i="4"/>
  <c r="B50" i="4"/>
  <c r="B72" i="4"/>
  <c r="B68" i="4"/>
  <c r="B60" i="4"/>
  <c r="B56" i="4"/>
  <c r="B52" i="4"/>
  <c r="B46" i="4"/>
  <c r="B71" i="4"/>
  <c r="B67" i="4"/>
  <c r="B63" i="4"/>
  <c r="B59" i="4"/>
  <c r="B51" i="4"/>
  <c r="B45" i="4"/>
  <c r="B57" i="4"/>
  <c r="B53" i="4"/>
  <c r="B47" i="4"/>
  <c r="B661" i="4"/>
  <c r="B632" i="4"/>
  <c r="B628" i="4"/>
  <c r="B620" i="4"/>
  <c r="B616" i="4"/>
  <c r="B612" i="4"/>
  <c r="B606" i="4"/>
  <c r="B629" i="4"/>
  <c r="B625" i="4"/>
  <c r="B621" i="4"/>
  <c r="B615" i="4"/>
  <c r="B609" i="4"/>
  <c r="B630" i="4"/>
  <c r="B624" i="4"/>
  <c r="B618" i="4"/>
  <c r="B614" i="4"/>
  <c r="B608" i="4"/>
  <c r="B631" i="4"/>
  <c r="B627" i="4"/>
  <c r="B623" i="4"/>
  <c r="B619" i="4"/>
  <c r="B611" i="4"/>
  <c r="B605" i="4"/>
  <c r="B626" i="4"/>
  <c r="B622" i="4"/>
  <c r="B610" i="4"/>
  <c r="B617" i="4"/>
  <c r="B613" i="4"/>
  <c r="B607" i="4"/>
  <c r="B576" i="4"/>
  <c r="B573" i="4"/>
  <c r="B569" i="4"/>
  <c r="B565" i="4"/>
  <c r="B572" i="4"/>
  <c r="B564" i="4"/>
  <c r="B560" i="4"/>
  <c r="B556" i="4"/>
  <c r="B550" i="4"/>
  <c r="B559" i="4"/>
  <c r="B553" i="4"/>
  <c r="B575" i="4"/>
  <c r="B571" i="4"/>
  <c r="B567" i="4"/>
  <c r="B574" i="4"/>
  <c r="B568" i="4"/>
  <c r="B562" i="4"/>
  <c r="B558" i="4"/>
  <c r="B552" i="4"/>
  <c r="B563" i="4"/>
  <c r="B555" i="4"/>
  <c r="B549" i="4"/>
  <c r="B570" i="4"/>
  <c r="B566" i="4"/>
  <c r="B554" i="4"/>
  <c r="B561" i="4"/>
  <c r="B557" i="4"/>
  <c r="B551" i="4"/>
  <c r="B520" i="4"/>
  <c r="B516" i="4"/>
  <c r="B508" i="4"/>
  <c r="B504" i="4"/>
  <c r="B500" i="4"/>
  <c r="B494" i="4"/>
  <c r="B517" i="4"/>
  <c r="B513" i="4"/>
  <c r="B509" i="4"/>
  <c r="B503" i="4"/>
  <c r="B497" i="4"/>
  <c r="B518" i="4"/>
  <c r="B512" i="4"/>
  <c r="B506" i="4"/>
  <c r="B502" i="4"/>
  <c r="B496" i="4"/>
  <c r="B519" i="4"/>
  <c r="B515" i="4"/>
  <c r="B511" i="4"/>
  <c r="B507" i="4"/>
  <c r="B499" i="4"/>
  <c r="B493" i="4"/>
  <c r="B514" i="4"/>
  <c r="B510" i="4"/>
  <c r="B498" i="4"/>
  <c r="B505" i="4"/>
  <c r="B501" i="4"/>
  <c r="B495" i="4"/>
  <c r="B464" i="4"/>
  <c r="B460" i="4"/>
  <c r="B452" i="4"/>
  <c r="B448" i="4"/>
  <c r="B444" i="4"/>
  <c r="B438" i="4"/>
  <c r="B461" i="4"/>
  <c r="B457" i="4"/>
  <c r="B453" i="4"/>
  <c r="B447" i="4"/>
  <c r="B441" i="4"/>
  <c r="B462" i="4"/>
  <c r="B456" i="4"/>
  <c r="B450" i="4"/>
  <c r="B446" i="4"/>
  <c r="B440" i="4"/>
  <c r="B463" i="4"/>
  <c r="B459" i="4"/>
  <c r="B455" i="4"/>
  <c r="B451" i="4"/>
  <c r="B443" i="4"/>
  <c r="B437" i="4"/>
  <c r="B458" i="4"/>
  <c r="B454" i="4"/>
  <c r="B442" i="4"/>
  <c r="B449" i="4"/>
  <c r="B445" i="4"/>
  <c r="B439" i="4"/>
  <c r="B408" i="4"/>
  <c r="B404" i="4"/>
  <c r="B396" i="4"/>
  <c r="B392" i="4"/>
  <c r="B388" i="4"/>
  <c r="B382" i="4"/>
  <c r="B405" i="4"/>
  <c r="B401" i="4"/>
  <c r="B397" i="4"/>
  <c r="B391" i="4"/>
  <c r="B385" i="4"/>
  <c r="B406" i="4"/>
  <c r="B400" i="4"/>
  <c r="B394" i="4"/>
  <c r="B390" i="4"/>
  <c r="B384" i="4"/>
  <c r="B407" i="4"/>
  <c r="B403" i="4"/>
  <c r="B399" i="4"/>
  <c r="B395" i="4"/>
  <c r="B387" i="4"/>
  <c r="B381" i="4"/>
  <c r="B402" i="4"/>
  <c r="B398" i="4"/>
  <c r="B386" i="4"/>
  <c r="B393" i="4"/>
  <c r="B389" i="4"/>
  <c r="B383" i="4"/>
  <c r="B352" i="4"/>
  <c r="B348" i="4"/>
  <c r="B340" i="4"/>
  <c r="B336" i="4"/>
  <c r="B332" i="4"/>
  <c r="B326" i="4"/>
  <c r="B349" i="4"/>
  <c r="B345" i="4"/>
  <c r="B341" i="4"/>
  <c r="B335" i="4"/>
  <c r="B329" i="4"/>
  <c r="B350" i="4"/>
  <c r="B344" i="4"/>
  <c r="B338" i="4"/>
  <c r="B334" i="4"/>
  <c r="B328" i="4"/>
  <c r="B351" i="4"/>
  <c r="B347" i="4"/>
  <c r="B343" i="4"/>
  <c r="B339" i="4"/>
  <c r="B331" i="4"/>
  <c r="B325" i="4"/>
  <c r="B346" i="4"/>
  <c r="B342" i="4"/>
  <c r="B330" i="4"/>
  <c r="B337" i="4"/>
  <c r="B333" i="4"/>
  <c r="B327" i="4"/>
  <c r="B296" i="4"/>
  <c r="B292" i="4"/>
  <c r="B284" i="4"/>
  <c r="B280" i="4"/>
  <c r="B276" i="4"/>
  <c r="B270" i="4"/>
  <c r="B293" i="4"/>
  <c r="B289" i="4"/>
  <c r="B285" i="4"/>
  <c r="B279" i="4"/>
  <c r="B273" i="4"/>
  <c r="B294" i="4"/>
  <c r="B288" i="4"/>
  <c r="B282" i="4"/>
  <c r="B278" i="4"/>
  <c r="B272" i="4"/>
  <c r="B295" i="4"/>
  <c r="B291" i="4"/>
  <c r="B287" i="4"/>
  <c r="B283" i="4"/>
  <c r="B275" i="4"/>
  <c r="B269" i="4"/>
  <c r="B290" i="4"/>
  <c r="B286" i="4"/>
  <c r="B274" i="4"/>
  <c r="B281" i="4"/>
  <c r="B277" i="4"/>
  <c r="B271" i="4"/>
  <c r="B240" i="4"/>
  <c r="B236" i="4"/>
  <c r="B228" i="4"/>
  <c r="B224" i="4"/>
  <c r="B220" i="4"/>
  <c r="B214" i="4"/>
  <c r="B238" i="4"/>
  <c r="B232" i="4"/>
  <c r="B226" i="4"/>
  <c r="B222" i="4"/>
  <c r="B216" i="4"/>
  <c r="B239" i="4"/>
  <c r="B235" i="4"/>
  <c r="B231" i="4"/>
  <c r="B227" i="4"/>
  <c r="B219" i="4"/>
  <c r="B213" i="4"/>
  <c r="B234" i="4"/>
  <c r="B230" i="4"/>
  <c r="B218" i="4"/>
  <c r="B237" i="4"/>
  <c r="B233" i="4"/>
  <c r="B229" i="4"/>
  <c r="B223" i="4"/>
  <c r="B217" i="4"/>
  <c r="B225" i="4"/>
  <c r="B221" i="4"/>
  <c r="B215" i="4"/>
  <c r="B184" i="4"/>
  <c r="B180" i="4"/>
  <c r="B172" i="4"/>
  <c r="B168" i="4"/>
  <c r="B164" i="4"/>
  <c r="B158" i="4"/>
  <c r="B182" i="4"/>
  <c r="B176" i="4"/>
  <c r="B170" i="4"/>
  <c r="B166" i="4"/>
  <c r="B160" i="4"/>
  <c r="B183" i="4"/>
  <c r="B179" i="4"/>
  <c r="B175" i="4"/>
  <c r="B171" i="4"/>
  <c r="B163" i="4"/>
  <c r="B157" i="4"/>
  <c r="B178" i="4"/>
  <c r="B174" i="4"/>
  <c r="B162" i="4"/>
  <c r="B181" i="4"/>
  <c r="B177" i="4"/>
  <c r="B173" i="4"/>
  <c r="B167" i="4"/>
  <c r="B161" i="4"/>
  <c r="B169" i="4"/>
  <c r="B165" i="4"/>
  <c r="B159" i="4"/>
  <c r="B126" i="4"/>
  <c r="B120" i="4"/>
  <c r="B114" i="4"/>
  <c r="B110" i="4"/>
  <c r="B104" i="4"/>
  <c r="B125" i="4"/>
  <c r="B121" i="4"/>
  <c r="B117" i="4"/>
  <c r="B111" i="4"/>
  <c r="B105" i="4"/>
  <c r="B122" i="4"/>
  <c r="B118" i="4"/>
  <c r="B106" i="4"/>
  <c r="B128" i="4"/>
  <c r="B124" i="4"/>
  <c r="B116" i="4"/>
  <c r="B112" i="4"/>
  <c r="B108" i="4"/>
  <c r="B102" i="4"/>
  <c r="B127" i="4"/>
  <c r="B123" i="4"/>
  <c r="B119" i="4"/>
  <c r="B115" i="4"/>
  <c r="B107" i="4"/>
  <c r="B101" i="4"/>
  <c r="B113" i="4"/>
  <c r="B109" i="4"/>
  <c r="B103" i="4"/>
  <c r="B44" i="4"/>
  <c r="B40" i="4"/>
  <c r="B32" i="4"/>
  <c r="B28" i="4"/>
  <c r="B24" i="4"/>
  <c r="B18" i="4"/>
  <c r="B43" i="4"/>
  <c r="B39" i="4"/>
  <c r="B35" i="4"/>
  <c r="B31" i="4"/>
  <c r="B23" i="4"/>
  <c r="B17" i="4"/>
  <c r="B38" i="4"/>
  <c r="B34" i="4"/>
  <c r="B22" i="4"/>
  <c r="B42" i="4"/>
  <c r="B36" i="4"/>
  <c r="B30" i="4"/>
  <c r="B26" i="4"/>
  <c r="B20" i="4"/>
  <c r="B41" i="4"/>
  <c r="B37" i="4"/>
  <c r="B33" i="4"/>
  <c r="B27" i="4"/>
  <c r="B21" i="4"/>
  <c r="B29" i="4"/>
  <c r="B25" i="4"/>
  <c r="B19" i="4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A10" i="2"/>
  <c r="C10" i="2" s="1"/>
  <c r="A12" i="2"/>
  <c r="C12" i="2" s="1"/>
  <c r="A13" i="2"/>
  <c r="C13" i="2" s="1"/>
  <c r="A14" i="2"/>
  <c r="C14" i="2" s="1"/>
  <c r="A15" i="2"/>
  <c r="C15" i="2" s="1"/>
  <c r="A16" i="2"/>
  <c r="C16" i="2" s="1"/>
  <c r="A17" i="2"/>
  <c r="C17" i="2" s="1"/>
  <c r="A18" i="2"/>
  <c r="C18" i="2" s="1"/>
  <c r="A19" i="2"/>
  <c r="C19" i="2" s="1"/>
  <c r="A20" i="2"/>
  <c r="C20" i="2" s="1"/>
  <c r="A21" i="2"/>
  <c r="A22" i="2"/>
  <c r="A23" i="2"/>
  <c r="A24" i="2"/>
  <c r="C24" i="2" s="1"/>
  <c r="A2" i="2"/>
  <c r="U32" i="4" l="1"/>
  <c r="V32" i="4"/>
  <c r="R32" i="4"/>
  <c r="O32" i="4"/>
  <c r="N32" i="4"/>
  <c r="L32" i="4"/>
  <c r="T32" i="4"/>
  <c r="S32" i="4"/>
  <c r="Q32" i="4"/>
  <c r="P32" i="4"/>
  <c r="M32" i="4"/>
  <c r="K32" i="4"/>
  <c r="T287" i="4"/>
  <c r="S287" i="4"/>
  <c r="Q287" i="4"/>
  <c r="P287" i="4"/>
  <c r="M287" i="4"/>
  <c r="U287" i="4"/>
  <c r="V287" i="4"/>
  <c r="R287" i="4"/>
  <c r="O287" i="4"/>
  <c r="N287" i="4"/>
  <c r="L287" i="4"/>
  <c r="K287" i="4"/>
  <c r="V332" i="4"/>
  <c r="S332" i="4"/>
  <c r="Q332" i="4"/>
  <c r="P332" i="4"/>
  <c r="M332" i="4"/>
  <c r="K332" i="4"/>
  <c r="T332" i="4"/>
  <c r="U332" i="4"/>
  <c r="R332" i="4"/>
  <c r="O332" i="4"/>
  <c r="N332" i="4"/>
  <c r="L332" i="4"/>
  <c r="V407" i="4"/>
  <c r="S407" i="4"/>
  <c r="Q407" i="4"/>
  <c r="P407" i="4"/>
  <c r="M407" i="4"/>
  <c r="T407" i="4"/>
  <c r="U407" i="4"/>
  <c r="R407" i="4"/>
  <c r="O407" i="4"/>
  <c r="N407" i="4"/>
  <c r="L407" i="4"/>
  <c r="K407" i="4"/>
  <c r="U452" i="4"/>
  <c r="V452" i="4"/>
  <c r="R452" i="4"/>
  <c r="O452" i="4"/>
  <c r="N452" i="4"/>
  <c r="L452" i="4"/>
  <c r="T452" i="4"/>
  <c r="S452" i="4"/>
  <c r="Q452" i="4"/>
  <c r="P452" i="4"/>
  <c r="M452" i="4"/>
  <c r="K452" i="4"/>
  <c r="U512" i="4"/>
  <c r="V512" i="4"/>
  <c r="R512" i="4"/>
  <c r="O512" i="4"/>
  <c r="N512" i="4"/>
  <c r="L512" i="4"/>
  <c r="T512" i="4"/>
  <c r="S512" i="4"/>
  <c r="Q512" i="4"/>
  <c r="P512" i="4"/>
  <c r="M512" i="4"/>
  <c r="K512" i="4"/>
  <c r="V497" i="4"/>
  <c r="S497" i="4"/>
  <c r="Q497" i="4"/>
  <c r="P497" i="4"/>
  <c r="M497" i="4"/>
  <c r="T497" i="4"/>
  <c r="U497" i="4"/>
  <c r="R497" i="4"/>
  <c r="O497" i="4"/>
  <c r="N497" i="4"/>
  <c r="L497" i="4"/>
  <c r="K497" i="4"/>
  <c r="V557" i="4"/>
  <c r="S557" i="4"/>
  <c r="Q557" i="4"/>
  <c r="P557" i="4"/>
  <c r="M557" i="4"/>
  <c r="T557" i="4"/>
  <c r="U557" i="4"/>
  <c r="R557" i="4"/>
  <c r="O557" i="4"/>
  <c r="N557" i="4"/>
  <c r="L557" i="4"/>
  <c r="K557" i="4"/>
  <c r="T572" i="4"/>
  <c r="U572" i="4"/>
  <c r="R572" i="4"/>
  <c r="O572" i="4"/>
  <c r="N572" i="4"/>
  <c r="L572" i="4"/>
  <c r="V572" i="4"/>
  <c r="S572" i="4"/>
  <c r="Q572" i="4"/>
  <c r="P572" i="4"/>
  <c r="M572" i="4"/>
  <c r="K572" i="4"/>
  <c r="V632" i="4"/>
  <c r="S632" i="4"/>
  <c r="Q632" i="4"/>
  <c r="P632" i="4"/>
  <c r="M632" i="4"/>
  <c r="K632" i="4"/>
  <c r="T632" i="4"/>
  <c r="U632" i="4"/>
  <c r="R632" i="4"/>
  <c r="O632" i="4"/>
  <c r="N632" i="4"/>
  <c r="L632" i="4"/>
  <c r="V47" i="4"/>
  <c r="S47" i="4"/>
  <c r="Q47" i="4"/>
  <c r="P47" i="4"/>
  <c r="M47" i="4"/>
  <c r="K47" i="4"/>
  <c r="T47" i="4"/>
  <c r="U47" i="4"/>
  <c r="R47" i="4"/>
  <c r="O47" i="4"/>
  <c r="N47" i="4"/>
  <c r="L47" i="4"/>
  <c r="U62" i="4"/>
  <c r="V62" i="4"/>
  <c r="R62" i="4"/>
  <c r="O62" i="4"/>
  <c r="N62" i="4"/>
  <c r="L62" i="4"/>
  <c r="T62" i="4"/>
  <c r="S62" i="4"/>
  <c r="Q62" i="4"/>
  <c r="P62" i="4"/>
  <c r="M62" i="4"/>
  <c r="K62" i="4"/>
  <c r="T197" i="4"/>
  <c r="S197" i="4"/>
  <c r="Q197" i="4"/>
  <c r="P197" i="4"/>
  <c r="M197" i="4"/>
  <c r="K197" i="4"/>
  <c r="U197" i="4"/>
  <c r="V197" i="4"/>
  <c r="R197" i="4"/>
  <c r="O197" i="4"/>
  <c r="N197" i="4"/>
  <c r="L197" i="4"/>
  <c r="T212" i="4"/>
  <c r="U212" i="4"/>
  <c r="R212" i="4"/>
  <c r="O212" i="4"/>
  <c r="N212" i="4"/>
  <c r="L212" i="4"/>
  <c r="V212" i="4"/>
  <c r="S212" i="4"/>
  <c r="Q212" i="4"/>
  <c r="P212" i="4"/>
  <c r="M212" i="4"/>
  <c r="K212" i="4"/>
  <c r="T242" i="4"/>
  <c r="U242" i="4"/>
  <c r="R242" i="4"/>
  <c r="O242" i="4"/>
  <c r="N242" i="4"/>
  <c r="L242" i="4"/>
  <c r="V242" i="4"/>
  <c r="S242" i="4"/>
  <c r="Q242" i="4"/>
  <c r="P242" i="4"/>
  <c r="M242" i="4"/>
  <c r="K242" i="4"/>
  <c r="V377" i="4"/>
  <c r="S377" i="4"/>
  <c r="Q377" i="4"/>
  <c r="P377" i="4"/>
  <c r="M377" i="4"/>
  <c r="T377" i="4"/>
  <c r="U377" i="4"/>
  <c r="R377" i="4"/>
  <c r="O377" i="4"/>
  <c r="N377" i="4"/>
  <c r="L377" i="4"/>
  <c r="K377" i="4"/>
  <c r="U362" i="4"/>
  <c r="V362" i="4"/>
  <c r="R362" i="4"/>
  <c r="O362" i="4"/>
  <c r="N362" i="4"/>
  <c r="L362" i="4"/>
  <c r="T362" i="4"/>
  <c r="S362" i="4"/>
  <c r="Q362" i="4"/>
  <c r="P362" i="4"/>
  <c r="M362" i="4"/>
  <c r="K362" i="4"/>
  <c r="T467" i="4"/>
  <c r="U467" i="4"/>
  <c r="R467" i="4"/>
  <c r="O467" i="4"/>
  <c r="N467" i="4"/>
  <c r="L467" i="4"/>
  <c r="K467" i="4"/>
  <c r="V467" i="4"/>
  <c r="S467" i="4"/>
  <c r="Q467" i="4"/>
  <c r="P467" i="4"/>
  <c r="M467" i="4"/>
  <c r="T482" i="4"/>
  <c r="S482" i="4"/>
  <c r="Q482" i="4"/>
  <c r="P482" i="4"/>
  <c r="M482" i="4"/>
  <c r="K482" i="4"/>
  <c r="U482" i="4"/>
  <c r="V482" i="4"/>
  <c r="R482" i="4"/>
  <c r="O482" i="4"/>
  <c r="N482" i="4"/>
  <c r="L482" i="4"/>
  <c r="V527" i="4"/>
  <c r="S527" i="4"/>
  <c r="Q527" i="4"/>
  <c r="P527" i="4"/>
  <c r="M527" i="4"/>
  <c r="T527" i="4"/>
  <c r="U527" i="4"/>
  <c r="R527" i="4"/>
  <c r="O527" i="4"/>
  <c r="N527" i="4"/>
  <c r="L527" i="4"/>
  <c r="K527" i="4"/>
  <c r="U2" i="4"/>
  <c r="T2" i="4"/>
  <c r="R2" i="4"/>
  <c r="O2" i="4"/>
  <c r="M2" i="4"/>
  <c r="P2" i="4"/>
  <c r="V2" i="4"/>
  <c r="S2" i="4"/>
  <c r="Q2" i="4"/>
  <c r="N2" i="4"/>
  <c r="L2" i="4"/>
  <c r="K2" i="4"/>
  <c r="T122" i="4"/>
  <c r="U122" i="4"/>
  <c r="R122" i="4"/>
  <c r="O122" i="4"/>
  <c r="N122" i="4"/>
  <c r="L122" i="4"/>
  <c r="V122" i="4"/>
  <c r="S122" i="4"/>
  <c r="Q122" i="4"/>
  <c r="P122" i="4"/>
  <c r="M122" i="4"/>
  <c r="K122" i="4"/>
  <c r="T182" i="4"/>
  <c r="U182" i="4"/>
  <c r="R182" i="4"/>
  <c r="O182" i="4"/>
  <c r="N182" i="4"/>
  <c r="L182" i="4"/>
  <c r="V182" i="4"/>
  <c r="S182" i="4"/>
  <c r="Q182" i="4"/>
  <c r="P182" i="4"/>
  <c r="M182" i="4"/>
  <c r="K182" i="4"/>
  <c r="T227" i="4"/>
  <c r="S227" i="4"/>
  <c r="Q227" i="4"/>
  <c r="P227" i="4"/>
  <c r="M227" i="4"/>
  <c r="U227" i="4"/>
  <c r="V227" i="4"/>
  <c r="R227" i="4"/>
  <c r="O227" i="4"/>
  <c r="N227" i="4"/>
  <c r="L227" i="4"/>
  <c r="K227" i="4"/>
  <c r="V17" i="4"/>
  <c r="S17" i="4"/>
  <c r="Q17" i="4"/>
  <c r="P17" i="4"/>
  <c r="M17" i="4"/>
  <c r="K17" i="4"/>
  <c r="T17" i="4"/>
  <c r="U17" i="4"/>
  <c r="R17" i="4"/>
  <c r="O17" i="4"/>
  <c r="N17" i="4"/>
  <c r="L17" i="4"/>
  <c r="V107" i="4"/>
  <c r="S107" i="4"/>
  <c r="Q107" i="4"/>
  <c r="P107" i="4"/>
  <c r="M107" i="4"/>
  <c r="K107" i="4"/>
  <c r="T107" i="4"/>
  <c r="U107" i="4"/>
  <c r="R107" i="4"/>
  <c r="O107" i="4"/>
  <c r="N107" i="4"/>
  <c r="L107" i="4"/>
  <c r="T167" i="4"/>
  <c r="S167" i="4"/>
  <c r="Q167" i="4"/>
  <c r="P167" i="4"/>
  <c r="M167" i="4"/>
  <c r="K167" i="4"/>
  <c r="U167" i="4"/>
  <c r="V167" i="4"/>
  <c r="R167" i="4"/>
  <c r="O167" i="4"/>
  <c r="N167" i="4"/>
  <c r="L167" i="4"/>
  <c r="V272" i="4"/>
  <c r="S272" i="4"/>
  <c r="Q272" i="4"/>
  <c r="P272" i="4"/>
  <c r="M272" i="4"/>
  <c r="K272" i="4"/>
  <c r="T272" i="4"/>
  <c r="U272" i="4"/>
  <c r="R272" i="4"/>
  <c r="O272" i="4"/>
  <c r="N272" i="4"/>
  <c r="L272" i="4"/>
  <c r="T347" i="4"/>
  <c r="U347" i="4"/>
  <c r="R347" i="4"/>
  <c r="O347" i="4"/>
  <c r="N347" i="4"/>
  <c r="L347" i="4"/>
  <c r="K347" i="4"/>
  <c r="V347" i="4"/>
  <c r="S347" i="4"/>
  <c r="Q347" i="4"/>
  <c r="P347" i="4"/>
  <c r="M347" i="4"/>
  <c r="T392" i="4"/>
  <c r="S392" i="4"/>
  <c r="Q392" i="4"/>
  <c r="P392" i="4"/>
  <c r="M392" i="4"/>
  <c r="K392" i="4"/>
  <c r="U392" i="4"/>
  <c r="V392" i="4"/>
  <c r="R392" i="4"/>
  <c r="O392" i="4"/>
  <c r="N392" i="4"/>
  <c r="L392" i="4"/>
  <c r="T437" i="4"/>
  <c r="U437" i="4"/>
  <c r="R437" i="4"/>
  <c r="O437" i="4"/>
  <c r="N437" i="4"/>
  <c r="L437" i="4"/>
  <c r="K437" i="4"/>
  <c r="V437" i="4"/>
  <c r="S437" i="4"/>
  <c r="Q437" i="4"/>
  <c r="P437" i="4"/>
  <c r="M437" i="4"/>
  <c r="U617" i="4"/>
  <c r="V617" i="4"/>
  <c r="R617" i="4"/>
  <c r="O617" i="4"/>
  <c r="N617" i="4"/>
  <c r="L617" i="4"/>
  <c r="K617" i="4"/>
  <c r="T617" i="4"/>
  <c r="S617" i="4"/>
  <c r="Q617" i="4"/>
  <c r="P617" i="4"/>
  <c r="M617" i="4"/>
  <c r="V77" i="4"/>
  <c r="S77" i="4"/>
  <c r="Q77" i="4"/>
  <c r="P77" i="4"/>
  <c r="M77" i="4"/>
  <c r="K77" i="4"/>
  <c r="T77" i="4"/>
  <c r="U77" i="4"/>
  <c r="R77" i="4"/>
  <c r="O77" i="4"/>
  <c r="N77" i="4"/>
  <c r="L77" i="4"/>
  <c r="U92" i="4"/>
  <c r="V92" i="4"/>
  <c r="R92" i="4"/>
  <c r="O92" i="4"/>
  <c r="N92" i="4"/>
  <c r="L92" i="4"/>
  <c r="T92" i="4"/>
  <c r="S92" i="4"/>
  <c r="Q92" i="4"/>
  <c r="P92" i="4"/>
  <c r="M92" i="4"/>
  <c r="K92" i="4"/>
  <c r="T137" i="4"/>
  <c r="S137" i="4"/>
  <c r="Q137" i="4"/>
  <c r="P137" i="4"/>
  <c r="M137" i="4"/>
  <c r="K137" i="4"/>
  <c r="U137" i="4"/>
  <c r="V137" i="4"/>
  <c r="R137" i="4"/>
  <c r="O137" i="4"/>
  <c r="N137" i="4"/>
  <c r="L137" i="4"/>
  <c r="T152" i="4"/>
  <c r="U152" i="4"/>
  <c r="R152" i="4"/>
  <c r="O152" i="4"/>
  <c r="N152" i="4"/>
  <c r="L152" i="4"/>
  <c r="V152" i="4"/>
  <c r="S152" i="4"/>
  <c r="Q152" i="4"/>
  <c r="P152" i="4"/>
  <c r="M152" i="4"/>
  <c r="K152" i="4"/>
  <c r="T257" i="4"/>
  <c r="S257" i="4"/>
  <c r="Q257" i="4"/>
  <c r="P257" i="4"/>
  <c r="M257" i="4"/>
  <c r="U257" i="4"/>
  <c r="V257" i="4"/>
  <c r="R257" i="4"/>
  <c r="O257" i="4"/>
  <c r="N257" i="4"/>
  <c r="L257" i="4"/>
  <c r="K257" i="4"/>
  <c r="T302" i="4"/>
  <c r="U302" i="4"/>
  <c r="R302" i="4"/>
  <c r="O302" i="4"/>
  <c r="N302" i="4"/>
  <c r="L302" i="4"/>
  <c r="V302" i="4"/>
  <c r="S302" i="4"/>
  <c r="Q302" i="4"/>
  <c r="P302" i="4"/>
  <c r="M302" i="4"/>
  <c r="K302" i="4"/>
  <c r="U317" i="4"/>
  <c r="V317" i="4"/>
  <c r="R317" i="4"/>
  <c r="O317" i="4"/>
  <c r="N317" i="4"/>
  <c r="L317" i="4"/>
  <c r="K317" i="4"/>
  <c r="T317" i="4"/>
  <c r="S317" i="4"/>
  <c r="Q317" i="4"/>
  <c r="P317" i="4"/>
  <c r="M317" i="4"/>
  <c r="U422" i="4"/>
  <c r="V422" i="4"/>
  <c r="R422" i="4"/>
  <c r="O422" i="4"/>
  <c r="N422" i="4"/>
  <c r="L422" i="4"/>
  <c r="T422" i="4"/>
  <c r="S422" i="4"/>
  <c r="Q422" i="4"/>
  <c r="P422" i="4"/>
  <c r="M422" i="4"/>
  <c r="K422" i="4"/>
  <c r="T542" i="4"/>
  <c r="S542" i="4"/>
  <c r="Q542" i="4"/>
  <c r="P542" i="4"/>
  <c r="M542" i="4"/>
  <c r="K542" i="4"/>
  <c r="U542" i="4"/>
  <c r="V542" i="4"/>
  <c r="R542" i="4"/>
  <c r="O542" i="4"/>
  <c r="N542" i="4"/>
  <c r="L542" i="4"/>
  <c r="T587" i="4"/>
  <c r="S587" i="4"/>
  <c r="Q587" i="4"/>
  <c r="P587" i="4"/>
  <c r="M587" i="4"/>
  <c r="U587" i="4"/>
  <c r="V587" i="4"/>
  <c r="R587" i="4"/>
  <c r="O587" i="4"/>
  <c r="N587" i="4"/>
  <c r="L587" i="4"/>
  <c r="K587" i="4"/>
  <c r="V602" i="4"/>
  <c r="S602" i="4"/>
  <c r="Q602" i="4"/>
  <c r="P602" i="4"/>
  <c r="M602" i="4"/>
  <c r="K602" i="4"/>
  <c r="T602" i="4"/>
  <c r="U602" i="4"/>
  <c r="R602" i="4"/>
  <c r="O602" i="4"/>
  <c r="N602" i="4"/>
  <c r="L602" i="4"/>
  <c r="U647" i="4"/>
  <c r="V647" i="4"/>
  <c r="R647" i="4"/>
  <c r="O647" i="4"/>
  <c r="N647" i="4"/>
  <c r="L647" i="4"/>
  <c r="K647" i="4"/>
  <c r="T647" i="4"/>
  <c r="S647" i="4"/>
  <c r="Q647" i="4"/>
  <c r="P647" i="4"/>
  <c r="M647" i="4"/>
</calcChain>
</file>

<file path=xl/sharedStrings.xml><?xml version="1.0" encoding="utf-8"?>
<sst xmlns="http://schemas.openxmlformats.org/spreadsheetml/2006/main" count="3139" uniqueCount="645">
  <si>
    <t>Hong Kong Duty Free</t>
  </si>
  <si>
    <t>Departure Concourse (Paid Area)</t>
  </si>
  <si>
    <t>離港大堂 (入閘區)</t>
  </si>
  <si>
    <t>离港大堂 (入闸区)</t>
  </si>
  <si>
    <t>Offer duty free liquor &amp; tobacco, perfume &amp; cosmetics, international luxury goods, specialty foods, etc.</t>
  </si>
  <si>
    <t>提供免稅酒類及香煙、香水及化妝品、國際奢侈品、特式食品等。</t>
  </si>
  <si>
    <t>提供免税酒类及香烟、香水及化妆品、国际奢侈品、特式食品等。</t>
  </si>
  <si>
    <t>Arrival Concourse (Paid Area)</t>
  </si>
  <si>
    <t>抵港大堂 (入閘區)</t>
  </si>
  <si>
    <t>抵港大堂 (入闸区)</t>
  </si>
  <si>
    <t>Asia Favourites</t>
  </si>
  <si>
    <t>手信棧</t>
  </si>
  <si>
    <t>手信栈</t>
  </si>
  <si>
    <t>Ticketing Concourse, Exit A1</t>
  </si>
  <si>
    <t>售票大堂 A1 出口</t>
  </si>
  <si>
    <t>Asia Favourites offers a wide selection of local confectionary and food delights best suited for souvenirs.</t>
  </si>
  <si>
    <t>提供一站式的購物體驗，售賣香港本地零售美食禮品及包裝食品</t>
  </si>
  <si>
    <t>提供一站式的购物体验，售卖香港本地零售美食礼品及包装食品</t>
  </si>
  <si>
    <t>Bank of China (Hong Kong)</t>
  </si>
  <si>
    <t>中國銀行(香港)</t>
  </si>
  <si>
    <t>中国银行(香港)</t>
  </si>
  <si>
    <t xml:space="preserve">提供多元化自助銀行服務包括港幣及人民幣現金提存、轉賬、繳費等 </t>
  </si>
  <si>
    <t xml:space="preserve">提供多元化自助银行服务包括港币及人民币现金提存、转账、缴费等 </t>
  </si>
  <si>
    <t>Arrival Concourse, Exit A</t>
  </si>
  <si>
    <t>抵港大堂 A 出口</t>
  </si>
  <si>
    <t>Hong Kong-style diner, serving a variety of local breakfast meal, baked rice, spaghetti and milk tea</t>
  </si>
  <si>
    <t>港式茶餐廳，供應地道早餐、焗飯、意粉及絲襪奶茶等食品</t>
  </si>
  <si>
    <t>港式茶餐厅，供应地道早餐、焗饭、意粉及丝袜奶茶等食品</t>
  </si>
  <si>
    <t>China Railway</t>
  </si>
  <si>
    <t>中國鐵路總公司</t>
  </si>
  <si>
    <t>中国铁路总公司</t>
  </si>
  <si>
    <t>China Travel Service (H.K.) Ltd</t>
  </si>
  <si>
    <t>香港中國旅行社</t>
  </si>
  <si>
    <t>香港中国旅行社</t>
  </si>
  <si>
    <t>服務包括：旅行團、套票、巴士／火車／船票、郵輪、簽證及其他旅遊服務</t>
  </si>
  <si>
    <t>服务包括：旅行团、套票、巴士／火车／船票、邮轮、签证及其他旅游服务</t>
  </si>
  <si>
    <t>Chun Shui Tang</t>
  </si>
  <si>
    <t>春水堂</t>
  </si>
  <si>
    <t>Chun Shui Tang serves Taiwanese pearl milk tea in various flavours to tea drinkers worldwide.</t>
  </si>
  <si>
    <t>Circle K</t>
  </si>
  <si>
    <t>OK便利店</t>
  </si>
  <si>
    <t>Circle K offers packaged drinks, snacks, newspapers and magazines, and convenience services.</t>
  </si>
  <si>
    <t>OK便利店提供各式包裝飲品、糖果小食、報紙雜誌及便利服務</t>
  </si>
  <si>
    <t>OK便利店提供各式包装饮品、糖果小食、报纸杂志及便利服务</t>
  </si>
  <si>
    <t>Far East Storage</t>
  </si>
  <si>
    <t>遠東行李寄存</t>
  </si>
  <si>
    <t>远东行李寄存</t>
  </si>
  <si>
    <t>Ground Level, Exit B</t>
  </si>
  <si>
    <t>地面 B 出口</t>
  </si>
  <si>
    <t>Left luggage and self-service locker services</t>
  </si>
  <si>
    <t>行李寄存及自助行李寄存柜服務</t>
  </si>
  <si>
    <t>行李寄存及自助行李寄存柜服务</t>
  </si>
  <si>
    <t>First 兌換店</t>
  </si>
  <si>
    <t>First 兑换店</t>
  </si>
  <si>
    <t>07:00-23:00 </t>
  </si>
  <si>
    <t>Foreign currency exchange services</t>
  </si>
  <si>
    <t>外幣找換服務</t>
  </si>
  <si>
    <t>外币找换服务</t>
  </si>
  <si>
    <t>GODIVA Chocolatier is the global leader in premium, artisanal chocolate, offering the ultimate chocolate experience.</t>
  </si>
  <si>
    <t>世界首屈一指的頂級巧克力品牌GODIVA ，帶來非凡的巧克力體驗</t>
  </si>
  <si>
    <t>世界首屈一指的顶级巧克力品牌GODIVA，带来非凡的巧克力体验</t>
  </si>
  <si>
    <t>hana-musubi</t>
  </si>
  <si>
    <t>華御結</t>
  </si>
  <si>
    <t>华御结</t>
  </si>
  <si>
    <t>Hong Kong's specialty store for 100% Japanese rice omusubi. Omusubis are made with premium Japanese rice.</t>
  </si>
  <si>
    <t>香港的100%日本米御結專門店，嚴選頂級日本米製作新鮮御結。</t>
  </si>
  <si>
    <t>香港的100%日本米御结专门店，严选顶级日本米製作新鲜御结。</t>
  </si>
  <si>
    <t xml:space="preserve">Hang Seng Bank Automated Banking Centre          </t>
  </si>
  <si>
    <t>恒生銀行自助理財中心</t>
  </si>
  <si>
    <t>恒生银行自助理财中心</t>
  </si>
  <si>
    <t>Hong Kong Disneyland Magic Gateway</t>
  </si>
  <si>
    <t>09:00-20:00</t>
  </si>
  <si>
    <t>酒店入住登記|行李運送及交通諮詢|樂園資訊查詢</t>
  </si>
  <si>
    <t>酒店入住登记|行李运送及交通咨询|乐园资讯查询</t>
  </si>
  <si>
    <t>Hong Kong Hotels Association</t>
  </si>
  <si>
    <t>香港酒店業協會</t>
  </si>
  <si>
    <t>香港酒店业协会</t>
  </si>
  <si>
    <t>Member hotels information enquiry</t>
  </si>
  <si>
    <t>會員酒店資訊查詢</t>
  </si>
  <si>
    <t>会员酒店资讯查询</t>
  </si>
  <si>
    <t>Hong Kong International Airport Customer Services</t>
  </si>
  <si>
    <t>香港國際機場旅客服務</t>
  </si>
  <si>
    <t>香港国际机场旅客服务</t>
  </si>
  <si>
    <t>Provide airport related information &amp; services</t>
  </si>
  <si>
    <t>提供機場資訊及服務</t>
  </si>
  <si>
    <t>提供机场资讯及服务</t>
  </si>
  <si>
    <t>Hong Kong Tourism Board</t>
  </si>
  <si>
    <t>香港旅遊發展局</t>
  </si>
  <si>
    <t>香港旅游发展局</t>
  </si>
  <si>
    <t xml:space="preserve">Provide information about all the sights, sounds and happenings in Hong Kong. </t>
  </si>
  <si>
    <t>為旅客提供詳盡旅遊資料、旅遊路線以及最道地的遊玩推薦。</t>
  </si>
  <si>
    <t>为旅客提供详尽旅遊资料、旅遊路线以及最道地的游玩好点子。</t>
  </si>
  <si>
    <t>ICBC (Asia) Limited</t>
  </si>
  <si>
    <t>工銀亞洲</t>
  </si>
  <si>
    <t>工银亚洲</t>
  </si>
  <si>
    <t>Level 1, Exit M</t>
  </si>
  <si>
    <t>一樓 M 出口</t>
  </si>
  <si>
    <t>一楼 M 出口</t>
  </si>
  <si>
    <t>Banking services</t>
  </si>
  <si>
    <t>銀行服務</t>
  </si>
  <si>
    <t>银行服务</t>
  </si>
  <si>
    <t>Mannings</t>
  </si>
  <si>
    <t>萬寧</t>
  </si>
  <si>
    <t>万宁</t>
  </si>
  <si>
    <t>Mannings put customers first as always, providing full range of quality products and services.</t>
  </si>
  <si>
    <t>萬寧一直「以客為先」，提供全面的優質產品及服務。</t>
  </si>
  <si>
    <t>万宁一直「以客为先」，提供全面的优质产品及服务。</t>
  </si>
  <si>
    <t>MaoMao Eat by Tsui Wah</t>
  </si>
  <si>
    <t>輕。快翠 by Tsui Wah</t>
  </si>
  <si>
    <t>轻。快翠 by Tsui Wah</t>
  </si>
  <si>
    <t>A popular Hong Kong diner offering classic Hong Kong delicacies, such as signature milk tea, bakery items and all-day meal.</t>
  </si>
  <si>
    <t>主打地道港式輕食，提供經典港式美食、出爐麵包和全日常餐。</t>
  </si>
  <si>
    <t>主打地道港式轻食，提供经典港式美食、出炉面包和全日常餐。</t>
  </si>
  <si>
    <t>maxim’s cakes</t>
  </si>
  <si>
    <t>美心西餅</t>
  </si>
  <si>
    <t>美心西饼</t>
  </si>
  <si>
    <t>MX</t>
  </si>
  <si>
    <t>MX embraces its advanced fast food concepts by service and food to build a new trend in fast food industry.</t>
  </si>
  <si>
    <t>升級版速食概念品牌MX透過服務和食物打造新的速食潮流。</t>
  </si>
  <si>
    <t>升级版速食概念品牌MX透过服务和食物打造新的速食潮流。</t>
  </si>
  <si>
    <t>Southeast Asian cuisine</t>
  </si>
  <si>
    <t>東南亞美食</t>
  </si>
  <si>
    <t>东南亚美食</t>
  </si>
  <si>
    <t>Okashi Land</t>
  </si>
  <si>
    <t>零食物語</t>
  </si>
  <si>
    <t>零食物语</t>
  </si>
  <si>
    <t>One of the large scale retail chains in Hong Kong. Providing superb quality snacks and confectionery from Japan and other countries.</t>
  </si>
  <si>
    <t>香港最具規模日式零食連鎖店之一，為顧客提供多款日本及多國新穎優質零食。</t>
  </si>
  <si>
    <t>香港最具规模日式零食连锁店之一，为顾客提供多款日本及多国新颖优质零食。</t>
  </si>
  <si>
    <t>Pocket Noir</t>
  </si>
  <si>
    <t>黑口袋</t>
  </si>
  <si>
    <t>Pocket Noir offers electronic goods, from gadgets, drones, robots to smart living and travel products.</t>
  </si>
  <si>
    <t>Sa Sa Boutique</t>
  </si>
  <si>
    <t>莎莎</t>
  </si>
  <si>
    <t>Sa Sa offers skincare, fragrance, make-up, hair and body care products, and health and beauty supplements.</t>
  </si>
  <si>
    <t>莎莎銷售護膚、護髮及身體護理產品、香水、化粧品等</t>
  </si>
  <si>
    <t>莎莎销售护肤、护发及身体护理产品、香水、化粧品等</t>
  </si>
  <si>
    <t>Sichuan cuisine</t>
  </si>
  <si>
    <t>川菜式地道食品</t>
  </si>
  <si>
    <t>Korean cuisine</t>
  </si>
  <si>
    <t>韓式食品</t>
  </si>
  <si>
    <t>韩式食品</t>
  </si>
  <si>
    <t xml:space="preserve">Standard Chartered Bank (Hong Kong) Limited </t>
  </si>
  <si>
    <t>渣打銀行 (香港) 有限公司</t>
  </si>
  <si>
    <t>渣打银行 (香港) 有限公司</t>
  </si>
  <si>
    <t>服務 : 優先理財, 個人理財, 數碼櫃位, 自助理財</t>
  </si>
  <si>
    <t>服务：优先理财, 个人理财, 数码柜位, 自助理财</t>
  </si>
  <si>
    <t>Starbucks Coffee</t>
  </si>
  <si>
    <t>星巴克</t>
  </si>
  <si>
    <t>We bring the unique Starbucks Experience to life for every customer through every cup in a cozy ambience.</t>
  </si>
  <si>
    <t>星巴克致力讓您在舒適環境下享受獨特的星巴克體驗。</t>
  </si>
  <si>
    <t>星巴克致力让您在舒适环境下享受独特的星巴克体验。</t>
  </si>
  <si>
    <t>Sunglass Hut</t>
  </si>
  <si>
    <t>Discover the best offer of sunglasses fashion brands such as Ray Ban, Persol, Oakley for men, women and kids.</t>
  </si>
  <si>
    <t>提供太陽眼鏡零售，致力打造多彩，有趣，真我的時尚體驗</t>
  </si>
  <si>
    <t>提供太阳眼镜零售，致力打造多彩，有趣，真我的时尚体验</t>
  </si>
  <si>
    <t xml:space="preserve">S.F. Express </t>
  </si>
  <si>
    <t>順豐速運</t>
  </si>
  <si>
    <t>顺丰速运</t>
  </si>
  <si>
    <t>Delivery Services</t>
  </si>
  <si>
    <t>快遞服務</t>
  </si>
  <si>
    <t>快递服务</t>
  </si>
  <si>
    <t>Tim Ho Wan</t>
  </si>
  <si>
    <t>添好運點心專門店</t>
  </si>
  <si>
    <t>添好运点心专门店</t>
  </si>
  <si>
    <t>B1M Mezzanine</t>
  </si>
  <si>
    <t>B1M 夾層</t>
  </si>
  <si>
    <t>B1M 夹层</t>
  </si>
  <si>
    <t>World renowned Hong Kong dim sum restaurant</t>
  </si>
  <si>
    <t>世界知名的星級香港點心店</t>
  </si>
  <si>
    <t>世界知名的星级香港点心店</t>
  </si>
  <si>
    <t>Tourist Services</t>
  </si>
  <si>
    <t xml:space="preserve"> 旅客服務</t>
  </si>
  <si>
    <t>旅客服务</t>
  </si>
  <si>
    <t>Sale of MTR souvenirs and NP360 souvenirs, travel passes, train tickets and attraction admission tickets etc.</t>
  </si>
  <si>
    <t>TripAdvisor</t>
  </si>
  <si>
    <t>貓途鷹</t>
  </si>
  <si>
    <t>猫途鹰</t>
  </si>
  <si>
    <t>TripAdvisor provides the sale of travel accessories and tourism services.</t>
  </si>
  <si>
    <t>旅行產品零售及旅遊服務</t>
  </si>
  <si>
    <t>旅行产品零售及旅游服务</t>
  </si>
  <si>
    <t>Uo-Show</t>
  </si>
  <si>
    <t>魚尚</t>
  </si>
  <si>
    <t>鱼尚</t>
  </si>
  <si>
    <t>Serves a wide selection of Japanese cuisine, including sushi, sashimi, onigiri, donburi, and snack etc.</t>
  </si>
  <si>
    <t>提供超過100款壽司、刺身、飯糰、丼飯、卷物、小食等日式美饌。</t>
  </si>
  <si>
    <t>提供超过100款寿司、刺身、饭团、丼饭、卷物、小食等日式美馔。</t>
  </si>
  <si>
    <t>Our branch provides account opening, wealth management, insurance and automated machine banking services.</t>
  </si>
  <si>
    <t>提供开立账户、财富管理、保险及自动柜员机银行服务。</t>
  </si>
  <si>
    <t>7-Eleven</t>
  </si>
  <si>
    <t>7-Eleven 提供一系列日常生活必需品、多款滋味零食及服務</t>
  </si>
  <si>
    <t>7-Eleven 提供一系列日常生活必需品、多款滋味零食及服务</t>
  </si>
  <si>
    <t>Shop Name (English)</t>
  </si>
  <si>
    <t>商店名稱
(繁體)</t>
  </si>
  <si>
    <t>商店名称
(简体)</t>
  </si>
  <si>
    <t>Tel. 
電話 
电话
(Not displayed before  HSR opening)</t>
  </si>
  <si>
    <t>Nearest Exit (English)</t>
  </si>
  <si>
    <t>最近高鐵站出口 (繁體)</t>
  </si>
  <si>
    <t>最近高铁站出口 (简体)</t>
  </si>
  <si>
    <t>Description (English)
[110 characters]</t>
  </si>
  <si>
    <t>簡介 (繁體)
[30 characters]</t>
  </si>
  <si>
    <t>简介 (简体)
[30 characters]</t>
  </si>
  <si>
    <t>{</t>
  </si>
  <si>
    <t>"is_new": false</t>
  </si>
  <si>
    <t>},</t>
  </si>
  <si>
    <t>ID</t>
  </si>
  <si>
    <t>Template</t>
  </si>
  <si>
    <t xml:space="preserve">"shop_id": </t>
  </si>
  <si>
    <t>Duty Free</t>
  </si>
  <si>
    <t>免稅店</t>
  </si>
  <si>
    <t>B3</t>
  </si>
  <si>
    <t>WEK DF1</t>
  </si>
  <si>
    <t>Duty Free
免稅店
免稅店</t>
  </si>
  <si>
    <t>B3 , WEK DF1 (Near Departure Concourse (Paid Area))</t>
  </si>
  <si>
    <t>B3 , WEK DF1 (近离港大堂 (入闸区))</t>
  </si>
  <si>
    <t>WEK DF2</t>
  </si>
  <si>
    <t>B3 , WEK DF2 (Near Departure Concourse (Paid Area))</t>
  </si>
  <si>
    <t>B3 , WEK DF2 (近离港大堂 (入闸区))</t>
  </si>
  <si>
    <t>B2</t>
  </si>
  <si>
    <t>WEK DF3</t>
  </si>
  <si>
    <t>B2 , WEK DF3 (Near Arrival Concourse (Paid Area))</t>
  </si>
  <si>
    <t>B2 , WEK DF3 (近抵港大堂 (入闸区))</t>
  </si>
  <si>
    <t>B1</t>
  </si>
  <si>
    <t>WEK B1-12</t>
  </si>
  <si>
    <t>Shopping
購物指南
购物指南</t>
  </si>
  <si>
    <t>WEK B1-13</t>
  </si>
  <si>
    <t>WEK B1-14</t>
  </si>
  <si>
    <t>Passenger Services 旅客服務
旅客服务</t>
  </si>
  <si>
    <t>Food &amp; Beverage</t>
  </si>
  <si>
    <t>WEK B2-10</t>
  </si>
  <si>
    <t>Food &amp; Beverage
美食薈萃
美食薈萃</t>
  </si>
  <si>
    <t>B2 , WEK B2-10 (Near Arrival Concourse, Exit A)</t>
  </si>
  <si>
    <t>B2 , WEK B2-10 (近抵港大堂 A 出口)</t>
  </si>
  <si>
    <t>WEK B1-15</t>
  </si>
  <si>
    <t>WEK B2-5</t>
  </si>
  <si>
    <t>B2 , WEK B2-5 (Near Arrival Concourse, Exit A)</t>
  </si>
  <si>
    <t>B2 , WEK B2-5 (近抵港大堂 A 出口)</t>
  </si>
  <si>
    <t>WEK B1-5</t>
  </si>
  <si>
    <t>WEK B2-8</t>
  </si>
  <si>
    <t>B2 , WEK B2-8 (Near Arrival Concourse, Exit A)</t>
  </si>
  <si>
    <t>B2 , WEK B2-8 (近抵港大堂 A 出口)</t>
  </si>
  <si>
    <t>G</t>
  </si>
  <si>
    <t>WEK G-2</t>
  </si>
  <si>
    <t>G , WEK G-2 (Near Ground Level, Exit B)</t>
  </si>
  <si>
    <t>G , WEK G-2 (近地面 B 出口)</t>
  </si>
  <si>
    <t>WEK B2-1</t>
  </si>
  <si>
    <t>B2 , WEK B2-1 (Near Arrival Concourse, Exit A)</t>
  </si>
  <si>
    <t>B2 , WEK B2-1 (近抵港大堂 A 出口)</t>
  </si>
  <si>
    <t>WEK B1-10</t>
  </si>
  <si>
    <t>WEK B2-3</t>
  </si>
  <si>
    <t>B2 , WEK B2-3 (Near Arrival Concourse, Exit A)</t>
  </si>
  <si>
    <t>B2 , WEK B2-3 (近抵港大堂 A 出口)</t>
  </si>
  <si>
    <t>WEK B2-6</t>
  </si>
  <si>
    <t>B2 , WEK B2-6 (Near Arrival Concourse, Exit A)</t>
  </si>
  <si>
    <t>B2 , WEK B2-6 (近抵港大堂 A 出口)</t>
  </si>
  <si>
    <t>WEK B2-4</t>
  </si>
  <si>
    <t>B2 , WEK B2-4 (Near Arrival Concourse, Exit A)</t>
  </si>
  <si>
    <t>B2 , WEK B2-4 (近抵港大堂 A 出口)</t>
  </si>
  <si>
    <t>WEK B2-11</t>
  </si>
  <si>
    <t>B2 , WEK B2-11 (Near Arrival Concourse, Exit A)</t>
  </si>
  <si>
    <t>B2 , WEK B2-11 (近抵港大堂 A 出口)</t>
  </si>
  <si>
    <t>WEK B2-14</t>
  </si>
  <si>
    <t>B2 , WEK B2-14 (Near Arrival Concourse, Exit A)</t>
  </si>
  <si>
    <t>B2 , WEK B2-14 (近抵港大堂 A 出口)</t>
  </si>
  <si>
    <t>WEK B2-12</t>
  </si>
  <si>
    <t>B2 , WEK B2-12 (Near Arrival Concourse, Exit A)</t>
  </si>
  <si>
    <t>B2 , WEK B2-12 (近抵港大堂 A 出口)</t>
  </si>
  <si>
    <t>L1</t>
  </si>
  <si>
    <t>WEK L1-1</t>
  </si>
  <si>
    <t>L1 , WEK L1-1 (Near Level 1, Exit M)</t>
  </si>
  <si>
    <t>L1 , WEK L1-1 (近一楼 M 出口)</t>
  </si>
  <si>
    <t>WEK B1-2</t>
  </si>
  <si>
    <t>B1 , WEK B1-2 (Near Ticketing Concourse, Exit A1)</t>
  </si>
  <si>
    <t>B1 , WEK B1-2 (近售票大堂 A1 出口)</t>
  </si>
  <si>
    <t>WEK B1-4</t>
  </si>
  <si>
    <t>WEK B1-7</t>
  </si>
  <si>
    <t>WEK B1-6</t>
  </si>
  <si>
    <t>WEK B1-3</t>
  </si>
  <si>
    <t>B1 , WEK B1-3 (Near Ticketing Concourse, Exit A1)</t>
  </si>
  <si>
    <t>B1 , WEK B1-3 (近售票大堂 A1 出口)</t>
  </si>
  <si>
    <t>WEK B1-9</t>
  </si>
  <si>
    <t>WEK B1-8</t>
  </si>
  <si>
    <t>WEK B2-2</t>
  </si>
  <si>
    <t>B2 , WEK B2-2 (Near Arrival Concourse, Exit A)</t>
  </si>
  <si>
    <t>B2 , WEK B2-2 (近抵港大堂 A 出口)</t>
  </si>
  <si>
    <t>WEK B1-11</t>
  </si>
  <si>
    <t>WEK B1-16</t>
  </si>
  <si>
    <t>B1M</t>
  </si>
  <si>
    <t>WEK B1M-1</t>
  </si>
  <si>
    <t>B1M , WEK B1M-1 (Near B1M Mezzanine)</t>
  </si>
  <si>
    <t>B1M , WEK B1M-1 (近B1M 夹层)</t>
  </si>
  <si>
    <t>WEK B2-13</t>
  </si>
  <si>
    <t>B2 , WEK B2-13 (Near Arrival Concourse, Exit A)</t>
  </si>
  <si>
    <t>B2 , WEK B2-13 (近抵港大堂 A 出口)</t>
  </si>
  <si>
    <t>WEK B2-7</t>
  </si>
  <si>
    <t>B2 , WEK B2-7 (Near Arrival Concourse, Exit A)</t>
  </si>
  <si>
    <t>B2 , WEK B2-7 (近抵港大堂 A 出口)</t>
  </si>
  <si>
    <t>WEK G-1</t>
  </si>
  <si>
    <t>G , WEK G-1 (Near Ground Level, Exit B)</t>
  </si>
  <si>
    <t>G , WEK G-1 (近地面 B 出口)</t>
  </si>
  <si>
    <t>WEK B1-1</t>
  </si>
  <si>
    <t>B1 , WEK B1-1 (Near Ticketing Concourse, Exit A1)</t>
  </si>
  <si>
    <t>B1 , WEK B1-1 (近售票大堂 A1 出口)</t>
  </si>
  <si>
    <t>Category (English)</t>
  </si>
  <si>
    <t>類別 (繁體)</t>
  </si>
  <si>
    <t>类别 (简体)</t>
  </si>
  <si>
    <t>Location / 商店位置 / 商店位置</t>
  </si>
  <si>
    <t>Shop Category (Selection Tab)</t>
  </si>
  <si>
    <t>商店位置 (EN)</t>
  </si>
  <si>
    <t>商店位置 (TC)</t>
  </si>
  <si>
    <t>商店位置 (SC)</t>
  </si>
  <si>
    <t>Shop No.
商店編號
商店编号</t>
  </si>
  <si>
    <t>Cat</t>
  </si>
  <si>
    <t xml:space="preserve">"category_id": </t>
  </si>
  <si>
    <t xml:space="preserve">"name_en": </t>
  </si>
  <si>
    <t xml:space="preserve">"name_tc": </t>
  </si>
  <si>
    <t xml:space="preserve">"name_sc": </t>
  </si>
  <si>
    <t xml:space="preserve">"location_en": </t>
  </si>
  <si>
    <t xml:space="preserve">"location_tc": </t>
  </si>
  <si>
    <t xml:space="preserve">"location_sc": </t>
  </si>
  <si>
    <t xml:space="preserve">"content_en": </t>
  </si>
  <si>
    <t xml:space="preserve">"content_tc": </t>
  </si>
  <si>
    <t xml:space="preserve">"content_sc": </t>
  </si>
  <si>
    <t>自助銀行服務: 戶口提款、轉賬、結餘查詢、繳費、存款及存摺打簿服務</t>
  </si>
  <si>
    <t>自助银行服务: 户口提款，转账，结余查询，缴费，存款及存折打簿服务</t>
  </si>
  <si>
    <t>春水堂提供多款特色茶飲，多元口味，豐富了冷飲茶的喝法與風味</t>
  </si>
  <si>
    <t>春水堂提供多款特色茶饮，多元口味，丰富了冷饮茶的喝法与风味</t>
  </si>
  <si>
    <t>Y</t>
  </si>
  <si>
    <t>B3 , WEK DF1 (近離港大堂 (入閘區))</t>
  </si>
  <si>
    <t>-</t>
  </si>
  <si>
    <t>hong-kong-duty-free.jpg</t>
  </si>
  <si>
    <t>7-11.jpg</t>
  </si>
  <si>
    <t>asia-favourites.jpg</t>
  </si>
  <si>
    <t>BOC.jpg</t>
  </si>
  <si>
    <t>blank.jpg</t>
  </si>
  <si>
    <t>china-travel-service.jpg</t>
  </si>
  <si>
    <t>Chun-Shui-Tang.jpg</t>
  </si>
  <si>
    <t>circle-K.jpg</t>
  </si>
  <si>
    <t>Far-East-Storage.jpg</t>
  </si>
  <si>
    <t>first-exchange.jpg</t>
  </si>
  <si>
    <t>godiva.jpg</t>
  </si>
  <si>
    <t>hana-musubi.jpg</t>
  </si>
  <si>
    <t>hang-seng bank.jpg</t>
  </si>
  <si>
    <t>hong-kong-hotels-association.jpg</t>
  </si>
  <si>
    <t>hong-kong-international-airport.jpg</t>
  </si>
  <si>
    <t>hktb.jpg</t>
  </si>
  <si>
    <t>icbc.jpg</t>
  </si>
  <si>
    <t>mannings.jpg</t>
  </si>
  <si>
    <t>mao-mao-eat.jpg</t>
  </si>
  <si>
    <t>maxims-cake.jpg</t>
  </si>
  <si>
    <t>MX.jpg</t>
  </si>
  <si>
    <t>okashi-land.jpg</t>
  </si>
  <si>
    <t>pocket-noir.jpg</t>
  </si>
  <si>
    <t>sasa.jpg</t>
  </si>
  <si>
    <t>standardchartered-bank.jpg</t>
  </si>
  <si>
    <t>starbucks.jpg</t>
  </si>
  <si>
    <t>sunglass-hut.jpg</t>
  </si>
  <si>
    <t>SF-express.jpg</t>
  </si>
  <si>
    <t>tim-ho-wan.jpg</t>
  </si>
  <si>
    <t>trip-advisor.jpg</t>
  </si>
  <si>
    <t>Uo-Show.jpg</t>
  </si>
  <si>
    <t>Shop Logo</t>
  </si>
  <si>
    <t>3690-2550</t>
  </si>
  <si>
    <t>2385-2012</t>
  </si>
  <si>
    <t>2153-2743</t>
  </si>
  <si>
    <t>2153-2742</t>
  </si>
  <si>
    <t>3988-2388</t>
  </si>
  <si>
    <t>2983-1488</t>
  </si>
  <si>
    <t>2725-9062</t>
  </si>
  <si>
    <t>2671-6010 </t>
  </si>
  <si>
    <t>2153-2741</t>
  </si>
  <si>
    <t>2997-2112</t>
  </si>
  <si>
    <t>3510-6498</t>
  </si>
  <si>
    <t>2311-9701</t>
  </si>
  <si>
    <t>2508-1234</t>
  </si>
  <si>
    <t>2797-9967</t>
  </si>
  <si>
    <t>2114-1961</t>
  </si>
  <si>
    <t>2541-0494</t>
  </si>
  <si>
    <t>2114-1630</t>
  </si>
  <si>
    <t>3971-0086</t>
  </si>
  <si>
    <t>2153-2740</t>
  </si>
  <si>
    <t>DUF</t>
  </si>
  <si>
    <t>SHO</t>
  </si>
  <si>
    <t>PAS</t>
  </si>
  <si>
    <t>FNB</t>
  </si>
  <si>
    <t xml:space="preserve">"tel": </t>
  </si>
  <si>
    <t>06:30-23:30</t>
  </si>
  <si>
    <t>06:00-24:00</t>
  </si>
  <si>
    <t>Cafe Lung Shing (FOODIUM)</t>
  </si>
  <si>
    <t>龍城冰廳 (堂前食坊)</t>
  </si>
  <si>
    <t>龙城冰厅 (堂前食坊)</t>
  </si>
  <si>
    <t>07:00-23:00</t>
  </si>
  <si>
    <t>First</t>
  </si>
  <si>
    <t>香港迪士尼樂園度假區「奇妙直通」客務中心</t>
  </si>
  <si>
    <t>香港迪士尼乐园度假区「奇妙直通」客务中心</t>
  </si>
  <si>
    <t>08:00-21:00</t>
  </si>
  <si>
    <t>07:30-21:00</t>
  </si>
  <si>
    <t>Nanyang Kitchen (FOODIUM)</t>
  </si>
  <si>
    <t>南洋廚房 (堂前食坊)</t>
  </si>
  <si>
    <t>南洋厨房 (堂前食坊)</t>
  </si>
  <si>
    <t>07:00-21:30</t>
  </si>
  <si>
    <t>Sichuan Cuisine (FOODIUM)</t>
  </si>
  <si>
    <t>大川小館 (堂前食坊)</t>
  </si>
  <si>
    <t>大川小馆 (堂前食坊)</t>
  </si>
  <si>
    <t>Sinsa Eat (FOODIUM)</t>
  </si>
  <si>
    <t>新沙 (堂前食坊)</t>
  </si>
  <si>
    <t>09:00-22:30</t>
  </si>
  <si>
    <t>08:00-20:00</t>
  </si>
  <si>
    <t>11:00-21:30</t>
  </si>
  <si>
    <t>"image_en": "/res/media/app/shop/</t>
  </si>
  <si>
    <t>"image_tc": "/res/media/app/shop/</t>
  </si>
  <si>
    <t>"image_sc": "/res/media/app/shop/</t>
  </si>
  <si>
    <t>Output</t>
  </si>
  <si>
    <t>&lt;p class="sub-title"&gt;</t>
  </si>
  <si>
    <t>&lt;div class="item-label"&gt;</t>
  </si>
  <si>
    <t>&lt;p class="info"&gt;</t>
  </si>
  <si>
    <t>&lt;p&gt;</t>
  </si>
  <si>
    <t>Output - TC</t>
  </si>
  <si>
    <t>Output - SC</t>
  </si>
  <si>
    <t>&lt;div class="image-container"&gt;&lt;img class="item-image" src="/res/media/app/shop/</t>
  </si>
  <si>
    <t>Output - EN</t>
  </si>
  <si>
    <t>B3 , WEK DF2 (近離港大堂 (入閘區))</t>
  </si>
  <si>
    <t>B2 , WEK DF3 (近抵港大堂 (入閘區))</t>
  </si>
  <si>
    <t>L1 , WEK L1-1 (近一樓 M 出口)</t>
  </si>
  <si>
    <t>B1M , WEK B1M-1 (近B1M 夾層)</t>
  </si>
  <si>
    <t>Accept Cash Coupon</t>
  </si>
  <si>
    <t>接受</t>
  </si>
  <si>
    <t>N</t>
  </si>
  <si>
    <t>不接受</t>
  </si>
  <si>
    <t>接受现金券</t>
  </si>
  <si>
    <t>接受現金券</t>
  </si>
  <si>
    <t>營業時間</t>
  </si>
  <si>
    <t>Opening Hours</t>
  </si>
  <si>
    <t>营业时间</t>
  </si>
  <si>
    <t>Mon-Sat &amp; Public Holidays: 08:00-21:00
Sun: 11:00-21:00</t>
  </si>
  <si>
    <t>星期一至六及公眾假期: 08:00-21:00
星期日: 11:00-21:00</t>
  </si>
  <si>
    <t>星期一至六及公众假期: 08:00-21:00
星期日: 11:00-21:00</t>
  </si>
  <si>
    <t>Mon-Fri: 09:00-17:00
Sat: 09:00-13:00
(Closed on Sunday &amp; Public Holidays)</t>
  </si>
  <si>
    <t>星期一至五: 09:00-17:00
星期六: 09:00-13:00
(星期日及公眾假期休息)</t>
  </si>
  <si>
    <t>星期一至五: 09:00-17:00
星期六: 09:00-13:00
(星期日及公众假期休息)</t>
  </si>
  <si>
    <t>Mon-Fri: 09:00-17:00
Sat: 09:00-13:00 (VTM)
(Closed on Sunday &amp; Public Holidays)
Mon-Sun: 06:00-24:00 (ATM)</t>
  </si>
  <si>
    <t xml:space="preserve">"business_hour_en": </t>
  </si>
  <si>
    <t xml:space="preserve">"business_hour_tc": </t>
  </si>
  <si>
    <t xml:space="preserve">"business_hour_sc": </t>
  </si>
  <si>
    <t>香港免税店</t>
  </si>
  <si>
    <t>香港免稅店</t>
  </si>
  <si>
    <t>2537-6995</t>
  </si>
  <si>
    <t>2791-2077</t>
  </si>
  <si>
    <t>2581-0525</t>
  </si>
  <si>
    <t>09:00-21:00</t>
  </si>
  <si>
    <t>06:30-21:00</t>
  </si>
  <si>
    <t>tourist-service-0923.jpg</t>
  </si>
  <si>
    <t>免税店</t>
  </si>
  <si>
    <t>Shopping</t>
  </si>
  <si>
    <t>購物指南</t>
  </si>
  <si>
    <t>购物指南</t>
  </si>
  <si>
    <t>Passenger Services</t>
  </si>
  <si>
    <t>旅客服務</t>
  </si>
  <si>
    <t>美食薈萃</t>
  </si>
  <si>
    <t>美食荟萃</t>
  </si>
  <si>
    <t>Provide comprehensive automated banking service including Cash withdrawal (HKD &amp; RMB), Cash deposit (HKD &amp; RMB), Transfer &amp; Bill payment.</t>
  </si>
  <si>
    <t>2668-2873</t>
  </si>
  <si>
    <t>Service included: Tours, Packages, Transportation tickets, Cruises, VISA and Tourism consulting services.</t>
  </si>
  <si>
    <t>GODIVA</t>
  </si>
  <si>
    <t>2362-0822</t>
  </si>
  <si>
    <t>Self-service banking services: Cash withdrawal,  fund transfer, account balance enquiry, bill payment services, Cash deposit &amp; Cheque deposit.</t>
  </si>
  <si>
    <t>Hotel in-town check-in | Luggage &amp; Transportation Service | General information enquiry.</t>
  </si>
  <si>
    <t>2189-5588</t>
  </si>
  <si>
    <t>2726-2733</t>
  </si>
  <si>
    <t>maxim’s cakes brings you delicious cakes &amp; bread using high quality ingredients and craftsmanship.</t>
  </si>
  <si>
    <t>以世界優質食材及師傅巧手工藝打造美味蛋糕麵包，分享味分享美。</t>
  </si>
  <si>
    <t>以世界优质食材及师傅巧手工艺打造美味蛋糕面包，分享味分享美。</t>
  </si>
  <si>
    <t>2702-3602</t>
  </si>
  <si>
    <t>08:00-22:00</t>
  </si>
  <si>
    <t>黑口袋銷售電子產品、旅遊產品、航拍、機械人以及智能生活產品。</t>
  </si>
  <si>
    <t>黑口袋销售电子产品、旅游产品、航拍、机械人以及智能生活产品。</t>
  </si>
  <si>
    <t>2911-4022</t>
  </si>
  <si>
    <t>Services: Priority Banking, Personal Banking, Digital Teller, Self-Service Banking.</t>
  </si>
  <si>
    <t>2726-1622</t>
  </si>
  <si>
    <t>2729-6266</t>
  </si>
  <si>
    <t>2744-5722</t>
  </si>
  <si>
    <t>售賣港鐵精品、車票及各旅遊景點門票等</t>
  </si>
  <si>
    <t>售卖港铁精品、车票及各旅游景点门票等</t>
  </si>
  <si>
    <t>2601-5138</t>
  </si>
  <si>
    <t>CMB Wing Lung Bank</t>
  </si>
  <si>
    <t>7-Eleven offers wide range of products and services that cater to your daily needs and indulgences.</t>
  </si>
  <si>
    <t>行李寄存服务: 07:00-23:00
自助储物柜: 06:00-24:00</t>
  </si>
  <si>
    <t>Manned Service: 07:00-23:00
Self-service lockers: 06:00-24:00</t>
  </si>
  <si>
    <t>行李寄存服務: 07:00-23:00
自助儲物櫃: 06:00-24:00</t>
  </si>
  <si>
    <t>&lt;div class="grid-detail-list"&gt;&lt;div class="item-container styled-text-wrapper"&gt;</t>
  </si>
  <si>
    <t>&lt;/div&gt;&lt;div class="item-content-container"&gt;</t>
  </si>
  <si>
    <t>&lt;/p&gt;&lt;div class="item-content"&gt;</t>
  </si>
  <si>
    <t>&lt;/div&gt;&lt;div class="content-row clearfix"&gt;&lt;span class="item-icon icon-s icon-inline ico-shop"&gt;&lt;/span&gt;</t>
  </si>
  <si>
    <t>&lt;/p&gt;&lt;/div&gt;&lt;div class="content-row clearfix"&gt;&lt;span class="item-icon icon-s icon-inline ico-opening-hour"&gt;&lt;/span&gt;</t>
  </si>
  <si>
    <t>&lt;/p&gt;&lt;/div&gt;&lt;div class="content-row clearfix"&gt;</t>
  </si>
  <si>
    <t>&lt;/p&gt;&lt;/div&gt;&lt;div class="content-row clearfix"&gt;&lt;span class="item-icon icon-s icon-inline ico-tel-no"&gt;&lt;/span&gt;</t>
  </si>
  <si>
    <t>&lt;/p&gt;&lt;/div&gt;&lt;/div&gt;&lt;/div&gt;&lt;/div&gt;&lt;/div&gt;</t>
  </si>
  <si>
    <t>Count</t>
  </si>
  <si>
    <t>TC (all)</t>
  </si>
  <si>
    <t>SC (all)</t>
  </si>
  <si>
    <t>EN (all)</t>
  </si>
  <si>
    <t>TC (duty-free-store)</t>
  </si>
  <si>
    <t>SC (duty-free-store)</t>
  </si>
  <si>
    <t>EN (duty-free-store)</t>
  </si>
  <si>
    <t>TC (information)</t>
  </si>
  <si>
    <t>SC (information)</t>
  </si>
  <si>
    <t>EN (information)</t>
  </si>
  <si>
    <t>TC (food)</t>
  </si>
  <si>
    <t>SC (food)</t>
  </si>
  <si>
    <t>EN (food)</t>
  </si>
  <si>
    <t>TC (customer-service)</t>
  </si>
  <si>
    <t>SC (customer-service)</t>
  </si>
  <si>
    <t>EN (customer-service)</t>
  </si>
  <si>
    <t>B1 , WEK B1-12 (Near Ticketing Concourse)</t>
  </si>
  <si>
    <t>B1 , WEK B1-12 (近售票大堂)</t>
  </si>
  <si>
    <t>B1 , WEK B1-13 (Near Ticketing Concourse)</t>
  </si>
  <si>
    <t>B1 , WEK B1-13 (近售票大堂)</t>
  </si>
  <si>
    <t>B1 , WEK B1-14 (Near Ticketing Concourse)</t>
  </si>
  <si>
    <t>B1 , WEK B1-14 (近售票大堂)</t>
  </si>
  <si>
    <t>B1 , WEK B1-15 (Near Ticketing Concourse)</t>
  </si>
  <si>
    <t>B1 , WEK B1-15 (近售票大堂)</t>
  </si>
  <si>
    <t>B1 , WEK B1-5 (Near Ticketing Concourse)</t>
  </si>
  <si>
    <t>B1 , WEK B1-5 (近售票大堂)</t>
  </si>
  <si>
    <t>B1 , WEK B1-10 (Near Ticketing Concourse)</t>
  </si>
  <si>
    <t>B1 , WEK B1-10 (近售票大堂)</t>
  </si>
  <si>
    <t>B1 , WEK B1-4 (Near Ticketing Concourse)</t>
  </si>
  <si>
    <t>B1 , WEK B1-4 (近售票大堂)</t>
  </si>
  <si>
    <t>B1 , WEK B1-7 (Near Ticketing Concourse)</t>
  </si>
  <si>
    <t>B1 , WEK B1-7 (近售票大堂)</t>
  </si>
  <si>
    <t>B1 , WEK B1-6 (Near Ticketing Concourse)</t>
  </si>
  <si>
    <t>B1 , WEK B1-6 (近售票大堂)</t>
  </si>
  <si>
    <t>B1 , WEK B1-9 (Near Ticketing Concourse)</t>
  </si>
  <si>
    <t>B1 , WEK B1-9 (近售票大堂)</t>
  </si>
  <si>
    <t>B1 , WEK B1-8 (Near Ticketing Concourse)</t>
  </si>
  <si>
    <t>B1 , WEK B1-8 (近售票大堂)</t>
  </si>
  <si>
    <t>B1 , WEK B1-11 (Near Ticketing Concourse)</t>
  </si>
  <si>
    <t>B1 , WEK B1-11 (近售票大堂)</t>
  </si>
  <si>
    <t>B1 , WEK B1-16 (Near Ticketing Concourse)</t>
  </si>
  <si>
    <t>B1 , WEK B1-16 (近售票大堂)</t>
  </si>
  <si>
    <t>Ticketing Concourse</t>
  </si>
  <si>
    <t>售票大堂</t>
  </si>
  <si>
    <t>06:45-21:00</t>
  </si>
  <si>
    <t>230 95555</t>
  </si>
  <si>
    <t>提供開立賬戶、財富管理、保險及自動櫃員機銀行服務。</t>
  </si>
  <si>
    <t>09:00-22:00</t>
  </si>
  <si>
    <t>招商永隆銀行有限公司</t>
  </si>
  <si>
    <t>招商永隆银行有限公司</t>
  </si>
  <si>
    <t>星期一至五: 09:00-17:00
星期六: 09:00-13:00 (個人視頻銀行服務) 
(星期日及公眾假期休息)
星期一至日: 06:00-24:00 (自動櫃員機服務)</t>
  </si>
  <si>
    <t>星期一至五: 09:00-17:00
星期六: 09:00-13:00 (个人视频银行服务)
(星期日及公众假期休息)
星期一至日: 06:00-24:00 (自动柜员机服务)</t>
  </si>
  <si>
    <t>disneyland_20181012.jpg</t>
  </si>
  <si>
    <t>cmb-wing-lung-bank_20181012.jpg</t>
  </si>
  <si>
    <t>08:00-19:00</t>
  </si>
  <si>
    <t>06:00-22:30</t>
  </si>
  <si>
    <t>2880-5115</t>
  </si>
  <si>
    <t>Chilli Sense (FOODIUM)</t>
  </si>
  <si>
    <t>巴椒線 (堂前食坊)</t>
  </si>
  <si>
    <t>巴椒线 (堂前食坊)</t>
  </si>
  <si>
    <t>Serving a variety of  Chilli Soup Rice Noodles</t>
  </si>
  <si>
    <t>麻辣米線</t>
  </si>
  <si>
    <t>Mon-Thu: 09:00-17:00
Fri: 09:00-17:30
Sat: 09:00-13:00
(Closed on Sunday &amp; Public Holidays)
Mon-Sun: 06:00-24:00 (ATM)</t>
  </si>
  <si>
    <t>星期一至四: 09:00-17:00
星期五: 09:00-17:30
星期六: 09:00-13:00
(星期日及公眾假期休息)
星期一至日: 06:00-24:00 (自助櫃員機)</t>
  </si>
  <si>
    <t>星期一至四: 09:00-17:00
星期五: 09:00-17:30
星期六: 09:00-13:00
(星期日及公众假期休息)
星期一至日: 06:00-24:00 (自助柜员机)</t>
  </si>
  <si>
    <t>Oishii Ichiban (FOODIUM)</t>
  </si>
  <si>
    <t>好味一番 (堂前食坊)</t>
  </si>
  <si>
    <t>Serving a variety of  Japanese Combo Meals</t>
  </si>
  <si>
    <t>日式定食</t>
  </si>
  <si>
    <t>2181-8888</t>
  </si>
  <si>
    <t>foodium-oishii-ichiban.jpg</t>
  </si>
  <si>
    <t>foodium-cafe-lung-shing_20181221.jpg</t>
  </si>
  <si>
    <t>foodium-chilli-sense.jpg</t>
  </si>
  <si>
    <t>foodium-nanyang-kitchen_20181221.jpg</t>
  </si>
  <si>
    <t>foodium-sichuan-cuisine_20181221.jpg</t>
  </si>
  <si>
    <t>foodium-sinsaeat_20181221.jpg</t>
  </si>
  <si>
    <t>WEK G-14</t>
  </si>
  <si>
    <t>G , WEK G-14 (Near Ground Level, Exit F)</t>
  </si>
  <si>
    <t>G , WEK G-14 (近地面 F 出口)</t>
  </si>
  <si>
    <t>WEK G-13</t>
  </si>
  <si>
    <t>G , WEK G-13 (Near Ground Level, Exit F)</t>
  </si>
  <si>
    <t>G , WEK G-13 (近地面 F 出口)</t>
  </si>
  <si>
    <t>Bee Cheng Hiang</t>
  </si>
  <si>
    <t>美珍香</t>
  </si>
  <si>
    <t>Ground Level, Exit F</t>
  </si>
  <si>
    <t>地面 F 出口</t>
  </si>
  <si>
    <t>Bee Cheng Hiang offers Singaporean BBQ meat and food products.</t>
  </si>
  <si>
    <t>美珍香提供新加坡地道BBQ肉類零食。</t>
  </si>
  <si>
    <t>美珍香提供新加坡地道BBQ肉类零食。</t>
  </si>
  <si>
    <t>Aji Ichiban</t>
  </si>
  <si>
    <t>優之良品</t>
  </si>
  <si>
    <t>优之良品</t>
  </si>
  <si>
    <t>Aji Ichiban offers candies, snacks and confectionary from all over the world.</t>
  </si>
  <si>
    <t>優之良品發售世界各地各種糖果、小食及糕點。</t>
  </si>
  <si>
    <t>优之良品发售世界各地各种糖果、小食及糕点。</t>
  </si>
  <si>
    <t>YoHou!</t>
  </si>
  <si>
    <t>譽峰國際</t>
  </si>
  <si>
    <t>誉峰国际</t>
  </si>
  <si>
    <t>YoHou! offers dehydrated health snack and olive juice.</t>
  </si>
  <si>
    <t>譽峰國際售賣健康小食及橄欖汁。</t>
  </si>
  <si>
    <t>誉峰国际售卖健康小食及橄榄汁。</t>
  </si>
  <si>
    <t>Tai Cheong Bakery</t>
  </si>
  <si>
    <t>泰昌餅家</t>
  </si>
  <si>
    <t>泰昌饼家</t>
  </si>
  <si>
    <t>Tai Cheong Bakery offers donut, Chinese puddings, Chinese wedding pastries, bakery and pre-packed snacks.</t>
  </si>
  <si>
    <t>泰昌餅家售賣沙翁、中式糕點、嫁囍禮餅、麵包及小食。</t>
  </si>
  <si>
    <t>泰昌饼家售卖沙翁，中式糕点，嫁囍礼饼，面包及小食。</t>
  </si>
  <si>
    <t>Sun Wah Herbs &amp; Medicines</t>
  </si>
  <si>
    <t>新華中西藥行</t>
  </si>
  <si>
    <t>新华中西药行</t>
  </si>
  <si>
    <t>Sun Wah Herbs &amp; Medicines offers Chinese Medicines and health products.</t>
  </si>
  <si>
    <t>新華中西藥行提供中藥及售賣有關健康產品。</t>
  </si>
  <si>
    <t>新华中西药行提供中药及售卖有关健康产品。</t>
  </si>
  <si>
    <t>Wai Yuen Tong</t>
  </si>
  <si>
    <t>位元堂</t>
  </si>
  <si>
    <t>Wai Yuen Tong offers medicinal and healthcare products.</t>
  </si>
  <si>
    <t>位元堂售賣藥物及保健產品。</t>
  </si>
  <si>
    <t>位元堂售卖药物及保健产品。</t>
  </si>
  <si>
    <t>CR Care</t>
  </si>
  <si>
    <t>華潤堂</t>
  </si>
  <si>
    <t>华润堂</t>
  </si>
  <si>
    <t>CR Care offers health care related products.</t>
  </si>
  <si>
    <t>華潤堂售賣健康及個人護理用品。</t>
  </si>
  <si>
    <t>华润堂售卖健康及个人护理用品。</t>
  </si>
  <si>
    <t>MediMark</t>
  </si>
  <si>
    <t>利康藥坊</t>
  </si>
  <si>
    <t>利康药坊</t>
  </si>
  <si>
    <t>MediMark offers Chinese Medicines and pharmaceutical products.</t>
  </si>
  <si>
    <t>利康藥坊售賣中草藥產品。</t>
  </si>
  <si>
    <t>利康药坊售卖中草药产品。</t>
  </si>
  <si>
    <t>pop_up_Bee_Cheng_Hiang.jpg</t>
  </si>
  <si>
    <t>pop_up_Aji_Ichiban.jpg</t>
  </si>
  <si>
    <t>pop_up_Tai_Cheong.jpg</t>
  </si>
  <si>
    <t>pop_up_Sun_Wah.jpg</t>
  </si>
  <si>
    <t>pop_up_CR_Care.jpg</t>
  </si>
  <si>
    <t>pop_up_Lee_Hong.jpg</t>
  </si>
  <si>
    <t>pop_up_YoHou.jpg</t>
  </si>
  <si>
    <t>Canton Canton (FOODIUM)</t>
  </si>
  <si>
    <t>粵粵小廚 (堂前食坊)</t>
  </si>
  <si>
    <t>粤粤小厨 (堂前食坊)</t>
  </si>
  <si>
    <t>Siu mei is a signature cuisine in Hong Kong. You can pair your roasted meat with rice, noodles or rice noodles at Canton Canton.</t>
  </si>
  <si>
    <t>燒味是香港的招牌菜。 您可以在粤粤小厨把燒味配上白飯、麵或米粉來享用這份地道美味。</t>
  </si>
  <si>
    <t>烧味是香港的招牌菜。您可以在粤粤小厨把烧味配上白饭、面或米粉来享用这份地道美味。</t>
  </si>
  <si>
    <t>08:00-20:30</t>
  </si>
  <si>
    <t>09:30-22:00</t>
  </si>
  <si>
    <t>10:00-19:00</t>
  </si>
  <si>
    <t>foodium-canton-canton.png</t>
  </si>
  <si>
    <t>pop_up_Wai_Yuen_Tong.jpg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</si>
</sst>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zoomScale="70" zoomScaleNormal="70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J58" sqref="J58"/>
    </sheetView>
  </sheetViews>
  <sheetFormatPr defaultRowHeight="15" x14ac:dyDescent="0.25"/>
  <cols>
    <col min="1" max="1" width="3.85546875" bestFit="1" customWidth="1"/>
    <col min="2" max="2" width="5.85546875" bestFit="1" customWidth="1"/>
    <col min="3" max="3" width="29.7109375" style="3" bestFit="1" customWidth="1"/>
    <col min="4" max="5" width="13.42578125" style="3" bestFit="1" customWidth="1"/>
    <col min="6" max="6" width="35.85546875" style="3" bestFit="1" customWidth="1"/>
    <col min="7" max="7" width="30.85546875" bestFit="1" customWidth="1"/>
    <col min="8" max="8" width="29" bestFit="1" customWidth="1"/>
    <col min="9" max="9" width="38.85546875" bestFit="1" customWidth="1"/>
    <col min="10" max="10" width="53.42578125" bestFit="1" customWidth="1"/>
    <col min="11" max="11" width="36.140625" bestFit="1" customWidth="1"/>
    <col min="12" max="12" width="35.7109375" bestFit="1" customWidth="1"/>
    <col min="13" max="13" width="15" bestFit="1" customWidth="1"/>
    <col min="14" max="14" width="50" bestFit="1" customWidth="1"/>
    <col min="15" max="15" width="41.28515625" bestFit="1" customWidth="1"/>
    <col min="16" max="16" width="40.85546875" bestFit="1" customWidth="1"/>
    <col min="17" max="17" width="50" bestFit="1" customWidth="1"/>
    <col min="18" max="18" width="33.140625" bestFit="1" customWidth="1"/>
    <col min="19" max="20" width="23.85546875" bestFit="1" customWidth="1"/>
    <col min="21" max="21" width="47.28515625" bestFit="1" customWidth="1"/>
    <col min="22" max="23" width="37.42578125" bestFit="1" customWidth="1"/>
    <col min="24" max="24" width="140" bestFit="1" customWidth="1"/>
    <col min="25" max="26" width="83.5703125" bestFit="1" customWidth="1"/>
  </cols>
  <sheetData>
    <row r="1" spans="1:29" x14ac:dyDescent="0.25">
      <c r="B1">
        <v>2</v>
      </c>
      <c r="C1" s="3">
        <v>3</v>
      </c>
      <c r="D1" s="3">
        <v>4</v>
      </c>
      <c r="E1" s="3">
        <v>5</v>
      </c>
      <c r="F1" s="3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</row>
    <row r="2" spans="1:29" x14ac:dyDescent="0.25">
      <c r="A2" t="s">
        <v>205</v>
      </c>
      <c r="B2" t="s">
        <v>312</v>
      </c>
      <c r="C2" s="3" t="s">
        <v>303</v>
      </c>
      <c r="D2" s="3" t="s">
        <v>304</v>
      </c>
      <c r="E2" s="3" t="s">
        <v>305</v>
      </c>
      <c r="F2" s="3" t="s">
        <v>361</v>
      </c>
      <c r="G2" t="s">
        <v>306</v>
      </c>
      <c r="H2" t="s">
        <v>311</v>
      </c>
      <c r="I2" t="s">
        <v>307</v>
      </c>
      <c r="J2" t="s">
        <v>308</v>
      </c>
      <c r="K2" t="s">
        <v>309</v>
      </c>
      <c r="L2" t="s">
        <v>310</v>
      </c>
      <c r="M2" t="s">
        <v>361</v>
      </c>
      <c r="N2" t="s">
        <v>192</v>
      </c>
      <c r="O2" t="s">
        <v>193</v>
      </c>
      <c r="P2" t="s">
        <v>194</v>
      </c>
      <c r="Q2" t="s">
        <v>195</v>
      </c>
      <c r="R2" t="s">
        <v>196</v>
      </c>
      <c r="S2" t="s">
        <v>197</v>
      </c>
      <c r="T2" t="s">
        <v>198</v>
      </c>
      <c r="U2" s="1" t="s">
        <v>432</v>
      </c>
      <c r="V2" t="s">
        <v>431</v>
      </c>
      <c r="W2" t="s">
        <v>433</v>
      </c>
      <c r="X2" t="s">
        <v>199</v>
      </c>
      <c r="Y2" t="s">
        <v>200</v>
      </c>
      <c r="Z2" t="s">
        <v>201</v>
      </c>
      <c r="AA2" t="s">
        <v>425</v>
      </c>
      <c r="AB2" t="s">
        <v>430</v>
      </c>
      <c r="AC2" t="s">
        <v>429</v>
      </c>
    </row>
    <row r="3" spans="1:29" x14ac:dyDescent="0.25">
      <c r="A3">
        <v>1</v>
      </c>
      <c r="B3" t="str">
        <f>VLOOKUP(I3,Sheet3!A:E,2,FALSE)</f>
        <v>DUF</v>
      </c>
      <c r="C3" s="3" t="str">
        <f>VLOOKUP(I3,Sheet3!A:E,3,FALSE)</f>
        <v>Duty Free</v>
      </c>
      <c r="D3" s="3" t="str">
        <f>VLOOKUP(I3,Sheet3!A:E,4,FALSE)</f>
        <v>免稅店</v>
      </c>
      <c r="E3" s="3" t="str">
        <f>VLOOKUP(I3,Sheet3!A:E,5,FALSE)</f>
        <v>免税店</v>
      </c>
      <c r="F3" s="3" t="s">
        <v>330</v>
      </c>
      <c r="G3" t="s">
        <v>210</v>
      </c>
      <c r="H3" t="s">
        <v>211</v>
      </c>
      <c r="I3" t="s">
        <v>212</v>
      </c>
      <c r="J3" t="s">
        <v>213</v>
      </c>
      <c r="K3" t="s">
        <v>328</v>
      </c>
      <c r="L3" t="s">
        <v>214</v>
      </c>
      <c r="N3" t="s">
        <v>0</v>
      </c>
      <c r="O3" t="s">
        <v>445</v>
      </c>
      <c r="P3" t="s">
        <v>444</v>
      </c>
      <c r="Q3" t="s">
        <v>362</v>
      </c>
      <c r="R3" t="s">
        <v>1</v>
      </c>
      <c r="S3" t="s">
        <v>2</v>
      </c>
      <c r="T3" t="s">
        <v>3</v>
      </c>
      <c r="U3" t="s">
        <v>386</v>
      </c>
      <c r="V3" t="s">
        <v>386</v>
      </c>
      <c r="W3" t="s">
        <v>386</v>
      </c>
      <c r="X3" t="s">
        <v>4</v>
      </c>
      <c r="Y3" t="s">
        <v>5</v>
      </c>
      <c r="Z3" t="s">
        <v>6</v>
      </c>
      <c r="AA3" t="s">
        <v>327</v>
      </c>
      <c r="AB3" t="s">
        <v>426</v>
      </c>
      <c r="AC3" t="s">
        <v>426</v>
      </c>
    </row>
    <row r="4" spans="1:29" x14ac:dyDescent="0.25">
      <c r="A4">
        <v>2</v>
      </c>
      <c r="B4" t="str">
        <f>VLOOKUP(I4,Sheet3!A:B,2,FALSE)</f>
        <v>DUF</v>
      </c>
      <c r="C4" s="3" t="str">
        <f>VLOOKUP(I4,Sheet3!A:E,3,FALSE)</f>
        <v>Duty Free</v>
      </c>
      <c r="D4" s="3" t="str">
        <f>VLOOKUP(I4,Sheet3!A:E,4,FALSE)</f>
        <v>免稅店</v>
      </c>
      <c r="E4" s="3" t="str">
        <f>VLOOKUP(I4,Sheet3!A:E,5,FALSE)</f>
        <v>免税店</v>
      </c>
      <c r="F4" s="3" t="s">
        <v>330</v>
      </c>
      <c r="G4" t="s">
        <v>210</v>
      </c>
      <c r="H4" t="s">
        <v>215</v>
      </c>
      <c r="I4" t="s">
        <v>212</v>
      </c>
      <c r="J4" t="s">
        <v>216</v>
      </c>
      <c r="K4" t="s">
        <v>421</v>
      </c>
      <c r="L4" t="s">
        <v>217</v>
      </c>
      <c r="N4" t="s">
        <v>0</v>
      </c>
      <c r="O4" t="s">
        <v>445</v>
      </c>
      <c r="P4" t="s">
        <v>444</v>
      </c>
      <c r="Q4" t="s">
        <v>362</v>
      </c>
      <c r="R4" t="s">
        <v>1</v>
      </c>
      <c r="S4" t="s">
        <v>2</v>
      </c>
      <c r="T4" t="s">
        <v>3</v>
      </c>
      <c r="U4" t="s">
        <v>386</v>
      </c>
      <c r="V4" t="s">
        <v>386</v>
      </c>
      <c r="W4" t="s">
        <v>386</v>
      </c>
      <c r="X4" t="s">
        <v>4</v>
      </c>
      <c r="Y4" t="s">
        <v>5</v>
      </c>
      <c r="Z4" t="s">
        <v>6</v>
      </c>
      <c r="AA4" t="s">
        <v>327</v>
      </c>
      <c r="AB4" t="s">
        <v>426</v>
      </c>
      <c r="AC4" t="s">
        <v>426</v>
      </c>
    </row>
    <row r="5" spans="1:29" x14ac:dyDescent="0.25">
      <c r="A5">
        <v>3</v>
      </c>
      <c r="B5" t="str">
        <f>VLOOKUP(I5,Sheet3!A:B,2,FALSE)</f>
        <v>DUF</v>
      </c>
      <c r="C5" s="3" t="str">
        <f>VLOOKUP(I5,Sheet3!A:E,3,FALSE)</f>
        <v>Duty Free</v>
      </c>
      <c r="D5" s="3" t="str">
        <f>VLOOKUP(I5,Sheet3!A:E,4,FALSE)</f>
        <v>免稅店</v>
      </c>
      <c r="E5" s="3" t="str">
        <f>VLOOKUP(I5,Sheet3!A:E,5,FALSE)</f>
        <v>免税店</v>
      </c>
      <c r="F5" s="3" t="s">
        <v>330</v>
      </c>
      <c r="G5" t="s">
        <v>218</v>
      </c>
      <c r="H5" t="s">
        <v>219</v>
      </c>
      <c r="I5" t="s">
        <v>212</v>
      </c>
      <c r="J5" t="s">
        <v>220</v>
      </c>
      <c r="K5" t="s">
        <v>422</v>
      </c>
      <c r="L5" t="s">
        <v>221</v>
      </c>
      <c r="N5" t="s">
        <v>0</v>
      </c>
      <c r="O5" t="s">
        <v>445</v>
      </c>
      <c r="P5" t="s">
        <v>444</v>
      </c>
      <c r="Q5" t="s">
        <v>362</v>
      </c>
      <c r="R5" t="s">
        <v>7</v>
      </c>
      <c r="S5" t="s">
        <v>8</v>
      </c>
      <c r="T5" t="s">
        <v>9</v>
      </c>
      <c r="U5" t="s">
        <v>386</v>
      </c>
      <c r="V5" t="s">
        <v>386</v>
      </c>
      <c r="W5" t="s">
        <v>386</v>
      </c>
      <c r="X5" t="s">
        <v>4</v>
      </c>
      <c r="Y5" t="s">
        <v>5</v>
      </c>
      <c r="Z5" t="s">
        <v>6</v>
      </c>
      <c r="AA5" t="s">
        <v>327</v>
      </c>
      <c r="AB5" t="s">
        <v>426</v>
      </c>
      <c r="AC5" t="s">
        <v>426</v>
      </c>
    </row>
    <row r="6" spans="1:29" x14ac:dyDescent="0.25">
      <c r="A6">
        <v>4</v>
      </c>
      <c r="B6" t="str">
        <f>VLOOKUP(I6,Sheet3!A:B,2,FALSE)</f>
        <v>SHO</v>
      </c>
      <c r="C6" s="3" t="str">
        <f>VLOOKUP(I6,Sheet3!A:E,3,FALSE)</f>
        <v>Shopping</v>
      </c>
      <c r="D6" s="3" t="str">
        <f>VLOOKUP(I6,Sheet3!A:E,4,FALSE)</f>
        <v>購物指南</v>
      </c>
      <c r="E6" s="3" t="str">
        <f>VLOOKUP(I6,Sheet3!A:E,5,FALSE)</f>
        <v>购物指南</v>
      </c>
      <c r="F6" s="3" t="s">
        <v>332</v>
      </c>
      <c r="G6" t="s">
        <v>222</v>
      </c>
      <c r="H6" t="s">
        <v>223</v>
      </c>
      <c r="I6" t="s">
        <v>224</v>
      </c>
      <c r="J6" t="s">
        <v>513</v>
      </c>
      <c r="K6" t="s">
        <v>514</v>
      </c>
      <c r="L6" t="s">
        <v>514</v>
      </c>
      <c r="N6" t="s">
        <v>10</v>
      </c>
      <c r="O6" t="s">
        <v>11</v>
      </c>
      <c r="P6" t="s">
        <v>12</v>
      </c>
      <c r="Q6" t="s">
        <v>364</v>
      </c>
      <c r="R6" t="s">
        <v>539</v>
      </c>
      <c r="S6" t="s">
        <v>540</v>
      </c>
      <c r="T6" t="s">
        <v>540</v>
      </c>
      <c r="U6" t="s">
        <v>473</v>
      </c>
      <c r="V6" t="s">
        <v>473</v>
      </c>
      <c r="W6" t="s">
        <v>473</v>
      </c>
      <c r="X6" t="s">
        <v>15</v>
      </c>
      <c r="Y6" t="s">
        <v>16</v>
      </c>
      <c r="Z6" t="s">
        <v>17</v>
      </c>
      <c r="AA6" t="s">
        <v>327</v>
      </c>
      <c r="AB6" t="s">
        <v>426</v>
      </c>
      <c r="AC6" t="s">
        <v>426</v>
      </c>
    </row>
    <row r="7" spans="1:29" x14ac:dyDescent="0.25">
      <c r="A7">
        <v>5</v>
      </c>
      <c r="B7" t="str">
        <f>VLOOKUP(I7,Sheet3!A:B,2,FALSE)</f>
        <v>SHO</v>
      </c>
      <c r="C7" s="3" t="str">
        <f>VLOOKUP(I7,Sheet3!A:E,3,FALSE)</f>
        <v>Shopping</v>
      </c>
      <c r="D7" s="3" t="str">
        <f>VLOOKUP(I7,Sheet3!A:E,4,FALSE)</f>
        <v>購物指南</v>
      </c>
      <c r="E7" s="3" t="str">
        <f>VLOOKUP(I7,Sheet3!A:E,5,FALSE)</f>
        <v>购物指南</v>
      </c>
      <c r="F7" s="3" t="s">
        <v>332</v>
      </c>
      <c r="G7" t="s">
        <v>222</v>
      </c>
      <c r="H7" t="s">
        <v>225</v>
      </c>
      <c r="I7" t="s">
        <v>224</v>
      </c>
      <c r="J7" t="s">
        <v>515</v>
      </c>
      <c r="K7" t="s">
        <v>516</v>
      </c>
      <c r="L7" t="s">
        <v>516</v>
      </c>
      <c r="N7" t="s">
        <v>10</v>
      </c>
      <c r="O7" t="s">
        <v>11</v>
      </c>
      <c r="P7" t="s">
        <v>12</v>
      </c>
      <c r="Q7" t="s">
        <v>365</v>
      </c>
      <c r="R7" t="s">
        <v>539</v>
      </c>
      <c r="S7" t="s">
        <v>540</v>
      </c>
      <c r="T7" t="s">
        <v>540</v>
      </c>
      <c r="U7" t="s">
        <v>473</v>
      </c>
      <c r="V7" t="s">
        <v>473</v>
      </c>
      <c r="W7" t="s">
        <v>473</v>
      </c>
      <c r="X7" t="s">
        <v>15</v>
      </c>
      <c r="Y7" t="s">
        <v>16</v>
      </c>
      <c r="Z7" t="s">
        <v>17</v>
      </c>
      <c r="AA7" t="s">
        <v>327</v>
      </c>
      <c r="AB7" t="s">
        <v>426</v>
      </c>
      <c r="AC7" t="s">
        <v>426</v>
      </c>
    </row>
    <row r="8" spans="1:29" x14ac:dyDescent="0.25">
      <c r="A8">
        <v>6</v>
      </c>
      <c r="B8" t="str">
        <f>VLOOKUP(I8,Sheet3!A:B,2,FALSE)</f>
        <v>PAS</v>
      </c>
      <c r="C8" s="3" t="str">
        <f>VLOOKUP(I8,Sheet3!A:E,3,FALSE)</f>
        <v>Passenger Services</v>
      </c>
      <c r="D8" s="3" t="str">
        <f>VLOOKUP(I8,Sheet3!A:E,4,FALSE)</f>
        <v>旅客服務</v>
      </c>
      <c r="E8" s="3" t="str">
        <f>VLOOKUP(I8,Sheet3!A:E,5,FALSE)</f>
        <v>旅客服务</v>
      </c>
      <c r="F8" s="3" t="s">
        <v>333</v>
      </c>
      <c r="G8" t="s">
        <v>222</v>
      </c>
      <c r="H8" t="s">
        <v>226</v>
      </c>
      <c r="I8" t="s">
        <v>227</v>
      </c>
      <c r="J8" t="s">
        <v>517</v>
      </c>
      <c r="K8" t="s">
        <v>518</v>
      </c>
      <c r="L8" t="s">
        <v>518</v>
      </c>
      <c r="N8" t="s">
        <v>18</v>
      </c>
      <c r="O8" t="s">
        <v>19</v>
      </c>
      <c r="P8" t="s">
        <v>20</v>
      </c>
      <c r="Q8" t="s">
        <v>366</v>
      </c>
      <c r="R8" t="s">
        <v>539</v>
      </c>
      <c r="S8" t="s">
        <v>540</v>
      </c>
      <c r="T8" t="s">
        <v>540</v>
      </c>
      <c r="U8" t="s">
        <v>387</v>
      </c>
      <c r="V8" t="s">
        <v>387</v>
      </c>
      <c r="W8" t="s">
        <v>387</v>
      </c>
      <c r="X8" t="s">
        <v>460</v>
      </c>
      <c r="Y8" t="s">
        <v>21</v>
      </c>
      <c r="Z8" t="s">
        <v>22</v>
      </c>
      <c r="AA8" t="s">
        <v>427</v>
      </c>
      <c r="AB8" t="s">
        <v>428</v>
      </c>
      <c r="AC8" t="s">
        <v>428</v>
      </c>
    </row>
    <row r="9" spans="1:29" x14ac:dyDescent="0.25">
      <c r="A9">
        <v>7</v>
      </c>
      <c r="B9" t="str">
        <f>VLOOKUP(I9,Sheet3!A:B,2,FALSE)</f>
        <v>FNB</v>
      </c>
      <c r="C9" s="3" t="str">
        <f>VLOOKUP(I9,Sheet3!A:E,3,FALSE)</f>
        <v>Food &amp; Beverage</v>
      </c>
      <c r="D9" s="3" t="str">
        <f>VLOOKUP(I9,Sheet3!A:E,4,FALSE)</f>
        <v>美食薈萃</v>
      </c>
      <c r="E9" s="3" t="str">
        <f>VLOOKUP(I9,Sheet3!A:E,5,FALSE)</f>
        <v>美食荟萃</v>
      </c>
      <c r="F9" s="3" t="s">
        <v>567</v>
      </c>
      <c r="G9" t="s">
        <v>218</v>
      </c>
      <c r="H9" t="s">
        <v>229</v>
      </c>
      <c r="I9" t="s">
        <v>230</v>
      </c>
      <c r="J9" t="s">
        <v>231</v>
      </c>
      <c r="K9" t="s">
        <v>232</v>
      </c>
      <c r="L9" t="s">
        <v>232</v>
      </c>
      <c r="N9" t="s">
        <v>562</v>
      </c>
      <c r="O9" t="s">
        <v>563</v>
      </c>
      <c r="P9" t="s">
        <v>563</v>
      </c>
      <c r="Q9" t="s">
        <v>461</v>
      </c>
      <c r="R9" t="s">
        <v>23</v>
      </c>
      <c r="S9" t="s">
        <v>24</v>
      </c>
      <c r="T9" t="s">
        <v>24</v>
      </c>
      <c r="U9" t="s">
        <v>552</v>
      </c>
      <c r="V9" t="s">
        <v>552</v>
      </c>
      <c r="W9" t="s">
        <v>552</v>
      </c>
      <c r="X9" t="s">
        <v>564</v>
      </c>
      <c r="Y9" t="s">
        <v>565</v>
      </c>
      <c r="Z9" t="s">
        <v>565</v>
      </c>
      <c r="AA9" t="s">
        <v>327</v>
      </c>
      <c r="AB9" t="s">
        <v>426</v>
      </c>
      <c r="AC9" t="s">
        <v>426</v>
      </c>
    </row>
    <row r="10" spans="1:29" x14ac:dyDescent="0.25">
      <c r="A10">
        <v>8</v>
      </c>
      <c r="B10" t="str">
        <f>VLOOKUP(I10,Sheet3!A:B,2,FALSE)</f>
        <v>FNB</v>
      </c>
      <c r="C10" s="3" t="str">
        <f>VLOOKUP(I10,Sheet3!A:E,3,FALSE)</f>
        <v>Food &amp; Beverage</v>
      </c>
      <c r="D10" s="3" t="str">
        <f>VLOOKUP(I10,Sheet3!A:E,4,FALSE)</f>
        <v>美食薈萃</v>
      </c>
      <c r="E10" s="3" t="str">
        <f>VLOOKUP(I10,Sheet3!A:E,5,FALSE)</f>
        <v>美食荟萃</v>
      </c>
      <c r="F10" s="3" t="s">
        <v>643</v>
      </c>
      <c r="G10" t="s">
        <v>218</v>
      </c>
      <c r="H10" t="s">
        <v>229</v>
      </c>
      <c r="I10" t="s">
        <v>230</v>
      </c>
      <c r="J10" t="s">
        <v>231</v>
      </c>
      <c r="K10" t="s">
        <v>232</v>
      </c>
      <c r="L10" t="s">
        <v>232</v>
      </c>
      <c r="N10" t="s">
        <v>634</v>
      </c>
      <c r="O10" t="s">
        <v>635</v>
      </c>
      <c r="P10" t="s">
        <v>636</v>
      </c>
      <c r="Q10" t="s">
        <v>461</v>
      </c>
      <c r="R10" t="s">
        <v>23</v>
      </c>
      <c r="S10" t="s">
        <v>24</v>
      </c>
      <c r="T10" t="s">
        <v>24</v>
      </c>
      <c r="U10" t="s">
        <v>552</v>
      </c>
      <c r="V10" t="s">
        <v>552</v>
      </c>
      <c r="W10" t="s">
        <v>552</v>
      </c>
      <c r="X10" t="s">
        <v>637</v>
      </c>
      <c r="Y10" t="s">
        <v>638</v>
      </c>
      <c r="Z10" t="s">
        <v>639</v>
      </c>
      <c r="AA10" t="s">
        <v>327</v>
      </c>
      <c r="AB10" t="s">
        <v>426</v>
      </c>
      <c r="AC10" t="s">
        <v>426</v>
      </c>
    </row>
    <row r="11" spans="1:29" x14ac:dyDescent="0.25">
      <c r="A11">
        <v>9</v>
      </c>
      <c r="B11" t="str">
        <f>VLOOKUP(I11,Sheet3!A:B,2,FALSE)</f>
        <v>FNB</v>
      </c>
      <c r="C11" s="3" t="str">
        <f>VLOOKUP(I11,Sheet3!A:E,3,FALSE)</f>
        <v>Food &amp; Beverage</v>
      </c>
      <c r="D11" s="3" t="str">
        <f>VLOOKUP(I11,Sheet3!A:E,4,FALSE)</f>
        <v>美食薈萃</v>
      </c>
      <c r="E11" s="3" t="str">
        <f>VLOOKUP(I11,Sheet3!A:E,5,FALSE)</f>
        <v>美食荟萃</v>
      </c>
      <c r="F11" s="3" t="s">
        <v>568</v>
      </c>
      <c r="G11" t="s">
        <v>218</v>
      </c>
      <c r="H11" t="s">
        <v>229</v>
      </c>
      <c r="I11" t="s">
        <v>230</v>
      </c>
      <c r="J11" t="s">
        <v>231</v>
      </c>
      <c r="K11" t="s">
        <v>232</v>
      </c>
      <c r="L11" t="s">
        <v>232</v>
      </c>
      <c r="N11" t="s">
        <v>388</v>
      </c>
      <c r="O11" t="s">
        <v>389</v>
      </c>
      <c r="P11" t="s">
        <v>390</v>
      </c>
      <c r="Q11" t="s">
        <v>461</v>
      </c>
      <c r="R11" t="s">
        <v>23</v>
      </c>
      <c r="S11" t="s">
        <v>24</v>
      </c>
      <c r="T11" t="s">
        <v>24</v>
      </c>
      <c r="U11" t="s">
        <v>552</v>
      </c>
      <c r="V11" t="s">
        <v>552</v>
      </c>
      <c r="W11" t="s">
        <v>552</v>
      </c>
      <c r="X11" t="s">
        <v>25</v>
      </c>
      <c r="Y11" t="s">
        <v>26</v>
      </c>
      <c r="Z11" t="s">
        <v>27</v>
      </c>
      <c r="AA11" t="s">
        <v>327</v>
      </c>
      <c r="AB11" t="s">
        <v>426</v>
      </c>
      <c r="AC11" t="s">
        <v>426</v>
      </c>
    </row>
    <row r="12" spans="1:29" x14ac:dyDescent="0.25">
      <c r="A12">
        <v>10</v>
      </c>
      <c r="B12" t="str">
        <f>VLOOKUP(I12,Sheet3!A:B,2,FALSE)</f>
        <v>PAS</v>
      </c>
      <c r="C12" s="3" t="str">
        <f>VLOOKUP(I12,Sheet3!A:E,3,FALSE)</f>
        <v>Passenger Services</v>
      </c>
      <c r="D12" s="3" t="str">
        <f>VLOOKUP(I12,Sheet3!A:E,4,FALSE)</f>
        <v>旅客服務</v>
      </c>
      <c r="E12" s="3" t="str">
        <f>VLOOKUP(I12,Sheet3!A:E,5,FALSE)</f>
        <v>旅客服务</v>
      </c>
      <c r="F12" s="3" t="s">
        <v>334</v>
      </c>
      <c r="G12" t="s">
        <v>222</v>
      </c>
      <c r="H12" t="s">
        <v>233</v>
      </c>
      <c r="I12" t="s">
        <v>227</v>
      </c>
      <c r="J12" t="s">
        <v>519</v>
      </c>
      <c r="K12" t="s">
        <v>520</v>
      </c>
      <c r="L12" t="s">
        <v>520</v>
      </c>
      <c r="N12" t="s">
        <v>28</v>
      </c>
      <c r="O12" t="s">
        <v>29</v>
      </c>
      <c r="P12" t="s">
        <v>30</v>
      </c>
      <c r="Q12" t="s">
        <v>329</v>
      </c>
      <c r="R12" t="s">
        <v>539</v>
      </c>
      <c r="S12" t="s">
        <v>540</v>
      </c>
      <c r="T12" t="s">
        <v>540</v>
      </c>
      <c r="U12" t="s">
        <v>329</v>
      </c>
      <c r="V12" t="s">
        <v>329</v>
      </c>
      <c r="W12" t="s">
        <v>329</v>
      </c>
      <c r="AA12" t="s">
        <v>427</v>
      </c>
      <c r="AB12" t="s">
        <v>428</v>
      </c>
      <c r="AC12" t="s">
        <v>428</v>
      </c>
    </row>
    <row r="13" spans="1:29" x14ac:dyDescent="0.25">
      <c r="A13">
        <v>11</v>
      </c>
      <c r="B13" t="str">
        <f>VLOOKUP(I13,Sheet3!A:B,2,FALSE)</f>
        <v>PAS</v>
      </c>
      <c r="C13" s="3" t="str">
        <f>VLOOKUP(I13,Sheet3!A:E,3,FALSE)</f>
        <v>Passenger Services</v>
      </c>
      <c r="D13" s="3" t="str">
        <f>VLOOKUP(I13,Sheet3!A:E,4,FALSE)</f>
        <v>旅客服務</v>
      </c>
      <c r="E13" s="3" t="str">
        <f>VLOOKUP(I13,Sheet3!A:E,5,FALSE)</f>
        <v>旅客服务</v>
      </c>
      <c r="F13" s="3" t="s">
        <v>335</v>
      </c>
      <c r="G13" t="s">
        <v>218</v>
      </c>
      <c r="H13" t="s">
        <v>234</v>
      </c>
      <c r="I13" t="s">
        <v>227</v>
      </c>
      <c r="J13" t="s">
        <v>235</v>
      </c>
      <c r="K13" t="s">
        <v>236</v>
      </c>
      <c r="L13" t="s">
        <v>236</v>
      </c>
      <c r="N13" t="s">
        <v>31</v>
      </c>
      <c r="O13" t="s">
        <v>32</v>
      </c>
      <c r="P13" t="s">
        <v>33</v>
      </c>
      <c r="Q13" t="s">
        <v>367</v>
      </c>
      <c r="R13" t="s">
        <v>23</v>
      </c>
      <c r="S13" t="s">
        <v>24</v>
      </c>
      <c r="T13" t="s">
        <v>24</v>
      </c>
      <c r="U13" t="s">
        <v>551</v>
      </c>
      <c r="V13" t="s">
        <v>551</v>
      </c>
      <c r="W13" t="s">
        <v>551</v>
      </c>
      <c r="X13" t="s">
        <v>462</v>
      </c>
      <c r="Y13" t="s">
        <v>34</v>
      </c>
      <c r="Z13" t="s">
        <v>35</v>
      </c>
      <c r="AA13" t="s">
        <v>327</v>
      </c>
      <c r="AB13" t="s">
        <v>426</v>
      </c>
      <c r="AC13" t="s">
        <v>426</v>
      </c>
    </row>
    <row r="14" spans="1:29" x14ac:dyDescent="0.25">
      <c r="A14">
        <v>12</v>
      </c>
      <c r="B14" t="str">
        <f>VLOOKUP(I14,Sheet3!A:B,2,FALSE)</f>
        <v>FNB</v>
      </c>
      <c r="C14" s="3" t="str">
        <f>VLOOKUP(I14,Sheet3!A:E,3,FALSE)</f>
        <v>Food &amp; Beverage</v>
      </c>
      <c r="D14" s="3" t="str">
        <f>VLOOKUP(I14,Sheet3!A:E,4,FALSE)</f>
        <v>美食薈萃</v>
      </c>
      <c r="E14" s="3" t="str">
        <f>VLOOKUP(I14,Sheet3!A:E,5,FALSE)</f>
        <v>美食荟萃</v>
      </c>
      <c r="F14" s="3" t="s">
        <v>336</v>
      </c>
      <c r="G14" t="s">
        <v>222</v>
      </c>
      <c r="H14" t="s">
        <v>237</v>
      </c>
      <c r="I14" t="s">
        <v>230</v>
      </c>
      <c r="J14" t="s">
        <v>521</v>
      </c>
      <c r="K14" t="s">
        <v>522</v>
      </c>
      <c r="L14" t="s">
        <v>522</v>
      </c>
      <c r="N14" t="s">
        <v>36</v>
      </c>
      <c r="O14" t="s">
        <v>37</v>
      </c>
      <c r="P14" t="s">
        <v>37</v>
      </c>
      <c r="Q14" t="s">
        <v>553</v>
      </c>
      <c r="R14" t="s">
        <v>539</v>
      </c>
      <c r="S14" t="s">
        <v>540</v>
      </c>
      <c r="T14" t="s">
        <v>540</v>
      </c>
      <c r="U14" t="s">
        <v>407</v>
      </c>
      <c r="V14" t="s">
        <v>407</v>
      </c>
      <c r="W14" t="s">
        <v>407</v>
      </c>
      <c r="X14" t="s">
        <v>38</v>
      </c>
      <c r="Y14" t="s">
        <v>325</v>
      </c>
      <c r="Z14" t="s">
        <v>326</v>
      </c>
      <c r="AA14" t="s">
        <v>327</v>
      </c>
      <c r="AB14" t="s">
        <v>426</v>
      </c>
      <c r="AC14" t="s">
        <v>426</v>
      </c>
    </row>
    <row r="15" spans="1:29" x14ac:dyDescent="0.25">
      <c r="A15">
        <v>13</v>
      </c>
      <c r="B15" t="str">
        <f>VLOOKUP(I15,Sheet3!A:B,2,FALSE)</f>
        <v>SHO</v>
      </c>
      <c r="C15" s="3" t="str">
        <f>VLOOKUP(I15,Sheet3!A:E,3,FALSE)</f>
        <v>Shopping</v>
      </c>
      <c r="D15" s="3" t="str">
        <f>VLOOKUP(I15,Sheet3!A:E,4,FALSE)</f>
        <v>購物指南</v>
      </c>
      <c r="E15" s="3" t="str">
        <f>VLOOKUP(I15,Sheet3!A:E,5,FALSE)</f>
        <v>购物指南</v>
      </c>
      <c r="F15" s="3" t="s">
        <v>337</v>
      </c>
      <c r="G15" t="s">
        <v>218</v>
      </c>
      <c r="H15" t="s">
        <v>238</v>
      </c>
      <c r="I15" t="s">
        <v>224</v>
      </c>
      <c r="J15" t="s">
        <v>239</v>
      </c>
      <c r="K15" t="s">
        <v>240</v>
      </c>
      <c r="L15" t="s">
        <v>240</v>
      </c>
      <c r="N15" t="s">
        <v>39</v>
      </c>
      <c r="O15" t="s">
        <v>40</v>
      </c>
      <c r="P15" t="s">
        <v>40</v>
      </c>
      <c r="Q15" t="s">
        <v>368</v>
      </c>
      <c r="R15" t="s">
        <v>23</v>
      </c>
      <c r="S15" t="s">
        <v>24</v>
      </c>
      <c r="T15" t="s">
        <v>24</v>
      </c>
      <c r="U15" t="s">
        <v>391</v>
      </c>
      <c r="V15" t="s">
        <v>391</v>
      </c>
      <c r="W15" t="s">
        <v>391</v>
      </c>
      <c r="X15" t="s">
        <v>41</v>
      </c>
      <c r="Y15" t="s">
        <v>42</v>
      </c>
      <c r="Z15" t="s">
        <v>43</v>
      </c>
      <c r="AA15" t="s">
        <v>327</v>
      </c>
      <c r="AB15" t="s">
        <v>426</v>
      </c>
      <c r="AC15" t="s">
        <v>426</v>
      </c>
    </row>
    <row r="16" spans="1:29" ht="30" x14ac:dyDescent="0.25">
      <c r="A16">
        <v>14</v>
      </c>
      <c r="B16" t="str">
        <f>VLOOKUP(I16,Sheet3!A:B,2,FALSE)</f>
        <v>PAS</v>
      </c>
      <c r="C16" s="3" t="str">
        <f>VLOOKUP(I16,Sheet3!A:E,3,FALSE)</f>
        <v>Passenger Services</v>
      </c>
      <c r="D16" s="3" t="str">
        <f>VLOOKUP(I16,Sheet3!A:E,4,FALSE)</f>
        <v>旅客服務</v>
      </c>
      <c r="E16" s="3" t="str">
        <f>VLOOKUP(I16,Sheet3!A:E,5,FALSE)</f>
        <v>旅客服务</v>
      </c>
      <c r="F16" s="3" t="s">
        <v>338</v>
      </c>
      <c r="G16" t="s">
        <v>241</v>
      </c>
      <c r="H16" t="s">
        <v>242</v>
      </c>
      <c r="I16" t="s">
        <v>227</v>
      </c>
      <c r="J16" t="s">
        <v>243</v>
      </c>
      <c r="K16" t="s">
        <v>244</v>
      </c>
      <c r="L16" t="s">
        <v>244</v>
      </c>
      <c r="N16" t="s">
        <v>44</v>
      </c>
      <c r="O16" t="s">
        <v>45</v>
      </c>
      <c r="P16" t="s">
        <v>46</v>
      </c>
      <c r="Q16" t="s">
        <v>446</v>
      </c>
      <c r="R16" t="s">
        <v>47</v>
      </c>
      <c r="S16" t="s">
        <v>48</v>
      </c>
      <c r="T16" t="s">
        <v>48</v>
      </c>
      <c r="U16" s="1" t="s">
        <v>487</v>
      </c>
      <c r="V16" s="1" t="s">
        <v>488</v>
      </c>
      <c r="W16" s="1" t="s">
        <v>486</v>
      </c>
      <c r="X16" t="s">
        <v>49</v>
      </c>
      <c r="Y16" t="s">
        <v>50</v>
      </c>
      <c r="Z16" t="s">
        <v>51</v>
      </c>
      <c r="AA16" t="s">
        <v>327</v>
      </c>
      <c r="AB16" t="s">
        <v>426</v>
      </c>
      <c r="AC16" t="s">
        <v>426</v>
      </c>
    </row>
    <row r="17" spans="1:29" x14ac:dyDescent="0.25">
      <c r="A17">
        <v>15</v>
      </c>
      <c r="B17" t="str">
        <f>VLOOKUP(I17,Sheet3!A:B,2,FALSE)</f>
        <v>PAS</v>
      </c>
      <c r="C17" s="3" t="str">
        <f>VLOOKUP(I17,Sheet3!A:E,3,FALSE)</f>
        <v>Passenger Services</v>
      </c>
      <c r="D17" s="3" t="str">
        <f>VLOOKUP(I17,Sheet3!A:E,4,FALSE)</f>
        <v>旅客服務</v>
      </c>
      <c r="E17" s="3" t="str">
        <f>VLOOKUP(I17,Sheet3!A:E,5,FALSE)</f>
        <v>旅客服务</v>
      </c>
      <c r="F17" s="3" t="s">
        <v>339</v>
      </c>
      <c r="G17" t="s">
        <v>218</v>
      </c>
      <c r="H17" t="s">
        <v>245</v>
      </c>
      <c r="I17" t="s">
        <v>227</v>
      </c>
      <c r="J17" t="s">
        <v>246</v>
      </c>
      <c r="K17" t="s">
        <v>247</v>
      </c>
      <c r="L17" t="s">
        <v>247</v>
      </c>
      <c r="N17" t="s">
        <v>392</v>
      </c>
      <c r="O17" t="s">
        <v>52</v>
      </c>
      <c r="P17" t="s">
        <v>53</v>
      </c>
      <c r="Q17" t="s">
        <v>369</v>
      </c>
      <c r="R17" t="s">
        <v>23</v>
      </c>
      <c r="S17" t="s">
        <v>24</v>
      </c>
      <c r="T17" t="s">
        <v>24</v>
      </c>
      <c r="U17" t="s">
        <v>54</v>
      </c>
      <c r="V17" t="s">
        <v>54</v>
      </c>
      <c r="W17" t="s">
        <v>54</v>
      </c>
      <c r="X17" t="s">
        <v>55</v>
      </c>
      <c r="Y17" t="s">
        <v>56</v>
      </c>
      <c r="Z17" t="s">
        <v>57</v>
      </c>
      <c r="AA17" t="s">
        <v>427</v>
      </c>
      <c r="AB17" t="s">
        <v>428</v>
      </c>
      <c r="AC17" t="s">
        <v>428</v>
      </c>
    </row>
    <row r="18" spans="1:29" x14ac:dyDescent="0.25">
      <c r="A18">
        <v>16</v>
      </c>
      <c r="B18" t="str">
        <f>VLOOKUP(I18,Sheet3!A:B,2,FALSE)</f>
        <v>SHO</v>
      </c>
      <c r="C18" s="3" t="str">
        <f>VLOOKUP(I18,Sheet3!A:E,3,FALSE)</f>
        <v>Shopping</v>
      </c>
      <c r="D18" s="3" t="str">
        <f>VLOOKUP(I18,Sheet3!A:E,4,FALSE)</f>
        <v>購物指南</v>
      </c>
      <c r="E18" s="3" t="str">
        <f>VLOOKUP(I18,Sheet3!A:E,5,FALSE)</f>
        <v>购物指南</v>
      </c>
      <c r="F18" s="3" t="s">
        <v>340</v>
      </c>
      <c r="G18" t="s">
        <v>222</v>
      </c>
      <c r="H18" t="s">
        <v>248</v>
      </c>
      <c r="I18" t="s">
        <v>224</v>
      </c>
      <c r="J18" t="s">
        <v>523</v>
      </c>
      <c r="K18" t="s">
        <v>524</v>
      </c>
      <c r="L18" t="s">
        <v>524</v>
      </c>
      <c r="N18" t="s">
        <v>463</v>
      </c>
      <c r="O18" t="s">
        <v>463</v>
      </c>
      <c r="P18" t="s">
        <v>463</v>
      </c>
      <c r="Q18" t="s">
        <v>370</v>
      </c>
      <c r="R18" t="s">
        <v>539</v>
      </c>
      <c r="S18" t="s">
        <v>540</v>
      </c>
      <c r="T18" t="s">
        <v>540</v>
      </c>
      <c r="U18" t="s">
        <v>473</v>
      </c>
      <c r="V18" t="s">
        <v>473</v>
      </c>
      <c r="W18" t="s">
        <v>473</v>
      </c>
      <c r="X18" t="s">
        <v>58</v>
      </c>
      <c r="Y18" t="s">
        <v>59</v>
      </c>
      <c r="Z18" t="s">
        <v>60</v>
      </c>
      <c r="AA18" t="s">
        <v>327</v>
      </c>
      <c r="AB18" t="s">
        <v>426</v>
      </c>
      <c r="AC18" t="s">
        <v>426</v>
      </c>
    </row>
    <row r="19" spans="1:29" x14ac:dyDescent="0.25">
      <c r="A19">
        <v>17</v>
      </c>
      <c r="B19" t="str">
        <f>VLOOKUP(I19,Sheet3!A:B,2,FALSE)</f>
        <v>FNB</v>
      </c>
      <c r="C19" s="3" t="str">
        <f>VLOOKUP(I19,Sheet3!A:E,3,FALSE)</f>
        <v>Food &amp; Beverage</v>
      </c>
      <c r="D19" s="3" t="str">
        <f>VLOOKUP(I19,Sheet3!A:E,4,FALSE)</f>
        <v>美食薈萃</v>
      </c>
      <c r="E19" s="3" t="str">
        <f>VLOOKUP(I19,Sheet3!A:E,5,FALSE)</f>
        <v>美食荟萃</v>
      </c>
      <c r="F19" s="3" t="s">
        <v>569</v>
      </c>
      <c r="G19" t="s">
        <v>218</v>
      </c>
      <c r="H19" t="s">
        <v>229</v>
      </c>
      <c r="I19" t="s">
        <v>230</v>
      </c>
      <c r="J19" t="s">
        <v>231</v>
      </c>
      <c r="K19" t="s">
        <v>232</v>
      </c>
      <c r="L19" t="s">
        <v>232</v>
      </c>
      <c r="N19" t="s">
        <v>554</v>
      </c>
      <c r="O19" t="s">
        <v>555</v>
      </c>
      <c r="P19" t="s">
        <v>556</v>
      </c>
      <c r="Q19" t="s">
        <v>461</v>
      </c>
      <c r="R19" t="s">
        <v>23</v>
      </c>
      <c r="S19" t="s">
        <v>24</v>
      </c>
      <c r="T19" t="s">
        <v>24</v>
      </c>
      <c r="U19" t="s">
        <v>552</v>
      </c>
      <c r="V19" t="s">
        <v>552</v>
      </c>
      <c r="W19" t="s">
        <v>552</v>
      </c>
      <c r="X19" t="s">
        <v>557</v>
      </c>
      <c r="Y19" t="s">
        <v>558</v>
      </c>
      <c r="Z19" t="s">
        <v>558</v>
      </c>
      <c r="AA19" t="s">
        <v>327</v>
      </c>
      <c r="AB19" t="s">
        <v>426</v>
      </c>
      <c r="AC19" t="s">
        <v>426</v>
      </c>
    </row>
    <row r="20" spans="1:29" ht="30" x14ac:dyDescent="0.25">
      <c r="A20">
        <v>18</v>
      </c>
      <c r="B20" t="str">
        <f>VLOOKUP(I20,Sheet3!A:B,2,FALSE)</f>
        <v>FNB</v>
      </c>
      <c r="C20" s="3" t="str">
        <f>VLOOKUP(I20,Sheet3!A:E,3,FALSE)</f>
        <v>Food &amp; Beverage</v>
      </c>
      <c r="D20" s="3" t="str">
        <f>VLOOKUP(I20,Sheet3!A:E,4,FALSE)</f>
        <v>美食薈萃</v>
      </c>
      <c r="E20" s="3" t="str">
        <f>VLOOKUP(I20,Sheet3!A:E,5,FALSE)</f>
        <v>美食荟萃</v>
      </c>
      <c r="F20" s="3" t="s">
        <v>341</v>
      </c>
      <c r="G20" t="s">
        <v>218</v>
      </c>
      <c r="H20" t="s">
        <v>249</v>
      </c>
      <c r="I20" t="s">
        <v>230</v>
      </c>
      <c r="J20" t="s">
        <v>250</v>
      </c>
      <c r="K20" t="s">
        <v>251</v>
      </c>
      <c r="L20" t="s">
        <v>251</v>
      </c>
      <c r="N20" t="s">
        <v>61</v>
      </c>
      <c r="O20" t="s">
        <v>62</v>
      </c>
      <c r="P20" t="s">
        <v>63</v>
      </c>
      <c r="Q20" t="s">
        <v>464</v>
      </c>
      <c r="R20" t="s">
        <v>23</v>
      </c>
      <c r="S20" t="s">
        <v>24</v>
      </c>
      <c r="T20" t="s">
        <v>24</v>
      </c>
      <c r="U20" s="1" t="s">
        <v>434</v>
      </c>
      <c r="V20" s="1" t="s">
        <v>435</v>
      </c>
      <c r="W20" s="1" t="s">
        <v>436</v>
      </c>
      <c r="X20" t="s">
        <v>64</v>
      </c>
      <c r="Y20" t="s">
        <v>65</v>
      </c>
      <c r="Z20" t="s">
        <v>66</v>
      </c>
      <c r="AA20" t="s">
        <v>327</v>
      </c>
      <c r="AB20" t="s">
        <v>426</v>
      </c>
      <c r="AC20" t="s">
        <v>426</v>
      </c>
    </row>
    <row r="21" spans="1:29" x14ac:dyDescent="0.25">
      <c r="A21">
        <v>19</v>
      </c>
      <c r="B21" t="str">
        <f>VLOOKUP(I21,Sheet3!A:B,2,FALSE)</f>
        <v>PAS</v>
      </c>
      <c r="C21" s="3" t="str">
        <f>VLOOKUP(I21,Sheet3!A:E,3,FALSE)</f>
        <v>Passenger Services</v>
      </c>
      <c r="D21" s="3" t="str">
        <f>VLOOKUP(I21,Sheet3!A:E,4,FALSE)</f>
        <v>旅客服務</v>
      </c>
      <c r="E21" s="3" t="str">
        <f>VLOOKUP(I21,Sheet3!A:E,5,FALSE)</f>
        <v>旅客服务</v>
      </c>
      <c r="F21" s="3" t="s">
        <v>342</v>
      </c>
      <c r="G21" t="s">
        <v>218</v>
      </c>
      <c r="H21" t="s">
        <v>252</v>
      </c>
      <c r="I21" t="s">
        <v>227</v>
      </c>
      <c r="J21" t="s">
        <v>253</v>
      </c>
      <c r="K21" t="s">
        <v>254</v>
      </c>
      <c r="L21" t="s">
        <v>254</v>
      </c>
      <c r="N21" t="s">
        <v>67</v>
      </c>
      <c r="O21" t="s">
        <v>68</v>
      </c>
      <c r="P21" t="s">
        <v>69</v>
      </c>
      <c r="Q21" t="s">
        <v>371</v>
      </c>
      <c r="R21" t="s">
        <v>23</v>
      </c>
      <c r="S21" t="s">
        <v>24</v>
      </c>
      <c r="T21" t="s">
        <v>24</v>
      </c>
      <c r="U21" t="s">
        <v>387</v>
      </c>
      <c r="V21" t="s">
        <v>387</v>
      </c>
      <c r="W21" t="s">
        <v>387</v>
      </c>
      <c r="X21" t="s">
        <v>465</v>
      </c>
      <c r="Y21" t="s">
        <v>323</v>
      </c>
      <c r="Z21" t="s">
        <v>324</v>
      </c>
      <c r="AA21" t="s">
        <v>427</v>
      </c>
      <c r="AB21" t="s">
        <v>428</v>
      </c>
      <c r="AC21" t="s">
        <v>428</v>
      </c>
    </row>
    <row r="22" spans="1:29" x14ac:dyDescent="0.25">
      <c r="A22">
        <v>20</v>
      </c>
      <c r="B22" t="str">
        <f>VLOOKUP(I22,Sheet3!A:B,2,FALSE)</f>
        <v>PAS</v>
      </c>
      <c r="C22" s="3" t="str">
        <f>VLOOKUP(I22,Sheet3!A:E,3,FALSE)</f>
        <v>Passenger Services</v>
      </c>
      <c r="D22" s="3" t="str">
        <f>VLOOKUP(I22,Sheet3!A:E,4,FALSE)</f>
        <v>旅客服務</v>
      </c>
      <c r="E22" s="3" t="str">
        <f>VLOOKUP(I22,Sheet3!A:E,5,FALSE)</f>
        <v>旅客服务</v>
      </c>
      <c r="F22" s="3" t="s">
        <v>549</v>
      </c>
      <c r="G22" t="s">
        <v>218</v>
      </c>
      <c r="H22" t="s">
        <v>255</v>
      </c>
      <c r="I22" t="s">
        <v>227</v>
      </c>
      <c r="J22" t="s">
        <v>256</v>
      </c>
      <c r="K22" t="s">
        <v>257</v>
      </c>
      <c r="L22" t="s">
        <v>257</v>
      </c>
      <c r="N22" t="s">
        <v>70</v>
      </c>
      <c r="O22" t="s">
        <v>393</v>
      </c>
      <c r="P22" t="s">
        <v>394</v>
      </c>
      <c r="Q22" t="s">
        <v>372</v>
      </c>
      <c r="R22" t="s">
        <v>23</v>
      </c>
      <c r="S22" t="s">
        <v>24</v>
      </c>
      <c r="T22" t="s">
        <v>24</v>
      </c>
      <c r="U22" t="s">
        <v>71</v>
      </c>
      <c r="V22" t="s">
        <v>71</v>
      </c>
      <c r="W22" t="s">
        <v>71</v>
      </c>
      <c r="X22" t="s">
        <v>466</v>
      </c>
      <c r="Y22" t="s">
        <v>72</v>
      </c>
      <c r="Z22" t="s">
        <v>73</v>
      </c>
      <c r="AA22" t="s">
        <v>427</v>
      </c>
      <c r="AB22" t="s">
        <v>428</v>
      </c>
      <c r="AC22" t="s">
        <v>428</v>
      </c>
    </row>
    <row r="23" spans="1:29" x14ac:dyDescent="0.25">
      <c r="A23">
        <v>21</v>
      </c>
      <c r="B23" t="str">
        <f>VLOOKUP(I23,Sheet3!A:B,2,FALSE)</f>
        <v>PAS</v>
      </c>
      <c r="C23" s="3" t="str">
        <f>VLOOKUP(I23,Sheet3!A:E,3,FALSE)</f>
        <v>Passenger Services</v>
      </c>
      <c r="D23" s="3" t="str">
        <f>VLOOKUP(I23,Sheet3!A:E,4,FALSE)</f>
        <v>旅客服務</v>
      </c>
      <c r="E23" s="3" t="str">
        <f>VLOOKUP(I23,Sheet3!A:E,5,FALSE)</f>
        <v>旅客服务</v>
      </c>
      <c r="F23" s="3" t="s">
        <v>343</v>
      </c>
      <c r="G23" t="s">
        <v>218</v>
      </c>
      <c r="H23" t="s">
        <v>258</v>
      </c>
      <c r="I23" t="s">
        <v>227</v>
      </c>
      <c r="J23" t="s">
        <v>259</v>
      </c>
      <c r="K23" t="s">
        <v>260</v>
      </c>
      <c r="L23" t="s">
        <v>260</v>
      </c>
      <c r="N23" t="s">
        <v>74</v>
      </c>
      <c r="O23" t="s">
        <v>75</v>
      </c>
      <c r="P23" t="s">
        <v>76</v>
      </c>
      <c r="Q23" t="s">
        <v>373</v>
      </c>
      <c r="R23" t="s">
        <v>23</v>
      </c>
      <c r="S23" t="s">
        <v>24</v>
      </c>
      <c r="T23" t="s">
        <v>24</v>
      </c>
      <c r="U23" t="s">
        <v>387</v>
      </c>
      <c r="V23" t="s">
        <v>387</v>
      </c>
      <c r="W23" t="s">
        <v>387</v>
      </c>
      <c r="X23" t="s">
        <v>77</v>
      </c>
      <c r="Y23" t="s">
        <v>78</v>
      </c>
      <c r="Z23" t="s">
        <v>79</v>
      </c>
      <c r="AA23" t="s">
        <v>427</v>
      </c>
      <c r="AB23" t="s">
        <v>428</v>
      </c>
      <c r="AC23" t="s">
        <v>428</v>
      </c>
    </row>
    <row r="24" spans="1:29" x14ac:dyDescent="0.25">
      <c r="A24">
        <v>22</v>
      </c>
      <c r="B24" t="str">
        <f>VLOOKUP(I24,Sheet3!A:B,2,FALSE)</f>
        <v>PAS</v>
      </c>
      <c r="C24" s="3" t="str">
        <f>VLOOKUP(I24,Sheet3!A:E,3,FALSE)</f>
        <v>Passenger Services</v>
      </c>
      <c r="D24" s="3" t="str">
        <f>VLOOKUP(I24,Sheet3!A:E,4,FALSE)</f>
        <v>旅客服務</v>
      </c>
      <c r="E24" s="3" t="str">
        <f>VLOOKUP(I24,Sheet3!A:E,5,FALSE)</f>
        <v>旅客服务</v>
      </c>
      <c r="F24" s="3" t="s">
        <v>344</v>
      </c>
      <c r="G24" t="s">
        <v>218</v>
      </c>
      <c r="H24" t="s">
        <v>261</v>
      </c>
      <c r="I24" t="s">
        <v>227</v>
      </c>
      <c r="J24" t="s">
        <v>262</v>
      </c>
      <c r="K24" t="s">
        <v>263</v>
      </c>
      <c r="L24" t="s">
        <v>263</v>
      </c>
      <c r="N24" t="s">
        <v>80</v>
      </c>
      <c r="O24" t="s">
        <v>81</v>
      </c>
      <c r="P24" t="s">
        <v>82</v>
      </c>
      <c r="Q24" t="s">
        <v>566</v>
      </c>
      <c r="R24" t="s">
        <v>23</v>
      </c>
      <c r="S24" t="s">
        <v>24</v>
      </c>
      <c r="T24" t="s">
        <v>24</v>
      </c>
      <c r="U24" t="s">
        <v>541</v>
      </c>
      <c r="V24" t="s">
        <v>541</v>
      </c>
      <c r="W24" t="s">
        <v>541</v>
      </c>
      <c r="X24" t="s">
        <v>83</v>
      </c>
      <c r="Y24" t="s">
        <v>84</v>
      </c>
      <c r="Z24" t="s">
        <v>85</v>
      </c>
      <c r="AA24" t="s">
        <v>427</v>
      </c>
      <c r="AB24" t="s">
        <v>428</v>
      </c>
      <c r="AC24" t="s">
        <v>428</v>
      </c>
    </row>
    <row r="25" spans="1:29" x14ac:dyDescent="0.25">
      <c r="A25">
        <v>23</v>
      </c>
      <c r="B25" t="str">
        <f>VLOOKUP(I25,Sheet3!A:B,2,FALSE)</f>
        <v>PAS</v>
      </c>
      <c r="C25" s="3" t="str">
        <f>VLOOKUP(I25,Sheet3!A:E,3,FALSE)</f>
        <v>Passenger Services</v>
      </c>
      <c r="D25" s="3" t="str">
        <f>VLOOKUP(I25,Sheet3!A:E,4,FALSE)</f>
        <v>旅客服務</v>
      </c>
      <c r="E25" s="3" t="str">
        <f>VLOOKUP(I25,Sheet3!A:E,5,FALSE)</f>
        <v>旅客服务</v>
      </c>
      <c r="F25" s="3" t="s">
        <v>345</v>
      </c>
      <c r="G25" t="s">
        <v>218</v>
      </c>
      <c r="H25" t="s">
        <v>264</v>
      </c>
      <c r="I25" t="s">
        <v>227</v>
      </c>
      <c r="J25" t="s">
        <v>265</v>
      </c>
      <c r="K25" t="s">
        <v>266</v>
      </c>
      <c r="L25" t="s">
        <v>266</v>
      </c>
      <c r="N25" t="s">
        <v>86</v>
      </c>
      <c r="O25" t="s">
        <v>87</v>
      </c>
      <c r="P25" t="s">
        <v>88</v>
      </c>
      <c r="Q25" t="s">
        <v>374</v>
      </c>
      <c r="R25" t="s">
        <v>23</v>
      </c>
      <c r="S25" t="s">
        <v>24</v>
      </c>
      <c r="T25" t="s">
        <v>24</v>
      </c>
      <c r="U25" t="s">
        <v>387</v>
      </c>
      <c r="V25" t="s">
        <v>387</v>
      </c>
      <c r="W25" t="s">
        <v>387</v>
      </c>
      <c r="X25" t="s">
        <v>89</v>
      </c>
      <c r="Y25" t="s">
        <v>90</v>
      </c>
      <c r="Z25" t="s">
        <v>91</v>
      </c>
      <c r="AA25" t="s">
        <v>427</v>
      </c>
      <c r="AB25" t="s">
        <v>428</v>
      </c>
      <c r="AC25" t="s">
        <v>428</v>
      </c>
    </row>
    <row r="26" spans="1:29" ht="75" x14ac:dyDescent="0.25">
      <c r="A26">
        <v>24</v>
      </c>
      <c r="B26" t="str">
        <f>VLOOKUP(I26,Sheet3!A:B,2,FALSE)</f>
        <v>PAS</v>
      </c>
      <c r="C26" s="3" t="str">
        <f>VLOOKUP(I26,Sheet3!A:E,3,FALSE)</f>
        <v>Passenger Services</v>
      </c>
      <c r="D26" s="3" t="str">
        <f>VLOOKUP(I26,Sheet3!A:E,4,FALSE)</f>
        <v>旅客服務</v>
      </c>
      <c r="E26" s="3" t="str">
        <f>VLOOKUP(I26,Sheet3!A:E,5,FALSE)</f>
        <v>旅客服务</v>
      </c>
      <c r="F26" s="3" t="s">
        <v>346</v>
      </c>
      <c r="G26" t="s">
        <v>267</v>
      </c>
      <c r="H26" t="s">
        <v>268</v>
      </c>
      <c r="I26" t="s">
        <v>227</v>
      </c>
      <c r="J26" t="s">
        <v>269</v>
      </c>
      <c r="K26" t="s">
        <v>423</v>
      </c>
      <c r="L26" t="s">
        <v>270</v>
      </c>
      <c r="N26" t="s">
        <v>92</v>
      </c>
      <c r="O26" t="s">
        <v>93</v>
      </c>
      <c r="P26" t="s">
        <v>94</v>
      </c>
      <c r="Q26" t="s">
        <v>467</v>
      </c>
      <c r="R26" t="s">
        <v>95</v>
      </c>
      <c r="S26" t="s">
        <v>96</v>
      </c>
      <c r="T26" t="s">
        <v>97</v>
      </c>
      <c r="U26" s="1" t="s">
        <v>559</v>
      </c>
      <c r="V26" s="1" t="s">
        <v>560</v>
      </c>
      <c r="W26" s="1" t="s">
        <v>561</v>
      </c>
      <c r="X26" t="s">
        <v>98</v>
      </c>
      <c r="Y26" t="s">
        <v>99</v>
      </c>
      <c r="Z26" t="s">
        <v>100</v>
      </c>
      <c r="AA26" t="s">
        <v>427</v>
      </c>
      <c r="AB26" t="s">
        <v>428</v>
      </c>
      <c r="AC26" t="s">
        <v>428</v>
      </c>
    </row>
    <row r="27" spans="1:29" x14ac:dyDescent="0.25">
      <c r="A27">
        <v>25</v>
      </c>
      <c r="B27" t="str">
        <f>VLOOKUP(I27,Sheet3!A:B,2,FALSE)</f>
        <v>SHO</v>
      </c>
      <c r="C27" s="3" t="str">
        <f>VLOOKUP(I27,Sheet3!A:E,3,FALSE)</f>
        <v>Shopping</v>
      </c>
      <c r="D27" s="3" t="str">
        <f>VLOOKUP(I27,Sheet3!A:E,4,FALSE)</f>
        <v>購物指南</v>
      </c>
      <c r="E27" s="3" t="str">
        <f>VLOOKUP(I27,Sheet3!A:E,5,FALSE)</f>
        <v>购物指南</v>
      </c>
      <c r="F27" s="3" t="s">
        <v>347</v>
      </c>
      <c r="G27" t="s">
        <v>222</v>
      </c>
      <c r="H27" t="s">
        <v>271</v>
      </c>
      <c r="I27" t="s">
        <v>224</v>
      </c>
      <c r="J27" t="s">
        <v>272</v>
      </c>
      <c r="K27" t="s">
        <v>273</v>
      </c>
      <c r="L27" t="s">
        <v>273</v>
      </c>
      <c r="N27" t="s">
        <v>101</v>
      </c>
      <c r="O27" t="s">
        <v>102</v>
      </c>
      <c r="P27" t="s">
        <v>103</v>
      </c>
      <c r="Q27" t="s">
        <v>447</v>
      </c>
      <c r="R27" t="s">
        <v>13</v>
      </c>
      <c r="S27" t="s">
        <v>14</v>
      </c>
      <c r="T27" t="s">
        <v>14</v>
      </c>
      <c r="U27" t="s">
        <v>395</v>
      </c>
      <c r="V27" t="s">
        <v>395</v>
      </c>
      <c r="W27" t="s">
        <v>395</v>
      </c>
      <c r="X27" t="s">
        <v>104</v>
      </c>
      <c r="Y27" t="s">
        <v>105</v>
      </c>
      <c r="Z27" t="s">
        <v>106</v>
      </c>
      <c r="AA27" t="s">
        <v>327</v>
      </c>
      <c r="AB27" t="s">
        <v>426</v>
      </c>
      <c r="AC27" t="s">
        <v>426</v>
      </c>
    </row>
    <row r="28" spans="1:29" x14ac:dyDescent="0.25">
      <c r="A28">
        <v>26</v>
      </c>
      <c r="B28" t="str">
        <f>VLOOKUP(I28,Sheet3!A:B,2,FALSE)</f>
        <v>FNB</v>
      </c>
      <c r="C28" s="3" t="str">
        <f>VLOOKUP(I28,Sheet3!A:E,3,FALSE)</f>
        <v>Food &amp; Beverage</v>
      </c>
      <c r="D28" s="3" t="str">
        <f>VLOOKUP(I28,Sheet3!A:E,4,FALSE)</f>
        <v>美食薈萃</v>
      </c>
      <c r="E28" s="3" t="str">
        <f>VLOOKUP(I28,Sheet3!A:E,5,FALSE)</f>
        <v>美食荟萃</v>
      </c>
      <c r="F28" s="3" t="s">
        <v>348</v>
      </c>
      <c r="G28" t="s">
        <v>222</v>
      </c>
      <c r="H28" t="s">
        <v>274</v>
      </c>
      <c r="I28" t="s">
        <v>230</v>
      </c>
      <c r="J28" t="s">
        <v>525</v>
      </c>
      <c r="K28" t="s">
        <v>526</v>
      </c>
      <c r="L28" t="s">
        <v>526</v>
      </c>
      <c r="N28" t="s">
        <v>107</v>
      </c>
      <c r="O28" t="s">
        <v>108</v>
      </c>
      <c r="P28" t="s">
        <v>109</v>
      </c>
      <c r="Q28" t="s">
        <v>448</v>
      </c>
      <c r="R28" t="s">
        <v>539</v>
      </c>
      <c r="S28" t="s">
        <v>540</v>
      </c>
      <c r="T28" t="s">
        <v>540</v>
      </c>
      <c r="U28" t="s">
        <v>640</v>
      </c>
      <c r="V28" t="s">
        <v>640</v>
      </c>
      <c r="W28" t="s">
        <v>640</v>
      </c>
      <c r="X28" t="s">
        <v>110</v>
      </c>
      <c r="Y28" t="s">
        <v>111</v>
      </c>
      <c r="Z28" t="s">
        <v>112</v>
      </c>
      <c r="AA28" t="s">
        <v>327</v>
      </c>
      <c r="AB28" t="s">
        <v>426</v>
      </c>
      <c r="AC28" t="s">
        <v>426</v>
      </c>
    </row>
    <row r="29" spans="1:29" x14ac:dyDescent="0.25">
      <c r="A29">
        <v>27</v>
      </c>
      <c r="B29" t="str">
        <f>VLOOKUP(I29,Sheet3!A:B,2,FALSE)</f>
        <v>FNB</v>
      </c>
      <c r="C29" s="3" t="str">
        <f>VLOOKUP(I29,Sheet3!A:E,3,FALSE)</f>
        <v>Food &amp; Beverage</v>
      </c>
      <c r="D29" s="3" t="str">
        <f>VLOOKUP(I29,Sheet3!A:E,4,FALSE)</f>
        <v>美食薈萃</v>
      </c>
      <c r="E29" s="3" t="str">
        <f>VLOOKUP(I29,Sheet3!A:E,5,FALSE)</f>
        <v>美食荟萃</v>
      </c>
      <c r="F29" s="3" t="s">
        <v>349</v>
      </c>
      <c r="G29" t="s">
        <v>222</v>
      </c>
      <c r="H29" t="s">
        <v>275</v>
      </c>
      <c r="I29" t="s">
        <v>230</v>
      </c>
      <c r="J29" t="s">
        <v>527</v>
      </c>
      <c r="K29" t="s">
        <v>528</v>
      </c>
      <c r="L29" t="s">
        <v>528</v>
      </c>
      <c r="N29" t="s">
        <v>113</v>
      </c>
      <c r="O29" t="s">
        <v>114</v>
      </c>
      <c r="P29" t="s">
        <v>115</v>
      </c>
      <c r="Q29" t="s">
        <v>468</v>
      </c>
      <c r="R29" t="s">
        <v>539</v>
      </c>
      <c r="S29" t="s">
        <v>540</v>
      </c>
      <c r="T29" t="s">
        <v>540</v>
      </c>
      <c r="U29" t="s">
        <v>400</v>
      </c>
      <c r="V29" t="s">
        <v>400</v>
      </c>
      <c r="W29" t="s">
        <v>400</v>
      </c>
      <c r="X29" t="s">
        <v>469</v>
      </c>
      <c r="Y29" t="s">
        <v>470</v>
      </c>
      <c r="Z29" t="s">
        <v>471</v>
      </c>
      <c r="AA29" t="s">
        <v>327</v>
      </c>
      <c r="AB29" t="s">
        <v>426</v>
      </c>
      <c r="AC29" t="s">
        <v>426</v>
      </c>
    </row>
    <row r="30" spans="1:29" x14ac:dyDescent="0.25">
      <c r="A30">
        <v>28</v>
      </c>
      <c r="B30" t="str">
        <f>VLOOKUP(I30,Sheet3!A:B,2,FALSE)</f>
        <v>FNB</v>
      </c>
      <c r="C30" s="3" t="str">
        <f>VLOOKUP(I30,Sheet3!A:E,3,FALSE)</f>
        <v>Food &amp; Beverage</v>
      </c>
      <c r="D30" s="3" t="str">
        <f>VLOOKUP(I30,Sheet3!A:E,4,FALSE)</f>
        <v>美食薈萃</v>
      </c>
      <c r="E30" s="3" t="str">
        <f>VLOOKUP(I30,Sheet3!A:E,5,FALSE)</f>
        <v>美食荟萃</v>
      </c>
      <c r="F30" s="3" t="s">
        <v>350</v>
      </c>
      <c r="G30" t="s">
        <v>222</v>
      </c>
      <c r="H30" t="s">
        <v>276</v>
      </c>
      <c r="I30" t="s">
        <v>230</v>
      </c>
      <c r="J30" t="s">
        <v>529</v>
      </c>
      <c r="K30" t="s">
        <v>530</v>
      </c>
      <c r="L30" t="s">
        <v>530</v>
      </c>
      <c r="N30" t="s">
        <v>116</v>
      </c>
      <c r="O30" t="s">
        <v>116</v>
      </c>
      <c r="P30" t="s">
        <v>116</v>
      </c>
      <c r="Q30" t="s">
        <v>472</v>
      </c>
      <c r="R30" t="s">
        <v>539</v>
      </c>
      <c r="S30" t="s">
        <v>540</v>
      </c>
      <c r="T30" t="s">
        <v>540</v>
      </c>
      <c r="U30" t="s">
        <v>396</v>
      </c>
      <c r="V30" t="s">
        <v>396</v>
      </c>
      <c r="W30" t="s">
        <v>396</v>
      </c>
      <c r="X30" t="s">
        <v>117</v>
      </c>
      <c r="Y30" t="s">
        <v>118</v>
      </c>
      <c r="Z30" t="s">
        <v>119</v>
      </c>
      <c r="AA30" t="s">
        <v>327</v>
      </c>
      <c r="AB30" t="s">
        <v>426</v>
      </c>
      <c r="AC30" t="s">
        <v>426</v>
      </c>
    </row>
    <row r="31" spans="1:29" x14ac:dyDescent="0.25">
      <c r="A31">
        <v>29</v>
      </c>
      <c r="B31" t="str">
        <f>VLOOKUP(I31,Sheet3!A:B,2,FALSE)</f>
        <v>FNB</v>
      </c>
      <c r="C31" s="3" t="str">
        <f>VLOOKUP(I31,Sheet3!A:E,3,FALSE)</f>
        <v>Food &amp; Beverage</v>
      </c>
      <c r="D31" s="3" t="str">
        <f>VLOOKUP(I31,Sheet3!A:E,4,FALSE)</f>
        <v>美食薈萃</v>
      </c>
      <c r="E31" s="3" t="str">
        <f>VLOOKUP(I31,Sheet3!A:E,5,FALSE)</f>
        <v>美食荟萃</v>
      </c>
      <c r="F31" s="3" t="s">
        <v>570</v>
      </c>
      <c r="G31" t="s">
        <v>218</v>
      </c>
      <c r="H31" t="s">
        <v>229</v>
      </c>
      <c r="I31" t="s">
        <v>230</v>
      </c>
      <c r="J31" t="s">
        <v>231</v>
      </c>
      <c r="K31" t="s">
        <v>232</v>
      </c>
      <c r="L31" t="s">
        <v>232</v>
      </c>
      <c r="N31" t="s">
        <v>397</v>
      </c>
      <c r="O31" t="s">
        <v>398</v>
      </c>
      <c r="P31" t="s">
        <v>399</v>
      </c>
      <c r="Q31" t="s">
        <v>468</v>
      </c>
      <c r="R31" t="s">
        <v>23</v>
      </c>
      <c r="S31" t="s">
        <v>24</v>
      </c>
      <c r="T31" t="s">
        <v>24</v>
      </c>
      <c r="U31" t="s">
        <v>552</v>
      </c>
      <c r="V31" t="s">
        <v>552</v>
      </c>
      <c r="W31" t="s">
        <v>552</v>
      </c>
      <c r="X31" t="s">
        <v>120</v>
      </c>
      <c r="Y31" t="s">
        <v>121</v>
      </c>
      <c r="Z31" t="s">
        <v>122</v>
      </c>
      <c r="AA31" t="s">
        <v>327</v>
      </c>
      <c r="AB31" t="s">
        <v>426</v>
      </c>
      <c r="AC31" t="s">
        <v>426</v>
      </c>
    </row>
    <row r="32" spans="1:29" x14ac:dyDescent="0.25">
      <c r="A32">
        <v>30</v>
      </c>
      <c r="B32" t="str">
        <f>VLOOKUP(I32,Sheet3!A:B,2,FALSE)</f>
        <v>SHO</v>
      </c>
      <c r="C32" s="3" t="str">
        <f>VLOOKUP(I32,Sheet3!A:E,3,FALSE)</f>
        <v>Shopping</v>
      </c>
      <c r="D32" s="3" t="str">
        <f>VLOOKUP(I32,Sheet3!A:E,4,FALSE)</f>
        <v>購物指南</v>
      </c>
      <c r="E32" s="3" t="str">
        <f>VLOOKUP(I32,Sheet3!A:E,5,FALSE)</f>
        <v>购物指南</v>
      </c>
      <c r="F32" s="3" t="s">
        <v>351</v>
      </c>
      <c r="G32" t="s">
        <v>222</v>
      </c>
      <c r="H32" t="s">
        <v>277</v>
      </c>
      <c r="I32" t="s">
        <v>224</v>
      </c>
      <c r="J32" t="s">
        <v>278</v>
      </c>
      <c r="K32" t="s">
        <v>279</v>
      </c>
      <c r="L32" t="s">
        <v>279</v>
      </c>
      <c r="N32" t="s">
        <v>123</v>
      </c>
      <c r="O32" t="s">
        <v>124</v>
      </c>
      <c r="P32" t="s">
        <v>125</v>
      </c>
      <c r="Q32" t="s">
        <v>375</v>
      </c>
      <c r="R32" t="s">
        <v>13</v>
      </c>
      <c r="S32" t="s">
        <v>14</v>
      </c>
      <c r="T32" t="s">
        <v>14</v>
      </c>
      <c r="U32" t="s">
        <v>641</v>
      </c>
      <c r="V32" t="s">
        <v>641</v>
      </c>
      <c r="W32" t="s">
        <v>641</v>
      </c>
      <c r="X32" t="s">
        <v>126</v>
      </c>
      <c r="Y32" t="s">
        <v>127</v>
      </c>
      <c r="Z32" t="s">
        <v>128</v>
      </c>
      <c r="AA32" t="s">
        <v>327</v>
      </c>
      <c r="AB32" t="s">
        <v>426</v>
      </c>
      <c r="AC32" t="s">
        <v>426</v>
      </c>
    </row>
    <row r="33" spans="1:29" x14ac:dyDescent="0.25">
      <c r="A33">
        <v>31</v>
      </c>
      <c r="B33" t="str">
        <f>VLOOKUP(I33,Sheet3!A:B,2,FALSE)</f>
        <v>SHO</v>
      </c>
      <c r="C33" s="3" t="str">
        <f>VLOOKUP(I33,Sheet3!A:E,3,FALSE)</f>
        <v>Shopping</v>
      </c>
      <c r="D33" s="3" t="str">
        <f>VLOOKUP(I33,Sheet3!A:E,4,FALSE)</f>
        <v>購物指南</v>
      </c>
      <c r="E33" s="3" t="str">
        <f>VLOOKUP(I33,Sheet3!A:E,5,FALSE)</f>
        <v>购物指南</v>
      </c>
      <c r="F33" s="3" t="s">
        <v>352</v>
      </c>
      <c r="G33" t="s">
        <v>222</v>
      </c>
      <c r="H33" t="s">
        <v>280</v>
      </c>
      <c r="I33" t="s">
        <v>224</v>
      </c>
      <c r="J33" t="s">
        <v>531</v>
      </c>
      <c r="K33" t="s">
        <v>532</v>
      </c>
      <c r="L33" t="s">
        <v>532</v>
      </c>
      <c r="N33" t="s">
        <v>129</v>
      </c>
      <c r="O33" t="s">
        <v>130</v>
      </c>
      <c r="P33" t="s">
        <v>130</v>
      </c>
      <c r="Q33" t="s">
        <v>376</v>
      </c>
      <c r="R33" t="s">
        <v>539</v>
      </c>
      <c r="S33" t="s">
        <v>540</v>
      </c>
      <c r="T33" t="s">
        <v>540</v>
      </c>
      <c r="U33" t="s">
        <v>544</v>
      </c>
      <c r="V33" t="s">
        <v>544</v>
      </c>
      <c r="W33" t="s">
        <v>544</v>
      </c>
      <c r="X33" t="s">
        <v>131</v>
      </c>
      <c r="Y33" t="s">
        <v>474</v>
      </c>
      <c r="Z33" t="s">
        <v>475</v>
      </c>
      <c r="AA33" t="s">
        <v>327</v>
      </c>
      <c r="AB33" t="s">
        <v>426</v>
      </c>
      <c r="AC33" t="s">
        <v>426</v>
      </c>
    </row>
    <row r="34" spans="1:29" x14ac:dyDescent="0.25">
      <c r="A34">
        <v>32</v>
      </c>
      <c r="B34" t="str">
        <f>VLOOKUP(I34,Sheet3!A:B,2,FALSE)</f>
        <v>SHO</v>
      </c>
      <c r="C34" s="3" t="str">
        <f>VLOOKUP(I34,Sheet3!A:E,3,FALSE)</f>
        <v>Shopping</v>
      </c>
      <c r="D34" s="3" t="str">
        <f>VLOOKUP(I34,Sheet3!A:E,4,FALSE)</f>
        <v>購物指南</v>
      </c>
      <c r="E34" s="3" t="str">
        <f>VLOOKUP(I34,Sheet3!A:E,5,FALSE)</f>
        <v>购物指南</v>
      </c>
      <c r="F34" s="3" t="s">
        <v>353</v>
      </c>
      <c r="G34" t="s">
        <v>222</v>
      </c>
      <c r="H34" t="s">
        <v>281</v>
      </c>
      <c r="I34" t="s">
        <v>224</v>
      </c>
      <c r="J34" t="s">
        <v>533</v>
      </c>
      <c r="K34" t="s">
        <v>534</v>
      </c>
      <c r="L34" t="s">
        <v>534</v>
      </c>
      <c r="N34" t="s">
        <v>132</v>
      </c>
      <c r="O34" t="s">
        <v>133</v>
      </c>
      <c r="P34" t="s">
        <v>133</v>
      </c>
      <c r="Q34" t="s">
        <v>476</v>
      </c>
      <c r="R34" t="s">
        <v>539</v>
      </c>
      <c r="S34" t="s">
        <v>540</v>
      </c>
      <c r="T34" t="s">
        <v>540</v>
      </c>
      <c r="U34" t="s">
        <v>449</v>
      </c>
      <c r="V34" t="s">
        <v>449</v>
      </c>
      <c r="W34" t="s">
        <v>449</v>
      </c>
      <c r="X34" t="s">
        <v>134</v>
      </c>
      <c r="Y34" t="s">
        <v>135</v>
      </c>
      <c r="Z34" t="s">
        <v>136</v>
      </c>
      <c r="AA34" t="s">
        <v>327</v>
      </c>
      <c r="AB34" t="s">
        <v>426</v>
      </c>
      <c r="AC34" t="s">
        <v>426</v>
      </c>
    </row>
    <row r="35" spans="1:29" x14ac:dyDescent="0.25">
      <c r="A35">
        <v>33</v>
      </c>
      <c r="B35" t="str">
        <f>VLOOKUP(I35,Sheet3!A:B,2,FALSE)</f>
        <v>FNB</v>
      </c>
      <c r="C35" s="3" t="str">
        <f>VLOOKUP(I35,Sheet3!A:E,3,FALSE)</f>
        <v>Food &amp; Beverage</v>
      </c>
      <c r="D35" s="3" t="str">
        <f>VLOOKUP(I35,Sheet3!A:E,4,FALSE)</f>
        <v>美食薈萃</v>
      </c>
      <c r="E35" s="3" t="str">
        <f>VLOOKUP(I35,Sheet3!A:E,5,FALSE)</f>
        <v>美食荟萃</v>
      </c>
      <c r="F35" s="3" t="s">
        <v>571</v>
      </c>
      <c r="G35" t="s">
        <v>218</v>
      </c>
      <c r="H35" t="s">
        <v>229</v>
      </c>
      <c r="I35" t="s">
        <v>230</v>
      </c>
      <c r="J35" t="s">
        <v>231</v>
      </c>
      <c r="K35" t="s">
        <v>232</v>
      </c>
      <c r="L35" t="s">
        <v>232</v>
      </c>
      <c r="N35" t="s">
        <v>401</v>
      </c>
      <c r="O35" t="s">
        <v>402</v>
      </c>
      <c r="P35" t="s">
        <v>403</v>
      </c>
      <c r="Q35" t="s">
        <v>468</v>
      </c>
      <c r="R35" t="s">
        <v>23</v>
      </c>
      <c r="S35" t="s">
        <v>24</v>
      </c>
      <c r="T35" t="s">
        <v>24</v>
      </c>
      <c r="U35" t="s">
        <v>552</v>
      </c>
      <c r="V35" t="s">
        <v>552</v>
      </c>
      <c r="W35" t="s">
        <v>552</v>
      </c>
      <c r="X35" t="s">
        <v>137</v>
      </c>
      <c r="Y35" t="s">
        <v>138</v>
      </c>
      <c r="Z35" t="s">
        <v>138</v>
      </c>
      <c r="AA35" t="s">
        <v>327</v>
      </c>
      <c r="AB35" t="s">
        <v>426</v>
      </c>
      <c r="AC35" t="s">
        <v>426</v>
      </c>
    </row>
    <row r="36" spans="1:29" x14ac:dyDescent="0.25">
      <c r="A36">
        <v>34</v>
      </c>
      <c r="B36" t="str">
        <f>VLOOKUP(I36,Sheet3!A:B,2,FALSE)</f>
        <v>FNB</v>
      </c>
      <c r="C36" s="3" t="str">
        <f>VLOOKUP(I36,Sheet3!A:E,3,FALSE)</f>
        <v>Food &amp; Beverage</v>
      </c>
      <c r="D36" s="3" t="str">
        <f>VLOOKUP(I36,Sheet3!A:E,4,FALSE)</f>
        <v>美食薈萃</v>
      </c>
      <c r="E36" s="3" t="str">
        <f>VLOOKUP(I36,Sheet3!A:E,5,FALSE)</f>
        <v>美食荟萃</v>
      </c>
      <c r="F36" s="3" t="s">
        <v>572</v>
      </c>
      <c r="G36" t="s">
        <v>218</v>
      </c>
      <c r="H36" t="s">
        <v>229</v>
      </c>
      <c r="I36" t="s">
        <v>230</v>
      </c>
      <c r="J36" t="s">
        <v>231</v>
      </c>
      <c r="K36" t="s">
        <v>232</v>
      </c>
      <c r="L36" t="s">
        <v>232</v>
      </c>
      <c r="N36" t="s">
        <v>404</v>
      </c>
      <c r="O36" t="s">
        <v>405</v>
      </c>
      <c r="P36" t="s">
        <v>405</v>
      </c>
      <c r="Q36" t="s">
        <v>468</v>
      </c>
      <c r="R36" t="s">
        <v>23</v>
      </c>
      <c r="S36" t="s">
        <v>24</v>
      </c>
      <c r="T36" t="s">
        <v>24</v>
      </c>
      <c r="U36" t="s">
        <v>552</v>
      </c>
      <c r="V36" t="s">
        <v>552</v>
      </c>
      <c r="W36" t="s">
        <v>552</v>
      </c>
      <c r="X36" t="s">
        <v>139</v>
      </c>
      <c r="Y36" t="s">
        <v>140</v>
      </c>
      <c r="Z36" t="s">
        <v>141</v>
      </c>
      <c r="AA36" t="s">
        <v>327</v>
      </c>
      <c r="AB36" t="s">
        <v>426</v>
      </c>
      <c r="AC36" t="s">
        <v>426</v>
      </c>
    </row>
    <row r="37" spans="1:29" ht="45" x14ac:dyDescent="0.25">
      <c r="A37">
        <v>35</v>
      </c>
      <c r="B37" t="str">
        <f>VLOOKUP(I37,Sheet3!A:B,2,FALSE)</f>
        <v>PAS</v>
      </c>
      <c r="C37" s="3" t="str">
        <f>VLOOKUP(I37,Sheet3!A:E,3,FALSE)</f>
        <v>Passenger Services</v>
      </c>
      <c r="D37" s="3" t="str">
        <f>VLOOKUP(I37,Sheet3!A:E,4,FALSE)</f>
        <v>旅客服務</v>
      </c>
      <c r="E37" s="3" t="str">
        <f>VLOOKUP(I37,Sheet3!A:E,5,FALSE)</f>
        <v>旅客服务</v>
      </c>
      <c r="F37" s="3" t="s">
        <v>354</v>
      </c>
      <c r="G37" t="s">
        <v>218</v>
      </c>
      <c r="H37" t="s">
        <v>282</v>
      </c>
      <c r="I37" t="s">
        <v>227</v>
      </c>
      <c r="J37" t="s">
        <v>283</v>
      </c>
      <c r="K37" t="s">
        <v>284</v>
      </c>
      <c r="L37" t="s">
        <v>284</v>
      </c>
      <c r="N37" t="s">
        <v>142</v>
      </c>
      <c r="O37" t="s">
        <v>143</v>
      </c>
      <c r="P37" t="s">
        <v>144</v>
      </c>
      <c r="Q37" t="s">
        <v>377</v>
      </c>
      <c r="R37" t="s">
        <v>23</v>
      </c>
      <c r="S37" t="s">
        <v>24</v>
      </c>
      <c r="T37" t="s">
        <v>24</v>
      </c>
      <c r="U37" s="1" t="s">
        <v>437</v>
      </c>
      <c r="V37" s="1" t="s">
        <v>438</v>
      </c>
      <c r="W37" s="1" t="s">
        <v>439</v>
      </c>
      <c r="X37" t="s">
        <v>477</v>
      </c>
      <c r="Y37" t="s">
        <v>145</v>
      </c>
      <c r="Z37" t="s">
        <v>146</v>
      </c>
      <c r="AA37" t="s">
        <v>427</v>
      </c>
      <c r="AB37" t="s">
        <v>428</v>
      </c>
      <c r="AC37" t="s">
        <v>428</v>
      </c>
    </row>
    <row r="38" spans="1:29" x14ac:dyDescent="0.25">
      <c r="A38">
        <v>36</v>
      </c>
      <c r="B38" t="str">
        <f>VLOOKUP(I38,Sheet3!A:B,2,FALSE)</f>
        <v>FNB</v>
      </c>
      <c r="C38" s="3" t="str">
        <f>VLOOKUP(I38,Sheet3!A:E,3,FALSE)</f>
        <v>Food &amp; Beverage</v>
      </c>
      <c r="D38" s="3" t="str">
        <f>VLOOKUP(I38,Sheet3!A:E,4,FALSE)</f>
        <v>美食薈萃</v>
      </c>
      <c r="E38" s="3" t="str">
        <f>VLOOKUP(I38,Sheet3!A:E,5,FALSE)</f>
        <v>美食荟萃</v>
      </c>
      <c r="F38" s="3" t="s">
        <v>355</v>
      </c>
      <c r="G38" t="s">
        <v>222</v>
      </c>
      <c r="H38" t="s">
        <v>275</v>
      </c>
      <c r="I38" t="s">
        <v>230</v>
      </c>
      <c r="J38" t="s">
        <v>527</v>
      </c>
      <c r="K38" t="s">
        <v>528</v>
      </c>
      <c r="L38" t="s">
        <v>528</v>
      </c>
      <c r="N38" t="s">
        <v>147</v>
      </c>
      <c r="O38" t="s">
        <v>148</v>
      </c>
      <c r="P38" t="s">
        <v>148</v>
      </c>
      <c r="Q38" t="s">
        <v>478</v>
      </c>
      <c r="R38" t="s">
        <v>539</v>
      </c>
      <c r="S38" t="s">
        <v>540</v>
      </c>
      <c r="T38" t="s">
        <v>540</v>
      </c>
      <c r="U38" t="s">
        <v>450</v>
      </c>
      <c r="V38" t="s">
        <v>450</v>
      </c>
      <c r="W38" t="s">
        <v>450</v>
      </c>
      <c r="X38" t="s">
        <v>149</v>
      </c>
      <c r="Y38" t="s">
        <v>150</v>
      </c>
      <c r="Z38" t="s">
        <v>151</v>
      </c>
      <c r="AA38" t="s">
        <v>327</v>
      </c>
      <c r="AB38" t="s">
        <v>426</v>
      </c>
      <c r="AC38" t="s">
        <v>426</v>
      </c>
    </row>
    <row r="39" spans="1:29" x14ac:dyDescent="0.25">
      <c r="A39">
        <v>37</v>
      </c>
      <c r="B39" t="str">
        <f>VLOOKUP(I39,Sheet3!A:B,2,FALSE)</f>
        <v>SHO</v>
      </c>
      <c r="C39" s="3" t="str">
        <f>VLOOKUP(I39,Sheet3!A:E,3,FALSE)</f>
        <v>Shopping</v>
      </c>
      <c r="D39" s="3" t="str">
        <f>VLOOKUP(I39,Sheet3!A:E,4,FALSE)</f>
        <v>購物指南</v>
      </c>
      <c r="E39" s="3" t="str">
        <f>VLOOKUP(I39,Sheet3!A:E,5,FALSE)</f>
        <v>购物指南</v>
      </c>
      <c r="F39" s="3" t="s">
        <v>356</v>
      </c>
      <c r="G39" t="s">
        <v>222</v>
      </c>
      <c r="H39" t="s">
        <v>285</v>
      </c>
      <c r="I39" t="s">
        <v>224</v>
      </c>
      <c r="J39" t="s">
        <v>535</v>
      </c>
      <c r="K39" t="s">
        <v>536</v>
      </c>
      <c r="L39" t="s">
        <v>536</v>
      </c>
      <c r="N39" t="s">
        <v>152</v>
      </c>
      <c r="O39" t="s">
        <v>152</v>
      </c>
      <c r="P39" t="s">
        <v>152</v>
      </c>
      <c r="Q39" t="s">
        <v>378</v>
      </c>
      <c r="R39" t="s">
        <v>539</v>
      </c>
      <c r="S39" t="s">
        <v>540</v>
      </c>
      <c r="T39" t="s">
        <v>540</v>
      </c>
      <c r="U39" t="s">
        <v>544</v>
      </c>
      <c r="V39" t="s">
        <v>544</v>
      </c>
      <c r="W39" t="s">
        <v>544</v>
      </c>
      <c r="X39" t="s">
        <v>153</v>
      </c>
      <c r="Y39" t="s">
        <v>154</v>
      </c>
      <c r="Z39" t="s">
        <v>155</v>
      </c>
      <c r="AA39" t="s">
        <v>327</v>
      </c>
      <c r="AB39" t="s">
        <v>426</v>
      </c>
      <c r="AC39" t="s">
        <v>426</v>
      </c>
    </row>
    <row r="40" spans="1:29" x14ac:dyDescent="0.25">
      <c r="A40">
        <v>38</v>
      </c>
      <c r="B40" t="str">
        <f>VLOOKUP(I40,Sheet3!A:B,2,FALSE)</f>
        <v>PAS</v>
      </c>
      <c r="C40" s="3" t="str">
        <f>VLOOKUP(I40,Sheet3!A:E,3,FALSE)</f>
        <v>Passenger Services</v>
      </c>
      <c r="D40" s="3" t="str">
        <f>VLOOKUP(I40,Sheet3!A:E,4,FALSE)</f>
        <v>旅客服務</v>
      </c>
      <c r="E40" s="3" t="str">
        <f>VLOOKUP(I40,Sheet3!A:E,5,FALSE)</f>
        <v>旅客服务</v>
      </c>
      <c r="F40" s="3" t="s">
        <v>357</v>
      </c>
      <c r="G40" t="s">
        <v>222</v>
      </c>
      <c r="H40" t="s">
        <v>286</v>
      </c>
      <c r="I40" t="s">
        <v>227</v>
      </c>
      <c r="J40" t="s">
        <v>537</v>
      </c>
      <c r="K40" t="s">
        <v>538</v>
      </c>
      <c r="L40" t="s">
        <v>538</v>
      </c>
      <c r="N40" t="s">
        <v>156</v>
      </c>
      <c r="O40" t="s">
        <v>157</v>
      </c>
      <c r="P40" t="s">
        <v>158</v>
      </c>
      <c r="Q40" t="s">
        <v>479</v>
      </c>
      <c r="R40" t="s">
        <v>539</v>
      </c>
      <c r="S40" t="s">
        <v>540</v>
      </c>
      <c r="T40" t="s">
        <v>540</v>
      </c>
      <c r="U40" t="s">
        <v>473</v>
      </c>
      <c r="V40" t="s">
        <v>473</v>
      </c>
      <c r="W40" t="s">
        <v>473</v>
      </c>
      <c r="X40" t="s">
        <v>159</v>
      </c>
      <c r="Y40" t="s">
        <v>160</v>
      </c>
      <c r="Z40" t="s">
        <v>161</v>
      </c>
      <c r="AA40" t="s">
        <v>327</v>
      </c>
      <c r="AB40" t="s">
        <v>426</v>
      </c>
      <c r="AC40" t="s">
        <v>426</v>
      </c>
    </row>
    <row r="41" spans="1:29" x14ac:dyDescent="0.25">
      <c r="A41">
        <v>39</v>
      </c>
      <c r="B41" t="str">
        <f>VLOOKUP(I41,Sheet3!A:B,2,FALSE)</f>
        <v>FNB</v>
      </c>
      <c r="C41" s="3" t="str">
        <f>VLOOKUP(I41,Sheet3!A:E,3,FALSE)</f>
        <v>Food &amp; Beverage</v>
      </c>
      <c r="D41" s="3" t="str">
        <f>VLOOKUP(I41,Sheet3!A:E,4,FALSE)</f>
        <v>美食薈萃</v>
      </c>
      <c r="E41" s="3" t="str">
        <f>VLOOKUP(I41,Sheet3!A:E,5,FALSE)</f>
        <v>美食荟萃</v>
      </c>
      <c r="F41" s="3" t="s">
        <v>358</v>
      </c>
      <c r="G41" t="s">
        <v>287</v>
      </c>
      <c r="H41" t="s">
        <v>288</v>
      </c>
      <c r="I41" t="s">
        <v>230</v>
      </c>
      <c r="J41" t="s">
        <v>289</v>
      </c>
      <c r="K41" t="s">
        <v>424</v>
      </c>
      <c r="L41" t="s">
        <v>290</v>
      </c>
      <c r="N41" t="s">
        <v>162</v>
      </c>
      <c r="O41" t="s">
        <v>163</v>
      </c>
      <c r="P41" t="s">
        <v>164</v>
      </c>
      <c r="Q41" t="s">
        <v>480</v>
      </c>
      <c r="R41" t="s">
        <v>165</v>
      </c>
      <c r="S41" t="s">
        <v>166</v>
      </c>
      <c r="T41" t="s">
        <v>167</v>
      </c>
      <c r="U41" t="s">
        <v>406</v>
      </c>
      <c r="V41" t="s">
        <v>406</v>
      </c>
      <c r="W41" t="s">
        <v>406</v>
      </c>
      <c r="X41" t="s">
        <v>168</v>
      </c>
      <c r="Y41" t="s">
        <v>169</v>
      </c>
      <c r="Z41" t="s">
        <v>170</v>
      </c>
      <c r="AA41" t="s">
        <v>327</v>
      </c>
      <c r="AB41" t="s">
        <v>426</v>
      </c>
      <c r="AC41" t="s">
        <v>426</v>
      </c>
    </row>
    <row r="42" spans="1:29" x14ac:dyDescent="0.25">
      <c r="A42">
        <v>40</v>
      </c>
      <c r="B42" t="str">
        <f>VLOOKUP(I42,Sheet3!A:B,2,FALSE)</f>
        <v>PAS</v>
      </c>
      <c r="C42" s="3" t="str">
        <f>VLOOKUP(I42,Sheet3!A:E,3,FALSE)</f>
        <v>Passenger Services</v>
      </c>
      <c r="D42" s="3" t="str">
        <f>VLOOKUP(I42,Sheet3!A:E,4,FALSE)</f>
        <v>旅客服務</v>
      </c>
      <c r="E42" s="3" t="str">
        <f>VLOOKUP(I42,Sheet3!A:E,5,FALSE)</f>
        <v>旅客服务</v>
      </c>
      <c r="F42" s="3" t="s">
        <v>451</v>
      </c>
      <c r="G42" t="s">
        <v>218</v>
      </c>
      <c r="H42" t="s">
        <v>291</v>
      </c>
      <c r="I42" t="s">
        <v>227</v>
      </c>
      <c r="J42" t="s">
        <v>292</v>
      </c>
      <c r="K42" t="s">
        <v>293</v>
      </c>
      <c r="L42" t="s">
        <v>293</v>
      </c>
      <c r="N42" t="s">
        <v>171</v>
      </c>
      <c r="O42" t="s">
        <v>172</v>
      </c>
      <c r="P42" t="s">
        <v>173</v>
      </c>
      <c r="Q42" t="s">
        <v>379</v>
      </c>
      <c r="R42" t="s">
        <v>23</v>
      </c>
      <c r="S42" t="s">
        <v>24</v>
      </c>
      <c r="T42" t="s">
        <v>24</v>
      </c>
      <c r="U42" t="s">
        <v>407</v>
      </c>
      <c r="V42" t="s">
        <v>407</v>
      </c>
      <c r="W42" t="s">
        <v>407</v>
      </c>
      <c r="X42" t="s">
        <v>174</v>
      </c>
      <c r="Y42" t="s">
        <v>481</v>
      </c>
      <c r="Z42" t="s">
        <v>482</v>
      </c>
      <c r="AA42" t="s">
        <v>327</v>
      </c>
      <c r="AB42" t="s">
        <v>426</v>
      </c>
      <c r="AC42" t="s">
        <v>426</v>
      </c>
    </row>
    <row r="43" spans="1:29" x14ac:dyDescent="0.25">
      <c r="A43">
        <v>41</v>
      </c>
      <c r="B43" t="str">
        <f>VLOOKUP(I43,Sheet3!A:B,2,FALSE)</f>
        <v>SHO</v>
      </c>
      <c r="C43" s="3" t="str">
        <f>VLOOKUP(I43,Sheet3!A:E,3,FALSE)</f>
        <v>Shopping</v>
      </c>
      <c r="D43" s="3" t="str">
        <f>VLOOKUP(I43,Sheet3!A:E,4,FALSE)</f>
        <v>購物指南</v>
      </c>
      <c r="E43" s="3" t="str">
        <f>VLOOKUP(I43,Sheet3!A:E,5,FALSE)</f>
        <v>购物指南</v>
      </c>
      <c r="F43" s="3" t="s">
        <v>359</v>
      </c>
      <c r="G43" t="s">
        <v>218</v>
      </c>
      <c r="H43" t="s">
        <v>294</v>
      </c>
      <c r="I43" t="s">
        <v>224</v>
      </c>
      <c r="J43" t="s">
        <v>295</v>
      </c>
      <c r="K43" t="s">
        <v>296</v>
      </c>
      <c r="L43" t="s">
        <v>296</v>
      </c>
      <c r="N43" t="s">
        <v>175</v>
      </c>
      <c r="O43" t="s">
        <v>176</v>
      </c>
      <c r="P43" t="s">
        <v>177</v>
      </c>
      <c r="Q43" t="s">
        <v>380</v>
      </c>
      <c r="R43" t="s">
        <v>23</v>
      </c>
      <c r="S43" t="s">
        <v>24</v>
      </c>
      <c r="T43" t="s">
        <v>24</v>
      </c>
      <c r="U43" t="s">
        <v>473</v>
      </c>
      <c r="V43" t="s">
        <v>473</v>
      </c>
      <c r="W43" t="s">
        <v>473</v>
      </c>
      <c r="X43" t="s">
        <v>178</v>
      </c>
      <c r="Y43" t="s">
        <v>179</v>
      </c>
      <c r="Z43" t="s">
        <v>180</v>
      </c>
      <c r="AA43" t="s">
        <v>327</v>
      </c>
      <c r="AB43" t="s">
        <v>426</v>
      </c>
      <c r="AC43" t="s">
        <v>426</v>
      </c>
    </row>
    <row r="44" spans="1:29" x14ac:dyDescent="0.25">
      <c r="A44">
        <v>42</v>
      </c>
      <c r="B44" t="str">
        <f>VLOOKUP(I44,Sheet3!A:B,2,FALSE)</f>
        <v>FNB</v>
      </c>
      <c r="C44" s="3" t="str">
        <f>VLOOKUP(I44,Sheet3!A:E,3,FALSE)</f>
        <v>Food &amp; Beverage</v>
      </c>
      <c r="D44" s="3" t="str">
        <f>VLOOKUP(I44,Sheet3!A:E,4,FALSE)</f>
        <v>美食薈萃</v>
      </c>
      <c r="E44" s="3" t="str">
        <f>VLOOKUP(I44,Sheet3!A:E,5,FALSE)</f>
        <v>美食荟萃</v>
      </c>
      <c r="F44" s="3" t="s">
        <v>360</v>
      </c>
      <c r="G44" t="s">
        <v>222</v>
      </c>
      <c r="H44" t="s">
        <v>275</v>
      </c>
      <c r="I44" t="s">
        <v>230</v>
      </c>
      <c r="J44" t="s">
        <v>527</v>
      </c>
      <c r="K44" t="s">
        <v>528</v>
      </c>
      <c r="L44" t="s">
        <v>528</v>
      </c>
      <c r="N44" t="s">
        <v>181</v>
      </c>
      <c r="O44" t="s">
        <v>182</v>
      </c>
      <c r="P44" t="s">
        <v>183</v>
      </c>
      <c r="Q44" t="s">
        <v>483</v>
      </c>
      <c r="R44" t="s">
        <v>539</v>
      </c>
      <c r="S44" t="s">
        <v>540</v>
      </c>
      <c r="T44" t="s">
        <v>540</v>
      </c>
      <c r="U44" t="s">
        <v>408</v>
      </c>
      <c r="V44" t="s">
        <v>408</v>
      </c>
      <c r="W44" t="s">
        <v>408</v>
      </c>
      <c r="X44" t="s">
        <v>184</v>
      </c>
      <c r="Y44" t="s">
        <v>185</v>
      </c>
      <c r="Z44" t="s">
        <v>186</v>
      </c>
      <c r="AA44" t="s">
        <v>327</v>
      </c>
      <c r="AB44" t="s">
        <v>426</v>
      </c>
      <c r="AC44" t="s">
        <v>426</v>
      </c>
    </row>
    <row r="45" spans="1:29" ht="90" x14ac:dyDescent="0.25">
      <c r="A45">
        <v>43</v>
      </c>
      <c r="B45" t="str">
        <f>VLOOKUP(I45,Sheet3!A:B,2,FALSE)</f>
        <v>PAS</v>
      </c>
      <c r="C45" s="3" t="str">
        <f>VLOOKUP(I45,Sheet3!A:E,3,FALSE)</f>
        <v>Passenger Services</v>
      </c>
      <c r="D45" s="3" t="str">
        <f>VLOOKUP(I45,Sheet3!A:E,4,FALSE)</f>
        <v>旅客服務</v>
      </c>
      <c r="E45" s="3" t="str">
        <f>VLOOKUP(I45,Sheet3!A:E,5,FALSE)</f>
        <v>旅客服务</v>
      </c>
      <c r="F45" s="3" t="s">
        <v>550</v>
      </c>
      <c r="G45" t="s">
        <v>241</v>
      </c>
      <c r="H45" t="s">
        <v>297</v>
      </c>
      <c r="I45" t="s">
        <v>227</v>
      </c>
      <c r="J45" t="s">
        <v>298</v>
      </c>
      <c r="K45" t="s">
        <v>299</v>
      </c>
      <c r="L45" t="s">
        <v>299</v>
      </c>
      <c r="N45" t="s">
        <v>484</v>
      </c>
      <c r="O45" t="s">
        <v>545</v>
      </c>
      <c r="P45" t="s">
        <v>546</v>
      </c>
      <c r="Q45" t="s">
        <v>542</v>
      </c>
      <c r="R45" t="s">
        <v>47</v>
      </c>
      <c r="S45" t="s">
        <v>48</v>
      </c>
      <c r="T45" t="s">
        <v>48</v>
      </c>
      <c r="U45" s="1" t="s">
        <v>440</v>
      </c>
      <c r="V45" s="1" t="s">
        <v>547</v>
      </c>
      <c r="W45" s="1" t="s">
        <v>548</v>
      </c>
      <c r="X45" t="s">
        <v>187</v>
      </c>
      <c r="Y45" t="s">
        <v>543</v>
      </c>
      <c r="Z45" t="s">
        <v>188</v>
      </c>
      <c r="AA45" t="s">
        <v>427</v>
      </c>
      <c r="AB45" t="s">
        <v>428</v>
      </c>
      <c r="AC45" t="s">
        <v>428</v>
      </c>
    </row>
    <row r="46" spans="1:29" x14ac:dyDescent="0.25">
      <c r="A46">
        <v>44</v>
      </c>
      <c r="B46" t="str">
        <f>VLOOKUP(I46,Sheet3!A:B,2,FALSE)</f>
        <v>SHO</v>
      </c>
      <c r="C46" s="3" t="str">
        <f>VLOOKUP(I46,Sheet3!A:E,3,FALSE)</f>
        <v>Shopping</v>
      </c>
      <c r="D46" s="3" t="str">
        <f>VLOOKUP(I46,Sheet3!A:E,4,FALSE)</f>
        <v>購物指南</v>
      </c>
      <c r="E46" s="3" t="str">
        <f>VLOOKUP(I46,Sheet3!A:E,5,FALSE)</f>
        <v>购物指南</v>
      </c>
      <c r="F46" s="3" t="s">
        <v>331</v>
      </c>
      <c r="G46" t="s">
        <v>222</v>
      </c>
      <c r="H46" t="s">
        <v>300</v>
      </c>
      <c r="I46" t="s">
        <v>224</v>
      </c>
      <c r="J46" t="s">
        <v>301</v>
      </c>
      <c r="K46" t="s">
        <v>302</v>
      </c>
      <c r="L46" t="s">
        <v>302</v>
      </c>
      <c r="N46" t="s">
        <v>189</v>
      </c>
      <c r="O46" t="s">
        <v>189</v>
      </c>
      <c r="P46" t="s">
        <v>189</v>
      </c>
      <c r="Q46" t="s">
        <v>363</v>
      </c>
      <c r="R46" t="s">
        <v>13</v>
      </c>
      <c r="S46" t="s">
        <v>14</v>
      </c>
      <c r="T46" t="s">
        <v>14</v>
      </c>
      <c r="U46" t="s">
        <v>391</v>
      </c>
      <c r="V46" t="s">
        <v>391</v>
      </c>
      <c r="W46" t="s">
        <v>391</v>
      </c>
      <c r="X46" t="s">
        <v>485</v>
      </c>
      <c r="Y46" t="s">
        <v>190</v>
      </c>
      <c r="Z46" t="s">
        <v>191</v>
      </c>
      <c r="AA46" t="s">
        <v>327</v>
      </c>
      <c r="AB46" t="s">
        <v>426</v>
      </c>
      <c r="AC46" t="s">
        <v>426</v>
      </c>
    </row>
    <row r="47" spans="1:29" x14ac:dyDescent="0.25">
      <c r="A47">
        <v>45</v>
      </c>
      <c r="B47" t="str">
        <f>VLOOKUP(I47,Sheet3!A:B,2,FALSE)</f>
        <v>SHO</v>
      </c>
      <c r="C47" s="3" t="str">
        <f>VLOOKUP(I47,Sheet3!A:E,3,FALSE)</f>
        <v>Shopping</v>
      </c>
      <c r="D47" s="3" t="str">
        <f>VLOOKUP(I47,Sheet3!A:E,4,FALSE)</f>
        <v>購物指南</v>
      </c>
      <c r="E47" s="3" t="str">
        <f>VLOOKUP(I47,Sheet3!A:E,5,FALSE)</f>
        <v>购物指南</v>
      </c>
      <c r="F47" s="3" t="s">
        <v>627</v>
      </c>
      <c r="G47" t="s">
        <v>241</v>
      </c>
      <c r="H47" t="s">
        <v>573</v>
      </c>
      <c r="I47" t="s">
        <v>224</v>
      </c>
      <c r="J47" t="s">
        <v>574</v>
      </c>
      <c r="K47" t="s">
        <v>575</v>
      </c>
      <c r="L47" t="s">
        <v>575</v>
      </c>
      <c r="N47" t="s">
        <v>579</v>
      </c>
      <c r="O47" t="s">
        <v>580</v>
      </c>
      <c r="P47" t="s">
        <v>580</v>
      </c>
      <c r="Q47" t="s">
        <v>329</v>
      </c>
      <c r="R47" t="s">
        <v>581</v>
      </c>
      <c r="S47" t="s">
        <v>582</v>
      </c>
      <c r="T47" t="s">
        <v>582</v>
      </c>
      <c r="U47" t="s">
        <v>71</v>
      </c>
      <c r="V47" t="s">
        <v>71</v>
      </c>
      <c r="W47" t="s">
        <v>71</v>
      </c>
      <c r="X47" t="s">
        <v>583</v>
      </c>
      <c r="Y47" t="s">
        <v>584</v>
      </c>
      <c r="Z47" t="s">
        <v>585</v>
      </c>
      <c r="AA47" t="s">
        <v>427</v>
      </c>
      <c r="AB47" t="s">
        <v>428</v>
      </c>
      <c r="AC47" t="s">
        <v>428</v>
      </c>
    </row>
    <row r="48" spans="1:29" x14ac:dyDescent="0.25">
      <c r="A48">
        <v>46</v>
      </c>
      <c r="B48" t="str">
        <f>VLOOKUP(I48,Sheet3!A:B,2,FALSE)</f>
        <v>SHO</v>
      </c>
      <c r="C48" s="3" t="str">
        <f>VLOOKUP(I48,Sheet3!A:E,3,FALSE)</f>
        <v>Shopping</v>
      </c>
      <c r="D48" s="3" t="str">
        <f>VLOOKUP(I48,Sheet3!A:E,4,FALSE)</f>
        <v>購物指南</v>
      </c>
      <c r="E48" s="3" t="str">
        <f>VLOOKUP(I48,Sheet3!A:E,5,FALSE)</f>
        <v>购物指南</v>
      </c>
      <c r="F48" s="3" t="s">
        <v>628</v>
      </c>
      <c r="G48" t="s">
        <v>241</v>
      </c>
      <c r="H48" t="s">
        <v>573</v>
      </c>
      <c r="I48" t="s">
        <v>224</v>
      </c>
      <c r="J48" t="s">
        <v>574</v>
      </c>
      <c r="K48" t="s">
        <v>575</v>
      </c>
      <c r="L48" t="s">
        <v>575</v>
      </c>
      <c r="N48" t="s">
        <v>586</v>
      </c>
      <c r="O48" t="s">
        <v>587</v>
      </c>
      <c r="P48" t="s">
        <v>588</v>
      </c>
      <c r="Q48" t="s">
        <v>329</v>
      </c>
      <c r="R48" t="s">
        <v>581</v>
      </c>
      <c r="S48" t="s">
        <v>582</v>
      </c>
      <c r="T48" t="s">
        <v>582</v>
      </c>
      <c r="U48" t="s">
        <v>449</v>
      </c>
      <c r="V48" t="s">
        <v>449</v>
      </c>
      <c r="W48" t="s">
        <v>449</v>
      </c>
      <c r="X48" t="s">
        <v>589</v>
      </c>
      <c r="Y48" t="s">
        <v>590</v>
      </c>
      <c r="Z48" t="s">
        <v>591</v>
      </c>
      <c r="AA48" t="s">
        <v>427</v>
      </c>
      <c r="AB48" t="s">
        <v>428</v>
      </c>
      <c r="AC48" t="s">
        <v>428</v>
      </c>
    </row>
    <row r="49" spans="1:29" x14ac:dyDescent="0.25">
      <c r="A49">
        <v>47</v>
      </c>
      <c r="B49" t="str">
        <f>VLOOKUP(I49,Sheet3!A:B,2,FALSE)</f>
        <v>SHO</v>
      </c>
      <c r="C49" s="3" t="str">
        <f>VLOOKUP(I49,Sheet3!A:E,3,FALSE)</f>
        <v>Shopping</v>
      </c>
      <c r="D49" s="3" t="str">
        <f>VLOOKUP(I49,Sheet3!A:E,4,FALSE)</f>
        <v>購物指南</v>
      </c>
      <c r="E49" s="3" t="str">
        <f>VLOOKUP(I49,Sheet3!A:E,5,FALSE)</f>
        <v>购物指南</v>
      </c>
      <c r="F49" s="3" t="s">
        <v>633</v>
      </c>
      <c r="G49" t="s">
        <v>241</v>
      </c>
      <c r="H49" t="s">
        <v>573</v>
      </c>
      <c r="I49" t="s">
        <v>224</v>
      </c>
      <c r="J49" t="s">
        <v>574</v>
      </c>
      <c r="K49" t="s">
        <v>575</v>
      </c>
      <c r="L49" t="s">
        <v>575</v>
      </c>
      <c r="N49" t="s">
        <v>592</v>
      </c>
      <c r="O49" t="s">
        <v>593</v>
      </c>
      <c r="P49" t="s">
        <v>594</v>
      </c>
      <c r="Q49" t="s">
        <v>329</v>
      </c>
      <c r="R49" t="s">
        <v>581</v>
      </c>
      <c r="S49" t="s">
        <v>582</v>
      </c>
      <c r="T49" t="s">
        <v>582</v>
      </c>
      <c r="U49" t="s">
        <v>449</v>
      </c>
      <c r="V49" t="s">
        <v>449</v>
      </c>
      <c r="W49" t="s">
        <v>449</v>
      </c>
      <c r="X49" t="s">
        <v>595</v>
      </c>
      <c r="Y49" t="s">
        <v>596</v>
      </c>
      <c r="Z49" t="s">
        <v>597</v>
      </c>
      <c r="AA49" t="s">
        <v>427</v>
      </c>
      <c r="AB49" t="s">
        <v>428</v>
      </c>
      <c r="AC49" t="s">
        <v>428</v>
      </c>
    </row>
    <row r="50" spans="1:29" x14ac:dyDescent="0.25">
      <c r="A50">
        <v>48</v>
      </c>
      <c r="B50" t="str">
        <f>VLOOKUP(I50,Sheet3!A:B,2,FALSE)</f>
        <v>SHO</v>
      </c>
      <c r="C50" s="3" t="str">
        <f>VLOOKUP(I50,Sheet3!A:E,3,FALSE)</f>
        <v>Shopping</v>
      </c>
      <c r="D50" s="3" t="str">
        <f>VLOOKUP(I50,Sheet3!A:E,4,FALSE)</f>
        <v>購物指南</v>
      </c>
      <c r="E50" s="3" t="str">
        <f>VLOOKUP(I50,Sheet3!A:E,5,FALSE)</f>
        <v>购物指南</v>
      </c>
      <c r="F50" s="3" t="s">
        <v>629</v>
      </c>
      <c r="G50" t="s">
        <v>241</v>
      </c>
      <c r="H50" t="s">
        <v>573</v>
      </c>
      <c r="I50" t="s">
        <v>224</v>
      </c>
      <c r="J50" t="s">
        <v>574</v>
      </c>
      <c r="K50" t="s">
        <v>575</v>
      </c>
      <c r="L50" t="s">
        <v>575</v>
      </c>
      <c r="N50" t="s">
        <v>598</v>
      </c>
      <c r="O50" t="s">
        <v>599</v>
      </c>
      <c r="P50" t="s">
        <v>600</v>
      </c>
      <c r="Q50" t="s">
        <v>329</v>
      </c>
      <c r="R50" t="s">
        <v>581</v>
      </c>
      <c r="S50" t="s">
        <v>582</v>
      </c>
      <c r="T50" t="s">
        <v>582</v>
      </c>
      <c r="U50" t="s">
        <v>449</v>
      </c>
      <c r="V50" t="s">
        <v>449</v>
      </c>
      <c r="W50" t="s">
        <v>449</v>
      </c>
      <c r="X50" t="s">
        <v>601</v>
      </c>
      <c r="Y50" t="s">
        <v>602</v>
      </c>
      <c r="Z50" t="s">
        <v>603</v>
      </c>
      <c r="AA50" t="s">
        <v>427</v>
      </c>
      <c r="AB50" t="s">
        <v>428</v>
      </c>
      <c r="AC50" t="s">
        <v>428</v>
      </c>
    </row>
    <row r="51" spans="1:29" x14ac:dyDescent="0.25">
      <c r="A51">
        <v>49</v>
      </c>
      <c r="B51" t="str">
        <f>VLOOKUP(I51,Sheet3!A:B,2,FALSE)</f>
        <v>SHO</v>
      </c>
      <c r="C51" s="3" t="str">
        <f>VLOOKUP(I51,Sheet3!A:E,3,FALSE)</f>
        <v>Shopping</v>
      </c>
      <c r="D51" s="3" t="str">
        <f>VLOOKUP(I51,Sheet3!A:E,4,FALSE)</f>
        <v>購物指南</v>
      </c>
      <c r="E51" s="3" t="str">
        <f>VLOOKUP(I51,Sheet3!A:E,5,FALSE)</f>
        <v>购物指南</v>
      </c>
      <c r="F51" s="3" t="s">
        <v>630</v>
      </c>
      <c r="G51" t="s">
        <v>241</v>
      </c>
      <c r="H51" t="s">
        <v>576</v>
      </c>
      <c r="I51" t="s">
        <v>224</v>
      </c>
      <c r="J51" t="s">
        <v>577</v>
      </c>
      <c r="K51" t="s">
        <v>578</v>
      </c>
      <c r="L51" t="s">
        <v>578</v>
      </c>
      <c r="N51" t="s">
        <v>604</v>
      </c>
      <c r="O51" t="s">
        <v>605</v>
      </c>
      <c r="P51" t="s">
        <v>606</v>
      </c>
      <c r="Q51" t="s">
        <v>329</v>
      </c>
      <c r="R51" t="s">
        <v>581</v>
      </c>
      <c r="S51" t="s">
        <v>582</v>
      </c>
      <c r="T51" t="s">
        <v>582</v>
      </c>
      <c r="U51" t="s">
        <v>642</v>
      </c>
      <c r="V51" t="s">
        <v>642</v>
      </c>
      <c r="W51" t="s">
        <v>642</v>
      </c>
      <c r="X51" t="s">
        <v>607</v>
      </c>
      <c r="Y51" t="s">
        <v>608</v>
      </c>
      <c r="Z51" t="s">
        <v>609</v>
      </c>
      <c r="AA51" t="s">
        <v>427</v>
      </c>
      <c r="AB51" t="s">
        <v>428</v>
      </c>
      <c r="AC51" t="s">
        <v>428</v>
      </c>
    </row>
    <row r="52" spans="1:29" x14ac:dyDescent="0.25">
      <c r="A52">
        <v>50</v>
      </c>
      <c r="B52" t="str">
        <f>VLOOKUP(I52,Sheet3!A:B,2,FALSE)</f>
        <v>SHO</v>
      </c>
      <c r="C52" s="3" t="str">
        <f>VLOOKUP(I52,Sheet3!A:E,3,FALSE)</f>
        <v>Shopping</v>
      </c>
      <c r="D52" s="3" t="str">
        <f>VLOOKUP(I52,Sheet3!A:E,4,FALSE)</f>
        <v>購物指南</v>
      </c>
      <c r="E52" s="3" t="str">
        <f>VLOOKUP(I52,Sheet3!A:E,5,FALSE)</f>
        <v>购物指南</v>
      </c>
      <c r="F52" s="3" t="s">
        <v>644</v>
      </c>
      <c r="G52" t="s">
        <v>241</v>
      </c>
      <c r="H52" t="s">
        <v>576</v>
      </c>
      <c r="I52" t="s">
        <v>224</v>
      </c>
      <c r="J52" t="s">
        <v>577</v>
      </c>
      <c r="K52" t="s">
        <v>578</v>
      </c>
      <c r="L52" t="s">
        <v>578</v>
      </c>
      <c r="N52" t="s">
        <v>610</v>
      </c>
      <c r="O52" t="s">
        <v>611</v>
      </c>
      <c r="P52" t="s">
        <v>611</v>
      </c>
      <c r="Q52" t="s">
        <v>329</v>
      </c>
      <c r="R52" t="s">
        <v>581</v>
      </c>
      <c r="S52" t="s">
        <v>582</v>
      </c>
      <c r="T52" t="s">
        <v>582</v>
      </c>
      <c r="U52" t="s">
        <v>642</v>
      </c>
      <c r="V52" t="s">
        <v>642</v>
      </c>
      <c r="W52" t="s">
        <v>642</v>
      </c>
      <c r="X52" t="s">
        <v>612</v>
      </c>
      <c r="Y52" t="s">
        <v>613</v>
      </c>
      <c r="Z52" t="s">
        <v>614</v>
      </c>
      <c r="AA52" t="s">
        <v>427</v>
      </c>
      <c r="AB52" t="s">
        <v>428</v>
      </c>
      <c r="AC52" t="s">
        <v>428</v>
      </c>
    </row>
    <row r="53" spans="1:29" x14ac:dyDescent="0.25">
      <c r="A53">
        <v>51</v>
      </c>
      <c r="B53" t="str">
        <f>VLOOKUP(I53,Sheet3!A:B,2,FALSE)</f>
        <v>SHO</v>
      </c>
      <c r="C53" s="3" t="str">
        <f>VLOOKUP(I53,Sheet3!A:E,3,FALSE)</f>
        <v>Shopping</v>
      </c>
      <c r="D53" s="3" t="str">
        <f>VLOOKUP(I53,Sheet3!A:E,4,FALSE)</f>
        <v>購物指南</v>
      </c>
      <c r="E53" s="3" t="str">
        <f>VLOOKUP(I53,Sheet3!A:E,5,FALSE)</f>
        <v>购物指南</v>
      </c>
      <c r="F53" s="3" t="s">
        <v>631</v>
      </c>
      <c r="G53" t="s">
        <v>241</v>
      </c>
      <c r="H53" t="s">
        <v>576</v>
      </c>
      <c r="I53" t="s">
        <v>224</v>
      </c>
      <c r="J53" t="s">
        <v>577</v>
      </c>
      <c r="K53" t="s">
        <v>578</v>
      </c>
      <c r="L53" t="s">
        <v>578</v>
      </c>
      <c r="N53" t="s">
        <v>615</v>
      </c>
      <c r="O53" t="s">
        <v>616</v>
      </c>
      <c r="P53" t="s">
        <v>617</v>
      </c>
      <c r="Q53" t="s">
        <v>329</v>
      </c>
      <c r="R53" t="s">
        <v>581</v>
      </c>
      <c r="S53" t="s">
        <v>582</v>
      </c>
      <c r="T53" t="s">
        <v>582</v>
      </c>
      <c r="U53" t="s">
        <v>642</v>
      </c>
      <c r="V53" t="s">
        <v>642</v>
      </c>
      <c r="W53" t="s">
        <v>642</v>
      </c>
      <c r="X53" t="s">
        <v>618</v>
      </c>
      <c r="Y53" t="s">
        <v>619</v>
      </c>
      <c r="Z53" t="s">
        <v>620</v>
      </c>
      <c r="AA53" t="s">
        <v>427</v>
      </c>
      <c r="AB53" t="s">
        <v>428</v>
      </c>
      <c r="AC53" t="s">
        <v>428</v>
      </c>
    </row>
    <row r="54" spans="1:29" x14ac:dyDescent="0.25">
      <c r="A54">
        <v>52</v>
      </c>
      <c r="B54" t="str">
        <f>VLOOKUP(I54,Sheet3!A:B,2,FALSE)</f>
        <v>SHO</v>
      </c>
      <c r="C54" s="3" t="str">
        <f>VLOOKUP(I54,Sheet3!A:E,3,FALSE)</f>
        <v>Shopping</v>
      </c>
      <c r="D54" s="3" t="str">
        <f>VLOOKUP(I54,Sheet3!A:E,4,FALSE)</f>
        <v>購物指南</v>
      </c>
      <c r="E54" s="3" t="str">
        <f>VLOOKUP(I54,Sheet3!A:E,5,FALSE)</f>
        <v>购物指南</v>
      </c>
      <c r="F54" s="3" t="s">
        <v>632</v>
      </c>
      <c r="G54" t="s">
        <v>241</v>
      </c>
      <c r="H54" t="s">
        <v>576</v>
      </c>
      <c r="I54" t="s">
        <v>224</v>
      </c>
      <c r="J54" t="s">
        <v>577</v>
      </c>
      <c r="K54" t="s">
        <v>578</v>
      </c>
      <c r="L54" t="s">
        <v>578</v>
      </c>
      <c r="N54" t="s">
        <v>621</v>
      </c>
      <c r="O54" t="s">
        <v>622</v>
      </c>
      <c r="P54" t="s">
        <v>623</v>
      </c>
      <c r="Q54" t="s">
        <v>329</v>
      </c>
      <c r="R54" t="s">
        <v>581</v>
      </c>
      <c r="S54" t="s">
        <v>582</v>
      </c>
      <c r="T54" t="s">
        <v>582</v>
      </c>
      <c r="U54" t="s">
        <v>642</v>
      </c>
      <c r="V54" t="s">
        <v>642</v>
      </c>
      <c r="W54" t="s">
        <v>642</v>
      </c>
      <c r="X54" t="s">
        <v>624</v>
      </c>
      <c r="Y54" t="s">
        <v>625</v>
      </c>
      <c r="Z54" t="s">
        <v>626</v>
      </c>
      <c r="AA54" t="s">
        <v>427</v>
      </c>
      <c r="AB54" t="s">
        <v>428</v>
      </c>
      <c r="AC54" t="s">
        <v>428</v>
      </c>
    </row>
  </sheetData>
  <autoFilter ref="A2:AC4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9"/>
  <sheetViews>
    <sheetView workbookViewId="0">
      <pane xSplit="1" ySplit="1" topLeftCell="B1068" activePane="bottomRight" state="frozen"/>
      <selection pane="topRight" activeCell="B1" sqref="B1"/>
      <selection pane="bottomLeft" activeCell="A2" sqref="A2"/>
      <selection pane="bottomRight" activeCell="C1085" sqref="C1085"/>
    </sheetView>
  </sheetViews>
  <sheetFormatPr defaultRowHeight="15" x14ac:dyDescent="0.25"/>
  <cols>
    <col min="2" max="2" width="34.28515625" bestFit="1" customWidth="1"/>
    <col min="3" max="3" width="147.85546875" bestFit="1" customWidth="1"/>
    <col min="4" max="4" width="74.5703125" customWidth="1"/>
    <col min="5" max="5" width="114.85546875" customWidth="1"/>
  </cols>
  <sheetData>
    <row r="1" spans="1:3" x14ac:dyDescent="0.25">
      <c r="A1" t="s">
        <v>205</v>
      </c>
      <c r="B1" t="s">
        <v>206</v>
      </c>
      <c r="C1" t="s">
        <v>412</v>
      </c>
    </row>
    <row r="2" spans="1:3" x14ac:dyDescent="0.25">
      <c r="A2">
        <f>ROUNDUP((ROW(C2)-1)/21,0)</f>
        <v>1</v>
      </c>
      <c r="B2" t="s">
        <v>202</v>
      </c>
      <c r="C2" t="str">
        <f t="shared" ref="C2:C23" si="0">B2</f>
        <v>{</v>
      </c>
    </row>
    <row r="3" spans="1:3" x14ac:dyDescent="0.25">
      <c r="A3">
        <f t="shared" ref="A3:A43" si="1">ROUNDUP((ROW(C3)-1)/21,0)</f>
        <v>1</v>
      </c>
      <c r="B3" t="s">
        <v>207</v>
      </c>
      <c r="C3" t="str">
        <f>CONCATENATE(B3,A3,",")</f>
        <v>"shop_id": 1,</v>
      </c>
    </row>
    <row r="4" spans="1:3" x14ac:dyDescent="0.25">
      <c r="A4">
        <f t="shared" si="1"/>
        <v>1</v>
      </c>
      <c r="B4" t="s">
        <v>313</v>
      </c>
      <c r="C4" t="str">
        <f>CONCATENATE(B4,"""",VLOOKUP(A4,Sheet1!A:AC,2,FALSE),""",")</f>
        <v>"category_id": "DUF",</v>
      </c>
    </row>
    <row r="5" spans="1:3" x14ac:dyDescent="0.25">
      <c r="A5">
        <f t="shared" si="1"/>
        <v>1</v>
      </c>
      <c r="B5" t="s">
        <v>409</v>
      </c>
      <c r="C5" t="str">
        <f>CONCATENATE(B5,VLOOKUP(A5,Sheet1!A:AC,6,FALSE),""",")</f>
        <v>"image_en": "/res/media/app/shop/hong-kong-duty-free.jpg",</v>
      </c>
    </row>
    <row r="6" spans="1:3" x14ac:dyDescent="0.25">
      <c r="A6">
        <f t="shared" si="1"/>
        <v>1</v>
      </c>
      <c r="B6" t="s">
        <v>410</v>
      </c>
      <c r="C6" t="str">
        <f>CONCATENATE(B6,VLOOKUP(A6,Sheet1!A:AC,6,FALSE),""",")</f>
        <v>"image_tc": "/res/media/app/shop/hong-kong-duty-free.jpg",</v>
      </c>
    </row>
    <row r="7" spans="1:3" x14ac:dyDescent="0.25">
      <c r="A7">
        <f t="shared" si="1"/>
        <v>1</v>
      </c>
      <c r="B7" t="s">
        <v>411</v>
      </c>
      <c r="C7" t="str">
        <f>CONCATENATE(B7,VLOOKUP(A7,Sheet1!A:AC,6,FALSE),""",")</f>
        <v>"image_sc": "/res/media/app/shop/hong-kong-duty-free.jpg",</v>
      </c>
    </row>
    <row r="8" spans="1:3" x14ac:dyDescent="0.25">
      <c r="A8">
        <f t="shared" si="1"/>
        <v>1</v>
      </c>
      <c r="B8" t="s">
        <v>314</v>
      </c>
      <c r="C8" t="str">
        <f>CONCATENATE(B8,"""",VLOOKUP(A8,Sheet1!A:AC,14,FALSE),""",")</f>
        <v>"name_en": "Hong Kong Duty Free",</v>
      </c>
    </row>
    <row r="9" spans="1:3" x14ac:dyDescent="0.25">
      <c r="A9">
        <f t="shared" si="1"/>
        <v>1</v>
      </c>
      <c r="B9" t="s">
        <v>315</v>
      </c>
      <c r="C9" t="str">
        <f>CONCATENATE(B9,"""",VLOOKUP(A9,Sheet1!A:AC,15,FALSE),""",")</f>
        <v>"name_tc": "香港免稅店",</v>
      </c>
    </row>
    <row r="10" spans="1:3" x14ac:dyDescent="0.25">
      <c r="A10">
        <f t="shared" si="1"/>
        <v>1</v>
      </c>
      <c r="B10" t="s">
        <v>316</v>
      </c>
      <c r="C10" t="str">
        <f>CONCATENATE(B10,"""",VLOOKUP(A10,Sheet1!A:AC,16,FALSE),""",")</f>
        <v>"name_sc": "香港免税店",</v>
      </c>
    </row>
    <row r="11" spans="1:3" x14ac:dyDescent="0.25">
      <c r="A11">
        <v>1</v>
      </c>
      <c r="B11" t="s">
        <v>317</v>
      </c>
      <c r="C11" t="str">
        <f>CONCATENATE(B11,"""",VLOOKUP(A11,Sheet1!A:AC,18,FALSE),""",")</f>
        <v>"location_en": "Departure Concourse (Paid Area)",</v>
      </c>
    </row>
    <row r="12" spans="1:3" x14ac:dyDescent="0.25">
      <c r="A12">
        <f t="shared" si="1"/>
        <v>1</v>
      </c>
      <c r="B12" t="s">
        <v>318</v>
      </c>
      <c r="C12" t="str">
        <f>CONCATENATE(B12,"""",VLOOKUP(A12,Sheet1!A:AC,19,FALSE),""",")</f>
        <v>"location_tc": "離港大堂 (入閘區)",</v>
      </c>
    </row>
    <row r="13" spans="1:3" x14ac:dyDescent="0.25">
      <c r="A13">
        <f t="shared" si="1"/>
        <v>1</v>
      </c>
      <c r="B13" t="s">
        <v>319</v>
      </c>
      <c r="C13" t="str">
        <f>CONCATENATE(B13,"""",VLOOKUP(A13,Sheet1!A:AC,20,FALSE),""",")</f>
        <v>"location_sc": "离港大堂 (入闸区)",</v>
      </c>
    </row>
    <row r="14" spans="1:3" x14ac:dyDescent="0.25">
      <c r="A14">
        <f t="shared" si="1"/>
        <v>1</v>
      </c>
      <c r="B14" t="s">
        <v>441</v>
      </c>
      <c r="C14" s="2" t="str">
        <f>CONCATENATE(B14,"""",IFERROR(SUBSTITUTE(VLOOKUP(A14,Sheet1!A:AC,21,FALSE),CHAR(10),";"),VLOOKUP(A14,Sheet1!A:AC,21,FALSE)),""",")</f>
        <v>"business_hour_en": "06:30-23:30",</v>
      </c>
    </row>
    <row r="15" spans="1:3" x14ac:dyDescent="0.25">
      <c r="A15">
        <f t="shared" si="1"/>
        <v>1</v>
      </c>
      <c r="B15" t="s">
        <v>442</v>
      </c>
      <c r="C15" s="2" t="str">
        <f>CONCATENATE(B15,"""",IFERROR(SUBSTITUTE(VLOOKUP(A15,Sheet1!A:AC,22,FALSE),CHAR(10),";"),VLOOKUP(A15,Sheet1!A:AC,22,FALSE)),""",")</f>
        <v>"business_hour_tc": "06:30-23:30",</v>
      </c>
    </row>
    <row r="16" spans="1:3" x14ac:dyDescent="0.25">
      <c r="A16">
        <f t="shared" si="1"/>
        <v>1</v>
      </c>
      <c r="B16" t="s">
        <v>443</v>
      </c>
      <c r="C16" s="2" t="str">
        <f>CONCATENATE(B16,"""",IFERROR(SUBSTITUTE(VLOOKUP(A16,Sheet1!A:AC,23,FALSE),CHAR(10),";"),VLOOKUP(A16,Sheet1!A:AC,23,FALSE)),""",")</f>
        <v>"business_hour_sc": "06:30-23:30",</v>
      </c>
    </row>
    <row r="17" spans="1:3" x14ac:dyDescent="0.25">
      <c r="A17">
        <f t="shared" si="1"/>
        <v>1</v>
      </c>
      <c r="B17" t="s">
        <v>385</v>
      </c>
      <c r="C17" t="str">
        <f>CONCATENATE(B17,"""",VLOOKUP(A17,Sheet1!A:AC,17,FALSE),""",")</f>
        <v>"tel": "3690-2550",</v>
      </c>
    </row>
    <row r="18" spans="1:3" x14ac:dyDescent="0.25">
      <c r="A18">
        <f t="shared" si="1"/>
        <v>1</v>
      </c>
      <c r="B18" t="s">
        <v>320</v>
      </c>
      <c r="C18" t="str">
        <f>CONCATENATE(B18,"""",Sheet1!$AA$2,": ",VLOOKUP(A18,Sheet1!A:AC,27,FALSE),IF(VLOOKUP(A18,Sheet1!A:AC,24,FALSE)="","","\n\n"),VLOOKUP(A18,Sheet1!A:AC,24,FALSE),""",")</f>
        <v>"content_en": "Accept Cash Coupon: Y\n\nOffer duty free liquor &amp; tobacco, perfume &amp; cosmetics, international luxury goods, specialty foods, etc.",</v>
      </c>
    </row>
    <row r="19" spans="1:3" x14ac:dyDescent="0.25">
      <c r="A19">
        <f t="shared" si="1"/>
        <v>1</v>
      </c>
      <c r="B19" t="s">
        <v>321</v>
      </c>
      <c r="C19" t="str">
        <f>CONCATENATE(B19,"""",Sheet1!$AB$2,": ",VLOOKUP(A19,Sheet1!A:AC,28,FALSE),IF(VLOOKUP(A19,Sheet1!A:AC,25,FALSE)="","","\n\n"),VLOOKUP(A19,Sheet1!A:AC,25,FALSE),""",")</f>
        <v>"content_tc": "接受現金券: 接受\n\n提供免稅酒類及香煙、香水及化妝品、國際奢侈品、特式食品等。",</v>
      </c>
    </row>
    <row r="20" spans="1:3" x14ac:dyDescent="0.25">
      <c r="A20">
        <f t="shared" si="1"/>
        <v>1</v>
      </c>
      <c r="B20" t="s">
        <v>322</v>
      </c>
      <c r="C20" t="str">
        <f>CONCATENATE(B20,"""",Sheet1!$AC$2,": ",VLOOKUP(A20,Sheet1!A:AC,29,FALSE),IF(VLOOKUP(A20,Sheet1!A:AC,26,FALSE)="","","\n\n"),VLOOKUP(A20,Sheet1!A:AC,26,FALSE),""",")</f>
        <v>"content_sc": "接受现金券: 接受\n\n提供免税酒类及香烟、香水及化妆品、国际奢侈品、特式食品等。",</v>
      </c>
    </row>
    <row r="21" spans="1:3" x14ac:dyDescent="0.25">
      <c r="A21">
        <f t="shared" si="1"/>
        <v>1</v>
      </c>
      <c r="B21" t="s">
        <v>203</v>
      </c>
      <c r="C21" t="str">
        <f t="shared" ref="C21" si="2">B21</f>
        <v>"is_new": false</v>
      </c>
    </row>
    <row r="22" spans="1:3" x14ac:dyDescent="0.25">
      <c r="A22">
        <f t="shared" si="1"/>
        <v>1</v>
      </c>
      <c r="B22" t="s">
        <v>204</v>
      </c>
      <c r="C22" t="str">
        <f>IF(C23="","}",B22)</f>
        <v>},</v>
      </c>
    </row>
    <row r="23" spans="1:3" x14ac:dyDescent="0.25">
      <c r="A23">
        <f t="shared" si="1"/>
        <v>2</v>
      </c>
      <c r="B23" t="s">
        <v>202</v>
      </c>
      <c r="C23" t="str">
        <f t="shared" si="0"/>
        <v>{</v>
      </c>
    </row>
    <row r="24" spans="1:3" x14ac:dyDescent="0.25">
      <c r="A24">
        <f t="shared" si="1"/>
        <v>2</v>
      </c>
      <c r="B24" t="s">
        <v>207</v>
      </c>
      <c r="C24" t="str">
        <f>CONCATENATE(B24,A24,",")</f>
        <v>"shop_id": 2,</v>
      </c>
    </row>
    <row r="25" spans="1:3" x14ac:dyDescent="0.25">
      <c r="A25">
        <f t="shared" si="1"/>
        <v>2</v>
      </c>
      <c r="B25" t="s">
        <v>313</v>
      </c>
      <c r="C25" t="str">
        <f>CONCATENATE(B25,"""",VLOOKUP(A25,Sheet1!A:AC,2,FALSE),""",")</f>
        <v>"category_id": "DUF",</v>
      </c>
    </row>
    <row r="26" spans="1:3" x14ac:dyDescent="0.25">
      <c r="A26">
        <f t="shared" si="1"/>
        <v>2</v>
      </c>
      <c r="B26" t="s">
        <v>409</v>
      </c>
      <c r="C26" t="str">
        <f>CONCATENATE(B26,VLOOKUP(A26,Sheet1!A:AC,6,FALSE),""",")</f>
        <v>"image_en": "/res/media/app/shop/hong-kong-duty-free.jpg",</v>
      </c>
    </row>
    <row r="27" spans="1:3" x14ac:dyDescent="0.25">
      <c r="A27">
        <f t="shared" si="1"/>
        <v>2</v>
      </c>
      <c r="B27" t="s">
        <v>410</v>
      </c>
      <c r="C27" t="str">
        <f>CONCATENATE(B27,VLOOKUP(A27,Sheet1!A:AC,6,FALSE),""",")</f>
        <v>"image_tc": "/res/media/app/shop/hong-kong-duty-free.jpg",</v>
      </c>
    </row>
    <row r="28" spans="1:3" x14ac:dyDescent="0.25">
      <c r="A28">
        <f t="shared" si="1"/>
        <v>2</v>
      </c>
      <c r="B28" t="s">
        <v>411</v>
      </c>
      <c r="C28" t="str">
        <f>CONCATENATE(B28,VLOOKUP(A28,Sheet1!A:AC,6,FALSE),""",")</f>
        <v>"image_sc": "/res/media/app/shop/hong-kong-duty-free.jpg",</v>
      </c>
    </row>
    <row r="29" spans="1:3" x14ac:dyDescent="0.25">
      <c r="A29">
        <f t="shared" si="1"/>
        <v>2</v>
      </c>
      <c r="B29" t="s">
        <v>314</v>
      </c>
      <c r="C29" t="str">
        <f>CONCATENATE(B29,"""",VLOOKUP(A29,Sheet1!A:AC,14,FALSE),""",")</f>
        <v>"name_en": "Hong Kong Duty Free",</v>
      </c>
    </row>
    <row r="30" spans="1:3" x14ac:dyDescent="0.25">
      <c r="A30">
        <f t="shared" si="1"/>
        <v>2</v>
      </c>
      <c r="B30" t="s">
        <v>315</v>
      </c>
      <c r="C30" t="str">
        <f>CONCATENATE(B30,"""",VLOOKUP(A30,Sheet1!A:AC,15,FALSE),""",")</f>
        <v>"name_tc": "香港免稅店",</v>
      </c>
    </row>
    <row r="31" spans="1:3" x14ac:dyDescent="0.25">
      <c r="A31">
        <f t="shared" si="1"/>
        <v>2</v>
      </c>
      <c r="B31" t="s">
        <v>316</v>
      </c>
      <c r="C31" t="str">
        <f>CONCATENATE(B31,"""",VLOOKUP(A31,Sheet1!A:AC,16,FALSE),""",")</f>
        <v>"name_sc": "香港免税店",</v>
      </c>
    </row>
    <row r="32" spans="1:3" x14ac:dyDescent="0.25">
      <c r="A32">
        <f t="shared" si="1"/>
        <v>2</v>
      </c>
      <c r="B32" t="s">
        <v>317</v>
      </c>
      <c r="C32" t="str">
        <f>CONCATENATE(B32,"""",VLOOKUP(A32,Sheet1!A:AC,18,FALSE),""",")</f>
        <v>"location_en": "Departure Concourse (Paid Area)",</v>
      </c>
    </row>
    <row r="33" spans="1:3" x14ac:dyDescent="0.25">
      <c r="A33">
        <f t="shared" si="1"/>
        <v>2</v>
      </c>
      <c r="B33" t="s">
        <v>318</v>
      </c>
      <c r="C33" t="str">
        <f>CONCATENATE(B33,"""",VLOOKUP(A33,Sheet1!A:AC,19,FALSE),""",")</f>
        <v>"location_tc": "離港大堂 (入閘區)",</v>
      </c>
    </row>
    <row r="34" spans="1:3" x14ac:dyDescent="0.25">
      <c r="A34">
        <f t="shared" si="1"/>
        <v>2</v>
      </c>
      <c r="B34" t="s">
        <v>319</v>
      </c>
      <c r="C34" t="str">
        <f>CONCATENATE(B34,"""",VLOOKUP(A34,Sheet1!A:AC,20,FALSE),""",")</f>
        <v>"location_sc": "离港大堂 (入闸区)",</v>
      </c>
    </row>
    <row r="35" spans="1:3" x14ac:dyDescent="0.25">
      <c r="A35">
        <f t="shared" si="1"/>
        <v>2</v>
      </c>
      <c r="B35" t="s">
        <v>441</v>
      </c>
      <c r="C35" s="2" t="str">
        <f>CONCATENATE(B35,"""",IFERROR(SUBSTITUTE(VLOOKUP(A35,Sheet1!A:AC,21,FALSE),CHAR(10),";"),VLOOKUP(A35,Sheet1!A:AC,21,FALSE)),""",")</f>
        <v>"business_hour_en": "06:30-23:30",</v>
      </c>
    </row>
    <row r="36" spans="1:3" x14ac:dyDescent="0.25">
      <c r="A36">
        <f t="shared" si="1"/>
        <v>2</v>
      </c>
      <c r="B36" t="s">
        <v>442</v>
      </c>
      <c r="C36" s="2" t="str">
        <f>CONCATENATE(B36,"""",IFERROR(SUBSTITUTE(VLOOKUP(A36,Sheet1!A:AC,22,FALSE),CHAR(10),";"),VLOOKUP(A36,Sheet1!A:AC,22,FALSE)),""",")</f>
        <v>"business_hour_tc": "06:30-23:30",</v>
      </c>
    </row>
    <row r="37" spans="1:3" x14ac:dyDescent="0.25">
      <c r="A37">
        <f t="shared" si="1"/>
        <v>2</v>
      </c>
      <c r="B37" t="s">
        <v>443</v>
      </c>
      <c r="C37" s="2" t="str">
        <f>CONCATENATE(B37,"""",IFERROR(SUBSTITUTE(VLOOKUP(A37,Sheet1!A:AC,23,FALSE),CHAR(10),";"),VLOOKUP(A37,Sheet1!A:AC,23,FALSE)),""",")</f>
        <v>"business_hour_sc": "06:30-23:30",</v>
      </c>
    </row>
    <row r="38" spans="1:3" x14ac:dyDescent="0.25">
      <c r="A38">
        <f t="shared" si="1"/>
        <v>2</v>
      </c>
      <c r="B38" t="s">
        <v>385</v>
      </c>
      <c r="C38" t="str">
        <f>CONCATENATE(B38,"""",VLOOKUP(A38,Sheet1!A:AC,17,FALSE),""",")</f>
        <v>"tel": "3690-2550",</v>
      </c>
    </row>
    <row r="39" spans="1:3" x14ac:dyDescent="0.25">
      <c r="A39">
        <f t="shared" si="1"/>
        <v>2</v>
      </c>
      <c r="B39" t="s">
        <v>320</v>
      </c>
      <c r="C39" t="str">
        <f>CONCATENATE(B39,"""",Sheet1!$AA$2,": ",VLOOKUP(A39,Sheet1!A:AC,27,FALSE),IF(VLOOKUP(A39,Sheet1!A:AC,24,FALSE)="","","\n\n"),VLOOKUP(A39,Sheet1!A:AC,24,FALSE),""",")</f>
        <v>"content_en": "Accept Cash Coupon: Y\n\nOffer duty free liquor &amp; tobacco, perfume &amp; cosmetics, international luxury goods, specialty foods, etc.",</v>
      </c>
    </row>
    <row r="40" spans="1:3" x14ac:dyDescent="0.25">
      <c r="A40">
        <f t="shared" si="1"/>
        <v>2</v>
      </c>
      <c r="B40" t="s">
        <v>321</v>
      </c>
      <c r="C40" t="str">
        <f>CONCATENATE(B40,"""",Sheet1!$AB$2,": ",VLOOKUP(A40,Sheet1!A:AC,28,FALSE),IF(VLOOKUP(A40,Sheet1!A:AC,25,FALSE)="","","\n\n"),VLOOKUP(A40,Sheet1!A:AC,25,FALSE),""",")</f>
        <v>"content_tc": "接受現金券: 接受\n\n提供免稅酒類及香煙、香水及化妝品、國際奢侈品、特式食品等。",</v>
      </c>
    </row>
    <row r="41" spans="1:3" x14ac:dyDescent="0.25">
      <c r="A41">
        <f t="shared" si="1"/>
        <v>2</v>
      </c>
      <c r="B41" t="s">
        <v>322</v>
      </c>
      <c r="C41" t="str">
        <f>CONCATENATE(B41,"""",Sheet1!$AC$2,": ",VLOOKUP(A41,Sheet1!A:AC,29,FALSE),IF(VLOOKUP(A41,Sheet1!A:AC,26,FALSE)="","","\n\n"),VLOOKUP(A41,Sheet1!A:AC,26,FALSE),""",")</f>
        <v>"content_sc": "接受现金券: 接受\n\n提供免税酒类及香烟、香水及化妆品、国际奢侈品、特式食品等。",</v>
      </c>
    </row>
    <row r="42" spans="1:3" x14ac:dyDescent="0.25">
      <c r="A42">
        <f t="shared" si="1"/>
        <v>2</v>
      </c>
      <c r="B42" t="s">
        <v>203</v>
      </c>
      <c r="C42" t="str">
        <f t="shared" ref="C42" si="3">B42</f>
        <v>"is_new": false</v>
      </c>
    </row>
    <row r="43" spans="1:3" x14ac:dyDescent="0.25">
      <c r="A43">
        <f t="shared" si="1"/>
        <v>2</v>
      </c>
      <c r="B43" t="s">
        <v>204</v>
      </c>
      <c r="C43" t="str">
        <f>IF(C44="","}",B43)</f>
        <v>},</v>
      </c>
    </row>
    <row r="44" spans="1:3" x14ac:dyDescent="0.25">
      <c r="A44">
        <f>ROUNDUP((ROW(C44)-1)/21,0)</f>
        <v>3</v>
      </c>
      <c r="B44" t="s">
        <v>202</v>
      </c>
      <c r="C44" t="str">
        <f t="shared" ref="C44:C65" si="4">B44</f>
        <v>{</v>
      </c>
    </row>
    <row r="45" spans="1:3" x14ac:dyDescent="0.25">
      <c r="A45">
        <f t="shared" ref="A45:A85" si="5">ROUNDUP((ROW(C45)-1)/21,0)</f>
        <v>3</v>
      </c>
      <c r="B45" t="s">
        <v>207</v>
      </c>
      <c r="C45" t="str">
        <f>CONCATENATE(B45,A45,",")</f>
        <v>"shop_id": 3,</v>
      </c>
    </row>
    <row r="46" spans="1:3" x14ac:dyDescent="0.25">
      <c r="A46">
        <f t="shared" si="5"/>
        <v>3</v>
      </c>
      <c r="B46" t="s">
        <v>313</v>
      </c>
      <c r="C46" t="str">
        <f>CONCATENATE(B46,"""",VLOOKUP(A46,Sheet1!A:AC,2,FALSE),""",")</f>
        <v>"category_id": "DUF",</v>
      </c>
    </row>
    <row r="47" spans="1:3" x14ac:dyDescent="0.25">
      <c r="A47">
        <f t="shared" si="5"/>
        <v>3</v>
      </c>
      <c r="B47" t="s">
        <v>409</v>
      </c>
      <c r="C47" t="str">
        <f>CONCATENATE(B47,VLOOKUP(A47,Sheet1!A:AC,6,FALSE),""",")</f>
        <v>"image_en": "/res/media/app/shop/hong-kong-duty-free.jpg",</v>
      </c>
    </row>
    <row r="48" spans="1:3" x14ac:dyDescent="0.25">
      <c r="A48">
        <f t="shared" si="5"/>
        <v>3</v>
      </c>
      <c r="B48" t="s">
        <v>410</v>
      </c>
      <c r="C48" t="str">
        <f>CONCATENATE(B48,VLOOKUP(A48,Sheet1!A:AC,6,FALSE),""",")</f>
        <v>"image_tc": "/res/media/app/shop/hong-kong-duty-free.jpg",</v>
      </c>
    </row>
    <row r="49" spans="1:3" x14ac:dyDescent="0.25">
      <c r="A49">
        <f t="shared" si="5"/>
        <v>3</v>
      </c>
      <c r="B49" t="s">
        <v>411</v>
      </c>
      <c r="C49" t="str">
        <f>CONCATENATE(B49,VLOOKUP(A49,Sheet1!A:AC,6,FALSE),""",")</f>
        <v>"image_sc": "/res/media/app/shop/hong-kong-duty-free.jpg",</v>
      </c>
    </row>
    <row r="50" spans="1:3" x14ac:dyDescent="0.25">
      <c r="A50">
        <f t="shared" si="5"/>
        <v>3</v>
      </c>
      <c r="B50" t="s">
        <v>314</v>
      </c>
      <c r="C50" t="str">
        <f>CONCATENATE(B50,"""",VLOOKUP(A50,Sheet1!A:AC,14,FALSE),""",")</f>
        <v>"name_en": "Hong Kong Duty Free",</v>
      </c>
    </row>
    <row r="51" spans="1:3" x14ac:dyDescent="0.25">
      <c r="A51">
        <f t="shared" si="5"/>
        <v>3</v>
      </c>
      <c r="B51" t="s">
        <v>315</v>
      </c>
      <c r="C51" t="str">
        <f>CONCATENATE(B51,"""",VLOOKUP(A51,Sheet1!A:AC,15,FALSE),""",")</f>
        <v>"name_tc": "香港免稅店",</v>
      </c>
    </row>
    <row r="52" spans="1:3" x14ac:dyDescent="0.25">
      <c r="A52">
        <f t="shared" si="5"/>
        <v>3</v>
      </c>
      <c r="B52" t="s">
        <v>316</v>
      </c>
      <c r="C52" t="str">
        <f>CONCATENATE(B52,"""",VLOOKUP(A52,Sheet1!A:AC,16,FALSE),""",")</f>
        <v>"name_sc": "香港免税店",</v>
      </c>
    </row>
    <row r="53" spans="1:3" x14ac:dyDescent="0.25">
      <c r="A53">
        <f t="shared" si="5"/>
        <v>3</v>
      </c>
      <c r="B53" t="s">
        <v>317</v>
      </c>
      <c r="C53" t="str">
        <f>CONCATENATE(B53,"""",VLOOKUP(A53,Sheet1!A:AC,18,FALSE),""",")</f>
        <v>"location_en": "Arrival Concourse (Paid Area)",</v>
      </c>
    </row>
    <row r="54" spans="1:3" x14ac:dyDescent="0.25">
      <c r="A54">
        <f t="shared" si="5"/>
        <v>3</v>
      </c>
      <c r="B54" t="s">
        <v>318</v>
      </c>
      <c r="C54" t="str">
        <f>CONCATENATE(B54,"""",VLOOKUP(A54,Sheet1!A:AC,19,FALSE),""",")</f>
        <v>"location_tc": "抵港大堂 (入閘區)",</v>
      </c>
    </row>
    <row r="55" spans="1:3" x14ac:dyDescent="0.25">
      <c r="A55">
        <f t="shared" si="5"/>
        <v>3</v>
      </c>
      <c r="B55" t="s">
        <v>319</v>
      </c>
      <c r="C55" t="str">
        <f>CONCATENATE(B55,"""",VLOOKUP(A55,Sheet1!A:AC,20,FALSE),""",")</f>
        <v>"location_sc": "抵港大堂 (入闸区)",</v>
      </c>
    </row>
    <row r="56" spans="1:3" x14ac:dyDescent="0.25">
      <c r="A56">
        <f t="shared" si="5"/>
        <v>3</v>
      </c>
      <c r="B56" t="s">
        <v>441</v>
      </c>
      <c r="C56" s="2" t="str">
        <f>CONCATENATE(B56,"""",IFERROR(SUBSTITUTE(VLOOKUP(A56,Sheet1!A:AC,21,FALSE),CHAR(10),";"),VLOOKUP(A56,Sheet1!A:AC,21,FALSE)),""",")</f>
        <v>"business_hour_en": "06:30-23:30",</v>
      </c>
    </row>
    <row r="57" spans="1:3" x14ac:dyDescent="0.25">
      <c r="A57">
        <f t="shared" si="5"/>
        <v>3</v>
      </c>
      <c r="B57" t="s">
        <v>442</v>
      </c>
      <c r="C57" s="2" t="str">
        <f>CONCATENATE(B57,"""",IFERROR(SUBSTITUTE(VLOOKUP(A57,Sheet1!A:AC,22,FALSE),CHAR(10),";"),VLOOKUP(A57,Sheet1!A:AC,22,FALSE)),""",")</f>
        <v>"business_hour_tc": "06:30-23:30",</v>
      </c>
    </row>
    <row r="58" spans="1:3" x14ac:dyDescent="0.25">
      <c r="A58">
        <f t="shared" si="5"/>
        <v>3</v>
      </c>
      <c r="B58" t="s">
        <v>443</v>
      </c>
      <c r="C58" s="2" t="str">
        <f>CONCATENATE(B58,"""",IFERROR(SUBSTITUTE(VLOOKUP(A58,Sheet1!A:AC,23,FALSE),CHAR(10),";"),VLOOKUP(A58,Sheet1!A:AC,23,FALSE)),""",")</f>
        <v>"business_hour_sc": "06:30-23:30",</v>
      </c>
    </row>
    <row r="59" spans="1:3" x14ac:dyDescent="0.25">
      <c r="A59">
        <f t="shared" si="5"/>
        <v>3</v>
      </c>
      <c r="B59" t="s">
        <v>385</v>
      </c>
      <c r="C59" t="str">
        <f>CONCATENATE(B59,"""",VLOOKUP(A59,Sheet1!A:AC,17,FALSE),""",")</f>
        <v>"tel": "3690-2550",</v>
      </c>
    </row>
    <row r="60" spans="1:3" x14ac:dyDescent="0.25">
      <c r="A60">
        <f t="shared" si="5"/>
        <v>3</v>
      </c>
      <c r="B60" t="s">
        <v>320</v>
      </c>
      <c r="C60" t="str">
        <f>CONCATENATE(B60,"""",Sheet1!$AA$2,": ",VLOOKUP(A60,Sheet1!A:AC,27,FALSE),IF(VLOOKUP(A60,Sheet1!A:AC,24,FALSE)="","","\n\n"),VLOOKUP(A60,Sheet1!A:AC,24,FALSE),""",")</f>
        <v>"content_en": "Accept Cash Coupon: Y\n\nOffer duty free liquor &amp; tobacco, perfume &amp; cosmetics, international luxury goods, specialty foods, etc.",</v>
      </c>
    </row>
    <row r="61" spans="1:3" x14ac:dyDescent="0.25">
      <c r="A61">
        <f t="shared" si="5"/>
        <v>3</v>
      </c>
      <c r="B61" t="s">
        <v>321</v>
      </c>
      <c r="C61" t="str">
        <f>CONCATENATE(B61,"""",Sheet1!$AB$2,": ",VLOOKUP(A61,Sheet1!A:AC,28,FALSE),IF(VLOOKUP(A61,Sheet1!A:AC,25,FALSE)="","","\n\n"),VLOOKUP(A61,Sheet1!A:AC,25,FALSE),""",")</f>
        <v>"content_tc": "接受現金券: 接受\n\n提供免稅酒類及香煙、香水及化妝品、國際奢侈品、特式食品等。",</v>
      </c>
    </row>
    <row r="62" spans="1:3" x14ac:dyDescent="0.25">
      <c r="A62">
        <f t="shared" si="5"/>
        <v>3</v>
      </c>
      <c r="B62" t="s">
        <v>322</v>
      </c>
      <c r="C62" t="str">
        <f>CONCATENATE(B62,"""",Sheet1!$AC$2,": ",VLOOKUP(A62,Sheet1!A:AC,29,FALSE),IF(VLOOKUP(A62,Sheet1!A:AC,26,FALSE)="","","\n\n"),VLOOKUP(A62,Sheet1!A:AC,26,FALSE),""",")</f>
        <v>"content_sc": "接受现金券: 接受\n\n提供免税酒类及香烟、香水及化妆品、国际奢侈品、特式食品等。",</v>
      </c>
    </row>
    <row r="63" spans="1:3" x14ac:dyDescent="0.25">
      <c r="A63">
        <f t="shared" si="5"/>
        <v>3</v>
      </c>
      <c r="B63" t="s">
        <v>203</v>
      </c>
      <c r="C63" t="str">
        <f t="shared" ref="C63" si="6">B63</f>
        <v>"is_new": false</v>
      </c>
    </row>
    <row r="64" spans="1:3" x14ac:dyDescent="0.25">
      <c r="A64">
        <f t="shared" si="5"/>
        <v>3</v>
      </c>
      <c r="B64" t="s">
        <v>204</v>
      </c>
      <c r="C64" t="str">
        <f>IF(C65="","}",B64)</f>
        <v>},</v>
      </c>
    </row>
    <row r="65" spans="1:3" x14ac:dyDescent="0.25">
      <c r="A65">
        <f t="shared" si="5"/>
        <v>4</v>
      </c>
      <c r="B65" t="s">
        <v>202</v>
      </c>
      <c r="C65" t="str">
        <f t="shared" si="4"/>
        <v>{</v>
      </c>
    </row>
    <row r="66" spans="1:3" x14ac:dyDescent="0.25">
      <c r="A66">
        <f t="shared" si="5"/>
        <v>4</v>
      </c>
      <c r="B66" t="s">
        <v>207</v>
      </c>
      <c r="C66" t="str">
        <f>CONCATENATE(B66,A66,",")</f>
        <v>"shop_id": 4,</v>
      </c>
    </row>
    <row r="67" spans="1:3" x14ac:dyDescent="0.25">
      <c r="A67">
        <f t="shared" si="5"/>
        <v>4</v>
      </c>
      <c r="B67" t="s">
        <v>313</v>
      </c>
      <c r="C67" t="str">
        <f>CONCATENATE(B67,"""",VLOOKUP(A67,Sheet1!A:AC,2,FALSE),""",")</f>
        <v>"category_id": "SHO",</v>
      </c>
    </row>
    <row r="68" spans="1:3" x14ac:dyDescent="0.25">
      <c r="A68">
        <f t="shared" si="5"/>
        <v>4</v>
      </c>
      <c r="B68" t="s">
        <v>409</v>
      </c>
      <c r="C68" t="str">
        <f>CONCATENATE(B68,VLOOKUP(A68,Sheet1!A:AC,6,FALSE),""",")</f>
        <v>"image_en": "/res/media/app/shop/asia-favourites.jpg",</v>
      </c>
    </row>
    <row r="69" spans="1:3" x14ac:dyDescent="0.25">
      <c r="A69">
        <f t="shared" si="5"/>
        <v>4</v>
      </c>
      <c r="B69" t="s">
        <v>410</v>
      </c>
      <c r="C69" t="str">
        <f>CONCATENATE(B69,VLOOKUP(A69,Sheet1!A:AC,6,FALSE),""",")</f>
        <v>"image_tc": "/res/media/app/shop/asia-favourites.jpg",</v>
      </c>
    </row>
    <row r="70" spans="1:3" x14ac:dyDescent="0.25">
      <c r="A70">
        <f t="shared" si="5"/>
        <v>4</v>
      </c>
      <c r="B70" t="s">
        <v>411</v>
      </c>
      <c r="C70" t="str">
        <f>CONCATENATE(B70,VLOOKUP(A70,Sheet1!A:AC,6,FALSE),""",")</f>
        <v>"image_sc": "/res/media/app/shop/asia-favourites.jpg",</v>
      </c>
    </row>
    <row r="71" spans="1:3" x14ac:dyDescent="0.25">
      <c r="A71">
        <f t="shared" si="5"/>
        <v>4</v>
      </c>
      <c r="B71" t="s">
        <v>314</v>
      </c>
      <c r="C71" t="str">
        <f>CONCATENATE(B71,"""",VLOOKUP(A71,Sheet1!A:AC,14,FALSE),""",")</f>
        <v>"name_en": "Asia Favourites",</v>
      </c>
    </row>
    <row r="72" spans="1:3" x14ac:dyDescent="0.25">
      <c r="A72">
        <f t="shared" si="5"/>
        <v>4</v>
      </c>
      <c r="B72" t="s">
        <v>315</v>
      </c>
      <c r="C72" t="str">
        <f>CONCATENATE(B72,"""",VLOOKUP(A72,Sheet1!A:AC,15,FALSE),""",")</f>
        <v>"name_tc": "手信棧",</v>
      </c>
    </row>
    <row r="73" spans="1:3" x14ac:dyDescent="0.25">
      <c r="A73">
        <f t="shared" si="5"/>
        <v>4</v>
      </c>
      <c r="B73" t="s">
        <v>316</v>
      </c>
      <c r="C73" t="str">
        <f>CONCATENATE(B73,"""",VLOOKUP(A73,Sheet1!A:AC,16,FALSE),""",")</f>
        <v>"name_sc": "手信栈",</v>
      </c>
    </row>
    <row r="74" spans="1:3" x14ac:dyDescent="0.25">
      <c r="A74">
        <f t="shared" si="5"/>
        <v>4</v>
      </c>
      <c r="B74" t="s">
        <v>317</v>
      </c>
      <c r="C74" t="str">
        <f>CONCATENATE(B74,"""",VLOOKUP(A74,Sheet1!A:AC,18,FALSE),""",")</f>
        <v>"location_en": "Ticketing Concourse",</v>
      </c>
    </row>
    <row r="75" spans="1:3" x14ac:dyDescent="0.25">
      <c r="A75">
        <f t="shared" si="5"/>
        <v>4</v>
      </c>
      <c r="B75" t="s">
        <v>318</v>
      </c>
      <c r="C75" t="str">
        <f>CONCATENATE(B75,"""",VLOOKUP(A75,Sheet1!A:AC,19,FALSE),""",")</f>
        <v>"location_tc": "售票大堂",</v>
      </c>
    </row>
    <row r="76" spans="1:3" x14ac:dyDescent="0.25">
      <c r="A76">
        <f t="shared" si="5"/>
        <v>4</v>
      </c>
      <c r="B76" t="s">
        <v>319</v>
      </c>
      <c r="C76" t="str">
        <f>CONCATENATE(B76,"""",VLOOKUP(A76,Sheet1!A:AC,20,FALSE),""",")</f>
        <v>"location_sc": "售票大堂",</v>
      </c>
    </row>
    <row r="77" spans="1:3" x14ac:dyDescent="0.25">
      <c r="A77">
        <f t="shared" si="5"/>
        <v>4</v>
      </c>
      <c r="B77" t="s">
        <v>441</v>
      </c>
      <c r="C77" s="2" t="str">
        <f>CONCATENATE(B77,"""",IFERROR(SUBSTITUTE(VLOOKUP(A77,Sheet1!A:AC,21,FALSE),CHAR(10),";"),VLOOKUP(A77,Sheet1!A:AC,21,FALSE)),""",")</f>
        <v>"business_hour_en": "08:00-22:00",</v>
      </c>
    </row>
    <row r="78" spans="1:3" x14ac:dyDescent="0.25">
      <c r="A78">
        <f t="shared" si="5"/>
        <v>4</v>
      </c>
      <c r="B78" t="s">
        <v>442</v>
      </c>
      <c r="C78" s="2" t="str">
        <f>CONCATENATE(B78,"""",IFERROR(SUBSTITUTE(VLOOKUP(A78,Sheet1!A:AC,22,FALSE),CHAR(10),";"),VLOOKUP(A78,Sheet1!A:AC,22,FALSE)),""",")</f>
        <v>"business_hour_tc": "08:00-22:00",</v>
      </c>
    </row>
    <row r="79" spans="1:3" x14ac:dyDescent="0.25">
      <c r="A79">
        <f t="shared" si="5"/>
        <v>4</v>
      </c>
      <c r="B79" t="s">
        <v>443</v>
      </c>
      <c r="C79" s="2" t="str">
        <f>CONCATENATE(B79,"""",IFERROR(SUBSTITUTE(VLOOKUP(A79,Sheet1!A:AC,23,FALSE),CHAR(10),";"),VLOOKUP(A79,Sheet1!A:AC,23,FALSE)),""",")</f>
        <v>"business_hour_sc": "08:00-22:00",</v>
      </c>
    </row>
    <row r="80" spans="1:3" x14ac:dyDescent="0.25">
      <c r="A80">
        <f t="shared" si="5"/>
        <v>4</v>
      </c>
      <c r="B80" t="s">
        <v>385</v>
      </c>
      <c r="C80" t="str">
        <f>CONCATENATE(B80,"""",VLOOKUP(A80,Sheet1!A:AC,17,FALSE),""",")</f>
        <v>"tel": "2153-2743",</v>
      </c>
    </row>
    <row r="81" spans="1:3" x14ac:dyDescent="0.25">
      <c r="A81">
        <f t="shared" si="5"/>
        <v>4</v>
      </c>
      <c r="B81" t="s">
        <v>320</v>
      </c>
      <c r="C81" t="str">
        <f>CONCATENATE(B81,"""",Sheet1!$AA$2,": ",VLOOKUP(A81,Sheet1!A:AC,27,FALSE),IF(VLOOKUP(A81,Sheet1!A:AC,24,FALSE)="","","\n\n"),VLOOKUP(A81,Sheet1!A:AC,24,FALSE),""",")</f>
        <v>"content_en": "Accept Cash Coupon: Y\n\nAsia Favourites offers a wide selection of local confectionary and food delights best suited for souvenirs.",</v>
      </c>
    </row>
    <row r="82" spans="1:3" x14ac:dyDescent="0.25">
      <c r="A82">
        <f t="shared" si="5"/>
        <v>4</v>
      </c>
      <c r="B82" t="s">
        <v>321</v>
      </c>
      <c r="C82" t="str">
        <f>CONCATENATE(B82,"""",Sheet1!$AB$2,": ",VLOOKUP(A82,Sheet1!A:AC,28,FALSE),IF(VLOOKUP(A82,Sheet1!A:AC,25,FALSE)="","","\n\n"),VLOOKUP(A82,Sheet1!A:AC,25,FALSE),""",")</f>
        <v>"content_tc": "接受現金券: 接受\n\n提供一站式的購物體驗，售賣香港本地零售美食禮品及包裝食品",</v>
      </c>
    </row>
    <row r="83" spans="1:3" x14ac:dyDescent="0.25">
      <c r="A83">
        <f t="shared" si="5"/>
        <v>4</v>
      </c>
      <c r="B83" t="s">
        <v>322</v>
      </c>
      <c r="C83" t="str">
        <f>CONCATENATE(B83,"""",Sheet1!$AC$2,": ",VLOOKUP(A83,Sheet1!A:AC,29,FALSE),IF(VLOOKUP(A83,Sheet1!A:AC,26,FALSE)="","","\n\n"),VLOOKUP(A83,Sheet1!A:AC,26,FALSE),""",")</f>
        <v>"content_sc": "接受现金券: 接受\n\n提供一站式的购物体验，售卖香港本地零售美食礼品及包装食品",</v>
      </c>
    </row>
    <row r="84" spans="1:3" x14ac:dyDescent="0.25">
      <c r="A84">
        <f t="shared" si="5"/>
        <v>4</v>
      </c>
      <c r="B84" t="s">
        <v>203</v>
      </c>
      <c r="C84" t="str">
        <f t="shared" ref="C84" si="7">B84</f>
        <v>"is_new": false</v>
      </c>
    </row>
    <row r="85" spans="1:3" x14ac:dyDescent="0.25">
      <c r="A85">
        <f t="shared" si="5"/>
        <v>4</v>
      </c>
      <c r="B85" t="s">
        <v>204</v>
      </c>
      <c r="C85" t="str">
        <f>IF(C86="","}",B85)</f>
        <v>},</v>
      </c>
    </row>
    <row r="86" spans="1:3" x14ac:dyDescent="0.25">
      <c r="A86">
        <f>ROUNDUP((ROW(C86)-1)/21,0)</f>
        <v>5</v>
      </c>
      <c r="B86" t="s">
        <v>202</v>
      </c>
      <c r="C86" t="str">
        <f t="shared" ref="C86:C107" si="8">B86</f>
        <v>{</v>
      </c>
    </row>
    <row r="87" spans="1:3" x14ac:dyDescent="0.25">
      <c r="A87">
        <f t="shared" ref="A87:A127" si="9">ROUNDUP((ROW(C87)-1)/21,0)</f>
        <v>5</v>
      </c>
      <c r="B87" t="s">
        <v>207</v>
      </c>
      <c r="C87" t="str">
        <f>CONCATENATE(B87,A87,",")</f>
        <v>"shop_id": 5,</v>
      </c>
    </row>
    <row r="88" spans="1:3" x14ac:dyDescent="0.25">
      <c r="A88">
        <f t="shared" si="9"/>
        <v>5</v>
      </c>
      <c r="B88" t="s">
        <v>313</v>
      </c>
      <c r="C88" t="str">
        <f>CONCATENATE(B88,"""",VLOOKUP(A88,Sheet1!A:AC,2,FALSE),""",")</f>
        <v>"category_id": "SHO",</v>
      </c>
    </row>
    <row r="89" spans="1:3" x14ac:dyDescent="0.25">
      <c r="A89">
        <f t="shared" si="9"/>
        <v>5</v>
      </c>
      <c r="B89" t="s">
        <v>409</v>
      </c>
      <c r="C89" t="str">
        <f>CONCATENATE(B89,VLOOKUP(A89,Sheet1!A:AC,6,FALSE),""",")</f>
        <v>"image_en": "/res/media/app/shop/asia-favourites.jpg",</v>
      </c>
    </row>
    <row r="90" spans="1:3" x14ac:dyDescent="0.25">
      <c r="A90">
        <f t="shared" si="9"/>
        <v>5</v>
      </c>
      <c r="B90" t="s">
        <v>410</v>
      </c>
      <c r="C90" t="str">
        <f>CONCATENATE(B90,VLOOKUP(A90,Sheet1!A:AC,6,FALSE),""",")</f>
        <v>"image_tc": "/res/media/app/shop/asia-favourites.jpg",</v>
      </c>
    </row>
    <row r="91" spans="1:3" x14ac:dyDescent="0.25">
      <c r="A91">
        <f t="shared" si="9"/>
        <v>5</v>
      </c>
      <c r="B91" t="s">
        <v>411</v>
      </c>
      <c r="C91" t="str">
        <f>CONCATENATE(B91,VLOOKUP(A91,Sheet1!A:AC,6,FALSE),""",")</f>
        <v>"image_sc": "/res/media/app/shop/asia-favourites.jpg",</v>
      </c>
    </row>
    <row r="92" spans="1:3" x14ac:dyDescent="0.25">
      <c r="A92">
        <f t="shared" si="9"/>
        <v>5</v>
      </c>
      <c r="B92" t="s">
        <v>314</v>
      </c>
      <c r="C92" t="str">
        <f>CONCATENATE(B92,"""",VLOOKUP(A92,Sheet1!A:AC,14,FALSE),""",")</f>
        <v>"name_en": "Asia Favourites",</v>
      </c>
    </row>
    <row r="93" spans="1:3" x14ac:dyDescent="0.25">
      <c r="A93">
        <f t="shared" si="9"/>
        <v>5</v>
      </c>
      <c r="B93" t="s">
        <v>315</v>
      </c>
      <c r="C93" t="str">
        <f>CONCATENATE(B93,"""",VLOOKUP(A93,Sheet1!A:AC,15,FALSE),""",")</f>
        <v>"name_tc": "手信棧",</v>
      </c>
    </row>
    <row r="94" spans="1:3" x14ac:dyDescent="0.25">
      <c r="A94">
        <f t="shared" si="9"/>
        <v>5</v>
      </c>
      <c r="B94" t="s">
        <v>316</v>
      </c>
      <c r="C94" t="str">
        <f>CONCATENATE(B94,"""",VLOOKUP(A94,Sheet1!A:AC,16,FALSE),""",")</f>
        <v>"name_sc": "手信栈",</v>
      </c>
    </row>
    <row r="95" spans="1:3" x14ac:dyDescent="0.25">
      <c r="A95">
        <f t="shared" si="9"/>
        <v>5</v>
      </c>
      <c r="B95" t="s">
        <v>317</v>
      </c>
      <c r="C95" t="str">
        <f>CONCATENATE(B95,"""",VLOOKUP(A95,Sheet1!A:AC,18,FALSE),""",")</f>
        <v>"location_en": "Ticketing Concourse",</v>
      </c>
    </row>
    <row r="96" spans="1:3" x14ac:dyDescent="0.25">
      <c r="A96">
        <f t="shared" si="9"/>
        <v>5</v>
      </c>
      <c r="B96" t="s">
        <v>318</v>
      </c>
      <c r="C96" t="str">
        <f>CONCATENATE(B96,"""",VLOOKUP(A96,Sheet1!A:AC,19,FALSE),""",")</f>
        <v>"location_tc": "售票大堂",</v>
      </c>
    </row>
    <row r="97" spans="1:3" x14ac:dyDescent="0.25">
      <c r="A97">
        <f t="shared" si="9"/>
        <v>5</v>
      </c>
      <c r="B97" t="s">
        <v>319</v>
      </c>
      <c r="C97" t="str">
        <f>CONCATENATE(B97,"""",VLOOKUP(A97,Sheet1!A:AC,20,FALSE),""",")</f>
        <v>"location_sc": "售票大堂",</v>
      </c>
    </row>
    <row r="98" spans="1:3" x14ac:dyDescent="0.25">
      <c r="A98">
        <f t="shared" si="9"/>
        <v>5</v>
      </c>
      <c r="B98" t="s">
        <v>441</v>
      </c>
      <c r="C98" s="2" t="str">
        <f>CONCATENATE(B98,"""",IFERROR(SUBSTITUTE(VLOOKUP(A98,Sheet1!A:AC,21,FALSE),CHAR(10),";"),VLOOKUP(A98,Sheet1!A:AC,21,FALSE)),""",")</f>
        <v>"business_hour_en": "08:00-22:00",</v>
      </c>
    </row>
    <row r="99" spans="1:3" x14ac:dyDescent="0.25">
      <c r="A99">
        <f t="shared" si="9"/>
        <v>5</v>
      </c>
      <c r="B99" t="s">
        <v>442</v>
      </c>
      <c r="C99" s="2" t="str">
        <f>CONCATENATE(B99,"""",IFERROR(SUBSTITUTE(VLOOKUP(A99,Sheet1!A:AC,22,FALSE),CHAR(10),";"),VLOOKUP(A99,Sheet1!A:AC,22,FALSE)),""",")</f>
        <v>"business_hour_tc": "08:00-22:00",</v>
      </c>
    </row>
    <row r="100" spans="1:3" x14ac:dyDescent="0.25">
      <c r="A100">
        <f t="shared" si="9"/>
        <v>5</v>
      </c>
      <c r="B100" t="s">
        <v>443</v>
      </c>
      <c r="C100" s="2" t="str">
        <f>CONCATENATE(B100,"""",IFERROR(SUBSTITUTE(VLOOKUP(A100,Sheet1!A:AC,23,FALSE),CHAR(10),";"),VLOOKUP(A100,Sheet1!A:AC,23,FALSE)),""",")</f>
        <v>"business_hour_sc": "08:00-22:00",</v>
      </c>
    </row>
    <row r="101" spans="1:3" x14ac:dyDescent="0.25">
      <c r="A101">
        <f t="shared" si="9"/>
        <v>5</v>
      </c>
      <c r="B101" t="s">
        <v>385</v>
      </c>
      <c r="C101" t="str">
        <f>CONCATENATE(B101,"""",VLOOKUP(A101,Sheet1!A:AC,17,FALSE),""",")</f>
        <v>"tel": "2153-2742",</v>
      </c>
    </row>
    <row r="102" spans="1:3" x14ac:dyDescent="0.25">
      <c r="A102">
        <f t="shared" si="9"/>
        <v>5</v>
      </c>
      <c r="B102" t="s">
        <v>320</v>
      </c>
      <c r="C102" t="str">
        <f>CONCATENATE(B102,"""",Sheet1!$AA$2,": ",VLOOKUP(A102,Sheet1!A:AC,27,FALSE),IF(VLOOKUP(A102,Sheet1!A:AC,24,FALSE)="","","\n\n"),VLOOKUP(A102,Sheet1!A:AC,24,FALSE),""",")</f>
        <v>"content_en": "Accept Cash Coupon: Y\n\nAsia Favourites offers a wide selection of local confectionary and food delights best suited for souvenirs.",</v>
      </c>
    </row>
    <row r="103" spans="1:3" x14ac:dyDescent="0.25">
      <c r="A103">
        <f t="shared" si="9"/>
        <v>5</v>
      </c>
      <c r="B103" t="s">
        <v>321</v>
      </c>
      <c r="C103" t="str">
        <f>CONCATENATE(B103,"""",Sheet1!$AB$2,": ",VLOOKUP(A103,Sheet1!A:AC,28,FALSE),IF(VLOOKUP(A103,Sheet1!A:AC,25,FALSE)="","","\n\n"),VLOOKUP(A103,Sheet1!A:AC,25,FALSE),""",")</f>
        <v>"content_tc": "接受現金券: 接受\n\n提供一站式的購物體驗，售賣香港本地零售美食禮品及包裝食品",</v>
      </c>
    </row>
    <row r="104" spans="1:3" x14ac:dyDescent="0.25">
      <c r="A104">
        <f t="shared" si="9"/>
        <v>5</v>
      </c>
      <c r="B104" t="s">
        <v>322</v>
      </c>
      <c r="C104" t="str">
        <f>CONCATENATE(B104,"""",Sheet1!$AC$2,": ",VLOOKUP(A104,Sheet1!A:AC,29,FALSE),IF(VLOOKUP(A104,Sheet1!A:AC,26,FALSE)="","","\n\n"),VLOOKUP(A104,Sheet1!A:AC,26,FALSE),""",")</f>
        <v>"content_sc": "接受现金券: 接受\n\n提供一站式的购物体验，售卖香港本地零售美食礼品及包装食品",</v>
      </c>
    </row>
    <row r="105" spans="1:3" x14ac:dyDescent="0.25">
      <c r="A105">
        <f t="shared" si="9"/>
        <v>5</v>
      </c>
      <c r="B105" t="s">
        <v>203</v>
      </c>
      <c r="C105" t="str">
        <f t="shared" ref="C105" si="10">B105</f>
        <v>"is_new": false</v>
      </c>
    </row>
    <row r="106" spans="1:3" x14ac:dyDescent="0.25">
      <c r="A106">
        <f t="shared" si="9"/>
        <v>5</v>
      </c>
      <c r="B106" t="s">
        <v>204</v>
      </c>
      <c r="C106" t="str">
        <f>IF(C107="","}",B106)</f>
        <v>},</v>
      </c>
    </row>
    <row r="107" spans="1:3" x14ac:dyDescent="0.25">
      <c r="A107">
        <f t="shared" si="9"/>
        <v>6</v>
      </c>
      <c r="B107" t="s">
        <v>202</v>
      </c>
      <c r="C107" t="str">
        <f t="shared" si="8"/>
        <v>{</v>
      </c>
    </row>
    <row r="108" spans="1:3" x14ac:dyDescent="0.25">
      <c r="A108">
        <f t="shared" si="9"/>
        <v>6</v>
      </c>
      <c r="B108" t="s">
        <v>207</v>
      </c>
      <c r="C108" t="str">
        <f>CONCATENATE(B108,A108,",")</f>
        <v>"shop_id": 6,</v>
      </c>
    </row>
    <row r="109" spans="1:3" x14ac:dyDescent="0.25">
      <c r="A109">
        <f t="shared" si="9"/>
        <v>6</v>
      </c>
      <c r="B109" t="s">
        <v>313</v>
      </c>
      <c r="C109" t="str">
        <f>CONCATENATE(B109,"""",VLOOKUP(A109,Sheet1!A:AC,2,FALSE),""",")</f>
        <v>"category_id": "PAS",</v>
      </c>
    </row>
    <row r="110" spans="1:3" x14ac:dyDescent="0.25">
      <c r="A110">
        <f t="shared" si="9"/>
        <v>6</v>
      </c>
      <c r="B110" t="s">
        <v>409</v>
      </c>
      <c r="C110" t="str">
        <f>CONCATENATE(B110,VLOOKUP(A110,Sheet1!A:AC,6,FALSE),""",")</f>
        <v>"image_en": "/res/media/app/shop/BOC.jpg",</v>
      </c>
    </row>
    <row r="111" spans="1:3" x14ac:dyDescent="0.25">
      <c r="A111">
        <f t="shared" si="9"/>
        <v>6</v>
      </c>
      <c r="B111" t="s">
        <v>410</v>
      </c>
      <c r="C111" t="str">
        <f>CONCATENATE(B111,VLOOKUP(A111,Sheet1!A:AC,6,FALSE),""",")</f>
        <v>"image_tc": "/res/media/app/shop/BOC.jpg",</v>
      </c>
    </row>
    <row r="112" spans="1:3" x14ac:dyDescent="0.25">
      <c r="A112">
        <f t="shared" si="9"/>
        <v>6</v>
      </c>
      <c r="B112" t="s">
        <v>411</v>
      </c>
      <c r="C112" t="str">
        <f>CONCATENATE(B112,VLOOKUP(A112,Sheet1!A:AC,6,FALSE),""",")</f>
        <v>"image_sc": "/res/media/app/shop/BOC.jpg",</v>
      </c>
    </row>
    <row r="113" spans="1:3" x14ac:dyDescent="0.25">
      <c r="A113">
        <f t="shared" si="9"/>
        <v>6</v>
      </c>
      <c r="B113" t="s">
        <v>314</v>
      </c>
      <c r="C113" t="str">
        <f>CONCATENATE(B113,"""",VLOOKUP(A113,Sheet1!A:AC,14,FALSE),""",")</f>
        <v>"name_en": "Bank of China (Hong Kong)",</v>
      </c>
    </row>
    <row r="114" spans="1:3" x14ac:dyDescent="0.25">
      <c r="A114">
        <f t="shared" si="9"/>
        <v>6</v>
      </c>
      <c r="B114" t="s">
        <v>315</v>
      </c>
      <c r="C114" t="str">
        <f>CONCATENATE(B114,"""",VLOOKUP(A114,Sheet1!A:AC,15,FALSE),""",")</f>
        <v>"name_tc": "中國銀行(香港)",</v>
      </c>
    </row>
    <row r="115" spans="1:3" x14ac:dyDescent="0.25">
      <c r="A115">
        <f t="shared" si="9"/>
        <v>6</v>
      </c>
      <c r="B115" t="s">
        <v>316</v>
      </c>
      <c r="C115" t="str">
        <f>CONCATENATE(B115,"""",VLOOKUP(A115,Sheet1!A:AC,16,FALSE),""",")</f>
        <v>"name_sc": "中国银行(香港)",</v>
      </c>
    </row>
    <row r="116" spans="1:3" x14ac:dyDescent="0.25">
      <c r="A116">
        <f t="shared" si="9"/>
        <v>6</v>
      </c>
      <c r="B116" t="s">
        <v>317</v>
      </c>
      <c r="C116" t="str">
        <f>CONCATENATE(B116,"""",VLOOKUP(A116,Sheet1!A:AC,18,FALSE),""",")</f>
        <v>"location_en": "Ticketing Concourse",</v>
      </c>
    </row>
    <row r="117" spans="1:3" x14ac:dyDescent="0.25">
      <c r="A117">
        <f t="shared" si="9"/>
        <v>6</v>
      </c>
      <c r="B117" t="s">
        <v>318</v>
      </c>
      <c r="C117" t="str">
        <f>CONCATENATE(B117,"""",VLOOKUP(A117,Sheet1!A:AC,19,FALSE),""",")</f>
        <v>"location_tc": "售票大堂",</v>
      </c>
    </row>
    <row r="118" spans="1:3" x14ac:dyDescent="0.25">
      <c r="A118">
        <f t="shared" si="9"/>
        <v>6</v>
      </c>
      <c r="B118" t="s">
        <v>319</v>
      </c>
      <c r="C118" t="str">
        <f>CONCATENATE(B118,"""",VLOOKUP(A118,Sheet1!A:AC,20,FALSE),""",")</f>
        <v>"location_sc": "售票大堂",</v>
      </c>
    </row>
    <row r="119" spans="1:3" x14ac:dyDescent="0.25">
      <c r="A119">
        <f t="shared" si="9"/>
        <v>6</v>
      </c>
      <c r="B119" t="s">
        <v>441</v>
      </c>
      <c r="C119" s="2" t="str">
        <f>CONCATENATE(B119,"""",IFERROR(SUBSTITUTE(VLOOKUP(A119,Sheet1!A:AC,21,FALSE),CHAR(10),";"),VLOOKUP(A119,Sheet1!A:AC,21,FALSE)),""",")</f>
        <v>"business_hour_en": "06:00-24:00",</v>
      </c>
    </row>
    <row r="120" spans="1:3" x14ac:dyDescent="0.25">
      <c r="A120">
        <f t="shared" si="9"/>
        <v>6</v>
      </c>
      <c r="B120" t="s">
        <v>442</v>
      </c>
      <c r="C120" s="2" t="str">
        <f>CONCATENATE(B120,"""",IFERROR(SUBSTITUTE(VLOOKUP(A120,Sheet1!A:AC,22,FALSE),CHAR(10),";"),VLOOKUP(A120,Sheet1!A:AC,22,FALSE)),""",")</f>
        <v>"business_hour_tc": "06:00-24:00",</v>
      </c>
    </row>
    <row r="121" spans="1:3" x14ac:dyDescent="0.25">
      <c r="A121">
        <f t="shared" si="9"/>
        <v>6</v>
      </c>
      <c r="B121" t="s">
        <v>443</v>
      </c>
      <c r="C121" s="2" t="str">
        <f>CONCATENATE(B121,"""",IFERROR(SUBSTITUTE(VLOOKUP(A121,Sheet1!A:AC,23,FALSE),CHAR(10),";"),VLOOKUP(A121,Sheet1!A:AC,23,FALSE)),""",")</f>
        <v>"business_hour_sc": "06:00-24:00",</v>
      </c>
    </row>
    <row r="122" spans="1:3" x14ac:dyDescent="0.25">
      <c r="A122">
        <f t="shared" si="9"/>
        <v>6</v>
      </c>
      <c r="B122" t="s">
        <v>385</v>
      </c>
      <c r="C122" t="str">
        <f>CONCATENATE(B122,"""",VLOOKUP(A122,Sheet1!A:AC,17,FALSE),""",")</f>
        <v>"tel": "3988-2388",</v>
      </c>
    </row>
    <row r="123" spans="1:3" x14ac:dyDescent="0.25">
      <c r="A123">
        <f t="shared" si="9"/>
        <v>6</v>
      </c>
      <c r="B123" t="s">
        <v>320</v>
      </c>
      <c r="C123" t="str">
        <f>CONCATENATE(B123,"""",Sheet1!$AA$2,": ",VLOOKUP(A123,Sheet1!A:AC,27,FALSE),IF(VLOOKUP(A123,Sheet1!A:AC,24,FALSE)="","","\n\n"),VLOOKUP(A123,Sheet1!A:AC,24,FALSE),""",")</f>
        <v>"content_en": "Accept Cash Coupon: N\n\nProvide comprehensive automated banking service including Cash withdrawal (HKD &amp; RMB), Cash deposit (HKD &amp; RMB), Transfer &amp; Bill payment.",</v>
      </c>
    </row>
    <row r="124" spans="1:3" x14ac:dyDescent="0.25">
      <c r="A124">
        <f t="shared" si="9"/>
        <v>6</v>
      </c>
      <c r="B124" t="s">
        <v>321</v>
      </c>
      <c r="C124" t="str">
        <f>CONCATENATE(B124,"""",Sheet1!$AB$2,": ",VLOOKUP(A124,Sheet1!A:AC,28,FALSE),IF(VLOOKUP(A124,Sheet1!A:AC,25,FALSE)="","","\n\n"),VLOOKUP(A124,Sheet1!A:AC,25,FALSE),""",")</f>
        <v>"content_tc": "接受現金券: 不接受\n\n提供多元化自助銀行服務包括港幣及人民幣現金提存、轉賬、繳費等 ",</v>
      </c>
    </row>
    <row r="125" spans="1:3" x14ac:dyDescent="0.25">
      <c r="A125">
        <f t="shared" si="9"/>
        <v>6</v>
      </c>
      <c r="B125" t="s">
        <v>322</v>
      </c>
      <c r="C125" t="str">
        <f>CONCATENATE(B125,"""",Sheet1!$AC$2,": ",VLOOKUP(A125,Sheet1!A:AC,29,FALSE),IF(VLOOKUP(A125,Sheet1!A:AC,26,FALSE)="","","\n\n"),VLOOKUP(A125,Sheet1!A:AC,26,FALSE),""",")</f>
        <v>"content_sc": "接受现金券: 不接受\n\n提供多元化自助银行服务包括港币及人民币现金提存、转账、缴费等 ",</v>
      </c>
    </row>
    <row r="126" spans="1:3" x14ac:dyDescent="0.25">
      <c r="A126">
        <f t="shared" si="9"/>
        <v>6</v>
      </c>
      <c r="B126" t="s">
        <v>203</v>
      </c>
      <c r="C126" t="str">
        <f t="shared" ref="C126" si="11">B126</f>
        <v>"is_new": false</v>
      </c>
    </row>
    <row r="127" spans="1:3" x14ac:dyDescent="0.25">
      <c r="A127">
        <f t="shared" si="9"/>
        <v>6</v>
      </c>
      <c r="B127" t="s">
        <v>204</v>
      </c>
      <c r="C127" t="str">
        <f>IF(C128="","}",B127)</f>
        <v>},</v>
      </c>
    </row>
    <row r="128" spans="1:3" x14ac:dyDescent="0.25">
      <c r="A128">
        <f>ROUNDUP((ROW(C128)-1)/21,0)</f>
        <v>7</v>
      </c>
      <c r="B128" t="s">
        <v>202</v>
      </c>
      <c r="C128" t="str">
        <f t="shared" ref="C128:C149" si="12">B128</f>
        <v>{</v>
      </c>
    </row>
    <row r="129" spans="1:3" x14ac:dyDescent="0.25">
      <c r="A129">
        <f t="shared" ref="A129:A169" si="13">ROUNDUP((ROW(C129)-1)/21,0)</f>
        <v>7</v>
      </c>
      <c r="B129" t="s">
        <v>207</v>
      </c>
      <c r="C129" t="str">
        <f>CONCATENATE(B129,A129,",")</f>
        <v>"shop_id": 7,</v>
      </c>
    </row>
    <row r="130" spans="1:3" x14ac:dyDescent="0.25">
      <c r="A130">
        <f t="shared" si="13"/>
        <v>7</v>
      </c>
      <c r="B130" t="s">
        <v>313</v>
      </c>
      <c r="C130" t="str">
        <f>CONCATENATE(B130,"""",VLOOKUP(A130,Sheet1!A:AC,2,FALSE),""",")</f>
        <v>"category_id": "FNB",</v>
      </c>
    </row>
    <row r="131" spans="1:3" x14ac:dyDescent="0.25">
      <c r="A131">
        <f t="shared" si="13"/>
        <v>7</v>
      </c>
      <c r="B131" t="s">
        <v>409</v>
      </c>
      <c r="C131" t="str">
        <f>CONCATENATE(B131,VLOOKUP(A131,Sheet1!A:AC,6,FALSE),""",")</f>
        <v>"image_en": "/res/media/app/shop/foodium-oishii-ichiban.jpg",</v>
      </c>
    </row>
    <row r="132" spans="1:3" x14ac:dyDescent="0.25">
      <c r="A132">
        <f t="shared" si="13"/>
        <v>7</v>
      </c>
      <c r="B132" t="s">
        <v>410</v>
      </c>
      <c r="C132" t="str">
        <f>CONCATENATE(B132,VLOOKUP(A132,Sheet1!A:AC,6,FALSE),""",")</f>
        <v>"image_tc": "/res/media/app/shop/foodium-oishii-ichiban.jpg",</v>
      </c>
    </row>
    <row r="133" spans="1:3" x14ac:dyDescent="0.25">
      <c r="A133">
        <f t="shared" si="13"/>
        <v>7</v>
      </c>
      <c r="B133" t="s">
        <v>411</v>
      </c>
      <c r="C133" t="str">
        <f>CONCATENATE(B133,VLOOKUP(A133,Sheet1!A:AC,6,FALSE),""",")</f>
        <v>"image_sc": "/res/media/app/shop/foodium-oishii-ichiban.jpg",</v>
      </c>
    </row>
    <row r="134" spans="1:3" x14ac:dyDescent="0.25">
      <c r="A134">
        <f t="shared" si="13"/>
        <v>7</v>
      </c>
      <c r="B134" t="s">
        <v>314</v>
      </c>
      <c r="C134" t="str">
        <f>CONCATENATE(B134,"""",VLOOKUP(A134,Sheet1!A:AC,14,FALSE),""",")</f>
        <v>"name_en": "Oishii Ichiban (FOODIUM)",</v>
      </c>
    </row>
    <row r="135" spans="1:3" x14ac:dyDescent="0.25">
      <c r="A135">
        <f t="shared" si="13"/>
        <v>7</v>
      </c>
      <c r="B135" t="s">
        <v>315</v>
      </c>
      <c r="C135" t="str">
        <f>CONCATENATE(B135,"""",VLOOKUP(A135,Sheet1!A:AC,15,FALSE),""",")</f>
        <v>"name_tc": "好味一番 (堂前食坊)",</v>
      </c>
    </row>
    <row r="136" spans="1:3" x14ac:dyDescent="0.25">
      <c r="A136">
        <f t="shared" si="13"/>
        <v>7</v>
      </c>
      <c r="B136" t="s">
        <v>316</v>
      </c>
      <c r="C136" t="str">
        <f>CONCATENATE(B136,"""",VLOOKUP(A136,Sheet1!A:AC,16,FALSE),""",")</f>
        <v>"name_sc": "好味一番 (堂前食坊)",</v>
      </c>
    </row>
    <row r="137" spans="1:3" x14ac:dyDescent="0.25">
      <c r="A137">
        <f t="shared" si="13"/>
        <v>7</v>
      </c>
      <c r="B137" t="s">
        <v>317</v>
      </c>
      <c r="C137" t="str">
        <f>CONCATENATE(B137,"""",VLOOKUP(A137,Sheet1!A:AC,18,FALSE),""",")</f>
        <v>"location_en": "Arrival Concourse, Exit A",</v>
      </c>
    </row>
    <row r="138" spans="1:3" x14ac:dyDescent="0.25">
      <c r="A138">
        <f t="shared" si="13"/>
        <v>7</v>
      </c>
      <c r="B138" t="s">
        <v>318</v>
      </c>
      <c r="C138" t="str">
        <f>CONCATENATE(B138,"""",VLOOKUP(A138,Sheet1!A:AC,19,FALSE),""",")</f>
        <v>"location_tc": "抵港大堂 A 出口",</v>
      </c>
    </row>
    <row r="139" spans="1:3" x14ac:dyDescent="0.25">
      <c r="A139">
        <f t="shared" si="13"/>
        <v>7</v>
      </c>
      <c r="B139" t="s">
        <v>319</v>
      </c>
      <c r="C139" t="str">
        <f>CONCATENATE(B139,"""",VLOOKUP(A139,Sheet1!A:AC,20,FALSE),""",")</f>
        <v>"location_sc": "抵港大堂 A 出口",</v>
      </c>
    </row>
    <row r="140" spans="1:3" x14ac:dyDescent="0.25">
      <c r="A140">
        <f t="shared" si="13"/>
        <v>7</v>
      </c>
      <c r="B140" t="s">
        <v>441</v>
      </c>
      <c r="C140" s="2" t="str">
        <f>CONCATENATE(B140,"""",IFERROR(SUBSTITUTE(VLOOKUP(A140,Sheet1!A:AC,21,FALSE),CHAR(10),";"),VLOOKUP(A140,Sheet1!A:AC,21,FALSE)),""",")</f>
        <v>"business_hour_en": "06:00-22:30",</v>
      </c>
    </row>
    <row r="141" spans="1:3" x14ac:dyDescent="0.25">
      <c r="A141">
        <f t="shared" si="13"/>
        <v>7</v>
      </c>
      <c r="B141" t="s">
        <v>442</v>
      </c>
      <c r="C141" s="2" t="str">
        <f>CONCATENATE(B141,"""",IFERROR(SUBSTITUTE(VLOOKUP(A141,Sheet1!A:AC,22,FALSE),CHAR(10),";"),VLOOKUP(A141,Sheet1!A:AC,22,FALSE)),""",")</f>
        <v>"business_hour_tc": "06:00-22:30",</v>
      </c>
    </row>
    <row r="142" spans="1:3" x14ac:dyDescent="0.25">
      <c r="A142">
        <f t="shared" si="13"/>
        <v>7</v>
      </c>
      <c r="B142" t="s">
        <v>443</v>
      </c>
      <c r="C142" s="2" t="str">
        <f>CONCATENATE(B142,"""",IFERROR(SUBSTITUTE(VLOOKUP(A142,Sheet1!A:AC,23,FALSE),CHAR(10),";"),VLOOKUP(A142,Sheet1!A:AC,23,FALSE)),""",")</f>
        <v>"business_hour_sc": "06:00-22:30",</v>
      </c>
    </row>
    <row r="143" spans="1:3" x14ac:dyDescent="0.25">
      <c r="A143">
        <f t="shared" si="13"/>
        <v>7</v>
      </c>
      <c r="B143" t="s">
        <v>385</v>
      </c>
      <c r="C143" t="str">
        <f>CONCATENATE(B143,"""",VLOOKUP(A143,Sheet1!A:AC,17,FALSE),""",")</f>
        <v>"tel": "2668-2873",</v>
      </c>
    </row>
    <row r="144" spans="1:3" x14ac:dyDescent="0.25">
      <c r="A144">
        <f t="shared" si="13"/>
        <v>7</v>
      </c>
      <c r="B144" t="s">
        <v>320</v>
      </c>
      <c r="C144" t="str">
        <f>CONCATENATE(B144,"""",Sheet1!$AA$2,": ",VLOOKUP(A144,Sheet1!A:AC,27,FALSE),IF(VLOOKUP(A144,Sheet1!A:AC,24,FALSE)="","","\n\n"),VLOOKUP(A144,Sheet1!A:AC,24,FALSE),""",")</f>
        <v>"content_en": "Accept Cash Coupon: Y\n\nServing a variety of  Japanese Combo Meals",</v>
      </c>
    </row>
    <row r="145" spans="1:3" x14ac:dyDescent="0.25">
      <c r="A145">
        <f t="shared" si="13"/>
        <v>7</v>
      </c>
      <c r="B145" t="s">
        <v>321</v>
      </c>
      <c r="C145" t="str">
        <f>CONCATENATE(B145,"""",Sheet1!$AB$2,": ",VLOOKUP(A145,Sheet1!A:AC,28,FALSE),IF(VLOOKUP(A145,Sheet1!A:AC,25,FALSE)="","","\n\n"),VLOOKUP(A145,Sheet1!A:AC,25,FALSE),""",")</f>
        <v>"content_tc": "接受現金券: 接受\n\n日式定食",</v>
      </c>
    </row>
    <row r="146" spans="1:3" x14ac:dyDescent="0.25">
      <c r="A146">
        <f t="shared" si="13"/>
        <v>7</v>
      </c>
      <c r="B146" t="s">
        <v>322</v>
      </c>
      <c r="C146" t="str">
        <f>CONCATENATE(B146,"""",Sheet1!$AC$2,": ",VLOOKUP(A146,Sheet1!A:AC,29,FALSE),IF(VLOOKUP(A146,Sheet1!A:AC,26,FALSE)="","","\n\n"),VLOOKUP(A146,Sheet1!A:AC,26,FALSE),""",")</f>
        <v>"content_sc": "接受现金券: 接受\n\n日式定食",</v>
      </c>
    </row>
    <row r="147" spans="1:3" x14ac:dyDescent="0.25">
      <c r="A147">
        <f t="shared" si="13"/>
        <v>7</v>
      </c>
      <c r="B147" t="s">
        <v>203</v>
      </c>
      <c r="C147" t="str">
        <f t="shared" ref="C147" si="14">B147</f>
        <v>"is_new": false</v>
      </c>
    </row>
    <row r="148" spans="1:3" x14ac:dyDescent="0.25">
      <c r="A148">
        <f t="shared" si="13"/>
        <v>7</v>
      </c>
      <c r="B148" t="s">
        <v>204</v>
      </c>
      <c r="C148" t="str">
        <f>IF(C149="","}",B148)</f>
        <v>},</v>
      </c>
    </row>
    <row r="149" spans="1:3" x14ac:dyDescent="0.25">
      <c r="A149">
        <f t="shared" si="13"/>
        <v>8</v>
      </c>
      <c r="B149" t="s">
        <v>202</v>
      </c>
      <c r="C149" t="str">
        <f t="shared" si="12"/>
        <v>{</v>
      </c>
    </row>
    <row r="150" spans="1:3" x14ac:dyDescent="0.25">
      <c r="A150">
        <f t="shared" si="13"/>
        <v>8</v>
      </c>
      <c r="B150" t="s">
        <v>207</v>
      </c>
      <c r="C150" t="str">
        <f>CONCATENATE(B150,A150,",")</f>
        <v>"shop_id": 8,</v>
      </c>
    </row>
    <row r="151" spans="1:3" x14ac:dyDescent="0.25">
      <c r="A151">
        <f t="shared" si="13"/>
        <v>8</v>
      </c>
      <c r="B151" t="s">
        <v>313</v>
      </c>
      <c r="C151" t="str">
        <f>CONCATENATE(B151,"""",VLOOKUP(A151,Sheet1!A:AC,2,FALSE),""",")</f>
        <v>"category_id": "FNB",</v>
      </c>
    </row>
    <row r="152" spans="1:3" x14ac:dyDescent="0.25">
      <c r="A152">
        <f t="shared" si="13"/>
        <v>8</v>
      </c>
      <c r="B152" t="s">
        <v>409</v>
      </c>
      <c r="C152" t="str">
        <f>CONCATENATE(B152,VLOOKUP(A152,Sheet1!A:AC,6,FALSE),""",")</f>
        <v>"image_en": "/res/media/app/shop/foodium-canton-canton.png",</v>
      </c>
    </row>
    <row r="153" spans="1:3" x14ac:dyDescent="0.25">
      <c r="A153">
        <f t="shared" si="13"/>
        <v>8</v>
      </c>
      <c r="B153" t="s">
        <v>410</v>
      </c>
      <c r="C153" t="str">
        <f>CONCATENATE(B153,VLOOKUP(A153,Sheet1!A:AC,6,FALSE),""",")</f>
        <v>"image_tc": "/res/media/app/shop/foodium-canton-canton.png",</v>
      </c>
    </row>
    <row r="154" spans="1:3" x14ac:dyDescent="0.25">
      <c r="A154">
        <f t="shared" si="13"/>
        <v>8</v>
      </c>
      <c r="B154" t="s">
        <v>411</v>
      </c>
      <c r="C154" t="str">
        <f>CONCATENATE(B154,VLOOKUP(A154,Sheet1!A:AC,6,FALSE),""",")</f>
        <v>"image_sc": "/res/media/app/shop/foodium-canton-canton.png",</v>
      </c>
    </row>
    <row r="155" spans="1:3" x14ac:dyDescent="0.25">
      <c r="A155">
        <f t="shared" si="13"/>
        <v>8</v>
      </c>
      <c r="B155" t="s">
        <v>314</v>
      </c>
      <c r="C155" t="str">
        <f>CONCATENATE(B155,"""",VLOOKUP(A155,Sheet1!A:AC,14,FALSE),""",")</f>
        <v>"name_en": "Canton Canton (FOODIUM)",</v>
      </c>
    </row>
    <row r="156" spans="1:3" x14ac:dyDescent="0.25">
      <c r="A156">
        <f t="shared" si="13"/>
        <v>8</v>
      </c>
      <c r="B156" t="s">
        <v>315</v>
      </c>
      <c r="C156" t="str">
        <f>CONCATENATE(B156,"""",VLOOKUP(A156,Sheet1!A:AC,15,FALSE),""",")</f>
        <v>"name_tc": "粵粵小廚 (堂前食坊)",</v>
      </c>
    </row>
    <row r="157" spans="1:3" x14ac:dyDescent="0.25">
      <c r="A157">
        <f t="shared" si="13"/>
        <v>8</v>
      </c>
      <c r="B157" t="s">
        <v>316</v>
      </c>
      <c r="C157" t="str">
        <f>CONCATENATE(B157,"""",VLOOKUP(A157,Sheet1!A:AC,16,FALSE),""",")</f>
        <v>"name_sc": "粤粤小厨 (堂前食坊)",</v>
      </c>
    </row>
    <row r="158" spans="1:3" x14ac:dyDescent="0.25">
      <c r="A158">
        <f t="shared" si="13"/>
        <v>8</v>
      </c>
      <c r="B158" t="s">
        <v>317</v>
      </c>
      <c r="C158" t="str">
        <f>CONCATENATE(B158,"""",VLOOKUP(A158,Sheet1!A:AC,18,FALSE),""",")</f>
        <v>"location_en": "Arrival Concourse, Exit A",</v>
      </c>
    </row>
    <row r="159" spans="1:3" x14ac:dyDescent="0.25">
      <c r="A159">
        <f t="shared" si="13"/>
        <v>8</v>
      </c>
      <c r="B159" t="s">
        <v>318</v>
      </c>
      <c r="C159" t="str">
        <f>CONCATENATE(B159,"""",VLOOKUP(A159,Sheet1!A:AC,19,FALSE),""",")</f>
        <v>"location_tc": "抵港大堂 A 出口",</v>
      </c>
    </row>
    <row r="160" spans="1:3" x14ac:dyDescent="0.25">
      <c r="A160">
        <f t="shared" si="13"/>
        <v>8</v>
      </c>
      <c r="B160" t="s">
        <v>319</v>
      </c>
      <c r="C160" t="str">
        <f>CONCATENATE(B160,"""",VLOOKUP(A160,Sheet1!A:AC,20,FALSE),""",")</f>
        <v>"location_sc": "抵港大堂 A 出口",</v>
      </c>
    </row>
    <row r="161" spans="1:3" x14ac:dyDescent="0.25">
      <c r="A161">
        <f t="shared" si="13"/>
        <v>8</v>
      </c>
      <c r="B161" t="s">
        <v>441</v>
      </c>
      <c r="C161" s="2" t="str">
        <f>CONCATENATE(B161,"""",IFERROR(SUBSTITUTE(VLOOKUP(A161,Sheet1!A:AC,21,FALSE),CHAR(10),";"),VLOOKUP(A161,Sheet1!A:AC,21,FALSE)),""",")</f>
        <v>"business_hour_en": "06:00-22:30",</v>
      </c>
    </row>
    <row r="162" spans="1:3" x14ac:dyDescent="0.25">
      <c r="A162">
        <f t="shared" si="13"/>
        <v>8</v>
      </c>
      <c r="B162" t="s">
        <v>442</v>
      </c>
      <c r="C162" s="2" t="str">
        <f>CONCATENATE(B162,"""",IFERROR(SUBSTITUTE(VLOOKUP(A162,Sheet1!A:AC,22,FALSE),CHAR(10),";"),VLOOKUP(A162,Sheet1!A:AC,22,FALSE)),""",")</f>
        <v>"business_hour_tc": "06:00-22:30",</v>
      </c>
    </row>
    <row r="163" spans="1:3" x14ac:dyDescent="0.25">
      <c r="A163">
        <f t="shared" si="13"/>
        <v>8</v>
      </c>
      <c r="B163" t="s">
        <v>443</v>
      </c>
      <c r="C163" s="2" t="str">
        <f>CONCATENATE(B163,"""",IFERROR(SUBSTITUTE(VLOOKUP(A163,Sheet1!A:AC,23,FALSE),CHAR(10),";"),VLOOKUP(A163,Sheet1!A:AC,23,FALSE)),""",")</f>
        <v>"business_hour_sc": "06:00-22:30",</v>
      </c>
    </row>
    <row r="164" spans="1:3" x14ac:dyDescent="0.25">
      <c r="A164">
        <f t="shared" si="13"/>
        <v>8</v>
      </c>
      <c r="B164" t="s">
        <v>385</v>
      </c>
      <c r="C164" t="str">
        <f>CONCATENATE(B164,"""",VLOOKUP(A164,Sheet1!A:AC,17,FALSE),""",")</f>
        <v>"tel": "2668-2873",</v>
      </c>
    </row>
    <row r="165" spans="1:3" x14ac:dyDescent="0.25">
      <c r="A165">
        <f t="shared" si="13"/>
        <v>8</v>
      </c>
      <c r="B165" t="s">
        <v>320</v>
      </c>
      <c r="C165" t="str">
        <f>CONCATENATE(B165,"""",Sheet1!$AA$2,": ",VLOOKUP(A165,Sheet1!A:AC,27,FALSE),IF(VLOOKUP(A165,Sheet1!A:AC,24,FALSE)="","","\n\n"),VLOOKUP(A165,Sheet1!A:AC,24,FALSE),""",")</f>
        <v>"content_en": "Accept Cash Coupon: Y\n\nSiu mei is a signature cuisine in Hong Kong. You can pair your roasted meat with rice, noodles or rice noodles at Canton Canton.",</v>
      </c>
    </row>
    <row r="166" spans="1:3" x14ac:dyDescent="0.25">
      <c r="A166">
        <f t="shared" si="13"/>
        <v>8</v>
      </c>
      <c r="B166" t="s">
        <v>321</v>
      </c>
      <c r="C166" t="str">
        <f>CONCATENATE(B166,"""",Sheet1!$AB$2,": ",VLOOKUP(A166,Sheet1!A:AC,28,FALSE),IF(VLOOKUP(A166,Sheet1!A:AC,25,FALSE)="","","\n\n"),VLOOKUP(A166,Sheet1!A:AC,25,FALSE),""",")</f>
        <v>"content_tc": "接受現金券: 接受\n\n燒味是香港的招牌菜。 您可以在粤粤小厨把燒味配上白飯、麵或米粉來享用這份地道美味。",</v>
      </c>
    </row>
    <row r="167" spans="1:3" x14ac:dyDescent="0.25">
      <c r="A167">
        <f t="shared" si="13"/>
        <v>8</v>
      </c>
      <c r="B167" t="s">
        <v>322</v>
      </c>
      <c r="C167" t="str">
        <f>CONCATENATE(B167,"""",Sheet1!$AC$2,": ",VLOOKUP(A167,Sheet1!A:AC,29,FALSE),IF(VLOOKUP(A167,Sheet1!A:AC,26,FALSE)="","","\n\n"),VLOOKUP(A167,Sheet1!A:AC,26,FALSE),""",")</f>
        <v>"content_sc": "接受现金券: 接受\n\n烧味是香港的招牌菜。您可以在粤粤小厨把烧味配上白饭、面或米粉来享用这份地道美味。",</v>
      </c>
    </row>
    <row r="168" spans="1:3" x14ac:dyDescent="0.25">
      <c r="A168">
        <f t="shared" si="13"/>
        <v>8</v>
      </c>
      <c r="B168" t="s">
        <v>203</v>
      </c>
      <c r="C168" t="str">
        <f t="shared" ref="C168" si="15">B168</f>
        <v>"is_new": false</v>
      </c>
    </row>
    <row r="169" spans="1:3" x14ac:dyDescent="0.25">
      <c r="A169">
        <f t="shared" si="13"/>
        <v>8</v>
      </c>
      <c r="B169" t="s">
        <v>204</v>
      </c>
      <c r="C169" t="str">
        <f>IF(C170="","}",B169)</f>
        <v>},</v>
      </c>
    </row>
    <row r="170" spans="1:3" x14ac:dyDescent="0.25">
      <c r="A170">
        <f>ROUNDUP((ROW(C170)-1)/21,0)</f>
        <v>9</v>
      </c>
      <c r="B170" t="s">
        <v>202</v>
      </c>
      <c r="C170" t="str">
        <f t="shared" ref="C170:C191" si="16">B170</f>
        <v>{</v>
      </c>
    </row>
    <row r="171" spans="1:3" x14ac:dyDescent="0.25">
      <c r="A171">
        <f t="shared" ref="A171:A211" si="17">ROUNDUP((ROW(C171)-1)/21,0)</f>
        <v>9</v>
      </c>
      <c r="B171" t="s">
        <v>207</v>
      </c>
      <c r="C171" t="str">
        <f>CONCATENATE(B171,A171,",")</f>
        <v>"shop_id": 9,</v>
      </c>
    </row>
    <row r="172" spans="1:3" x14ac:dyDescent="0.25">
      <c r="A172">
        <f t="shared" si="17"/>
        <v>9</v>
      </c>
      <c r="B172" t="s">
        <v>313</v>
      </c>
      <c r="C172" t="str">
        <f>CONCATENATE(B172,"""",VLOOKUP(A172,Sheet1!A:AC,2,FALSE),""",")</f>
        <v>"category_id": "FNB",</v>
      </c>
    </row>
    <row r="173" spans="1:3" x14ac:dyDescent="0.25">
      <c r="A173">
        <f t="shared" si="17"/>
        <v>9</v>
      </c>
      <c r="B173" t="s">
        <v>409</v>
      </c>
      <c r="C173" t="str">
        <f>CONCATENATE(B173,VLOOKUP(A173,Sheet1!A:AC,6,FALSE),""",")</f>
        <v>"image_en": "/res/media/app/shop/foodium-cafe-lung-shing_20181221.jpg",</v>
      </c>
    </row>
    <row r="174" spans="1:3" x14ac:dyDescent="0.25">
      <c r="A174">
        <f t="shared" si="17"/>
        <v>9</v>
      </c>
      <c r="B174" t="s">
        <v>410</v>
      </c>
      <c r="C174" t="str">
        <f>CONCATENATE(B174,VLOOKUP(A174,Sheet1!A:AC,6,FALSE),""",")</f>
        <v>"image_tc": "/res/media/app/shop/foodium-cafe-lung-shing_20181221.jpg",</v>
      </c>
    </row>
    <row r="175" spans="1:3" x14ac:dyDescent="0.25">
      <c r="A175">
        <f t="shared" si="17"/>
        <v>9</v>
      </c>
      <c r="B175" t="s">
        <v>411</v>
      </c>
      <c r="C175" t="str">
        <f>CONCATENATE(B175,VLOOKUP(A175,Sheet1!A:AC,6,FALSE),""",")</f>
        <v>"image_sc": "/res/media/app/shop/foodium-cafe-lung-shing_20181221.jpg",</v>
      </c>
    </row>
    <row r="176" spans="1:3" x14ac:dyDescent="0.25">
      <c r="A176">
        <f t="shared" si="17"/>
        <v>9</v>
      </c>
      <c r="B176" t="s">
        <v>314</v>
      </c>
      <c r="C176" t="str">
        <f>CONCATENATE(B176,"""",VLOOKUP(A176,Sheet1!A:AC,14,FALSE),""",")</f>
        <v>"name_en": "Cafe Lung Shing (FOODIUM)",</v>
      </c>
    </row>
    <row r="177" spans="1:3" x14ac:dyDescent="0.25">
      <c r="A177">
        <f t="shared" si="17"/>
        <v>9</v>
      </c>
      <c r="B177" t="s">
        <v>315</v>
      </c>
      <c r="C177" t="str">
        <f>CONCATENATE(B177,"""",VLOOKUP(A177,Sheet1!A:AC,15,FALSE),""",")</f>
        <v>"name_tc": "龍城冰廳 (堂前食坊)",</v>
      </c>
    </row>
    <row r="178" spans="1:3" x14ac:dyDescent="0.25">
      <c r="A178">
        <f t="shared" si="17"/>
        <v>9</v>
      </c>
      <c r="B178" t="s">
        <v>316</v>
      </c>
      <c r="C178" t="str">
        <f>CONCATENATE(B178,"""",VLOOKUP(A178,Sheet1!A:AC,16,FALSE),""",")</f>
        <v>"name_sc": "龙城冰厅 (堂前食坊)",</v>
      </c>
    </row>
    <row r="179" spans="1:3" x14ac:dyDescent="0.25">
      <c r="A179">
        <f t="shared" si="17"/>
        <v>9</v>
      </c>
      <c r="B179" t="s">
        <v>317</v>
      </c>
      <c r="C179" t="str">
        <f>CONCATENATE(B179,"""",VLOOKUP(A179,Sheet1!A:AC,18,FALSE),""",")</f>
        <v>"location_en": "Arrival Concourse, Exit A",</v>
      </c>
    </row>
    <row r="180" spans="1:3" x14ac:dyDescent="0.25">
      <c r="A180">
        <f t="shared" si="17"/>
        <v>9</v>
      </c>
      <c r="B180" t="s">
        <v>318</v>
      </c>
      <c r="C180" t="str">
        <f>CONCATENATE(B180,"""",VLOOKUP(A180,Sheet1!A:AC,19,FALSE),""",")</f>
        <v>"location_tc": "抵港大堂 A 出口",</v>
      </c>
    </row>
    <row r="181" spans="1:3" x14ac:dyDescent="0.25">
      <c r="A181">
        <f t="shared" si="17"/>
        <v>9</v>
      </c>
      <c r="B181" t="s">
        <v>319</v>
      </c>
      <c r="C181" t="str">
        <f>CONCATENATE(B181,"""",VLOOKUP(A181,Sheet1!A:AC,20,FALSE),""",")</f>
        <v>"location_sc": "抵港大堂 A 出口",</v>
      </c>
    </row>
    <row r="182" spans="1:3" x14ac:dyDescent="0.25">
      <c r="A182">
        <f t="shared" si="17"/>
        <v>9</v>
      </c>
      <c r="B182" t="s">
        <v>441</v>
      </c>
      <c r="C182" s="2" t="str">
        <f>CONCATENATE(B182,"""",IFERROR(SUBSTITUTE(VLOOKUP(A182,Sheet1!A:AC,21,FALSE),CHAR(10),";"),VLOOKUP(A182,Sheet1!A:AC,21,FALSE)),""",")</f>
        <v>"business_hour_en": "06:00-22:30",</v>
      </c>
    </row>
    <row r="183" spans="1:3" x14ac:dyDescent="0.25">
      <c r="A183">
        <f t="shared" si="17"/>
        <v>9</v>
      </c>
      <c r="B183" t="s">
        <v>442</v>
      </c>
      <c r="C183" s="2" t="str">
        <f>CONCATENATE(B183,"""",IFERROR(SUBSTITUTE(VLOOKUP(A183,Sheet1!A:AC,22,FALSE),CHAR(10),";"),VLOOKUP(A183,Sheet1!A:AC,22,FALSE)),""",")</f>
        <v>"business_hour_tc": "06:00-22:30",</v>
      </c>
    </row>
    <row r="184" spans="1:3" x14ac:dyDescent="0.25">
      <c r="A184">
        <f t="shared" si="17"/>
        <v>9</v>
      </c>
      <c r="B184" t="s">
        <v>443</v>
      </c>
      <c r="C184" s="2" t="str">
        <f>CONCATENATE(B184,"""",IFERROR(SUBSTITUTE(VLOOKUP(A184,Sheet1!A:AC,23,FALSE),CHAR(10),";"),VLOOKUP(A184,Sheet1!A:AC,23,FALSE)),""",")</f>
        <v>"business_hour_sc": "06:00-22:30",</v>
      </c>
    </row>
    <row r="185" spans="1:3" x14ac:dyDescent="0.25">
      <c r="A185">
        <f t="shared" si="17"/>
        <v>9</v>
      </c>
      <c r="B185" t="s">
        <v>385</v>
      </c>
      <c r="C185" t="str">
        <f>CONCATENATE(B185,"""",VLOOKUP(A185,Sheet1!A:AC,17,FALSE),""",")</f>
        <v>"tel": "2668-2873",</v>
      </c>
    </row>
    <row r="186" spans="1:3" x14ac:dyDescent="0.25">
      <c r="A186">
        <f t="shared" si="17"/>
        <v>9</v>
      </c>
      <c r="B186" t="s">
        <v>320</v>
      </c>
      <c r="C186" t="str">
        <f>CONCATENATE(B186,"""",Sheet1!$AA$2,": ",VLOOKUP(A186,Sheet1!A:AC,27,FALSE),IF(VLOOKUP(A186,Sheet1!A:AC,24,FALSE)="","","\n\n"),VLOOKUP(A186,Sheet1!A:AC,24,FALSE),""",")</f>
        <v>"content_en": "Accept Cash Coupon: Y\n\nHong Kong-style diner, serving a variety of local breakfast meal, baked rice, spaghetti and milk tea",</v>
      </c>
    </row>
    <row r="187" spans="1:3" x14ac:dyDescent="0.25">
      <c r="A187">
        <f t="shared" si="17"/>
        <v>9</v>
      </c>
      <c r="B187" t="s">
        <v>321</v>
      </c>
      <c r="C187" t="str">
        <f>CONCATENATE(B187,"""",Sheet1!$AB$2,": ",VLOOKUP(A187,Sheet1!A:AC,28,FALSE),IF(VLOOKUP(A187,Sheet1!A:AC,25,FALSE)="","","\n\n"),VLOOKUP(A187,Sheet1!A:AC,25,FALSE),""",")</f>
        <v>"content_tc": "接受現金券: 接受\n\n港式茶餐廳，供應地道早餐、焗飯、意粉及絲襪奶茶等食品",</v>
      </c>
    </row>
    <row r="188" spans="1:3" x14ac:dyDescent="0.25">
      <c r="A188">
        <f t="shared" si="17"/>
        <v>9</v>
      </c>
      <c r="B188" t="s">
        <v>322</v>
      </c>
      <c r="C188" t="str">
        <f>CONCATENATE(B188,"""",Sheet1!$AC$2,": ",VLOOKUP(A188,Sheet1!A:AC,29,FALSE),IF(VLOOKUP(A188,Sheet1!A:AC,26,FALSE)="","","\n\n"),VLOOKUP(A188,Sheet1!A:AC,26,FALSE),""",")</f>
        <v>"content_sc": "接受现金券: 接受\n\n港式茶餐厅，供应地道早餐、焗饭、意粉及丝袜奶茶等食品",</v>
      </c>
    </row>
    <row r="189" spans="1:3" x14ac:dyDescent="0.25">
      <c r="A189">
        <f t="shared" si="17"/>
        <v>9</v>
      </c>
      <c r="B189" t="s">
        <v>203</v>
      </c>
      <c r="C189" t="str">
        <f t="shared" ref="C189" si="18">B189</f>
        <v>"is_new": false</v>
      </c>
    </row>
    <row r="190" spans="1:3" x14ac:dyDescent="0.25">
      <c r="A190">
        <f t="shared" si="17"/>
        <v>9</v>
      </c>
      <c r="B190" t="s">
        <v>204</v>
      </c>
      <c r="C190" t="str">
        <f>IF(C191="","}",B190)</f>
        <v>},</v>
      </c>
    </row>
    <row r="191" spans="1:3" x14ac:dyDescent="0.25">
      <c r="A191">
        <f t="shared" si="17"/>
        <v>10</v>
      </c>
      <c r="B191" t="s">
        <v>202</v>
      </c>
      <c r="C191" t="str">
        <f t="shared" si="16"/>
        <v>{</v>
      </c>
    </row>
    <row r="192" spans="1:3" x14ac:dyDescent="0.25">
      <c r="A192">
        <f t="shared" si="17"/>
        <v>10</v>
      </c>
      <c r="B192" t="s">
        <v>207</v>
      </c>
      <c r="C192" t="str">
        <f>CONCATENATE(B192,A192,",")</f>
        <v>"shop_id": 10,</v>
      </c>
    </row>
    <row r="193" spans="1:3" x14ac:dyDescent="0.25">
      <c r="A193">
        <f t="shared" si="17"/>
        <v>10</v>
      </c>
      <c r="B193" t="s">
        <v>313</v>
      </c>
      <c r="C193" t="str">
        <f>CONCATENATE(B193,"""",VLOOKUP(A193,Sheet1!A:AC,2,FALSE),""",")</f>
        <v>"category_id": "PAS",</v>
      </c>
    </row>
    <row r="194" spans="1:3" x14ac:dyDescent="0.25">
      <c r="A194">
        <f t="shared" si="17"/>
        <v>10</v>
      </c>
      <c r="B194" t="s">
        <v>409</v>
      </c>
      <c r="C194" t="str">
        <f>CONCATENATE(B194,VLOOKUP(A194,Sheet1!A:AC,6,FALSE),""",")</f>
        <v>"image_en": "/res/media/app/shop/blank.jpg",</v>
      </c>
    </row>
    <row r="195" spans="1:3" x14ac:dyDescent="0.25">
      <c r="A195">
        <f t="shared" si="17"/>
        <v>10</v>
      </c>
      <c r="B195" t="s">
        <v>410</v>
      </c>
      <c r="C195" t="str">
        <f>CONCATENATE(B195,VLOOKUP(A195,Sheet1!A:AC,6,FALSE),""",")</f>
        <v>"image_tc": "/res/media/app/shop/blank.jpg",</v>
      </c>
    </row>
    <row r="196" spans="1:3" x14ac:dyDescent="0.25">
      <c r="A196">
        <f t="shared" si="17"/>
        <v>10</v>
      </c>
      <c r="B196" t="s">
        <v>411</v>
      </c>
      <c r="C196" t="str">
        <f>CONCATENATE(B196,VLOOKUP(A196,Sheet1!A:AC,6,FALSE),""",")</f>
        <v>"image_sc": "/res/media/app/shop/blank.jpg",</v>
      </c>
    </row>
    <row r="197" spans="1:3" x14ac:dyDescent="0.25">
      <c r="A197">
        <f t="shared" si="17"/>
        <v>10</v>
      </c>
      <c r="B197" t="s">
        <v>314</v>
      </c>
      <c r="C197" t="str">
        <f>CONCATENATE(B197,"""",VLOOKUP(A197,Sheet1!A:AC,14,FALSE),""",")</f>
        <v>"name_en": "China Railway",</v>
      </c>
    </row>
    <row r="198" spans="1:3" x14ac:dyDescent="0.25">
      <c r="A198">
        <f t="shared" si="17"/>
        <v>10</v>
      </c>
      <c r="B198" t="s">
        <v>315</v>
      </c>
      <c r="C198" t="str">
        <f>CONCATENATE(B198,"""",VLOOKUP(A198,Sheet1!A:AC,15,FALSE),""",")</f>
        <v>"name_tc": "中國鐵路總公司",</v>
      </c>
    </row>
    <row r="199" spans="1:3" x14ac:dyDescent="0.25">
      <c r="A199">
        <f t="shared" si="17"/>
        <v>10</v>
      </c>
      <c r="B199" t="s">
        <v>316</v>
      </c>
      <c r="C199" t="str">
        <f>CONCATENATE(B199,"""",VLOOKUP(A199,Sheet1!A:AC,16,FALSE),""",")</f>
        <v>"name_sc": "中国铁路总公司",</v>
      </c>
    </row>
    <row r="200" spans="1:3" x14ac:dyDescent="0.25">
      <c r="A200">
        <f t="shared" si="17"/>
        <v>10</v>
      </c>
      <c r="B200" t="s">
        <v>317</v>
      </c>
      <c r="C200" t="str">
        <f>CONCATENATE(B200,"""",VLOOKUP(A200,Sheet1!A:AC,18,FALSE),""",")</f>
        <v>"location_en": "Ticketing Concourse",</v>
      </c>
    </row>
    <row r="201" spans="1:3" x14ac:dyDescent="0.25">
      <c r="A201">
        <f t="shared" si="17"/>
        <v>10</v>
      </c>
      <c r="B201" t="s">
        <v>318</v>
      </c>
      <c r="C201" t="str">
        <f>CONCATENATE(B201,"""",VLOOKUP(A201,Sheet1!A:AC,19,FALSE),""",")</f>
        <v>"location_tc": "售票大堂",</v>
      </c>
    </row>
    <row r="202" spans="1:3" x14ac:dyDescent="0.25">
      <c r="A202">
        <f t="shared" si="17"/>
        <v>10</v>
      </c>
      <c r="B202" t="s">
        <v>319</v>
      </c>
      <c r="C202" t="str">
        <f>CONCATENATE(B202,"""",VLOOKUP(A202,Sheet1!A:AC,20,FALSE),""",")</f>
        <v>"location_sc": "售票大堂",</v>
      </c>
    </row>
    <row r="203" spans="1:3" x14ac:dyDescent="0.25">
      <c r="A203">
        <f t="shared" si="17"/>
        <v>10</v>
      </c>
      <c r="B203" t="s">
        <v>441</v>
      </c>
      <c r="C203" s="2" t="str">
        <f>CONCATENATE(B203,"""",IFERROR(SUBSTITUTE(VLOOKUP(A203,Sheet1!A:AC,21,FALSE),CHAR(10),";"),VLOOKUP(A203,Sheet1!A:AC,21,FALSE)),""",")</f>
        <v>"business_hour_en": "-",</v>
      </c>
    </row>
    <row r="204" spans="1:3" x14ac:dyDescent="0.25">
      <c r="A204">
        <f t="shared" si="17"/>
        <v>10</v>
      </c>
      <c r="B204" t="s">
        <v>442</v>
      </c>
      <c r="C204" s="2" t="str">
        <f>CONCATENATE(B204,"""",IFERROR(SUBSTITUTE(VLOOKUP(A204,Sheet1!A:AC,22,FALSE),CHAR(10),";"),VLOOKUP(A204,Sheet1!A:AC,22,FALSE)),""",")</f>
        <v>"business_hour_tc": "-",</v>
      </c>
    </row>
    <row r="205" spans="1:3" x14ac:dyDescent="0.25">
      <c r="A205">
        <f t="shared" si="17"/>
        <v>10</v>
      </c>
      <c r="B205" t="s">
        <v>443</v>
      </c>
      <c r="C205" s="2" t="str">
        <f>CONCATENATE(B205,"""",IFERROR(SUBSTITUTE(VLOOKUP(A205,Sheet1!A:AC,23,FALSE),CHAR(10),";"),VLOOKUP(A205,Sheet1!A:AC,23,FALSE)),""",")</f>
        <v>"business_hour_sc": "-",</v>
      </c>
    </row>
    <row r="206" spans="1:3" x14ac:dyDescent="0.25">
      <c r="A206">
        <f t="shared" si="17"/>
        <v>10</v>
      </c>
      <c r="B206" t="s">
        <v>385</v>
      </c>
      <c r="C206" t="str">
        <f>CONCATENATE(B206,"""",VLOOKUP(A206,Sheet1!A:AC,17,FALSE),""",")</f>
        <v>"tel": "-",</v>
      </c>
    </row>
    <row r="207" spans="1:3" x14ac:dyDescent="0.25">
      <c r="A207">
        <f t="shared" si="17"/>
        <v>10</v>
      </c>
      <c r="B207" t="s">
        <v>320</v>
      </c>
      <c r="C207" t="str">
        <f>CONCATENATE(B207,"""",Sheet1!$AA$2,": ",VLOOKUP(A207,Sheet1!A:AC,27,FALSE),IF(VLOOKUP(A207,Sheet1!A:AC,24,FALSE)="","","\n\n"),VLOOKUP(A207,Sheet1!A:AC,24,FALSE),""",")</f>
        <v>"content_en": "Accept Cash Coupon: N",</v>
      </c>
    </row>
    <row r="208" spans="1:3" x14ac:dyDescent="0.25">
      <c r="A208">
        <f t="shared" si="17"/>
        <v>10</v>
      </c>
      <c r="B208" t="s">
        <v>321</v>
      </c>
      <c r="C208" t="str">
        <f>CONCATENATE(B208,"""",Sheet1!$AB$2,": ",VLOOKUP(A208,Sheet1!A:AC,28,FALSE),IF(VLOOKUP(A208,Sheet1!A:AC,25,FALSE)="","","\n\n"),VLOOKUP(A208,Sheet1!A:AC,25,FALSE),""",")</f>
        <v>"content_tc": "接受現金券: 不接受",</v>
      </c>
    </row>
    <row r="209" spans="1:3" x14ac:dyDescent="0.25">
      <c r="A209">
        <f t="shared" si="17"/>
        <v>10</v>
      </c>
      <c r="B209" t="s">
        <v>322</v>
      </c>
      <c r="C209" t="str">
        <f>CONCATENATE(B209,"""",Sheet1!$AC$2,": ",VLOOKUP(A209,Sheet1!A:AC,29,FALSE),IF(VLOOKUP(A209,Sheet1!A:AC,26,FALSE)="","","\n\n"),VLOOKUP(A209,Sheet1!A:AC,26,FALSE),""",")</f>
        <v>"content_sc": "接受现金券: 不接受",</v>
      </c>
    </row>
    <row r="210" spans="1:3" x14ac:dyDescent="0.25">
      <c r="A210">
        <f t="shared" si="17"/>
        <v>10</v>
      </c>
      <c r="B210" t="s">
        <v>203</v>
      </c>
      <c r="C210" t="str">
        <f t="shared" ref="C210" si="19">B210</f>
        <v>"is_new": false</v>
      </c>
    </row>
    <row r="211" spans="1:3" x14ac:dyDescent="0.25">
      <c r="A211">
        <f t="shared" si="17"/>
        <v>10</v>
      </c>
      <c r="B211" t="s">
        <v>204</v>
      </c>
      <c r="C211" t="str">
        <f>IF(C212="","}",B211)</f>
        <v>},</v>
      </c>
    </row>
    <row r="212" spans="1:3" x14ac:dyDescent="0.25">
      <c r="A212">
        <f>ROUNDUP((ROW(C212)-1)/21,0)</f>
        <v>11</v>
      </c>
      <c r="B212" t="s">
        <v>202</v>
      </c>
      <c r="C212" t="str">
        <f t="shared" ref="C212:C233" si="20">B212</f>
        <v>{</v>
      </c>
    </row>
    <row r="213" spans="1:3" x14ac:dyDescent="0.25">
      <c r="A213">
        <f t="shared" ref="A213:A253" si="21">ROUNDUP((ROW(C213)-1)/21,0)</f>
        <v>11</v>
      </c>
      <c r="B213" t="s">
        <v>207</v>
      </c>
      <c r="C213" t="str">
        <f>CONCATENATE(B213,A213,",")</f>
        <v>"shop_id": 11,</v>
      </c>
    </row>
    <row r="214" spans="1:3" x14ac:dyDescent="0.25">
      <c r="A214">
        <f t="shared" si="21"/>
        <v>11</v>
      </c>
      <c r="B214" t="s">
        <v>313</v>
      </c>
      <c r="C214" t="str">
        <f>CONCATENATE(B214,"""",VLOOKUP(A214,Sheet1!A:AC,2,FALSE),""",")</f>
        <v>"category_id": "PAS",</v>
      </c>
    </row>
    <row r="215" spans="1:3" x14ac:dyDescent="0.25">
      <c r="A215">
        <f t="shared" si="21"/>
        <v>11</v>
      </c>
      <c r="B215" t="s">
        <v>409</v>
      </c>
      <c r="C215" t="str">
        <f>CONCATENATE(B215,VLOOKUP(A215,Sheet1!A:AC,6,FALSE),""",")</f>
        <v>"image_en": "/res/media/app/shop/china-travel-service.jpg",</v>
      </c>
    </row>
    <row r="216" spans="1:3" x14ac:dyDescent="0.25">
      <c r="A216">
        <f t="shared" si="21"/>
        <v>11</v>
      </c>
      <c r="B216" t="s">
        <v>410</v>
      </c>
      <c r="C216" t="str">
        <f>CONCATENATE(B216,VLOOKUP(A216,Sheet1!A:AC,6,FALSE),""",")</f>
        <v>"image_tc": "/res/media/app/shop/china-travel-service.jpg",</v>
      </c>
    </row>
    <row r="217" spans="1:3" x14ac:dyDescent="0.25">
      <c r="A217">
        <f t="shared" si="21"/>
        <v>11</v>
      </c>
      <c r="B217" t="s">
        <v>411</v>
      </c>
      <c r="C217" t="str">
        <f>CONCATENATE(B217,VLOOKUP(A217,Sheet1!A:AC,6,FALSE),""",")</f>
        <v>"image_sc": "/res/media/app/shop/china-travel-service.jpg",</v>
      </c>
    </row>
    <row r="218" spans="1:3" x14ac:dyDescent="0.25">
      <c r="A218">
        <f t="shared" si="21"/>
        <v>11</v>
      </c>
      <c r="B218" t="s">
        <v>314</v>
      </c>
      <c r="C218" t="str">
        <f>CONCATENATE(B218,"""",VLOOKUP(A218,Sheet1!A:AC,14,FALSE),""",")</f>
        <v>"name_en": "China Travel Service (H.K.) Ltd",</v>
      </c>
    </row>
    <row r="219" spans="1:3" x14ac:dyDescent="0.25">
      <c r="A219">
        <f t="shared" si="21"/>
        <v>11</v>
      </c>
      <c r="B219" t="s">
        <v>315</v>
      </c>
      <c r="C219" t="str">
        <f>CONCATENATE(B219,"""",VLOOKUP(A219,Sheet1!A:AC,15,FALSE),""",")</f>
        <v>"name_tc": "香港中國旅行社",</v>
      </c>
    </row>
    <row r="220" spans="1:3" x14ac:dyDescent="0.25">
      <c r="A220">
        <f t="shared" si="21"/>
        <v>11</v>
      </c>
      <c r="B220" t="s">
        <v>316</v>
      </c>
      <c r="C220" t="str">
        <f>CONCATENATE(B220,"""",VLOOKUP(A220,Sheet1!A:AC,16,FALSE),""",")</f>
        <v>"name_sc": "香港中国旅行社",</v>
      </c>
    </row>
    <row r="221" spans="1:3" x14ac:dyDescent="0.25">
      <c r="A221">
        <f t="shared" si="21"/>
        <v>11</v>
      </c>
      <c r="B221" t="s">
        <v>317</v>
      </c>
      <c r="C221" t="str">
        <f>CONCATENATE(B221,"""",VLOOKUP(A221,Sheet1!A:AC,18,FALSE),""",")</f>
        <v>"location_en": "Arrival Concourse, Exit A",</v>
      </c>
    </row>
    <row r="222" spans="1:3" x14ac:dyDescent="0.25">
      <c r="A222">
        <f t="shared" si="21"/>
        <v>11</v>
      </c>
      <c r="B222" t="s">
        <v>318</v>
      </c>
      <c r="C222" t="str">
        <f>CONCATENATE(B222,"""",VLOOKUP(A222,Sheet1!A:AC,19,FALSE),""",")</f>
        <v>"location_tc": "抵港大堂 A 出口",</v>
      </c>
    </row>
    <row r="223" spans="1:3" x14ac:dyDescent="0.25">
      <c r="A223">
        <f t="shared" si="21"/>
        <v>11</v>
      </c>
      <c r="B223" t="s">
        <v>319</v>
      </c>
      <c r="C223" t="str">
        <f>CONCATENATE(B223,"""",VLOOKUP(A223,Sheet1!A:AC,20,FALSE),""",")</f>
        <v>"location_sc": "抵港大堂 A 出口",</v>
      </c>
    </row>
    <row r="224" spans="1:3" x14ac:dyDescent="0.25">
      <c r="A224">
        <f t="shared" si="21"/>
        <v>11</v>
      </c>
      <c r="B224" t="s">
        <v>441</v>
      </c>
      <c r="C224" s="2" t="str">
        <f>CONCATENATE(B224,"""",IFERROR(SUBSTITUTE(VLOOKUP(A224,Sheet1!A:AC,21,FALSE),CHAR(10),";"),VLOOKUP(A224,Sheet1!A:AC,21,FALSE)),""",")</f>
        <v>"business_hour_en": "08:00-19:00",</v>
      </c>
    </row>
    <row r="225" spans="1:3" x14ac:dyDescent="0.25">
      <c r="A225">
        <f t="shared" si="21"/>
        <v>11</v>
      </c>
      <c r="B225" t="s">
        <v>442</v>
      </c>
      <c r="C225" s="2" t="str">
        <f>CONCATENATE(B225,"""",IFERROR(SUBSTITUTE(VLOOKUP(A225,Sheet1!A:AC,22,FALSE),CHAR(10),";"),VLOOKUP(A225,Sheet1!A:AC,22,FALSE)),""",")</f>
        <v>"business_hour_tc": "08:00-19:00",</v>
      </c>
    </row>
    <row r="226" spans="1:3" x14ac:dyDescent="0.25">
      <c r="A226">
        <f t="shared" si="21"/>
        <v>11</v>
      </c>
      <c r="B226" t="s">
        <v>443</v>
      </c>
      <c r="C226" s="2" t="str">
        <f>CONCATENATE(B226,"""",IFERROR(SUBSTITUTE(VLOOKUP(A226,Sheet1!A:AC,23,FALSE),CHAR(10),";"),VLOOKUP(A226,Sheet1!A:AC,23,FALSE)),""",")</f>
        <v>"business_hour_sc": "08:00-19:00",</v>
      </c>
    </row>
    <row r="227" spans="1:3" x14ac:dyDescent="0.25">
      <c r="A227">
        <f t="shared" si="21"/>
        <v>11</v>
      </c>
      <c r="B227" t="s">
        <v>385</v>
      </c>
      <c r="C227" t="str">
        <f>CONCATENATE(B227,"""",VLOOKUP(A227,Sheet1!A:AC,17,FALSE),""",")</f>
        <v>"tel": "2983-1488",</v>
      </c>
    </row>
    <row r="228" spans="1:3" x14ac:dyDescent="0.25">
      <c r="A228">
        <f t="shared" si="21"/>
        <v>11</v>
      </c>
      <c r="B228" t="s">
        <v>320</v>
      </c>
      <c r="C228" t="str">
        <f>CONCATENATE(B228,"""",Sheet1!$AA$2,": ",VLOOKUP(A228,Sheet1!A:AC,27,FALSE),IF(VLOOKUP(A228,Sheet1!A:AC,24,FALSE)="","","\n\n"),VLOOKUP(A228,Sheet1!A:AC,24,FALSE),""",")</f>
        <v>"content_en": "Accept Cash Coupon: Y\n\nService included: Tours, Packages, Transportation tickets, Cruises, VISA and Tourism consulting services.",</v>
      </c>
    </row>
    <row r="229" spans="1:3" x14ac:dyDescent="0.25">
      <c r="A229">
        <f t="shared" si="21"/>
        <v>11</v>
      </c>
      <c r="B229" t="s">
        <v>321</v>
      </c>
      <c r="C229" t="str">
        <f>CONCATENATE(B229,"""",Sheet1!$AB$2,": ",VLOOKUP(A229,Sheet1!A:AC,28,FALSE),IF(VLOOKUP(A229,Sheet1!A:AC,25,FALSE)="","","\n\n"),VLOOKUP(A229,Sheet1!A:AC,25,FALSE),""",")</f>
        <v>"content_tc": "接受現金券: 接受\n\n服務包括：旅行團、套票、巴士／火車／船票、郵輪、簽證及其他旅遊服務",</v>
      </c>
    </row>
    <row r="230" spans="1:3" x14ac:dyDescent="0.25">
      <c r="A230">
        <f t="shared" si="21"/>
        <v>11</v>
      </c>
      <c r="B230" t="s">
        <v>322</v>
      </c>
      <c r="C230" t="str">
        <f>CONCATENATE(B230,"""",Sheet1!$AC$2,": ",VLOOKUP(A230,Sheet1!A:AC,29,FALSE),IF(VLOOKUP(A230,Sheet1!A:AC,26,FALSE)="","","\n\n"),VLOOKUP(A230,Sheet1!A:AC,26,FALSE),""",")</f>
        <v>"content_sc": "接受现金券: 接受\n\n服务包括：旅行团、套票、巴士／火车／船票、邮轮、签证及其他旅游服务",</v>
      </c>
    </row>
    <row r="231" spans="1:3" x14ac:dyDescent="0.25">
      <c r="A231">
        <f t="shared" si="21"/>
        <v>11</v>
      </c>
      <c r="B231" t="s">
        <v>203</v>
      </c>
      <c r="C231" t="str">
        <f t="shared" ref="C231" si="22">B231</f>
        <v>"is_new": false</v>
      </c>
    </row>
    <row r="232" spans="1:3" x14ac:dyDescent="0.25">
      <c r="A232">
        <f t="shared" si="21"/>
        <v>11</v>
      </c>
      <c r="B232" t="s">
        <v>204</v>
      </c>
      <c r="C232" t="str">
        <f>IF(C233="","}",B232)</f>
        <v>},</v>
      </c>
    </row>
    <row r="233" spans="1:3" x14ac:dyDescent="0.25">
      <c r="A233">
        <f t="shared" si="21"/>
        <v>12</v>
      </c>
      <c r="B233" t="s">
        <v>202</v>
      </c>
      <c r="C233" t="str">
        <f t="shared" si="20"/>
        <v>{</v>
      </c>
    </row>
    <row r="234" spans="1:3" x14ac:dyDescent="0.25">
      <c r="A234">
        <f t="shared" si="21"/>
        <v>12</v>
      </c>
      <c r="B234" t="s">
        <v>207</v>
      </c>
      <c r="C234" t="str">
        <f>CONCATENATE(B234,A234,",")</f>
        <v>"shop_id": 12,</v>
      </c>
    </row>
    <row r="235" spans="1:3" x14ac:dyDescent="0.25">
      <c r="A235">
        <f t="shared" si="21"/>
        <v>12</v>
      </c>
      <c r="B235" t="s">
        <v>313</v>
      </c>
      <c r="C235" t="str">
        <f>CONCATENATE(B235,"""",VLOOKUP(A235,Sheet1!A:AC,2,FALSE),""",")</f>
        <v>"category_id": "FNB",</v>
      </c>
    </row>
    <row r="236" spans="1:3" x14ac:dyDescent="0.25">
      <c r="A236">
        <f t="shared" si="21"/>
        <v>12</v>
      </c>
      <c r="B236" t="s">
        <v>409</v>
      </c>
      <c r="C236" t="str">
        <f>CONCATENATE(B236,VLOOKUP(A236,Sheet1!A:AC,6,FALSE),""",")</f>
        <v>"image_en": "/res/media/app/shop/Chun-Shui-Tang.jpg",</v>
      </c>
    </row>
    <row r="237" spans="1:3" x14ac:dyDescent="0.25">
      <c r="A237">
        <f t="shared" si="21"/>
        <v>12</v>
      </c>
      <c r="B237" t="s">
        <v>410</v>
      </c>
      <c r="C237" t="str">
        <f>CONCATENATE(B237,VLOOKUP(A237,Sheet1!A:AC,6,FALSE),""",")</f>
        <v>"image_tc": "/res/media/app/shop/Chun-Shui-Tang.jpg",</v>
      </c>
    </row>
    <row r="238" spans="1:3" x14ac:dyDescent="0.25">
      <c r="A238">
        <f t="shared" si="21"/>
        <v>12</v>
      </c>
      <c r="B238" t="s">
        <v>411</v>
      </c>
      <c r="C238" t="str">
        <f>CONCATENATE(B238,VLOOKUP(A238,Sheet1!A:AC,6,FALSE),""",")</f>
        <v>"image_sc": "/res/media/app/shop/Chun-Shui-Tang.jpg",</v>
      </c>
    </row>
    <row r="239" spans="1:3" x14ac:dyDescent="0.25">
      <c r="A239">
        <f t="shared" si="21"/>
        <v>12</v>
      </c>
      <c r="B239" t="s">
        <v>314</v>
      </c>
      <c r="C239" t="str">
        <f>CONCATENATE(B239,"""",VLOOKUP(A239,Sheet1!A:AC,14,FALSE),""",")</f>
        <v>"name_en": "Chun Shui Tang",</v>
      </c>
    </row>
    <row r="240" spans="1:3" x14ac:dyDescent="0.25">
      <c r="A240">
        <f t="shared" si="21"/>
        <v>12</v>
      </c>
      <c r="B240" t="s">
        <v>315</v>
      </c>
      <c r="C240" t="str">
        <f>CONCATENATE(B240,"""",VLOOKUP(A240,Sheet1!A:AC,15,FALSE),""",")</f>
        <v>"name_tc": "春水堂",</v>
      </c>
    </row>
    <row r="241" spans="1:3" x14ac:dyDescent="0.25">
      <c r="A241">
        <f t="shared" si="21"/>
        <v>12</v>
      </c>
      <c r="B241" t="s">
        <v>316</v>
      </c>
      <c r="C241" t="str">
        <f>CONCATENATE(B241,"""",VLOOKUP(A241,Sheet1!A:AC,16,FALSE),""",")</f>
        <v>"name_sc": "春水堂",</v>
      </c>
    </row>
    <row r="242" spans="1:3" x14ac:dyDescent="0.25">
      <c r="A242">
        <f t="shared" si="21"/>
        <v>12</v>
      </c>
      <c r="B242" t="s">
        <v>317</v>
      </c>
      <c r="C242" t="str">
        <f>CONCATENATE(B242,"""",VLOOKUP(A242,Sheet1!A:AC,18,FALSE),""",")</f>
        <v>"location_en": "Ticketing Concourse",</v>
      </c>
    </row>
    <row r="243" spans="1:3" x14ac:dyDescent="0.25">
      <c r="A243">
        <f t="shared" si="21"/>
        <v>12</v>
      </c>
      <c r="B243" t="s">
        <v>318</v>
      </c>
      <c r="C243" t="str">
        <f>CONCATENATE(B243,"""",VLOOKUP(A243,Sheet1!A:AC,19,FALSE),""",")</f>
        <v>"location_tc": "售票大堂",</v>
      </c>
    </row>
    <row r="244" spans="1:3" x14ac:dyDescent="0.25">
      <c r="A244">
        <f t="shared" si="21"/>
        <v>12</v>
      </c>
      <c r="B244" t="s">
        <v>319</v>
      </c>
      <c r="C244" t="str">
        <f>CONCATENATE(B244,"""",VLOOKUP(A244,Sheet1!A:AC,20,FALSE),""",")</f>
        <v>"location_sc": "售票大堂",</v>
      </c>
    </row>
    <row r="245" spans="1:3" x14ac:dyDescent="0.25">
      <c r="A245">
        <f t="shared" si="21"/>
        <v>12</v>
      </c>
      <c r="B245" t="s">
        <v>441</v>
      </c>
      <c r="C245" s="2" t="str">
        <f>CONCATENATE(B245,"""",IFERROR(SUBSTITUTE(VLOOKUP(A245,Sheet1!A:AC,21,FALSE),CHAR(10),";"),VLOOKUP(A245,Sheet1!A:AC,21,FALSE)),""",")</f>
        <v>"business_hour_en": "08:00-20:00",</v>
      </c>
    </row>
    <row r="246" spans="1:3" x14ac:dyDescent="0.25">
      <c r="A246">
        <f t="shared" si="21"/>
        <v>12</v>
      </c>
      <c r="B246" t="s">
        <v>442</v>
      </c>
      <c r="C246" s="2" t="str">
        <f>CONCATENATE(B246,"""",IFERROR(SUBSTITUTE(VLOOKUP(A246,Sheet1!A:AC,22,FALSE),CHAR(10),";"),VLOOKUP(A246,Sheet1!A:AC,22,FALSE)),""",")</f>
        <v>"business_hour_tc": "08:00-20:00",</v>
      </c>
    </row>
    <row r="247" spans="1:3" x14ac:dyDescent="0.25">
      <c r="A247">
        <f t="shared" si="21"/>
        <v>12</v>
      </c>
      <c r="B247" t="s">
        <v>443</v>
      </c>
      <c r="C247" s="2" t="str">
        <f>CONCATENATE(B247,"""",IFERROR(SUBSTITUTE(VLOOKUP(A247,Sheet1!A:AC,23,FALSE),CHAR(10),";"),VLOOKUP(A247,Sheet1!A:AC,23,FALSE)),""",")</f>
        <v>"business_hour_sc": "08:00-20:00",</v>
      </c>
    </row>
    <row r="248" spans="1:3" x14ac:dyDescent="0.25">
      <c r="A248">
        <f t="shared" si="21"/>
        <v>12</v>
      </c>
      <c r="B248" t="s">
        <v>385</v>
      </c>
      <c r="C248" t="str">
        <f>CONCATENATE(B248,"""",VLOOKUP(A248,Sheet1!A:AC,17,FALSE),""",")</f>
        <v>"tel": "2880-5115",</v>
      </c>
    </row>
    <row r="249" spans="1:3" x14ac:dyDescent="0.25">
      <c r="A249">
        <f t="shared" si="21"/>
        <v>12</v>
      </c>
      <c r="B249" t="s">
        <v>320</v>
      </c>
      <c r="C249" t="str">
        <f>CONCATENATE(B249,"""",Sheet1!$AA$2,": ",VLOOKUP(A249,Sheet1!A:AC,27,FALSE),IF(VLOOKUP(A249,Sheet1!A:AC,24,FALSE)="","","\n\n"),VLOOKUP(A249,Sheet1!A:AC,24,FALSE),""",")</f>
        <v>"content_en": "Accept Cash Coupon: Y\n\nChun Shui Tang serves Taiwanese pearl milk tea in various flavours to tea drinkers worldwide.",</v>
      </c>
    </row>
    <row r="250" spans="1:3" x14ac:dyDescent="0.25">
      <c r="A250">
        <f t="shared" si="21"/>
        <v>12</v>
      </c>
      <c r="B250" t="s">
        <v>321</v>
      </c>
      <c r="C250" t="str">
        <f>CONCATENATE(B250,"""",Sheet1!$AB$2,": ",VLOOKUP(A250,Sheet1!A:AC,28,FALSE),IF(VLOOKUP(A250,Sheet1!A:AC,25,FALSE)="","","\n\n"),VLOOKUP(A250,Sheet1!A:AC,25,FALSE),""",")</f>
        <v>"content_tc": "接受現金券: 接受\n\n春水堂提供多款特色茶飲，多元口味，豐富了冷飲茶的喝法與風味",</v>
      </c>
    </row>
    <row r="251" spans="1:3" x14ac:dyDescent="0.25">
      <c r="A251">
        <f t="shared" si="21"/>
        <v>12</v>
      </c>
      <c r="B251" t="s">
        <v>322</v>
      </c>
      <c r="C251" t="str">
        <f>CONCATENATE(B251,"""",Sheet1!$AC$2,": ",VLOOKUP(A251,Sheet1!A:AC,29,FALSE),IF(VLOOKUP(A251,Sheet1!A:AC,26,FALSE)="","","\n\n"),VLOOKUP(A251,Sheet1!A:AC,26,FALSE),""",")</f>
        <v>"content_sc": "接受现金券: 接受\n\n春水堂提供多款特色茶饮，多元口味，丰富了冷饮茶的喝法与风味",</v>
      </c>
    </row>
    <row r="252" spans="1:3" x14ac:dyDescent="0.25">
      <c r="A252">
        <f t="shared" si="21"/>
        <v>12</v>
      </c>
      <c r="B252" t="s">
        <v>203</v>
      </c>
      <c r="C252" t="str">
        <f t="shared" ref="C252" si="23">B252</f>
        <v>"is_new": false</v>
      </c>
    </row>
    <row r="253" spans="1:3" x14ac:dyDescent="0.25">
      <c r="A253">
        <f t="shared" si="21"/>
        <v>12</v>
      </c>
      <c r="B253" t="s">
        <v>204</v>
      </c>
      <c r="C253" t="str">
        <f>IF(C254="","}",B253)</f>
        <v>},</v>
      </c>
    </row>
    <row r="254" spans="1:3" x14ac:dyDescent="0.25">
      <c r="A254">
        <f>ROUNDUP((ROW(C254)-1)/21,0)</f>
        <v>13</v>
      </c>
      <c r="B254" t="s">
        <v>202</v>
      </c>
      <c r="C254" t="str">
        <f t="shared" ref="C254:C275" si="24">B254</f>
        <v>{</v>
      </c>
    </row>
    <row r="255" spans="1:3" x14ac:dyDescent="0.25">
      <c r="A255">
        <f t="shared" ref="A255:A295" si="25">ROUNDUP((ROW(C255)-1)/21,0)</f>
        <v>13</v>
      </c>
      <c r="B255" t="s">
        <v>207</v>
      </c>
      <c r="C255" t="str">
        <f>CONCATENATE(B255,A255,",")</f>
        <v>"shop_id": 13,</v>
      </c>
    </row>
    <row r="256" spans="1:3" x14ac:dyDescent="0.25">
      <c r="A256">
        <f t="shared" si="25"/>
        <v>13</v>
      </c>
      <c r="B256" t="s">
        <v>313</v>
      </c>
      <c r="C256" t="str">
        <f>CONCATENATE(B256,"""",VLOOKUP(A256,Sheet1!A:AC,2,FALSE),""",")</f>
        <v>"category_id": "SHO",</v>
      </c>
    </row>
    <row r="257" spans="1:3" x14ac:dyDescent="0.25">
      <c r="A257">
        <f t="shared" si="25"/>
        <v>13</v>
      </c>
      <c r="B257" t="s">
        <v>409</v>
      </c>
      <c r="C257" t="str">
        <f>CONCATENATE(B257,VLOOKUP(A257,Sheet1!A:AC,6,FALSE),""",")</f>
        <v>"image_en": "/res/media/app/shop/circle-K.jpg",</v>
      </c>
    </row>
    <row r="258" spans="1:3" x14ac:dyDescent="0.25">
      <c r="A258">
        <f t="shared" si="25"/>
        <v>13</v>
      </c>
      <c r="B258" t="s">
        <v>410</v>
      </c>
      <c r="C258" t="str">
        <f>CONCATENATE(B258,VLOOKUP(A258,Sheet1!A:AC,6,FALSE),""",")</f>
        <v>"image_tc": "/res/media/app/shop/circle-K.jpg",</v>
      </c>
    </row>
    <row r="259" spans="1:3" x14ac:dyDescent="0.25">
      <c r="A259">
        <f t="shared" si="25"/>
        <v>13</v>
      </c>
      <c r="B259" t="s">
        <v>411</v>
      </c>
      <c r="C259" t="str">
        <f>CONCATENATE(B259,VLOOKUP(A259,Sheet1!A:AC,6,FALSE),""",")</f>
        <v>"image_sc": "/res/media/app/shop/circle-K.jpg",</v>
      </c>
    </row>
    <row r="260" spans="1:3" x14ac:dyDescent="0.25">
      <c r="A260">
        <f t="shared" si="25"/>
        <v>13</v>
      </c>
      <c r="B260" t="s">
        <v>314</v>
      </c>
      <c r="C260" t="str">
        <f>CONCATENATE(B260,"""",VLOOKUP(A260,Sheet1!A:AC,14,FALSE),""",")</f>
        <v>"name_en": "Circle K",</v>
      </c>
    </row>
    <row r="261" spans="1:3" x14ac:dyDescent="0.25">
      <c r="A261">
        <f t="shared" si="25"/>
        <v>13</v>
      </c>
      <c r="B261" t="s">
        <v>315</v>
      </c>
      <c r="C261" t="str">
        <f>CONCATENATE(B261,"""",VLOOKUP(A261,Sheet1!A:AC,15,FALSE),""",")</f>
        <v>"name_tc": "OK便利店",</v>
      </c>
    </row>
    <row r="262" spans="1:3" x14ac:dyDescent="0.25">
      <c r="A262">
        <f t="shared" si="25"/>
        <v>13</v>
      </c>
      <c r="B262" t="s">
        <v>316</v>
      </c>
      <c r="C262" t="str">
        <f>CONCATENATE(B262,"""",VLOOKUP(A262,Sheet1!A:AC,16,FALSE),""",")</f>
        <v>"name_sc": "OK便利店",</v>
      </c>
    </row>
    <row r="263" spans="1:3" x14ac:dyDescent="0.25">
      <c r="A263">
        <f t="shared" si="25"/>
        <v>13</v>
      </c>
      <c r="B263" t="s">
        <v>317</v>
      </c>
      <c r="C263" t="str">
        <f>CONCATENATE(B263,"""",VLOOKUP(A263,Sheet1!A:AC,18,FALSE),""",")</f>
        <v>"location_en": "Arrival Concourse, Exit A",</v>
      </c>
    </row>
    <row r="264" spans="1:3" x14ac:dyDescent="0.25">
      <c r="A264">
        <f t="shared" si="25"/>
        <v>13</v>
      </c>
      <c r="B264" t="s">
        <v>318</v>
      </c>
      <c r="C264" t="str">
        <f>CONCATENATE(B264,"""",VLOOKUP(A264,Sheet1!A:AC,19,FALSE),""",")</f>
        <v>"location_tc": "抵港大堂 A 出口",</v>
      </c>
    </row>
    <row r="265" spans="1:3" x14ac:dyDescent="0.25">
      <c r="A265">
        <f t="shared" si="25"/>
        <v>13</v>
      </c>
      <c r="B265" t="s">
        <v>319</v>
      </c>
      <c r="C265" t="str">
        <f>CONCATENATE(B265,"""",VLOOKUP(A265,Sheet1!A:AC,20,FALSE),""",")</f>
        <v>"location_sc": "抵港大堂 A 出口",</v>
      </c>
    </row>
    <row r="266" spans="1:3" x14ac:dyDescent="0.25">
      <c r="A266">
        <f t="shared" si="25"/>
        <v>13</v>
      </c>
      <c r="B266" t="s">
        <v>441</v>
      </c>
      <c r="C266" s="2" t="str">
        <f>CONCATENATE(B266,"""",IFERROR(SUBSTITUTE(VLOOKUP(A266,Sheet1!A:AC,21,FALSE),CHAR(10),";"),VLOOKUP(A266,Sheet1!A:AC,21,FALSE)),""",")</f>
        <v>"business_hour_en": "07:00-23:00",</v>
      </c>
    </row>
    <row r="267" spans="1:3" x14ac:dyDescent="0.25">
      <c r="A267">
        <f t="shared" si="25"/>
        <v>13</v>
      </c>
      <c r="B267" t="s">
        <v>442</v>
      </c>
      <c r="C267" s="2" t="str">
        <f>CONCATENATE(B267,"""",IFERROR(SUBSTITUTE(VLOOKUP(A267,Sheet1!A:AC,22,FALSE),CHAR(10),";"),VLOOKUP(A267,Sheet1!A:AC,22,FALSE)),""",")</f>
        <v>"business_hour_tc": "07:00-23:00",</v>
      </c>
    </row>
    <row r="268" spans="1:3" x14ac:dyDescent="0.25">
      <c r="A268">
        <f t="shared" si="25"/>
        <v>13</v>
      </c>
      <c r="B268" t="s">
        <v>443</v>
      </c>
      <c r="C268" s="2" t="str">
        <f>CONCATENATE(B268,"""",IFERROR(SUBSTITUTE(VLOOKUP(A268,Sheet1!A:AC,23,FALSE),CHAR(10),";"),VLOOKUP(A268,Sheet1!A:AC,23,FALSE)),""",")</f>
        <v>"business_hour_sc": "07:00-23:00",</v>
      </c>
    </row>
    <row r="269" spans="1:3" x14ac:dyDescent="0.25">
      <c r="A269">
        <f t="shared" si="25"/>
        <v>13</v>
      </c>
      <c r="B269" t="s">
        <v>385</v>
      </c>
      <c r="C269" t="str">
        <f>CONCATENATE(B269,"""",VLOOKUP(A269,Sheet1!A:AC,17,FALSE),""",")</f>
        <v>"tel": "2725-9062",</v>
      </c>
    </row>
    <row r="270" spans="1:3" x14ac:dyDescent="0.25">
      <c r="A270">
        <f t="shared" si="25"/>
        <v>13</v>
      </c>
      <c r="B270" t="s">
        <v>320</v>
      </c>
      <c r="C270" t="str">
        <f>CONCATENATE(B270,"""",Sheet1!$AA$2,": ",VLOOKUP(A270,Sheet1!A:AC,27,FALSE),IF(VLOOKUP(A270,Sheet1!A:AC,24,FALSE)="","","\n\n"),VLOOKUP(A270,Sheet1!A:AC,24,FALSE),""",")</f>
        <v>"content_en": "Accept Cash Coupon: Y\n\nCircle K offers packaged drinks, snacks, newspapers and magazines, and convenience services.",</v>
      </c>
    </row>
    <row r="271" spans="1:3" x14ac:dyDescent="0.25">
      <c r="A271">
        <f t="shared" si="25"/>
        <v>13</v>
      </c>
      <c r="B271" t="s">
        <v>321</v>
      </c>
      <c r="C271" t="str">
        <f>CONCATENATE(B271,"""",Sheet1!$AB$2,": ",VLOOKUP(A271,Sheet1!A:AC,28,FALSE),IF(VLOOKUP(A271,Sheet1!A:AC,25,FALSE)="","","\n\n"),VLOOKUP(A271,Sheet1!A:AC,25,FALSE),""",")</f>
        <v>"content_tc": "接受現金券: 接受\n\nOK便利店提供各式包裝飲品、糖果小食、報紙雜誌及便利服務",</v>
      </c>
    </row>
    <row r="272" spans="1:3" x14ac:dyDescent="0.25">
      <c r="A272">
        <f t="shared" si="25"/>
        <v>13</v>
      </c>
      <c r="B272" t="s">
        <v>322</v>
      </c>
      <c r="C272" t="str">
        <f>CONCATENATE(B272,"""",Sheet1!$AC$2,": ",VLOOKUP(A272,Sheet1!A:AC,29,FALSE),IF(VLOOKUP(A272,Sheet1!A:AC,26,FALSE)="","","\n\n"),VLOOKUP(A272,Sheet1!A:AC,26,FALSE),""",")</f>
        <v>"content_sc": "接受现金券: 接受\n\nOK便利店提供各式包装饮品、糖果小食、报纸杂志及便利服务",</v>
      </c>
    </row>
    <row r="273" spans="1:3" x14ac:dyDescent="0.25">
      <c r="A273">
        <f t="shared" si="25"/>
        <v>13</v>
      </c>
      <c r="B273" t="s">
        <v>203</v>
      </c>
      <c r="C273" t="str">
        <f t="shared" ref="C273" si="26">B273</f>
        <v>"is_new": false</v>
      </c>
    </row>
    <row r="274" spans="1:3" x14ac:dyDescent="0.25">
      <c r="A274">
        <f t="shared" si="25"/>
        <v>13</v>
      </c>
      <c r="B274" t="s">
        <v>204</v>
      </c>
      <c r="C274" t="str">
        <f>IF(C275="","}",B274)</f>
        <v>},</v>
      </c>
    </row>
    <row r="275" spans="1:3" x14ac:dyDescent="0.25">
      <c r="A275">
        <f t="shared" si="25"/>
        <v>14</v>
      </c>
      <c r="B275" t="s">
        <v>202</v>
      </c>
      <c r="C275" t="str">
        <f t="shared" si="24"/>
        <v>{</v>
      </c>
    </row>
    <row r="276" spans="1:3" x14ac:dyDescent="0.25">
      <c r="A276">
        <f t="shared" si="25"/>
        <v>14</v>
      </c>
      <c r="B276" t="s">
        <v>207</v>
      </c>
      <c r="C276" t="str">
        <f>CONCATENATE(B276,A276,",")</f>
        <v>"shop_id": 14,</v>
      </c>
    </row>
    <row r="277" spans="1:3" x14ac:dyDescent="0.25">
      <c r="A277">
        <f t="shared" si="25"/>
        <v>14</v>
      </c>
      <c r="B277" t="s">
        <v>313</v>
      </c>
      <c r="C277" t="str">
        <f>CONCATENATE(B277,"""",VLOOKUP(A277,Sheet1!A:AC,2,FALSE),""",")</f>
        <v>"category_id": "PAS",</v>
      </c>
    </row>
    <row r="278" spans="1:3" x14ac:dyDescent="0.25">
      <c r="A278">
        <f t="shared" si="25"/>
        <v>14</v>
      </c>
      <c r="B278" t="s">
        <v>409</v>
      </c>
      <c r="C278" t="str">
        <f>CONCATENATE(B278,VLOOKUP(A278,Sheet1!A:AC,6,FALSE),""",")</f>
        <v>"image_en": "/res/media/app/shop/Far-East-Storage.jpg",</v>
      </c>
    </row>
    <row r="279" spans="1:3" x14ac:dyDescent="0.25">
      <c r="A279">
        <f t="shared" si="25"/>
        <v>14</v>
      </c>
      <c r="B279" t="s">
        <v>410</v>
      </c>
      <c r="C279" t="str">
        <f>CONCATENATE(B279,VLOOKUP(A279,Sheet1!A:AC,6,FALSE),""",")</f>
        <v>"image_tc": "/res/media/app/shop/Far-East-Storage.jpg",</v>
      </c>
    </row>
    <row r="280" spans="1:3" x14ac:dyDescent="0.25">
      <c r="A280">
        <f t="shared" si="25"/>
        <v>14</v>
      </c>
      <c r="B280" t="s">
        <v>411</v>
      </c>
      <c r="C280" t="str">
        <f>CONCATENATE(B280,VLOOKUP(A280,Sheet1!A:AC,6,FALSE),""",")</f>
        <v>"image_sc": "/res/media/app/shop/Far-East-Storage.jpg",</v>
      </c>
    </row>
    <row r="281" spans="1:3" x14ac:dyDescent="0.25">
      <c r="A281">
        <f t="shared" si="25"/>
        <v>14</v>
      </c>
      <c r="B281" t="s">
        <v>314</v>
      </c>
      <c r="C281" t="str">
        <f>CONCATENATE(B281,"""",VLOOKUP(A281,Sheet1!A:AC,14,FALSE),""",")</f>
        <v>"name_en": "Far East Storage",</v>
      </c>
    </row>
    <row r="282" spans="1:3" x14ac:dyDescent="0.25">
      <c r="A282">
        <f t="shared" si="25"/>
        <v>14</v>
      </c>
      <c r="B282" t="s">
        <v>315</v>
      </c>
      <c r="C282" t="str">
        <f>CONCATENATE(B282,"""",VLOOKUP(A282,Sheet1!A:AC,15,FALSE),""",")</f>
        <v>"name_tc": "遠東行李寄存",</v>
      </c>
    </row>
    <row r="283" spans="1:3" x14ac:dyDescent="0.25">
      <c r="A283">
        <f t="shared" si="25"/>
        <v>14</v>
      </c>
      <c r="B283" t="s">
        <v>316</v>
      </c>
      <c r="C283" t="str">
        <f>CONCATENATE(B283,"""",VLOOKUP(A283,Sheet1!A:AC,16,FALSE),""",")</f>
        <v>"name_sc": "远东行李寄存",</v>
      </c>
    </row>
    <row r="284" spans="1:3" x14ac:dyDescent="0.25">
      <c r="A284">
        <f t="shared" si="25"/>
        <v>14</v>
      </c>
      <c r="B284" t="s">
        <v>317</v>
      </c>
      <c r="C284" t="str">
        <f>CONCATENATE(B284,"""",VLOOKUP(A284,Sheet1!A:AC,18,FALSE),""",")</f>
        <v>"location_en": "Ground Level, Exit B",</v>
      </c>
    </row>
    <row r="285" spans="1:3" x14ac:dyDescent="0.25">
      <c r="A285">
        <f t="shared" si="25"/>
        <v>14</v>
      </c>
      <c r="B285" t="s">
        <v>318</v>
      </c>
      <c r="C285" t="str">
        <f>CONCATENATE(B285,"""",VLOOKUP(A285,Sheet1!A:AC,19,FALSE),""",")</f>
        <v>"location_tc": "地面 B 出口",</v>
      </c>
    </row>
    <row r="286" spans="1:3" x14ac:dyDescent="0.25">
      <c r="A286">
        <f t="shared" si="25"/>
        <v>14</v>
      </c>
      <c r="B286" t="s">
        <v>319</v>
      </c>
      <c r="C286" t="str">
        <f>CONCATENATE(B286,"""",VLOOKUP(A286,Sheet1!A:AC,20,FALSE),""",")</f>
        <v>"location_sc": "地面 B 出口",</v>
      </c>
    </row>
    <row r="287" spans="1:3" x14ac:dyDescent="0.25">
      <c r="A287">
        <f t="shared" si="25"/>
        <v>14</v>
      </c>
      <c r="B287" t="s">
        <v>441</v>
      </c>
      <c r="C287" s="2" t="str">
        <f>CONCATENATE(B287,"""",IFERROR(SUBSTITUTE(VLOOKUP(A287,Sheet1!A:AC,21,FALSE),CHAR(10),";"),VLOOKUP(A287,Sheet1!A:AC,21,FALSE)),""",")</f>
        <v>"business_hour_en": "Manned Service: 07:00-23:00;Self-service lockers: 06:00-24:00",</v>
      </c>
    </row>
    <row r="288" spans="1:3" x14ac:dyDescent="0.25">
      <c r="A288">
        <f t="shared" si="25"/>
        <v>14</v>
      </c>
      <c r="B288" t="s">
        <v>442</v>
      </c>
      <c r="C288" s="2" t="str">
        <f>CONCATENATE(B288,"""",IFERROR(SUBSTITUTE(VLOOKUP(A288,Sheet1!A:AC,22,FALSE),CHAR(10),";"),VLOOKUP(A288,Sheet1!A:AC,22,FALSE)),""",")</f>
        <v>"business_hour_tc": "行李寄存服務: 07:00-23:00;自助儲物櫃: 06:00-24:00",</v>
      </c>
    </row>
    <row r="289" spans="1:3" x14ac:dyDescent="0.25">
      <c r="A289">
        <f t="shared" si="25"/>
        <v>14</v>
      </c>
      <c r="B289" t="s">
        <v>443</v>
      </c>
      <c r="C289" s="2" t="str">
        <f>CONCATENATE(B289,"""",IFERROR(SUBSTITUTE(VLOOKUP(A289,Sheet1!A:AC,23,FALSE),CHAR(10),";"),VLOOKUP(A289,Sheet1!A:AC,23,FALSE)),""",")</f>
        <v>"business_hour_sc": "行李寄存服务: 07:00-23:00;自助储物柜: 06:00-24:00",</v>
      </c>
    </row>
    <row r="290" spans="1:3" x14ac:dyDescent="0.25">
      <c r="A290">
        <f t="shared" si="25"/>
        <v>14</v>
      </c>
      <c r="B290" t="s">
        <v>385</v>
      </c>
      <c r="C290" t="str">
        <f>CONCATENATE(B290,"""",VLOOKUP(A290,Sheet1!A:AC,17,FALSE),""",")</f>
        <v>"tel": "2537-6995",</v>
      </c>
    </row>
    <row r="291" spans="1:3" x14ac:dyDescent="0.25">
      <c r="A291">
        <f t="shared" si="25"/>
        <v>14</v>
      </c>
      <c r="B291" t="s">
        <v>320</v>
      </c>
      <c r="C291" t="str">
        <f>CONCATENATE(B291,"""",Sheet1!$AA$2,": ",VLOOKUP(A291,Sheet1!A:AC,27,FALSE),IF(VLOOKUP(A291,Sheet1!A:AC,24,FALSE)="","","\n\n"),VLOOKUP(A291,Sheet1!A:AC,24,FALSE),""",")</f>
        <v>"content_en": "Accept Cash Coupon: Y\n\nLeft luggage and self-service locker services",</v>
      </c>
    </row>
    <row r="292" spans="1:3" x14ac:dyDescent="0.25">
      <c r="A292">
        <f t="shared" si="25"/>
        <v>14</v>
      </c>
      <c r="B292" t="s">
        <v>321</v>
      </c>
      <c r="C292" t="str">
        <f>CONCATENATE(B292,"""",Sheet1!$AB$2,": ",VLOOKUP(A292,Sheet1!A:AC,28,FALSE),IF(VLOOKUP(A292,Sheet1!A:AC,25,FALSE)="","","\n\n"),VLOOKUP(A292,Sheet1!A:AC,25,FALSE),""",")</f>
        <v>"content_tc": "接受現金券: 接受\n\n行李寄存及自助行李寄存柜服務",</v>
      </c>
    </row>
    <row r="293" spans="1:3" x14ac:dyDescent="0.25">
      <c r="A293">
        <f t="shared" si="25"/>
        <v>14</v>
      </c>
      <c r="B293" t="s">
        <v>322</v>
      </c>
      <c r="C293" t="str">
        <f>CONCATENATE(B293,"""",Sheet1!$AC$2,": ",VLOOKUP(A293,Sheet1!A:AC,29,FALSE),IF(VLOOKUP(A293,Sheet1!A:AC,26,FALSE)="","","\n\n"),VLOOKUP(A293,Sheet1!A:AC,26,FALSE),""",")</f>
        <v>"content_sc": "接受现金券: 接受\n\n行李寄存及自助行李寄存柜服务",</v>
      </c>
    </row>
    <row r="294" spans="1:3" x14ac:dyDescent="0.25">
      <c r="A294">
        <f t="shared" si="25"/>
        <v>14</v>
      </c>
      <c r="B294" t="s">
        <v>203</v>
      </c>
      <c r="C294" t="str">
        <f t="shared" ref="C294" si="27">B294</f>
        <v>"is_new": false</v>
      </c>
    </row>
    <row r="295" spans="1:3" x14ac:dyDescent="0.25">
      <c r="A295">
        <f t="shared" si="25"/>
        <v>14</v>
      </c>
      <c r="B295" t="s">
        <v>204</v>
      </c>
      <c r="C295" t="str">
        <f>IF(C296="","}",B295)</f>
        <v>},</v>
      </c>
    </row>
    <row r="296" spans="1:3" x14ac:dyDescent="0.25">
      <c r="A296">
        <f>ROUNDUP((ROW(C296)-1)/21,0)</f>
        <v>15</v>
      </c>
      <c r="B296" t="s">
        <v>202</v>
      </c>
      <c r="C296" t="str">
        <f t="shared" ref="C296:C317" si="28">B296</f>
        <v>{</v>
      </c>
    </row>
    <row r="297" spans="1:3" x14ac:dyDescent="0.25">
      <c r="A297">
        <f t="shared" ref="A297:A337" si="29">ROUNDUP((ROW(C297)-1)/21,0)</f>
        <v>15</v>
      </c>
      <c r="B297" t="s">
        <v>207</v>
      </c>
      <c r="C297" t="str">
        <f>CONCATENATE(B297,A297,",")</f>
        <v>"shop_id": 15,</v>
      </c>
    </row>
    <row r="298" spans="1:3" x14ac:dyDescent="0.25">
      <c r="A298">
        <f t="shared" si="29"/>
        <v>15</v>
      </c>
      <c r="B298" t="s">
        <v>313</v>
      </c>
      <c r="C298" t="str">
        <f>CONCATENATE(B298,"""",VLOOKUP(A298,Sheet1!A:AC,2,FALSE),""",")</f>
        <v>"category_id": "PAS",</v>
      </c>
    </row>
    <row r="299" spans="1:3" x14ac:dyDescent="0.25">
      <c r="A299">
        <f t="shared" si="29"/>
        <v>15</v>
      </c>
      <c r="B299" t="s">
        <v>409</v>
      </c>
      <c r="C299" t="str">
        <f>CONCATENATE(B299,VLOOKUP(A299,Sheet1!A:AC,6,FALSE),""",")</f>
        <v>"image_en": "/res/media/app/shop/first-exchange.jpg",</v>
      </c>
    </row>
    <row r="300" spans="1:3" x14ac:dyDescent="0.25">
      <c r="A300">
        <f t="shared" si="29"/>
        <v>15</v>
      </c>
      <c r="B300" t="s">
        <v>410</v>
      </c>
      <c r="C300" t="str">
        <f>CONCATENATE(B300,VLOOKUP(A300,Sheet1!A:AC,6,FALSE),""",")</f>
        <v>"image_tc": "/res/media/app/shop/first-exchange.jpg",</v>
      </c>
    </row>
    <row r="301" spans="1:3" x14ac:dyDescent="0.25">
      <c r="A301">
        <f t="shared" si="29"/>
        <v>15</v>
      </c>
      <c r="B301" t="s">
        <v>411</v>
      </c>
      <c r="C301" t="str">
        <f>CONCATENATE(B301,VLOOKUP(A301,Sheet1!A:AC,6,FALSE),""",")</f>
        <v>"image_sc": "/res/media/app/shop/first-exchange.jpg",</v>
      </c>
    </row>
    <row r="302" spans="1:3" x14ac:dyDescent="0.25">
      <c r="A302">
        <f t="shared" si="29"/>
        <v>15</v>
      </c>
      <c r="B302" t="s">
        <v>314</v>
      </c>
      <c r="C302" t="str">
        <f>CONCATENATE(B302,"""",VLOOKUP(A302,Sheet1!A:AC,14,FALSE),""",")</f>
        <v>"name_en": "First",</v>
      </c>
    </row>
    <row r="303" spans="1:3" x14ac:dyDescent="0.25">
      <c r="A303">
        <f t="shared" si="29"/>
        <v>15</v>
      </c>
      <c r="B303" t="s">
        <v>315</v>
      </c>
      <c r="C303" t="str">
        <f>CONCATENATE(B303,"""",VLOOKUP(A303,Sheet1!A:AC,15,FALSE),""",")</f>
        <v>"name_tc": "First 兌換店",</v>
      </c>
    </row>
    <row r="304" spans="1:3" x14ac:dyDescent="0.25">
      <c r="A304">
        <f t="shared" si="29"/>
        <v>15</v>
      </c>
      <c r="B304" t="s">
        <v>316</v>
      </c>
      <c r="C304" t="str">
        <f>CONCATENATE(B304,"""",VLOOKUP(A304,Sheet1!A:AC,16,FALSE),""",")</f>
        <v>"name_sc": "First 兑换店",</v>
      </c>
    </row>
    <row r="305" spans="1:3" x14ac:dyDescent="0.25">
      <c r="A305">
        <f t="shared" si="29"/>
        <v>15</v>
      </c>
      <c r="B305" t="s">
        <v>317</v>
      </c>
      <c r="C305" t="str">
        <f>CONCATENATE(B305,"""",VLOOKUP(A305,Sheet1!A:AC,18,FALSE),""",")</f>
        <v>"location_en": "Arrival Concourse, Exit A",</v>
      </c>
    </row>
    <row r="306" spans="1:3" x14ac:dyDescent="0.25">
      <c r="A306">
        <f t="shared" si="29"/>
        <v>15</v>
      </c>
      <c r="B306" t="s">
        <v>318</v>
      </c>
      <c r="C306" t="str">
        <f>CONCATENATE(B306,"""",VLOOKUP(A306,Sheet1!A:AC,19,FALSE),""",")</f>
        <v>"location_tc": "抵港大堂 A 出口",</v>
      </c>
    </row>
    <row r="307" spans="1:3" x14ac:dyDescent="0.25">
      <c r="A307">
        <f t="shared" si="29"/>
        <v>15</v>
      </c>
      <c r="B307" t="s">
        <v>319</v>
      </c>
      <c r="C307" t="str">
        <f>CONCATENATE(B307,"""",VLOOKUP(A307,Sheet1!A:AC,20,FALSE),""",")</f>
        <v>"location_sc": "抵港大堂 A 出口",</v>
      </c>
    </row>
    <row r="308" spans="1:3" x14ac:dyDescent="0.25">
      <c r="A308">
        <f t="shared" si="29"/>
        <v>15</v>
      </c>
      <c r="B308" t="s">
        <v>441</v>
      </c>
      <c r="C308" s="2" t="str">
        <f>CONCATENATE(B308,"""",IFERROR(SUBSTITUTE(VLOOKUP(A308,Sheet1!A:AC,21,FALSE),CHAR(10),";"),VLOOKUP(A308,Sheet1!A:AC,21,FALSE)),""",")</f>
        <v>"business_hour_en": "07:00-23:00 ",</v>
      </c>
    </row>
    <row r="309" spans="1:3" x14ac:dyDescent="0.25">
      <c r="A309">
        <f t="shared" si="29"/>
        <v>15</v>
      </c>
      <c r="B309" t="s">
        <v>442</v>
      </c>
      <c r="C309" s="2" t="str">
        <f>CONCATENATE(B309,"""",IFERROR(SUBSTITUTE(VLOOKUP(A309,Sheet1!A:AC,22,FALSE),CHAR(10),";"),VLOOKUP(A309,Sheet1!A:AC,22,FALSE)),""",")</f>
        <v>"business_hour_tc": "07:00-23:00 ",</v>
      </c>
    </row>
    <row r="310" spans="1:3" x14ac:dyDescent="0.25">
      <c r="A310">
        <f t="shared" si="29"/>
        <v>15</v>
      </c>
      <c r="B310" t="s">
        <v>443</v>
      </c>
      <c r="C310" s="2" t="str">
        <f>CONCATENATE(B310,"""",IFERROR(SUBSTITUTE(VLOOKUP(A310,Sheet1!A:AC,23,FALSE),CHAR(10),";"),VLOOKUP(A310,Sheet1!A:AC,23,FALSE)),""",")</f>
        <v>"business_hour_sc": "07:00-23:00 ",</v>
      </c>
    </row>
    <row r="311" spans="1:3" x14ac:dyDescent="0.25">
      <c r="A311">
        <f t="shared" si="29"/>
        <v>15</v>
      </c>
      <c r="B311" t="s">
        <v>385</v>
      </c>
      <c r="C311" t="str">
        <f>CONCATENATE(B311,"""",VLOOKUP(A311,Sheet1!A:AC,17,FALSE),""",")</f>
        <v>"tel": "2671-6010 ",</v>
      </c>
    </row>
    <row r="312" spans="1:3" x14ac:dyDescent="0.25">
      <c r="A312">
        <f t="shared" si="29"/>
        <v>15</v>
      </c>
      <c r="B312" t="s">
        <v>320</v>
      </c>
      <c r="C312" t="str">
        <f>CONCATENATE(B312,"""",Sheet1!$AA$2,": ",VLOOKUP(A312,Sheet1!A:AC,27,FALSE),IF(VLOOKUP(A312,Sheet1!A:AC,24,FALSE)="","","\n\n"),VLOOKUP(A312,Sheet1!A:AC,24,FALSE),""",")</f>
        <v>"content_en": "Accept Cash Coupon: N\n\nForeign currency exchange services",</v>
      </c>
    </row>
    <row r="313" spans="1:3" x14ac:dyDescent="0.25">
      <c r="A313">
        <f t="shared" si="29"/>
        <v>15</v>
      </c>
      <c r="B313" t="s">
        <v>321</v>
      </c>
      <c r="C313" t="str">
        <f>CONCATENATE(B313,"""",Sheet1!$AB$2,": ",VLOOKUP(A313,Sheet1!A:AC,28,FALSE),IF(VLOOKUP(A313,Sheet1!A:AC,25,FALSE)="","","\n\n"),VLOOKUP(A313,Sheet1!A:AC,25,FALSE),""",")</f>
        <v>"content_tc": "接受現金券: 不接受\n\n外幣找換服務",</v>
      </c>
    </row>
    <row r="314" spans="1:3" x14ac:dyDescent="0.25">
      <c r="A314">
        <f t="shared" si="29"/>
        <v>15</v>
      </c>
      <c r="B314" t="s">
        <v>322</v>
      </c>
      <c r="C314" t="str">
        <f>CONCATENATE(B314,"""",Sheet1!$AC$2,": ",VLOOKUP(A314,Sheet1!A:AC,29,FALSE),IF(VLOOKUP(A314,Sheet1!A:AC,26,FALSE)="","","\n\n"),VLOOKUP(A314,Sheet1!A:AC,26,FALSE),""",")</f>
        <v>"content_sc": "接受现金券: 不接受\n\n外币找换服务",</v>
      </c>
    </row>
    <row r="315" spans="1:3" x14ac:dyDescent="0.25">
      <c r="A315">
        <f t="shared" si="29"/>
        <v>15</v>
      </c>
      <c r="B315" t="s">
        <v>203</v>
      </c>
      <c r="C315" t="str">
        <f t="shared" ref="C315" si="30">B315</f>
        <v>"is_new": false</v>
      </c>
    </row>
    <row r="316" spans="1:3" x14ac:dyDescent="0.25">
      <c r="A316">
        <f t="shared" si="29"/>
        <v>15</v>
      </c>
      <c r="B316" t="s">
        <v>204</v>
      </c>
      <c r="C316" t="str">
        <f>IF(C317="","}",B316)</f>
        <v>},</v>
      </c>
    </row>
    <row r="317" spans="1:3" x14ac:dyDescent="0.25">
      <c r="A317">
        <f t="shared" si="29"/>
        <v>16</v>
      </c>
      <c r="B317" t="s">
        <v>202</v>
      </c>
      <c r="C317" t="str">
        <f t="shared" si="28"/>
        <v>{</v>
      </c>
    </row>
    <row r="318" spans="1:3" x14ac:dyDescent="0.25">
      <c r="A318">
        <f t="shared" si="29"/>
        <v>16</v>
      </c>
      <c r="B318" t="s">
        <v>207</v>
      </c>
      <c r="C318" t="str">
        <f>CONCATENATE(B318,A318,",")</f>
        <v>"shop_id": 16,</v>
      </c>
    </row>
    <row r="319" spans="1:3" x14ac:dyDescent="0.25">
      <c r="A319">
        <f t="shared" si="29"/>
        <v>16</v>
      </c>
      <c r="B319" t="s">
        <v>313</v>
      </c>
      <c r="C319" t="str">
        <f>CONCATENATE(B319,"""",VLOOKUP(A319,Sheet1!A:AC,2,FALSE),""",")</f>
        <v>"category_id": "SHO",</v>
      </c>
    </row>
    <row r="320" spans="1:3" x14ac:dyDescent="0.25">
      <c r="A320">
        <f t="shared" si="29"/>
        <v>16</v>
      </c>
      <c r="B320" t="s">
        <v>409</v>
      </c>
      <c r="C320" t="str">
        <f>CONCATENATE(B320,VLOOKUP(A320,Sheet1!A:AC,6,FALSE),""",")</f>
        <v>"image_en": "/res/media/app/shop/godiva.jpg",</v>
      </c>
    </row>
    <row r="321" spans="1:3" x14ac:dyDescent="0.25">
      <c r="A321">
        <f t="shared" si="29"/>
        <v>16</v>
      </c>
      <c r="B321" t="s">
        <v>410</v>
      </c>
      <c r="C321" t="str">
        <f>CONCATENATE(B321,VLOOKUP(A321,Sheet1!A:AC,6,FALSE),""",")</f>
        <v>"image_tc": "/res/media/app/shop/godiva.jpg",</v>
      </c>
    </row>
    <row r="322" spans="1:3" x14ac:dyDescent="0.25">
      <c r="A322">
        <f t="shared" si="29"/>
        <v>16</v>
      </c>
      <c r="B322" t="s">
        <v>411</v>
      </c>
      <c r="C322" t="str">
        <f>CONCATENATE(B322,VLOOKUP(A322,Sheet1!A:AC,6,FALSE),""",")</f>
        <v>"image_sc": "/res/media/app/shop/godiva.jpg",</v>
      </c>
    </row>
    <row r="323" spans="1:3" x14ac:dyDescent="0.25">
      <c r="A323">
        <f t="shared" si="29"/>
        <v>16</v>
      </c>
      <c r="B323" t="s">
        <v>314</v>
      </c>
      <c r="C323" t="str">
        <f>CONCATENATE(B323,"""",VLOOKUP(A323,Sheet1!A:AC,14,FALSE),""",")</f>
        <v>"name_en": "GODIVA",</v>
      </c>
    </row>
    <row r="324" spans="1:3" x14ac:dyDescent="0.25">
      <c r="A324">
        <f t="shared" si="29"/>
        <v>16</v>
      </c>
      <c r="B324" t="s">
        <v>315</v>
      </c>
      <c r="C324" t="str">
        <f>CONCATENATE(B324,"""",VLOOKUP(A324,Sheet1!A:AC,15,FALSE),""",")</f>
        <v>"name_tc": "GODIVA",</v>
      </c>
    </row>
    <row r="325" spans="1:3" x14ac:dyDescent="0.25">
      <c r="A325">
        <f t="shared" si="29"/>
        <v>16</v>
      </c>
      <c r="B325" t="s">
        <v>316</v>
      </c>
      <c r="C325" t="str">
        <f>CONCATENATE(B325,"""",VLOOKUP(A325,Sheet1!A:AC,16,FALSE),""",")</f>
        <v>"name_sc": "GODIVA",</v>
      </c>
    </row>
    <row r="326" spans="1:3" x14ac:dyDescent="0.25">
      <c r="A326">
        <f t="shared" si="29"/>
        <v>16</v>
      </c>
      <c r="B326" t="s">
        <v>317</v>
      </c>
      <c r="C326" t="str">
        <f>CONCATENATE(B326,"""",VLOOKUP(A326,Sheet1!A:AC,18,FALSE),""",")</f>
        <v>"location_en": "Ticketing Concourse",</v>
      </c>
    </row>
    <row r="327" spans="1:3" x14ac:dyDescent="0.25">
      <c r="A327">
        <f t="shared" si="29"/>
        <v>16</v>
      </c>
      <c r="B327" t="s">
        <v>318</v>
      </c>
      <c r="C327" t="str">
        <f>CONCATENATE(B327,"""",VLOOKUP(A327,Sheet1!A:AC,19,FALSE),""",")</f>
        <v>"location_tc": "售票大堂",</v>
      </c>
    </row>
    <row r="328" spans="1:3" x14ac:dyDescent="0.25">
      <c r="A328">
        <f t="shared" si="29"/>
        <v>16</v>
      </c>
      <c r="B328" t="s">
        <v>319</v>
      </c>
      <c r="C328" t="str">
        <f>CONCATENATE(B328,"""",VLOOKUP(A328,Sheet1!A:AC,20,FALSE),""",")</f>
        <v>"location_sc": "售票大堂",</v>
      </c>
    </row>
    <row r="329" spans="1:3" x14ac:dyDescent="0.25">
      <c r="A329">
        <f t="shared" si="29"/>
        <v>16</v>
      </c>
      <c r="B329" t="s">
        <v>441</v>
      </c>
      <c r="C329" s="2" t="str">
        <f>CONCATENATE(B329,"""",IFERROR(SUBSTITUTE(VLOOKUP(A329,Sheet1!A:AC,21,FALSE),CHAR(10),";"),VLOOKUP(A329,Sheet1!A:AC,21,FALSE)),""",")</f>
        <v>"business_hour_en": "08:00-22:00",</v>
      </c>
    </row>
    <row r="330" spans="1:3" x14ac:dyDescent="0.25">
      <c r="A330">
        <f t="shared" si="29"/>
        <v>16</v>
      </c>
      <c r="B330" t="s">
        <v>442</v>
      </c>
      <c r="C330" s="2" t="str">
        <f>CONCATENATE(B330,"""",IFERROR(SUBSTITUTE(VLOOKUP(A330,Sheet1!A:AC,22,FALSE),CHAR(10),";"),VLOOKUP(A330,Sheet1!A:AC,22,FALSE)),""",")</f>
        <v>"business_hour_tc": "08:00-22:00",</v>
      </c>
    </row>
    <row r="331" spans="1:3" x14ac:dyDescent="0.25">
      <c r="A331">
        <f t="shared" si="29"/>
        <v>16</v>
      </c>
      <c r="B331" t="s">
        <v>443</v>
      </c>
      <c r="C331" s="2" t="str">
        <f>CONCATENATE(B331,"""",IFERROR(SUBSTITUTE(VLOOKUP(A331,Sheet1!A:AC,23,FALSE),CHAR(10),";"),VLOOKUP(A331,Sheet1!A:AC,23,FALSE)),""",")</f>
        <v>"business_hour_sc": "08:00-22:00",</v>
      </c>
    </row>
    <row r="332" spans="1:3" x14ac:dyDescent="0.25">
      <c r="A332">
        <f t="shared" si="29"/>
        <v>16</v>
      </c>
      <c r="B332" t="s">
        <v>385</v>
      </c>
      <c r="C332" t="str">
        <f>CONCATENATE(B332,"""",VLOOKUP(A332,Sheet1!A:AC,17,FALSE),""",")</f>
        <v>"tel": "2153-2741",</v>
      </c>
    </row>
    <row r="333" spans="1:3" x14ac:dyDescent="0.25">
      <c r="A333">
        <f t="shared" si="29"/>
        <v>16</v>
      </c>
      <c r="B333" t="s">
        <v>320</v>
      </c>
      <c r="C333" t="str">
        <f>CONCATENATE(B333,"""",Sheet1!$AA$2,": ",VLOOKUP(A333,Sheet1!A:AC,27,FALSE),IF(VLOOKUP(A333,Sheet1!A:AC,24,FALSE)="","","\n\n"),VLOOKUP(A333,Sheet1!A:AC,24,FALSE),""",")</f>
        <v>"content_en": "Accept Cash Coupon: Y\n\nGODIVA Chocolatier is the global leader in premium, artisanal chocolate, offering the ultimate chocolate experience.",</v>
      </c>
    </row>
    <row r="334" spans="1:3" x14ac:dyDescent="0.25">
      <c r="A334">
        <f t="shared" si="29"/>
        <v>16</v>
      </c>
      <c r="B334" t="s">
        <v>321</v>
      </c>
      <c r="C334" t="str">
        <f>CONCATENATE(B334,"""",Sheet1!$AB$2,": ",VLOOKUP(A334,Sheet1!A:AC,28,FALSE),IF(VLOOKUP(A334,Sheet1!A:AC,25,FALSE)="","","\n\n"),VLOOKUP(A334,Sheet1!A:AC,25,FALSE),""",")</f>
        <v>"content_tc": "接受現金券: 接受\n\n世界首屈一指的頂級巧克力品牌GODIVA ，帶來非凡的巧克力體驗",</v>
      </c>
    </row>
    <row r="335" spans="1:3" x14ac:dyDescent="0.25">
      <c r="A335">
        <f t="shared" si="29"/>
        <v>16</v>
      </c>
      <c r="B335" t="s">
        <v>322</v>
      </c>
      <c r="C335" t="str">
        <f>CONCATENATE(B335,"""",Sheet1!$AC$2,": ",VLOOKUP(A335,Sheet1!A:AC,29,FALSE),IF(VLOOKUP(A335,Sheet1!A:AC,26,FALSE)="","","\n\n"),VLOOKUP(A335,Sheet1!A:AC,26,FALSE),""",")</f>
        <v>"content_sc": "接受现金券: 接受\n\n世界首屈一指的顶级巧克力品牌GODIVA，带来非凡的巧克力体验",</v>
      </c>
    </row>
    <row r="336" spans="1:3" x14ac:dyDescent="0.25">
      <c r="A336">
        <f t="shared" si="29"/>
        <v>16</v>
      </c>
      <c r="B336" t="s">
        <v>203</v>
      </c>
      <c r="C336" t="str">
        <f t="shared" ref="C336" si="31">B336</f>
        <v>"is_new": false</v>
      </c>
    </row>
    <row r="337" spans="1:3" x14ac:dyDescent="0.25">
      <c r="A337">
        <f t="shared" si="29"/>
        <v>16</v>
      </c>
      <c r="B337" t="s">
        <v>204</v>
      </c>
      <c r="C337" t="str">
        <f>IF(C338="","}",B337)</f>
        <v>},</v>
      </c>
    </row>
    <row r="338" spans="1:3" x14ac:dyDescent="0.25">
      <c r="A338">
        <f>ROUNDUP((ROW(C338)-1)/21,0)</f>
        <v>17</v>
      </c>
      <c r="B338" t="s">
        <v>202</v>
      </c>
      <c r="C338" t="str">
        <f t="shared" ref="C338:C359" si="32">B338</f>
        <v>{</v>
      </c>
    </row>
    <row r="339" spans="1:3" x14ac:dyDescent="0.25">
      <c r="A339">
        <f t="shared" ref="A339:A379" si="33">ROUNDUP((ROW(C339)-1)/21,0)</f>
        <v>17</v>
      </c>
      <c r="B339" t="s">
        <v>207</v>
      </c>
      <c r="C339" t="str">
        <f>CONCATENATE(B339,A339,",")</f>
        <v>"shop_id": 17,</v>
      </c>
    </row>
    <row r="340" spans="1:3" x14ac:dyDescent="0.25">
      <c r="A340">
        <f t="shared" si="33"/>
        <v>17</v>
      </c>
      <c r="B340" t="s">
        <v>313</v>
      </c>
      <c r="C340" t="str">
        <f>CONCATENATE(B340,"""",VLOOKUP(A340,Sheet1!A:AC,2,FALSE),""",")</f>
        <v>"category_id": "FNB",</v>
      </c>
    </row>
    <row r="341" spans="1:3" x14ac:dyDescent="0.25">
      <c r="A341">
        <f t="shared" si="33"/>
        <v>17</v>
      </c>
      <c r="B341" t="s">
        <v>409</v>
      </c>
      <c r="C341" t="str">
        <f>CONCATENATE(B341,VLOOKUP(A341,Sheet1!A:AC,6,FALSE),""",")</f>
        <v>"image_en": "/res/media/app/shop/foodium-chilli-sense.jpg",</v>
      </c>
    </row>
    <row r="342" spans="1:3" x14ac:dyDescent="0.25">
      <c r="A342">
        <f t="shared" si="33"/>
        <v>17</v>
      </c>
      <c r="B342" t="s">
        <v>410</v>
      </c>
      <c r="C342" t="str">
        <f>CONCATENATE(B342,VLOOKUP(A342,Sheet1!A:AC,6,FALSE),""",")</f>
        <v>"image_tc": "/res/media/app/shop/foodium-chilli-sense.jpg",</v>
      </c>
    </row>
    <row r="343" spans="1:3" x14ac:dyDescent="0.25">
      <c r="A343">
        <f t="shared" si="33"/>
        <v>17</v>
      </c>
      <c r="B343" t="s">
        <v>411</v>
      </c>
      <c r="C343" t="str">
        <f>CONCATENATE(B343,VLOOKUP(A343,Sheet1!A:AC,6,FALSE),""",")</f>
        <v>"image_sc": "/res/media/app/shop/foodium-chilli-sense.jpg",</v>
      </c>
    </row>
    <row r="344" spans="1:3" x14ac:dyDescent="0.25">
      <c r="A344">
        <f t="shared" si="33"/>
        <v>17</v>
      </c>
      <c r="B344" t="s">
        <v>314</v>
      </c>
      <c r="C344" t="str">
        <f>CONCATENATE(B344,"""",VLOOKUP(A344,Sheet1!A:AC,14,FALSE),""",")</f>
        <v>"name_en": "Chilli Sense (FOODIUM)",</v>
      </c>
    </row>
    <row r="345" spans="1:3" x14ac:dyDescent="0.25">
      <c r="A345">
        <f t="shared" si="33"/>
        <v>17</v>
      </c>
      <c r="B345" t="s">
        <v>315</v>
      </c>
      <c r="C345" t="str">
        <f>CONCATENATE(B345,"""",VLOOKUP(A345,Sheet1!A:AC,15,FALSE),""",")</f>
        <v>"name_tc": "巴椒線 (堂前食坊)",</v>
      </c>
    </row>
    <row r="346" spans="1:3" x14ac:dyDescent="0.25">
      <c r="A346">
        <f t="shared" si="33"/>
        <v>17</v>
      </c>
      <c r="B346" t="s">
        <v>316</v>
      </c>
      <c r="C346" t="str">
        <f>CONCATENATE(B346,"""",VLOOKUP(A346,Sheet1!A:AC,16,FALSE),""",")</f>
        <v>"name_sc": "巴椒线 (堂前食坊)",</v>
      </c>
    </row>
    <row r="347" spans="1:3" x14ac:dyDescent="0.25">
      <c r="A347">
        <f t="shared" si="33"/>
        <v>17</v>
      </c>
      <c r="B347" t="s">
        <v>317</v>
      </c>
      <c r="C347" t="str">
        <f>CONCATENATE(B347,"""",VLOOKUP(A347,Sheet1!A:AC,18,FALSE),""",")</f>
        <v>"location_en": "Arrival Concourse, Exit A",</v>
      </c>
    </row>
    <row r="348" spans="1:3" x14ac:dyDescent="0.25">
      <c r="A348">
        <f t="shared" si="33"/>
        <v>17</v>
      </c>
      <c r="B348" t="s">
        <v>318</v>
      </c>
      <c r="C348" t="str">
        <f>CONCATENATE(B348,"""",VLOOKUP(A348,Sheet1!A:AC,19,FALSE),""",")</f>
        <v>"location_tc": "抵港大堂 A 出口",</v>
      </c>
    </row>
    <row r="349" spans="1:3" x14ac:dyDescent="0.25">
      <c r="A349">
        <f t="shared" si="33"/>
        <v>17</v>
      </c>
      <c r="B349" t="s">
        <v>319</v>
      </c>
      <c r="C349" t="str">
        <f>CONCATENATE(B349,"""",VLOOKUP(A349,Sheet1!A:AC,20,FALSE),""",")</f>
        <v>"location_sc": "抵港大堂 A 出口",</v>
      </c>
    </row>
    <row r="350" spans="1:3" x14ac:dyDescent="0.25">
      <c r="A350">
        <f t="shared" si="33"/>
        <v>17</v>
      </c>
      <c r="B350" t="s">
        <v>441</v>
      </c>
      <c r="C350" s="2" t="str">
        <f>CONCATENATE(B350,"""",IFERROR(SUBSTITUTE(VLOOKUP(A350,Sheet1!A:AC,21,FALSE),CHAR(10),";"),VLOOKUP(A350,Sheet1!A:AC,21,FALSE)),""",")</f>
        <v>"business_hour_en": "06:00-22:30",</v>
      </c>
    </row>
    <row r="351" spans="1:3" x14ac:dyDescent="0.25">
      <c r="A351">
        <f t="shared" si="33"/>
        <v>17</v>
      </c>
      <c r="B351" t="s">
        <v>442</v>
      </c>
      <c r="C351" s="2" t="str">
        <f>CONCATENATE(B351,"""",IFERROR(SUBSTITUTE(VLOOKUP(A351,Sheet1!A:AC,22,FALSE),CHAR(10),";"),VLOOKUP(A351,Sheet1!A:AC,22,FALSE)),""",")</f>
        <v>"business_hour_tc": "06:00-22:30",</v>
      </c>
    </row>
    <row r="352" spans="1:3" x14ac:dyDescent="0.25">
      <c r="A352">
        <f t="shared" si="33"/>
        <v>17</v>
      </c>
      <c r="B352" t="s">
        <v>443</v>
      </c>
      <c r="C352" s="2" t="str">
        <f>CONCATENATE(B352,"""",IFERROR(SUBSTITUTE(VLOOKUP(A352,Sheet1!A:AC,23,FALSE),CHAR(10),";"),VLOOKUP(A352,Sheet1!A:AC,23,FALSE)),""",")</f>
        <v>"business_hour_sc": "06:00-22:30",</v>
      </c>
    </row>
    <row r="353" spans="1:3" x14ac:dyDescent="0.25">
      <c r="A353">
        <f t="shared" si="33"/>
        <v>17</v>
      </c>
      <c r="B353" t="s">
        <v>385</v>
      </c>
      <c r="C353" t="str">
        <f>CONCATENATE(B353,"""",VLOOKUP(A353,Sheet1!A:AC,17,FALSE),""",")</f>
        <v>"tel": "2668-2873",</v>
      </c>
    </row>
    <row r="354" spans="1:3" x14ac:dyDescent="0.25">
      <c r="A354">
        <f t="shared" si="33"/>
        <v>17</v>
      </c>
      <c r="B354" t="s">
        <v>320</v>
      </c>
      <c r="C354" t="str">
        <f>CONCATENATE(B354,"""",Sheet1!$AA$2,": ",VLOOKUP(A354,Sheet1!A:AC,27,FALSE),IF(VLOOKUP(A354,Sheet1!A:AC,24,FALSE)="","","\n\n"),VLOOKUP(A354,Sheet1!A:AC,24,FALSE),""",")</f>
        <v>"content_en": "Accept Cash Coupon: Y\n\nServing a variety of  Chilli Soup Rice Noodles",</v>
      </c>
    </row>
    <row r="355" spans="1:3" x14ac:dyDescent="0.25">
      <c r="A355">
        <f t="shared" si="33"/>
        <v>17</v>
      </c>
      <c r="B355" t="s">
        <v>321</v>
      </c>
      <c r="C355" t="str">
        <f>CONCATENATE(B355,"""",Sheet1!$AB$2,": ",VLOOKUP(A355,Sheet1!A:AC,28,FALSE),IF(VLOOKUP(A355,Sheet1!A:AC,25,FALSE)="","","\n\n"),VLOOKUP(A355,Sheet1!A:AC,25,FALSE),""",")</f>
        <v>"content_tc": "接受現金券: 接受\n\n麻辣米線",</v>
      </c>
    </row>
    <row r="356" spans="1:3" x14ac:dyDescent="0.25">
      <c r="A356">
        <f t="shared" si="33"/>
        <v>17</v>
      </c>
      <c r="B356" t="s">
        <v>322</v>
      </c>
      <c r="C356" t="str">
        <f>CONCATENATE(B356,"""",Sheet1!$AC$2,": ",VLOOKUP(A356,Sheet1!A:AC,29,FALSE),IF(VLOOKUP(A356,Sheet1!A:AC,26,FALSE)="","","\n\n"),VLOOKUP(A356,Sheet1!A:AC,26,FALSE),""",")</f>
        <v>"content_sc": "接受现金券: 接受\n\n麻辣米線",</v>
      </c>
    </row>
    <row r="357" spans="1:3" x14ac:dyDescent="0.25">
      <c r="A357">
        <f t="shared" si="33"/>
        <v>17</v>
      </c>
      <c r="B357" t="s">
        <v>203</v>
      </c>
      <c r="C357" t="str">
        <f t="shared" ref="C357" si="34">B357</f>
        <v>"is_new": false</v>
      </c>
    </row>
    <row r="358" spans="1:3" x14ac:dyDescent="0.25">
      <c r="A358">
        <f t="shared" si="33"/>
        <v>17</v>
      </c>
      <c r="B358" t="s">
        <v>204</v>
      </c>
      <c r="C358" t="str">
        <f>IF(C359="","}",B358)</f>
        <v>},</v>
      </c>
    </row>
    <row r="359" spans="1:3" x14ac:dyDescent="0.25">
      <c r="A359">
        <f t="shared" si="33"/>
        <v>18</v>
      </c>
      <c r="B359" t="s">
        <v>202</v>
      </c>
      <c r="C359" t="str">
        <f t="shared" si="32"/>
        <v>{</v>
      </c>
    </row>
    <row r="360" spans="1:3" x14ac:dyDescent="0.25">
      <c r="A360">
        <f t="shared" si="33"/>
        <v>18</v>
      </c>
      <c r="B360" t="s">
        <v>207</v>
      </c>
      <c r="C360" t="str">
        <f>CONCATENATE(B360,A360,",")</f>
        <v>"shop_id": 18,</v>
      </c>
    </row>
    <row r="361" spans="1:3" x14ac:dyDescent="0.25">
      <c r="A361">
        <f t="shared" si="33"/>
        <v>18</v>
      </c>
      <c r="B361" t="s">
        <v>313</v>
      </c>
      <c r="C361" t="str">
        <f>CONCATENATE(B361,"""",VLOOKUP(A361,Sheet1!A:AC,2,FALSE),""",")</f>
        <v>"category_id": "FNB",</v>
      </c>
    </row>
    <row r="362" spans="1:3" x14ac:dyDescent="0.25">
      <c r="A362">
        <f t="shared" si="33"/>
        <v>18</v>
      </c>
      <c r="B362" t="s">
        <v>409</v>
      </c>
      <c r="C362" t="str">
        <f>CONCATENATE(B362,VLOOKUP(A362,Sheet1!A:AC,6,FALSE),""",")</f>
        <v>"image_en": "/res/media/app/shop/hana-musubi.jpg",</v>
      </c>
    </row>
    <row r="363" spans="1:3" x14ac:dyDescent="0.25">
      <c r="A363">
        <f t="shared" si="33"/>
        <v>18</v>
      </c>
      <c r="B363" t="s">
        <v>410</v>
      </c>
      <c r="C363" t="str">
        <f>CONCATENATE(B363,VLOOKUP(A363,Sheet1!A:AC,6,FALSE),""",")</f>
        <v>"image_tc": "/res/media/app/shop/hana-musubi.jpg",</v>
      </c>
    </row>
    <row r="364" spans="1:3" x14ac:dyDescent="0.25">
      <c r="A364">
        <f t="shared" si="33"/>
        <v>18</v>
      </c>
      <c r="B364" t="s">
        <v>411</v>
      </c>
      <c r="C364" t="str">
        <f>CONCATENATE(B364,VLOOKUP(A364,Sheet1!A:AC,6,FALSE),""",")</f>
        <v>"image_sc": "/res/media/app/shop/hana-musubi.jpg",</v>
      </c>
    </row>
    <row r="365" spans="1:3" x14ac:dyDescent="0.25">
      <c r="A365">
        <f t="shared" si="33"/>
        <v>18</v>
      </c>
      <c r="B365" t="s">
        <v>314</v>
      </c>
      <c r="C365" t="str">
        <f>CONCATENATE(B365,"""",VLOOKUP(A365,Sheet1!A:AC,14,FALSE),""",")</f>
        <v>"name_en": "hana-musubi",</v>
      </c>
    </row>
    <row r="366" spans="1:3" x14ac:dyDescent="0.25">
      <c r="A366">
        <f t="shared" si="33"/>
        <v>18</v>
      </c>
      <c r="B366" t="s">
        <v>315</v>
      </c>
      <c r="C366" t="str">
        <f>CONCATENATE(B366,"""",VLOOKUP(A366,Sheet1!A:AC,15,FALSE),""",")</f>
        <v>"name_tc": "華御結",</v>
      </c>
    </row>
    <row r="367" spans="1:3" x14ac:dyDescent="0.25">
      <c r="A367">
        <f t="shared" si="33"/>
        <v>18</v>
      </c>
      <c r="B367" t="s">
        <v>316</v>
      </c>
      <c r="C367" t="str">
        <f>CONCATENATE(B367,"""",VLOOKUP(A367,Sheet1!A:AC,16,FALSE),""",")</f>
        <v>"name_sc": "华御结",</v>
      </c>
    </row>
    <row r="368" spans="1:3" x14ac:dyDescent="0.25">
      <c r="A368">
        <f t="shared" si="33"/>
        <v>18</v>
      </c>
      <c r="B368" t="s">
        <v>317</v>
      </c>
      <c r="C368" t="str">
        <f>CONCATENATE(B368,"""",VLOOKUP(A368,Sheet1!A:AC,18,FALSE),""",")</f>
        <v>"location_en": "Arrival Concourse, Exit A",</v>
      </c>
    </row>
    <row r="369" spans="1:3" x14ac:dyDescent="0.25">
      <c r="A369">
        <f t="shared" si="33"/>
        <v>18</v>
      </c>
      <c r="B369" t="s">
        <v>318</v>
      </c>
      <c r="C369" t="str">
        <f>CONCATENATE(B369,"""",VLOOKUP(A369,Sheet1!A:AC,19,FALSE),""",")</f>
        <v>"location_tc": "抵港大堂 A 出口",</v>
      </c>
    </row>
    <row r="370" spans="1:3" x14ac:dyDescent="0.25">
      <c r="A370">
        <f t="shared" si="33"/>
        <v>18</v>
      </c>
      <c r="B370" t="s">
        <v>319</v>
      </c>
      <c r="C370" t="str">
        <f>CONCATENATE(B370,"""",VLOOKUP(A370,Sheet1!A:AC,20,FALSE),""",")</f>
        <v>"location_sc": "抵港大堂 A 出口",</v>
      </c>
    </row>
    <row r="371" spans="1:3" x14ac:dyDescent="0.25">
      <c r="A371">
        <f t="shared" si="33"/>
        <v>18</v>
      </c>
      <c r="B371" t="s">
        <v>441</v>
      </c>
      <c r="C371" s="2" t="str">
        <f>CONCATENATE(B371,"""",IFERROR(SUBSTITUTE(VLOOKUP(A371,Sheet1!A:AC,21,FALSE),CHAR(10),";"),VLOOKUP(A371,Sheet1!A:AC,21,FALSE)),""",")</f>
        <v>"business_hour_en": "Mon-Sat &amp; Public Holidays: 08:00-21:00;Sun: 11:00-21:00",</v>
      </c>
    </row>
    <row r="372" spans="1:3" x14ac:dyDescent="0.25">
      <c r="A372">
        <f t="shared" si="33"/>
        <v>18</v>
      </c>
      <c r="B372" t="s">
        <v>442</v>
      </c>
      <c r="C372" s="2" t="str">
        <f>CONCATENATE(B372,"""",IFERROR(SUBSTITUTE(VLOOKUP(A372,Sheet1!A:AC,22,FALSE),CHAR(10),";"),VLOOKUP(A372,Sheet1!A:AC,22,FALSE)),""",")</f>
        <v>"business_hour_tc": "星期一至六及公眾假期: 08:00-21:00;星期日: 11:00-21:00",</v>
      </c>
    </row>
    <row r="373" spans="1:3" x14ac:dyDescent="0.25">
      <c r="A373">
        <f t="shared" si="33"/>
        <v>18</v>
      </c>
      <c r="B373" t="s">
        <v>443</v>
      </c>
      <c r="C373" s="2" t="str">
        <f>CONCATENATE(B373,"""",IFERROR(SUBSTITUTE(VLOOKUP(A373,Sheet1!A:AC,23,FALSE),CHAR(10),";"),VLOOKUP(A373,Sheet1!A:AC,23,FALSE)),""",")</f>
        <v>"business_hour_sc": "星期一至六及公众假期: 08:00-21:00;星期日: 11:00-21:00",</v>
      </c>
    </row>
    <row r="374" spans="1:3" x14ac:dyDescent="0.25">
      <c r="A374">
        <f t="shared" si="33"/>
        <v>18</v>
      </c>
      <c r="B374" t="s">
        <v>385</v>
      </c>
      <c r="C374" t="str">
        <f>CONCATENATE(B374,"""",VLOOKUP(A374,Sheet1!A:AC,17,FALSE),""",")</f>
        <v>"tel": "2362-0822",</v>
      </c>
    </row>
    <row r="375" spans="1:3" x14ac:dyDescent="0.25">
      <c r="A375">
        <f t="shared" si="33"/>
        <v>18</v>
      </c>
      <c r="B375" t="s">
        <v>320</v>
      </c>
      <c r="C375" t="str">
        <f>CONCATENATE(B375,"""",Sheet1!$AA$2,": ",VLOOKUP(A375,Sheet1!A:AC,27,FALSE),IF(VLOOKUP(A375,Sheet1!A:AC,24,FALSE)="","","\n\n"),VLOOKUP(A375,Sheet1!A:AC,24,FALSE),""",")</f>
        <v>"content_en": "Accept Cash Coupon: Y\n\nHong Kong's specialty store for 100% Japanese rice omusubi. Omusubis are made with premium Japanese rice.",</v>
      </c>
    </row>
    <row r="376" spans="1:3" x14ac:dyDescent="0.25">
      <c r="A376">
        <f t="shared" si="33"/>
        <v>18</v>
      </c>
      <c r="B376" t="s">
        <v>321</v>
      </c>
      <c r="C376" t="str">
        <f>CONCATENATE(B376,"""",Sheet1!$AB$2,": ",VLOOKUP(A376,Sheet1!A:AC,28,FALSE),IF(VLOOKUP(A376,Sheet1!A:AC,25,FALSE)="","","\n\n"),VLOOKUP(A376,Sheet1!A:AC,25,FALSE),""",")</f>
        <v>"content_tc": "接受現金券: 接受\n\n香港的100%日本米御結專門店，嚴選頂級日本米製作新鮮御結。",</v>
      </c>
    </row>
    <row r="377" spans="1:3" x14ac:dyDescent="0.25">
      <c r="A377">
        <f t="shared" si="33"/>
        <v>18</v>
      </c>
      <c r="B377" t="s">
        <v>322</v>
      </c>
      <c r="C377" t="str">
        <f>CONCATENATE(B377,"""",Sheet1!$AC$2,": ",VLOOKUP(A377,Sheet1!A:AC,29,FALSE),IF(VLOOKUP(A377,Sheet1!A:AC,26,FALSE)="","","\n\n"),VLOOKUP(A377,Sheet1!A:AC,26,FALSE),""",")</f>
        <v>"content_sc": "接受现金券: 接受\n\n香港的100%日本米御结专门店，严选顶级日本米製作新鲜御结。",</v>
      </c>
    </row>
    <row r="378" spans="1:3" x14ac:dyDescent="0.25">
      <c r="A378">
        <f t="shared" si="33"/>
        <v>18</v>
      </c>
      <c r="B378" t="s">
        <v>203</v>
      </c>
      <c r="C378" t="str">
        <f t="shared" ref="C378" si="35">B378</f>
        <v>"is_new": false</v>
      </c>
    </row>
    <row r="379" spans="1:3" x14ac:dyDescent="0.25">
      <c r="A379">
        <f t="shared" si="33"/>
        <v>18</v>
      </c>
      <c r="B379" t="s">
        <v>204</v>
      </c>
      <c r="C379" t="str">
        <f>IF(C380="","}",B379)</f>
        <v>},</v>
      </c>
    </row>
    <row r="380" spans="1:3" x14ac:dyDescent="0.25">
      <c r="A380">
        <f>ROUNDUP((ROW(C380)-1)/21,0)</f>
        <v>19</v>
      </c>
      <c r="B380" t="s">
        <v>202</v>
      </c>
      <c r="C380" t="str">
        <f t="shared" ref="C380:C401" si="36">B380</f>
        <v>{</v>
      </c>
    </row>
    <row r="381" spans="1:3" x14ac:dyDescent="0.25">
      <c r="A381">
        <f t="shared" ref="A381:A421" si="37">ROUNDUP((ROW(C381)-1)/21,0)</f>
        <v>19</v>
      </c>
      <c r="B381" t="s">
        <v>207</v>
      </c>
      <c r="C381" t="str">
        <f>CONCATENATE(B381,A381,",")</f>
        <v>"shop_id": 19,</v>
      </c>
    </row>
    <row r="382" spans="1:3" x14ac:dyDescent="0.25">
      <c r="A382">
        <f t="shared" si="37"/>
        <v>19</v>
      </c>
      <c r="B382" t="s">
        <v>313</v>
      </c>
      <c r="C382" t="str">
        <f>CONCATENATE(B382,"""",VLOOKUP(A382,Sheet1!A:AC,2,FALSE),""",")</f>
        <v>"category_id": "PAS",</v>
      </c>
    </row>
    <row r="383" spans="1:3" x14ac:dyDescent="0.25">
      <c r="A383">
        <f t="shared" si="37"/>
        <v>19</v>
      </c>
      <c r="B383" t="s">
        <v>409</v>
      </c>
      <c r="C383" t="str">
        <f>CONCATENATE(B383,VLOOKUP(A383,Sheet1!A:AC,6,FALSE),""",")</f>
        <v>"image_en": "/res/media/app/shop/hang-seng bank.jpg",</v>
      </c>
    </row>
    <row r="384" spans="1:3" x14ac:dyDescent="0.25">
      <c r="A384">
        <f t="shared" si="37"/>
        <v>19</v>
      </c>
      <c r="B384" t="s">
        <v>410</v>
      </c>
      <c r="C384" t="str">
        <f>CONCATENATE(B384,VLOOKUP(A384,Sheet1!A:AC,6,FALSE),""",")</f>
        <v>"image_tc": "/res/media/app/shop/hang-seng bank.jpg",</v>
      </c>
    </row>
    <row r="385" spans="1:3" x14ac:dyDescent="0.25">
      <c r="A385">
        <f t="shared" si="37"/>
        <v>19</v>
      </c>
      <c r="B385" t="s">
        <v>411</v>
      </c>
      <c r="C385" t="str">
        <f>CONCATENATE(B385,VLOOKUP(A385,Sheet1!A:AC,6,FALSE),""",")</f>
        <v>"image_sc": "/res/media/app/shop/hang-seng bank.jpg",</v>
      </c>
    </row>
    <row r="386" spans="1:3" x14ac:dyDescent="0.25">
      <c r="A386">
        <f t="shared" si="37"/>
        <v>19</v>
      </c>
      <c r="B386" t="s">
        <v>314</v>
      </c>
      <c r="C386" t="str">
        <f>CONCATENATE(B386,"""",VLOOKUP(A386,Sheet1!A:AC,14,FALSE),""",")</f>
        <v>"name_en": "Hang Seng Bank Automated Banking Centre          ",</v>
      </c>
    </row>
    <row r="387" spans="1:3" x14ac:dyDescent="0.25">
      <c r="A387">
        <f t="shared" si="37"/>
        <v>19</v>
      </c>
      <c r="B387" t="s">
        <v>315</v>
      </c>
      <c r="C387" t="str">
        <f>CONCATENATE(B387,"""",VLOOKUP(A387,Sheet1!A:AC,15,FALSE),""",")</f>
        <v>"name_tc": "恒生銀行自助理財中心",</v>
      </c>
    </row>
    <row r="388" spans="1:3" x14ac:dyDescent="0.25">
      <c r="A388">
        <f t="shared" si="37"/>
        <v>19</v>
      </c>
      <c r="B388" t="s">
        <v>316</v>
      </c>
      <c r="C388" t="str">
        <f>CONCATENATE(B388,"""",VLOOKUP(A388,Sheet1!A:AC,16,FALSE),""",")</f>
        <v>"name_sc": "恒生银行自助理财中心",</v>
      </c>
    </row>
    <row r="389" spans="1:3" x14ac:dyDescent="0.25">
      <c r="A389">
        <f t="shared" si="37"/>
        <v>19</v>
      </c>
      <c r="B389" t="s">
        <v>317</v>
      </c>
      <c r="C389" t="str">
        <f>CONCATENATE(B389,"""",VLOOKUP(A389,Sheet1!A:AC,18,FALSE),""",")</f>
        <v>"location_en": "Arrival Concourse, Exit A",</v>
      </c>
    </row>
    <row r="390" spans="1:3" x14ac:dyDescent="0.25">
      <c r="A390">
        <f t="shared" si="37"/>
        <v>19</v>
      </c>
      <c r="B390" t="s">
        <v>318</v>
      </c>
      <c r="C390" t="str">
        <f>CONCATENATE(B390,"""",VLOOKUP(A390,Sheet1!A:AC,19,FALSE),""",")</f>
        <v>"location_tc": "抵港大堂 A 出口",</v>
      </c>
    </row>
    <row r="391" spans="1:3" x14ac:dyDescent="0.25">
      <c r="A391">
        <f t="shared" si="37"/>
        <v>19</v>
      </c>
      <c r="B391" t="s">
        <v>319</v>
      </c>
      <c r="C391" t="str">
        <f>CONCATENATE(B391,"""",VLOOKUP(A391,Sheet1!A:AC,20,FALSE),""",")</f>
        <v>"location_sc": "抵港大堂 A 出口",</v>
      </c>
    </row>
    <row r="392" spans="1:3" x14ac:dyDescent="0.25">
      <c r="A392">
        <f t="shared" si="37"/>
        <v>19</v>
      </c>
      <c r="B392" t="s">
        <v>441</v>
      </c>
      <c r="C392" s="2" t="str">
        <f>CONCATENATE(B392,"""",IFERROR(SUBSTITUTE(VLOOKUP(A392,Sheet1!A:AC,21,FALSE),CHAR(10),";"),VLOOKUP(A392,Sheet1!A:AC,21,FALSE)),""",")</f>
        <v>"business_hour_en": "06:00-24:00",</v>
      </c>
    </row>
    <row r="393" spans="1:3" x14ac:dyDescent="0.25">
      <c r="A393">
        <f t="shared" si="37"/>
        <v>19</v>
      </c>
      <c r="B393" t="s">
        <v>442</v>
      </c>
      <c r="C393" s="2" t="str">
        <f>CONCATENATE(B393,"""",IFERROR(SUBSTITUTE(VLOOKUP(A393,Sheet1!A:AC,22,FALSE),CHAR(10),";"),VLOOKUP(A393,Sheet1!A:AC,22,FALSE)),""",")</f>
        <v>"business_hour_tc": "06:00-24:00",</v>
      </c>
    </row>
    <row r="394" spans="1:3" x14ac:dyDescent="0.25">
      <c r="A394">
        <f t="shared" si="37"/>
        <v>19</v>
      </c>
      <c r="B394" t="s">
        <v>443</v>
      </c>
      <c r="C394" s="2" t="str">
        <f>CONCATENATE(B394,"""",IFERROR(SUBSTITUTE(VLOOKUP(A394,Sheet1!A:AC,23,FALSE),CHAR(10),";"),VLOOKUP(A394,Sheet1!A:AC,23,FALSE)),""",")</f>
        <v>"business_hour_sc": "06:00-24:00",</v>
      </c>
    </row>
    <row r="395" spans="1:3" x14ac:dyDescent="0.25">
      <c r="A395">
        <f t="shared" si="37"/>
        <v>19</v>
      </c>
      <c r="B395" t="s">
        <v>385</v>
      </c>
      <c r="C395" t="str">
        <f>CONCATENATE(B395,"""",VLOOKUP(A395,Sheet1!A:AC,17,FALSE),""",")</f>
        <v>"tel": "2997-2112",</v>
      </c>
    </row>
    <row r="396" spans="1:3" x14ac:dyDescent="0.25">
      <c r="A396">
        <f t="shared" si="37"/>
        <v>19</v>
      </c>
      <c r="B396" t="s">
        <v>320</v>
      </c>
      <c r="C396" t="str">
        <f>CONCATENATE(B396,"""",Sheet1!$AA$2,": ",VLOOKUP(A396,Sheet1!A:AC,27,FALSE),IF(VLOOKUP(A396,Sheet1!A:AC,24,FALSE)="","","\n\n"),VLOOKUP(A396,Sheet1!A:AC,24,FALSE),""",")</f>
        <v>"content_en": "Accept Cash Coupon: N\n\nSelf-service banking services: Cash withdrawal,  fund transfer, account balance enquiry, bill payment services, Cash deposit &amp; Cheque deposit.",</v>
      </c>
    </row>
    <row r="397" spans="1:3" x14ac:dyDescent="0.25">
      <c r="A397">
        <f t="shared" si="37"/>
        <v>19</v>
      </c>
      <c r="B397" t="s">
        <v>321</v>
      </c>
      <c r="C397" t="str">
        <f>CONCATENATE(B397,"""",Sheet1!$AB$2,": ",VLOOKUP(A397,Sheet1!A:AC,28,FALSE),IF(VLOOKUP(A397,Sheet1!A:AC,25,FALSE)="","","\n\n"),VLOOKUP(A397,Sheet1!A:AC,25,FALSE),""",")</f>
        <v>"content_tc": "接受現金券: 不接受\n\n自助銀行服務: 戶口提款、轉賬、結餘查詢、繳費、存款及存摺打簿服務",</v>
      </c>
    </row>
    <row r="398" spans="1:3" x14ac:dyDescent="0.25">
      <c r="A398">
        <f t="shared" si="37"/>
        <v>19</v>
      </c>
      <c r="B398" t="s">
        <v>322</v>
      </c>
      <c r="C398" t="str">
        <f>CONCATENATE(B398,"""",Sheet1!$AC$2,": ",VLOOKUP(A398,Sheet1!A:AC,29,FALSE),IF(VLOOKUP(A398,Sheet1!A:AC,26,FALSE)="","","\n\n"),VLOOKUP(A398,Sheet1!A:AC,26,FALSE),""",")</f>
        <v>"content_sc": "接受现金券: 不接受\n\n自助银行服务: 户口提款，转账，结余查询，缴费，存款及存折打簿服务",</v>
      </c>
    </row>
    <row r="399" spans="1:3" x14ac:dyDescent="0.25">
      <c r="A399">
        <f t="shared" si="37"/>
        <v>19</v>
      </c>
      <c r="B399" t="s">
        <v>203</v>
      </c>
      <c r="C399" t="str">
        <f t="shared" ref="C399" si="38">B399</f>
        <v>"is_new": false</v>
      </c>
    </row>
    <row r="400" spans="1:3" x14ac:dyDescent="0.25">
      <c r="A400">
        <f t="shared" si="37"/>
        <v>19</v>
      </c>
      <c r="B400" t="s">
        <v>204</v>
      </c>
      <c r="C400" t="str">
        <f>IF(C401="","}",B400)</f>
        <v>},</v>
      </c>
    </row>
    <row r="401" spans="1:3" x14ac:dyDescent="0.25">
      <c r="A401">
        <f t="shared" si="37"/>
        <v>20</v>
      </c>
      <c r="B401" t="s">
        <v>202</v>
      </c>
      <c r="C401" t="str">
        <f t="shared" si="36"/>
        <v>{</v>
      </c>
    </row>
    <row r="402" spans="1:3" x14ac:dyDescent="0.25">
      <c r="A402">
        <f t="shared" si="37"/>
        <v>20</v>
      </c>
      <c r="B402" t="s">
        <v>207</v>
      </c>
      <c r="C402" t="str">
        <f>CONCATENATE(B402,A402,",")</f>
        <v>"shop_id": 20,</v>
      </c>
    </row>
    <row r="403" spans="1:3" x14ac:dyDescent="0.25">
      <c r="A403">
        <f t="shared" si="37"/>
        <v>20</v>
      </c>
      <c r="B403" t="s">
        <v>313</v>
      </c>
      <c r="C403" t="str">
        <f>CONCATENATE(B403,"""",VLOOKUP(A403,Sheet1!A:AC,2,FALSE),""",")</f>
        <v>"category_id": "PAS",</v>
      </c>
    </row>
    <row r="404" spans="1:3" x14ac:dyDescent="0.25">
      <c r="A404">
        <f t="shared" si="37"/>
        <v>20</v>
      </c>
      <c r="B404" t="s">
        <v>409</v>
      </c>
      <c r="C404" t="str">
        <f>CONCATENATE(B404,VLOOKUP(A404,Sheet1!A:AC,6,FALSE),""",")</f>
        <v>"image_en": "/res/media/app/shop/disneyland_20181012.jpg",</v>
      </c>
    </row>
    <row r="405" spans="1:3" x14ac:dyDescent="0.25">
      <c r="A405">
        <f t="shared" si="37"/>
        <v>20</v>
      </c>
      <c r="B405" t="s">
        <v>410</v>
      </c>
      <c r="C405" t="str">
        <f>CONCATENATE(B405,VLOOKUP(A405,Sheet1!A:AC,6,FALSE),""",")</f>
        <v>"image_tc": "/res/media/app/shop/disneyland_20181012.jpg",</v>
      </c>
    </row>
    <row r="406" spans="1:3" x14ac:dyDescent="0.25">
      <c r="A406">
        <f t="shared" si="37"/>
        <v>20</v>
      </c>
      <c r="B406" t="s">
        <v>411</v>
      </c>
      <c r="C406" t="str">
        <f>CONCATENATE(B406,VLOOKUP(A406,Sheet1!A:AC,6,FALSE),""",")</f>
        <v>"image_sc": "/res/media/app/shop/disneyland_20181012.jpg",</v>
      </c>
    </row>
    <row r="407" spans="1:3" x14ac:dyDescent="0.25">
      <c r="A407">
        <f t="shared" si="37"/>
        <v>20</v>
      </c>
      <c r="B407" t="s">
        <v>314</v>
      </c>
      <c r="C407" t="str">
        <f>CONCATENATE(B407,"""",VLOOKUP(A407,Sheet1!A:AC,14,FALSE),""",")</f>
        <v>"name_en": "Hong Kong Disneyland Magic Gateway",</v>
      </c>
    </row>
    <row r="408" spans="1:3" x14ac:dyDescent="0.25">
      <c r="A408">
        <f t="shared" si="37"/>
        <v>20</v>
      </c>
      <c r="B408" t="s">
        <v>315</v>
      </c>
      <c r="C408" t="str">
        <f>CONCATENATE(B408,"""",VLOOKUP(A408,Sheet1!A:AC,15,FALSE),""",")</f>
        <v>"name_tc": "香港迪士尼樂園度假區「奇妙直通」客務中心",</v>
      </c>
    </row>
    <row r="409" spans="1:3" x14ac:dyDescent="0.25">
      <c r="A409">
        <f t="shared" si="37"/>
        <v>20</v>
      </c>
      <c r="B409" t="s">
        <v>316</v>
      </c>
      <c r="C409" t="str">
        <f>CONCATENATE(B409,"""",VLOOKUP(A409,Sheet1!A:AC,16,FALSE),""",")</f>
        <v>"name_sc": "香港迪士尼乐园度假区「奇妙直通」客务中心",</v>
      </c>
    </row>
    <row r="410" spans="1:3" x14ac:dyDescent="0.25">
      <c r="A410">
        <f t="shared" si="37"/>
        <v>20</v>
      </c>
      <c r="B410" t="s">
        <v>317</v>
      </c>
      <c r="C410" t="str">
        <f>CONCATENATE(B410,"""",VLOOKUP(A410,Sheet1!A:AC,18,FALSE),""",")</f>
        <v>"location_en": "Arrival Concourse, Exit A",</v>
      </c>
    </row>
    <row r="411" spans="1:3" x14ac:dyDescent="0.25">
      <c r="A411">
        <f t="shared" si="37"/>
        <v>20</v>
      </c>
      <c r="B411" t="s">
        <v>318</v>
      </c>
      <c r="C411" t="str">
        <f>CONCATENATE(B411,"""",VLOOKUP(A411,Sheet1!A:AC,19,FALSE),""",")</f>
        <v>"location_tc": "抵港大堂 A 出口",</v>
      </c>
    </row>
    <row r="412" spans="1:3" x14ac:dyDescent="0.25">
      <c r="A412">
        <f t="shared" si="37"/>
        <v>20</v>
      </c>
      <c r="B412" t="s">
        <v>319</v>
      </c>
      <c r="C412" t="str">
        <f>CONCATENATE(B412,"""",VLOOKUP(A412,Sheet1!A:AC,20,FALSE),""",")</f>
        <v>"location_sc": "抵港大堂 A 出口",</v>
      </c>
    </row>
    <row r="413" spans="1:3" x14ac:dyDescent="0.25">
      <c r="A413">
        <f t="shared" si="37"/>
        <v>20</v>
      </c>
      <c r="B413" t="s">
        <v>441</v>
      </c>
      <c r="C413" s="2" t="str">
        <f>CONCATENATE(B413,"""",IFERROR(SUBSTITUTE(VLOOKUP(A413,Sheet1!A:AC,21,FALSE),CHAR(10),";"),VLOOKUP(A413,Sheet1!A:AC,21,FALSE)),""",")</f>
        <v>"business_hour_en": "09:00-20:00",</v>
      </c>
    </row>
    <row r="414" spans="1:3" x14ac:dyDescent="0.25">
      <c r="A414">
        <f t="shared" si="37"/>
        <v>20</v>
      </c>
      <c r="B414" t="s">
        <v>442</v>
      </c>
      <c r="C414" s="2" t="str">
        <f>CONCATENATE(B414,"""",IFERROR(SUBSTITUTE(VLOOKUP(A414,Sheet1!A:AC,22,FALSE),CHAR(10),";"),VLOOKUP(A414,Sheet1!A:AC,22,FALSE)),""",")</f>
        <v>"business_hour_tc": "09:00-20:00",</v>
      </c>
    </row>
    <row r="415" spans="1:3" x14ac:dyDescent="0.25">
      <c r="A415">
        <f t="shared" si="37"/>
        <v>20</v>
      </c>
      <c r="B415" t="s">
        <v>443</v>
      </c>
      <c r="C415" s="2" t="str">
        <f>CONCATENATE(B415,"""",IFERROR(SUBSTITUTE(VLOOKUP(A415,Sheet1!A:AC,23,FALSE),CHAR(10),";"),VLOOKUP(A415,Sheet1!A:AC,23,FALSE)),""",")</f>
        <v>"business_hour_sc": "09:00-20:00",</v>
      </c>
    </row>
    <row r="416" spans="1:3" x14ac:dyDescent="0.25">
      <c r="A416">
        <f t="shared" si="37"/>
        <v>20</v>
      </c>
      <c r="B416" t="s">
        <v>385</v>
      </c>
      <c r="C416" t="str">
        <f>CONCATENATE(B416,"""",VLOOKUP(A416,Sheet1!A:AC,17,FALSE),""",")</f>
        <v>"tel": "3510-6498",</v>
      </c>
    </row>
    <row r="417" spans="1:3" x14ac:dyDescent="0.25">
      <c r="A417">
        <f t="shared" si="37"/>
        <v>20</v>
      </c>
      <c r="B417" t="s">
        <v>320</v>
      </c>
      <c r="C417" t="str">
        <f>CONCATENATE(B417,"""",Sheet1!$AA$2,": ",VLOOKUP(A417,Sheet1!A:AC,27,FALSE),IF(VLOOKUP(A417,Sheet1!A:AC,24,FALSE)="","","\n\n"),VLOOKUP(A417,Sheet1!A:AC,24,FALSE),""",")</f>
        <v>"content_en": "Accept Cash Coupon: N\n\nHotel in-town check-in | Luggage &amp; Transportation Service | General information enquiry.",</v>
      </c>
    </row>
    <row r="418" spans="1:3" x14ac:dyDescent="0.25">
      <c r="A418">
        <f t="shared" si="37"/>
        <v>20</v>
      </c>
      <c r="B418" t="s">
        <v>321</v>
      </c>
      <c r="C418" t="str">
        <f>CONCATENATE(B418,"""",Sheet1!$AB$2,": ",VLOOKUP(A418,Sheet1!A:AC,28,FALSE),IF(VLOOKUP(A418,Sheet1!A:AC,25,FALSE)="","","\n\n"),VLOOKUP(A418,Sheet1!A:AC,25,FALSE),""",")</f>
        <v>"content_tc": "接受現金券: 不接受\n\n酒店入住登記|行李運送及交通諮詢|樂園資訊查詢",</v>
      </c>
    </row>
    <row r="419" spans="1:3" x14ac:dyDescent="0.25">
      <c r="A419">
        <f t="shared" si="37"/>
        <v>20</v>
      </c>
      <c r="B419" t="s">
        <v>322</v>
      </c>
      <c r="C419" t="str">
        <f>CONCATENATE(B419,"""",Sheet1!$AC$2,": ",VLOOKUP(A419,Sheet1!A:AC,29,FALSE),IF(VLOOKUP(A419,Sheet1!A:AC,26,FALSE)="","","\n\n"),VLOOKUP(A419,Sheet1!A:AC,26,FALSE),""",")</f>
        <v>"content_sc": "接受现金券: 不接受\n\n酒店入住登记|行李运送及交通咨询|乐园资讯查询",</v>
      </c>
    </row>
    <row r="420" spans="1:3" x14ac:dyDescent="0.25">
      <c r="A420">
        <f t="shared" si="37"/>
        <v>20</v>
      </c>
      <c r="B420" t="s">
        <v>203</v>
      </c>
      <c r="C420" t="str">
        <f t="shared" ref="C420" si="39">B420</f>
        <v>"is_new": false</v>
      </c>
    </row>
    <row r="421" spans="1:3" x14ac:dyDescent="0.25">
      <c r="A421">
        <f t="shared" si="37"/>
        <v>20</v>
      </c>
      <c r="B421" t="s">
        <v>204</v>
      </c>
      <c r="C421" t="str">
        <f>IF(C422="","}",B421)</f>
        <v>},</v>
      </c>
    </row>
    <row r="422" spans="1:3" x14ac:dyDescent="0.25">
      <c r="A422">
        <f>ROUNDUP((ROW(C422)-1)/21,0)</f>
        <v>21</v>
      </c>
      <c r="B422" t="s">
        <v>202</v>
      </c>
      <c r="C422" t="str">
        <f t="shared" ref="C422:C443" si="40">B422</f>
        <v>{</v>
      </c>
    </row>
    <row r="423" spans="1:3" x14ac:dyDescent="0.25">
      <c r="A423">
        <f t="shared" ref="A423:A463" si="41">ROUNDUP((ROW(C423)-1)/21,0)</f>
        <v>21</v>
      </c>
      <c r="B423" t="s">
        <v>207</v>
      </c>
      <c r="C423" t="str">
        <f>CONCATENATE(B423,A423,",")</f>
        <v>"shop_id": 21,</v>
      </c>
    </row>
    <row r="424" spans="1:3" x14ac:dyDescent="0.25">
      <c r="A424">
        <f t="shared" si="41"/>
        <v>21</v>
      </c>
      <c r="B424" t="s">
        <v>313</v>
      </c>
      <c r="C424" t="str">
        <f>CONCATENATE(B424,"""",VLOOKUP(A424,Sheet1!A:AC,2,FALSE),""",")</f>
        <v>"category_id": "PAS",</v>
      </c>
    </row>
    <row r="425" spans="1:3" x14ac:dyDescent="0.25">
      <c r="A425">
        <f t="shared" si="41"/>
        <v>21</v>
      </c>
      <c r="B425" t="s">
        <v>409</v>
      </c>
      <c r="C425" t="str">
        <f>CONCATENATE(B425,VLOOKUP(A425,Sheet1!A:AC,6,FALSE),""",")</f>
        <v>"image_en": "/res/media/app/shop/hong-kong-hotels-association.jpg",</v>
      </c>
    </row>
    <row r="426" spans="1:3" x14ac:dyDescent="0.25">
      <c r="A426">
        <f t="shared" si="41"/>
        <v>21</v>
      </c>
      <c r="B426" t="s">
        <v>410</v>
      </c>
      <c r="C426" t="str">
        <f>CONCATENATE(B426,VLOOKUP(A426,Sheet1!A:AC,6,FALSE),""",")</f>
        <v>"image_tc": "/res/media/app/shop/hong-kong-hotels-association.jpg",</v>
      </c>
    </row>
    <row r="427" spans="1:3" x14ac:dyDescent="0.25">
      <c r="A427">
        <f t="shared" si="41"/>
        <v>21</v>
      </c>
      <c r="B427" t="s">
        <v>411</v>
      </c>
      <c r="C427" t="str">
        <f>CONCATENATE(B427,VLOOKUP(A427,Sheet1!A:AC,6,FALSE),""",")</f>
        <v>"image_sc": "/res/media/app/shop/hong-kong-hotels-association.jpg",</v>
      </c>
    </row>
    <row r="428" spans="1:3" x14ac:dyDescent="0.25">
      <c r="A428">
        <f t="shared" si="41"/>
        <v>21</v>
      </c>
      <c r="B428" t="s">
        <v>314</v>
      </c>
      <c r="C428" t="str">
        <f>CONCATENATE(B428,"""",VLOOKUP(A428,Sheet1!A:AC,14,FALSE),""",")</f>
        <v>"name_en": "Hong Kong Hotels Association",</v>
      </c>
    </row>
    <row r="429" spans="1:3" x14ac:dyDescent="0.25">
      <c r="A429">
        <f t="shared" si="41"/>
        <v>21</v>
      </c>
      <c r="B429" t="s">
        <v>315</v>
      </c>
      <c r="C429" t="str">
        <f>CONCATENATE(B429,"""",VLOOKUP(A429,Sheet1!A:AC,15,FALSE),""",")</f>
        <v>"name_tc": "香港酒店業協會",</v>
      </c>
    </row>
    <row r="430" spans="1:3" x14ac:dyDescent="0.25">
      <c r="A430">
        <f t="shared" si="41"/>
        <v>21</v>
      </c>
      <c r="B430" t="s">
        <v>316</v>
      </c>
      <c r="C430" t="str">
        <f>CONCATENATE(B430,"""",VLOOKUP(A430,Sheet1!A:AC,16,FALSE),""",")</f>
        <v>"name_sc": "香港酒店业协会",</v>
      </c>
    </row>
    <row r="431" spans="1:3" x14ac:dyDescent="0.25">
      <c r="A431">
        <f t="shared" si="41"/>
        <v>21</v>
      </c>
      <c r="B431" t="s">
        <v>317</v>
      </c>
      <c r="C431" t="str">
        <f>CONCATENATE(B431,"""",VLOOKUP(A431,Sheet1!A:AC,18,FALSE),""",")</f>
        <v>"location_en": "Arrival Concourse, Exit A",</v>
      </c>
    </row>
    <row r="432" spans="1:3" x14ac:dyDescent="0.25">
      <c r="A432">
        <f t="shared" si="41"/>
        <v>21</v>
      </c>
      <c r="B432" t="s">
        <v>318</v>
      </c>
      <c r="C432" t="str">
        <f>CONCATENATE(B432,"""",VLOOKUP(A432,Sheet1!A:AC,19,FALSE),""",")</f>
        <v>"location_tc": "抵港大堂 A 出口",</v>
      </c>
    </row>
    <row r="433" spans="1:3" x14ac:dyDescent="0.25">
      <c r="A433">
        <f t="shared" si="41"/>
        <v>21</v>
      </c>
      <c r="B433" t="s">
        <v>319</v>
      </c>
      <c r="C433" t="str">
        <f>CONCATENATE(B433,"""",VLOOKUP(A433,Sheet1!A:AC,20,FALSE),""",")</f>
        <v>"location_sc": "抵港大堂 A 出口",</v>
      </c>
    </row>
    <row r="434" spans="1:3" x14ac:dyDescent="0.25">
      <c r="A434">
        <f t="shared" si="41"/>
        <v>21</v>
      </c>
      <c r="B434" t="s">
        <v>441</v>
      </c>
      <c r="C434" s="2" t="str">
        <f>CONCATENATE(B434,"""",IFERROR(SUBSTITUTE(VLOOKUP(A434,Sheet1!A:AC,21,FALSE),CHAR(10),";"),VLOOKUP(A434,Sheet1!A:AC,21,FALSE)),""",")</f>
        <v>"business_hour_en": "06:00-24:00",</v>
      </c>
    </row>
    <row r="435" spans="1:3" x14ac:dyDescent="0.25">
      <c r="A435">
        <f t="shared" si="41"/>
        <v>21</v>
      </c>
      <c r="B435" t="s">
        <v>442</v>
      </c>
      <c r="C435" s="2" t="str">
        <f>CONCATENATE(B435,"""",IFERROR(SUBSTITUTE(VLOOKUP(A435,Sheet1!A:AC,22,FALSE),CHAR(10),";"),VLOOKUP(A435,Sheet1!A:AC,22,FALSE)),""",")</f>
        <v>"business_hour_tc": "06:00-24:00",</v>
      </c>
    </row>
    <row r="436" spans="1:3" x14ac:dyDescent="0.25">
      <c r="A436">
        <f t="shared" si="41"/>
        <v>21</v>
      </c>
      <c r="B436" t="s">
        <v>443</v>
      </c>
      <c r="C436" s="2" t="str">
        <f>CONCATENATE(B436,"""",IFERROR(SUBSTITUTE(VLOOKUP(A436,Sheet1!A:AC,23,FALSE),CHAR(10),";"),VLOOKUP(A436,Sheet1!A:AC,23,FALSE)),""",")</f>
        <v>"business_hour_sc": "06:00-24:00",</v>
      </c>
    </row>
    <row r="437" spans="1:3" x14ac:dyDescent="0.25">
      <c r="A437">
        <f t="shared" si="41"/>
        <v>21</v>
      </c>
      <c r="B437" t="s">
        <v>385</v>
      </c>
      <c r="C437" t="str">
        <f>CONCATENATE(B437,"""",VLOOKUP(A437,Sheet1!A:AC,17,FALSE),""",")</f>
        <v>"tel": "2311-9701",</v>
      </c>
    </row>
    <row r="438" spans="1:3" x14ac:dyDescent="0.25">
      <c r="A438">
        <f t="shared" si="41"/>
        <v>21</v>
      </c>
      <c r="B438" t="s">
        <v>320</v>
      </c>
      <c r="C438" t="str">
        <f>CONCATENATE(B438,"""",Sheet1!$AA$2,": ",VLOOKUP(A438,Sheet1!A:AC,27,FALSE),IF(VLOOKUP(A438,Sheet1!A:AC,24,FALSE)="","","\n\n"),VLOOKUP(A438,Sheet1!A:AC,24,FALSE),""",")</f>
        <v>"content_en": "Accept Cash Coupon: N\n\nMember hotels information enquiry",</v>
      </c>
    </row>
    <row r="439" spans="1:3" x14ac:dyDescent="0.25">
      <c r="A439">
        <f t="shared" si="41"/>
        <v>21</v>
      </c>
      <c r="B439" t="s">
        <v>321</v>
      </c>
      <c r="C439" t="str">
        <f>CONCATENATE(B439,"""",Sheet1!$AB$2,": ",VLOOKUP(A439,Sheet1!A:AC,28,FALSE),IF(VLOOKUP(A439,Sheet1!A:AC,25,FALSE)="","","\n\n"),VLOOKUP(A439,Sheet1!A:AC,25,FALSE),""",")</f>
        <v>"content_tc": "接受現金券: 不接受\n\n會員酒店資訊查詢",</v>
      </c>
    </row>
    <row r="440" spans="1:3" x14ac:dyDescent="0.25">
      <c r="A440">
        <f t="shared" si="41"/>
        <v>21</v>
      </c>
      <c r="B440" t="s">
        <v>322</v>
      </c>
      <c r="C440" t="str">
        <f>CONCATENATE(B440,"""",Sheet1!$AC$2,": ",VLOOKUP(A440,Sheet1!A:AC,29,FALSE),IF(VLOOKUP(A440,Sheet1!A:AC,26,FALSE)="","","\n\n"),VLOOKUP(A440,Sheet1!A:AC,26,FALSE),""",")</f>
        <v>"content_sc": "接受现金券: 不接受\n\n会员酒店资讯查询",</v>
      </c>
    </row>
    <row r="441" spans="1:3" x14ac:dyDescent="0.25">
      <c r="A441">
        <f t="shared" si="41"/>
        <v>21</v>
      </c>
      <c r="B441" t="s">
        <v>203</v>
      </c>
      <c r="C441" t="str">
        <f t="shared" ref="C441" si="42">B441</f>
        <v>"is_new": false</v>
      </c>
    </row>
    <row r="442" spans="1:3" x14ac:dyDescent="0.25">
      <c r="A442">
        <f t="shared" si="41"/>
        <v>21</v>
      </c>
      <c r="B442" t="s">
        <v>204</v>
      </c>
      <c r="C442" t="str">
        <f>IF(C443="","}",B442)</f>
        <v>},</v>
      </c>
    </row>
    <row r="443" spans="1:3" x14ac:dyDescent="0.25">
      <c r="A443">
        <f t="shared" si="41"/>
        <v>22</v>
      </c>
      <c r="B443" t="s">
        <v>202</v>
      </c>
      <c r="C443" t="str">
        <f t="shared" si="40"/>
        <v>{</v>
      </c>
    </row>
    <row r="444" spans="1:3" x14ac:dyDescent="0.25">
      <c r="A444">
        <f t="shared" si="41"/>
        <v>22</v>
      </c>
      <c r="B444" t="s">
        <v>207</v>
      </c>
      <c r="C444" t="str">
        <f>CONCATENATE(B444,A444,",")</f>
        <v>"shop_id": 22,</v>
      </c>
    </row>
    <row r="445" spans="1:3" x14ac:dyDescent="0.25">
      <c r="A445">
        <f t="shared" si="41"/>
        <v>22</v>
      </c>
      <c r="B445" t="s">
        <v>313</v>
      </c>
      <c r="C445" t="str">
        <f>CONCATENATE(B445,"""",VLOOKUP(A445,Sheet1!A:AC,2,FALSE),""",")</f>
        <v>"category_id": "PAS",</v>
      </c>
    </row>
    <row r="446" spans="1:3" x14ac:dyDescent="0.25">
      <c r="A446">
        <f t="shared" si="41"/>
        <v>22</v>
      </c>
      <c r="B446" t="s">
        <v>409</v>
      </c>
      <c r="C446" t="str">
        <f>CONCATENATE(B446,VLOOKUP(A446,Sheet1!A:AC,6,FALSE),""",")</f>
        <v>"image_en": "/res/media/app/shop/hong-kong-international-airport.jpg",</v>
      </c>
    </row>
    <row r="447" spans="1:3" x14ac:dyDescent="0.25">
      <c r="A447">
        <f t="shared" si="41"/>
        <v>22</v>
      </c>
      <c r="B447" t="s">
        <v>410</v>
      </c>
      <c r="C447" t="str">
        <f>CONCATENATE(B447,VLOOKUP(A447,Sheet1!A:AC,6,FALSE),""",")</f>
        <v>"image_tc": "/res/media/app/shop/hong-kong-international-airport.jpg",</v>
      </c>
    </row>
    <row r="448" spans="1:3" x14ac:dyDescent="0.25">
      <c r="A448">
        <f t="shared" si="41"/>
        <v>22</v>
      </c>
      <c r="B448" t="s">
        <v>411</v>
      </c>
      <c r="C448" t="str">
        <f>CONCATENATE(B448,VLOOKUP(A448,Sheet1!A:AC,6,FALSE),""",")</f>
        <v>"image_sc": "/res/media/app/shop/hong-kong-international-airport.jpg",</v>
      </c>
    </row>
    <row r="449" spans="1:3" x14ac:dyDescent="0.25">
      <c r="A449">
        <f t="shared" si="41"/>
        <v>22</v>
      </c>
      <c r="B449" t="s">
        <v>314</v>
      </c>
      <c r="C449" t="str">
        <f>CONCATENATE(B449,"""",VLOOKUP(A449,Sheet1!A:AC,14,FALSE),""",")</f>
        <v>"name_en": "Hong Kong International Airport Customer Services",</v>
      </c>
    </row>
    <row r="450" spans="1:3" x14ac:dyDescent="0.25">
      <c r="A450">
        <f t="shared" si="41"/>
        <v>22</v>
      </c>
      <c r="B450" t="s">
        <v>315</v>
      </c>
      <c r="C450" t="str">
        <f>CONCATENATE(B450,"""",VLOOKUP(A450,Sheet1!A:AC,15,FALSE),""",")</f>
        <v>"name_tc": "香港國際機場旅客服務",</v>
      </c>
    </row>
    <row r="451" spans="1:3" x14ac:dyDescent="0.25">
      <c r="A451">
        <f t="shared" si="41"/>
        <v>22</v>
      </c>
      <c r="B451" t="s">
        <v>316</v>
      </c>
      <c r="C451" t="str">
        <f>CONCATENATE(B451,"""",VLOOKUP(A451,Sheet1!A:AC,16,FALSE),""",")</f>
        <v>"name_sc": "香港国际机场旅客服务",</v>
      </c>
    </row>
    <row r="452" spans="1:3" x14ac:dyDescent="0.25">
      <c r="A452">
        <f t="shared" si="41"/>
        <v>22</v>
      </c>
      <c r="B452" t="s">
        <v>317</v>
      </c>
      <c r="C452" t="str">
        <f>CONCATENATE(B452,"""",VLOOKUP(A452,Sheet1!A:AC,18,FALSE),""",")</f>
        <v>"location_en": "Arrival Concourse, Exit A",</v>
      </c>
    </row>
    <row r="453" spans="1:3" x14ac:dyDescent="0.25">
      <c r="A453">
        <f t="shared" si="41"/>
        <v>22</v>
      </c>
      <c r="B453" t="s">
        <v>318</v>
      </c>
      <c r="C453" t="str">
        <f>CONCATENATE(B453,"""",VLOOKUP(A453,Sheet1!A:AC,19,FALSE),""",")</f>
        <v>"location_tc": "抵港大堂 A 出口",</v>
      </c>
    </row>
    <row r="454" spans="1:3" x14ac:dyDescent="0.25">
      <c r="A454">
        <f t="shared" si="41"/>
        <v>22</v>
      </c>
      <c r="B454" t="s">
        <v>319</v>
      </c>
      <c r="C454" t="str">
        <f>CONCATENATE(B454,"""",VLOOKUP(A454,Sheet1!A:AC,20,FALSE),""",")</f>
        <v>"location_sc": "抵港大堂 A 出口",</v>
      </c>
    </row>
    <row r="455" spans="1:3" x14ac:dyDescent="0.25">
      <c r="A455">
        <f t="shared" si="41"/>
        <v>22</v>
      </c>
      <c r="B455" t="s">
        <v>441</v>
      </c>
      <c r="C455" s="2" t="str">
        <f>CONCATENATE(B455,"""",IFERROR(SUBSTITUTE(VLOOKUP(A455,Sheet1!A:AC,21,FALSE),CHAR(10),";"),VLOOKUP(A455,Sheet1!A:AC,21,FALSE)),""",")</f>
        <v>"business_hour_en": "06:45-21:00",</v>
      </c>
    </row>
    <row r="456" spans="1:3" x14ac:dyDescent="0.25">
      <c r="A456">
        <f t="shared" si="41"/>
        <v>22</v>
      </c>
      <c r="B456" t="s">
        <v>442</v>
      </c>
      <c r="C456" s="2" t="str">
        <f>CONCATENATE(B456,"""",IFERROR(SUBSTITUTE(VLOOKUP(A456,Sheet1!A:AC,22,FALSE),CHAR(10),";"),VLOOKUP(A456,Sheet1!A:AC,22,FALSE)),""",")</f>
        <v>"business_hour_tc": "06:45-21:00",</v>
      </c>
    </row>
    <row r="457" spans="1:3" x14ac:dyDescent="0.25">
      <c r="A457">
        <f t="shared" si="41"/>
        <v>22</v>
      </c>
      <c r="B457" t="s">
        <v>443</v>
      </c>
      <c r="C457" s="2" t="str">
        <f>CONCATENATE(B457,"""",IFERROR(SUBSTITUTE(VLOOKUP(A457,Sheet1!A:AC,23,FALSE),CHAR(10),";"),VLOOKUP(A457,Sheet1!A:AC,23,FALSE)),""",")</f>
        <v>"business_hour_sc": "06:45-21:00",</v>
      </c>
    </row>
    <row r="458" spans="1:3" x14ac:dyDescent="0.25">
      <c r="A458">
        <f t="shared" si="41"/>
        <v>22</v>
      </c>
      <c r="B458" t="s">
        <v>385</v>
      </c>
      <c r="C458" t="str">
        <f>CONCATENATE(B458,"""",VLOOKUP(A458,Sheet1!A:AC,17,FALSE),""",")</f>
        <v>"tel": "2181-8888",</v>
      </c>
    </row>
    <row r="459" spans="1:3" x14ac:dyDescent="0.25">
      <c r="A459">
        <f t="shared" si="41"/>
        <v>22</v>
      </c>
      <c r="B459" t="s">
        <v>320</v>
      </c>
      <c r="C459" t="str">
        <f>CONCATENATE(B459,"""",Sheet1!$AA$2,": ",VLOOKUP(A459,Sheet1!A:AC,27,FALSE),IF(VLOOKUP(A459,Sheet1!A:AC,24,FALSE)="","","\n\n"),VLOOKUP(A459,Sheet1!A:AC,24,FALSE),""",")</f>
        <v>"content_en": "Accept Cash Coupon: N\n\nProvide airport related information &amp; services",</v>
      </c>
    </row>
    <row r="460" spans="1:3" x14ac:dyDescent="0.25">
      <c r="A460">
        <f t="shared" si="41"/>
        <v>22</v>
      </c>
      <c r="B460" t="s">
        <v>321</v>
      </c>
      <c r="C460" t="str">
        <f>CONCATENATE(B460,"""",Sheet1!$AB$2,": ",VLOOKUP(A460,Sheet1!A:AC,28,FALSE),IF(VLOOKUP(A460,Sheet1!A:AC,25,FALSE)="","","\n\n"),VLOOKUP(A460,Sheet1!A:AC,25,FALSE),""",")</f>
        <v>"content_tc": "接受現金券: 不接受\n\n提供機場資訊及服務",</v>
      </c>
    </row>
    <row r="461" spans="1:3" x14ac:dyDescent="0.25">
      <c r="A461">
        <f t="shared" si="41"/>
        <v>22</v>
      </c>
      <c r="B461" t="s">
        <v>322</v>
      </c>
      <c r="C461" t="str">
        <f>CONCATENATE(B461,"""",Sheet1!$AC$2,": ",VLOOKUP(A461,Sheet1!A:AC,29,FALSE),IF(VLOOKUP(A461,Sheet1!A:AC,26,FALSE)="","","\n\n"),VLOOKUP(A461,Sheet1!A:AC,26,FALSE),""",")</f>
        <v>"content_sc": "接受现金券: 不接受\n\n提供机场资讯及服务",</v>
      </c>
    </row>
    <row r="462" spans="1:3" x14ac:dyDescent="0.25">
      <c r="A462">
        <f t="shared" si="41"/>
        <v>22</v>
      </c>
      <c r="B462" t="s">
        <v>203</v>
      </c>
      <c r="C462" t="str">
        <f t="shared" ref="C462" si="43">B462</f>
        <v>"is_new": false</v>
      </c>
    </row>
    <row r="463" spans="1:3" x14ac:dyDescent="0.25">
      <c r="A463">
        <f t="shared" si="41"/>
        <v>22</v>
      </c>
      <c r="B463" t="s">
        <v>204</v>
      </c>
      <c r="C463" t="str">
        <f>IF(C464="","}",B463)</f>
        <v>},</v>
      </c>
    </row>
    <row r="464" spans="1:3" x14ac:dyDescent="0.25">
      <c r="A464">
        <f>ROUNDUP((ROW(C464)-1)/21,0)</f>
        <v>23</v>
      </c>
      <c r="B464" t="s">
        <v>202</v>
      </c>
      <c r="C464" t="str">
        <f t="shared" ref="C464:C485" si="44">B464</f>
        <v>{</v>
      </c>
    </row>
    <row r="465" spans="1:3" x14ac:dyDescent="0.25">
      <c r="A465">
        <f t="shared" ref="A465:A505" si="45">ROUNDUP((ROW(C465)-1)/21,0)</f>
        <v>23</v>
      </c>
      <c r="B465" t="s">
        <v>207</v>
      </c>
      <c r="C465" t="str">
        <f>CONCATENATE(B465,A465,",")</f>
        <v>"shop_id": 23,</v>
      </c>
    </row>
    <row r="466" spans="1:3" x14ac:dyDescent="0.25">
      <c r="A466">
        <f t="shared" si="45"/>
        <v>23</v>
      </c>
      <c r="B466" t="s">
        <v>313</v>
      </c>
      <c r="C466" t="str">
        <f>CONCATENATE(B466,"""",VLOOKUP(A466,Sheet1!A:AC,2,FALSE),""",")</f>
        <v>"category_id": "PAS",</v>
      </c>
    </row>
    <row r="467" spans="1:3" x14ac:dyDescent="0.25">
      <c r="A467">
        <f t="shared" si="45"/>
        <v>23</v>
      </c>
      <c r="B467" t="s">
        <v>409</v>
      </c>
      <c r="C467" t="str">
        <f>CONCATENATE(B467,VLOOKUP(A467,Sheet1!A:AC,6,FALSE),""",")</f>
        <v>"image_en": "/res/media/app/shop/hktb.jpg",</v>
      </c>
    </row>
    <row r="468" spans="1:3" x14ac:dyDescent="0.25">
      <c r="A468">
        <f t="shared" si="45"/>
        <v>23</v>
      </c>
      <c r="B468" t="s">
        <v>410</v>
      </c>
      <c r="C468" t="str">
        <f>CONCATENATE(B468,VLOOKUP(A468,Sheet1!A:AC,6,FALSE),""",")</f>
        <v>"image_tc": "/res/media/app/shop/hktb.jpg",</v>
      </c>
    </row>
    <row r="469" spans="1:3" x14ac:dyDescent="0.25">
      <c r="A469">
        <f t="shared" si="45"/>
        <v>23</v>
      </c>
      <c r="B469" t="s">
        <v>411</v>
      </c>
      <c r="C469" t="str">
        <f>CONCATENATE(B469,VLOOKUP(A469,Sheet1!A:AC,6,FALSE),""",")</f>
        <v>"image_sc": "/res/media/app/shop/hktb.jpg",</v>
      </c>
    </row>
    <row r="470" spans="1:3" x14ac:dyDescent="0.25">
      <c r="A470">
        <f t="shared" si="45"/>
        <v>23</v>
      </c>
      <c r="B470" t="s">
        <v>314</v>
      </c>
      <c r="C470" t="str">
        <f>CONCATENATE(B470,"""",VLOOKUP(A470,Sheet1!A:AC,14,FALSE),""",")</f>
        <v>"name_en": "Hong Kong Tourism Board",</v>
      </c>
    </row>
    <row r="471" spans="1:3" x14ac:dyDescent="0.25">
      <c r="A471">
        <f t="shared" si="45"/>
        <v>23</v>
      </c>
      <c r="B471" t="s">
        <v>315</v>
      </c>
      <c r="C471" t="str">
        <f>CONCATENATE(B471,"""",VLOOKUP(A471,Sheet1!A:AC,15,FALSE),""",")</f>
        <v>"name_tc": "香港旅遊發展局",</v>
      </c>
    </row>
    <row r="472" spans="1:3" x14ac:dyDescent="0.25">
      <c r="A472">
        <f t="shared" si="45"/>
        <v>23</v>
      </c>
      <c r="B472" t="s">
        <v>316</v>
      </c>
      <c r="C472" t="str">
        <f>CONCATENATE(B472,"""",VLOOKUP(A472,Sheet1!A:AC,16,FALSE),""",")</f>
        <v>"name_sc": "香港旅游发展局",</v>
      </c>
    </row>
    <row r="473" spans="1:3" x14ac:dyDescent="0.25">
      <c r="A473">
        <f t="shared" si="45"/>
        <v>23</v>
      </c>
      <c r="B473" t="s">
        <v>317</v>
      </c>
      <c r="C473" t="str">
        <f>CONCATENATE(B473,"""",VLOOKUP(A473,Sheet1!A:AC,18,FALSE),""",")</f>
        <v>"location_en": "Arrival Concourse, Exit A",</v>
      </c>
    </row>
    <row r="474" spans="1:3" x14ac:dyDescent="0.25">
      <c r="A474">
        <f t="shared" si="45"/>
        <v>23</v>
      </c>
      <c r="B474" t="s">
        <v>318</v>
      </c>
      <c r="C474" t="str">
        <f>CONCATENATE(B474,"""",VLOOKUP(A474,Sheet1!A:AC,19,FALSE),""",")</f>
        <v>"location_tc": "抵港大堂 A 出口",</v>
      </c>
    </row>
    <row r="475" spans="1:3" x14ac:dyDescent="0.25">
      <c r="A475">
        <f t="shared" si="45"/>
        <v>23</v>
      </c>
      <c r="B475" t="s">
        <v>319</v>
      </c>
      <c r="C475" t="str">
        <f>CONCATENATE(B475,"""",VLOOKUP(A475,Sheet1!A:AC,20,FALSE),""",")</f>
        <v>"location_sc": "抵港大堂 A 出口",</v>
      </c>
    </row>
    <row r="476" spans="1:3" x14ac:dyDescent="0.25">
      <c r="A476">
        <f t="shared" si="45"/>
        <v>23</v>
      </c>
      <c r="B476" t="s">
        <v>441</v>
      </c>
      <c r="C476" s="2" t="str">
        <f>CONCATENATE(B476,"""",IFERROR(SUBSTITUTE(VLOOKUP(A476,Sheet1!A:AC,21,FALSE),CHAR(10),";"),VLOOKUP(A476,Sheet1!A:AC,21,FALSE)),""",")</f>
        <v>"business_hour_en": "06:00-24:00",</v>
      </c>
    </row>
    <row r="477" spans="1:3" x14ac:dyDescent="0.25">
      <c r="A477">
        <f t="shared" si="45"/>
        <v>23</v>
      </c>
      <c r="B477" t="s">
        <v>442</v>
      </c>
      <c r="C477" s="2" t="str">
        <f>CONCATENATE(B477,"""",IFERROR(SUBSTITUTE(VLOOKUP(A477,Sheet1!A:AC,22,FALSE),CHAR(10),";"),VLOOKUP(A477,Sheet1!A:AC,22,FALSE)),""",")</f>
        <v>"business_hour_tc": "06:00-24:00",</v>
      </c>
    </row>
    <row r="478" spans="1:3" x14ac:dyDescent="0.25">
      <c r="A478">
        <f t="shared" si="45"/>
        <v>23</v>
      </c>
      <c r="B478" t="s">
        <v>443</v>
      </c>
      <c r="C478" s="2" t="str">
        <f>CONCATENATE(B478,"""",IFERROR(SUBSTITUTE(VLOOKUP(A478,Sheet1!A:AC,23,FALSE),CHAR(10),";"),VLOOKUP(A478,Sheet1!A:AC,23,FALSE)),""",")</f>
        <v>"business_hour_sc": "06:00-24:00",</v>
      </c>
    </row>
    <row r="479" spans="1:3" x14ac:dyDescent="0.25">
      <c r="A479">
        <f t="shared" si="45"/>
        <v>23</v>
      </c>
      <c r="B479" t="s">
        <v>385</v>
      </c>
      <c r="C479" t="str">
        <f>CONCATENATE(B479,"""",VLOOKUP(A479,Sheet1!A:AC,17,FALSE),""",")</f>
        <v>"tel": "2508-1234",</v>
      </c>
    </row>
    <row r="480" spans="1:3" x14ac:dyDescent="0.25">
      <c r="A480">
        <f t="shared" si="45"/>
        <v>23</v>
      </c>
      <c r="B480" t="s">
        <v>320</v>
      </c>
      <c r="C480" t="str">
        <f>CONCATENATE(B480,"""",Sheet1!$AA$2,": ",VLOOKUP(A480,Sheet1!A:AC,27,FALSE),IF(VLOOKUP(A480,Sheet1!A:AC,24,FALSE)="","","\n\n"),VLOOKUP(A480,Sheet1!A:AC,24,FALSE),""",")</f>
        <v>"content_en": "Accept Cash Coupon: N\n\nProvide information about all the sights, sounds and happenings in Hong Kong. ",</v>
      </c>
    </row>
    <row r="481" spans="1:3" x14ac:dyDescent="0.25">
      <c r="A481">
        <f t="shared" si="45"/>
        <v>23</v>
      </c>
      <c r="B481" t="s">
        <v>321</v>
      </c>
      <c r="C481" t="str">
        <f>CONCATENATE(B481,"""",Sheet1!$AB$2,": ",VLOOKUP(A481,Sheet1!A:AC,28,FALSE),IF(VLOOKUP(A481,Sheet1!A:AC,25,FALSE)="","","\n\n"),VLOOKUP(A481,Sheet1!A:AC,25,FALSE),""",")</f>
        <v>"content_tc": "接受現金券: 不接受\n\n為旅客提供詳盡旅遊資料、旅遊路線以及最道地的遊玩推薦。",</v>
      </c>
    </row>
    <row r="482" spans="1:3" x14ac:dyDescent="0.25">
      <c r="A482">
        <f t="shared" si="45"/>
        <v>23</v>
      </c>
      <c r="B482" t="s">
        <v>322</v>
      </c>
      <c r="C482" t="str">
        <f>CONCATENATE(B482,"""",Sheet1!$AC$2,": ",VLOOKUP(A482,Sheet1!A:AC,29,FALSE),IF(VLOOKUP(A482,Sheet1!A:AC,26,FALSE)="","","\n\n"),VLOOKUP(A482,Sheet1!A:AC,26,FALSE),""",")</f>
        <v>"content_sc": "接受现金券: 不接受\n\n为旅客提供详尽旅遊资料、旅遊路线以及最道地的游玩好点子。",</v>
      </c>
    </row>
    <row r="483" spans="1:3" x14ac:dyDescent="0.25">
      <c r="A483">
        <f t="shared" si="45"/>
        <v>23</v>
      </c>
      <c r="B483" t="s">
        <v>203</v>
      </c>
      <c r="C483" t="str">
        <f t="shared" ref="C483" si="46">B483</f>
        <v>"is_new": false</v>
      </c>
    </row>
    <row r="484" spans="1:3" x14ac:dyDescent="0.25">
      <c r="A484">
        <f t="shared" si="45"/>
        <v>23</v>
      </c>
      <c r="B484" t="s">
        <v>204</v>
      </c>
      <c r="C484" t="str">
        <f>IF(C485="","}",B484)</f>
        <v>},</v>
      </c>
    </row>
    <row r="485" spans="1:3" x14ac:dyDescent="0.25">
      <c r="A485">
        <f t="shared" si="45"/>
        <v>24</v>
      </c>
      <c r="B485" t="s">
        <v>202</v>
      </c>
      <c r="C485" t="str">
        <f t="shared" si="44"/>
        <v>{</v>
      </c>
    </row>
    <row r="486" spans="1:3" x14ac:dyDescent="0.25">
      <c r="A486">
        <f t="shared" si="45"/>
        <v>24</v>
      </c>
      <c r="B486" t="s">
        <v>207</v>
      </c>
      <c r="C486" t="str">
        <f>CONCATENATE(B486,A486,",")</f>
        <v>"shop_id": 24,</v>
      </c>
    </row>
    <row r="487" spans="1:3" x14ac:dyDescent="0.25">
      <c r="A487">
        <f t="shared" si="45"/>
        <v>24</v>
      </c>
      <c r="B487" t="s">
        <v>313</v>
      </c>
      <c r="C487" t="str">
        <f>CONCATENATE(B487,"""",VLOOKUP(A487,Sheet1!A:AC,2,FALSE),""",")</f>
        <v>"category_id": "PAS",</v>
      </c>
    </row>
    <row r="488" spans="1:3" x14ac:dyDescent="0.25">
      <c r="A488">
        <f t="shared" si="45"/>
        <v>24</v>
      </c>
      <c r="B488" t="s">
        <v>409</v>
      </c>
      <c r="C488" t="str">
        <f>CONCATENATE(B488,VLOOKUP(A488,Sheet1!A:AC,6,FALSE),""",")</f>
        <v>"image_en": "/res/media/app/shop/icbc.jpg",</v>
      </c>
    </row>
    <row r="489" spans="1:3" x14ac:dyDescent="0.25">
      <c r="A489">
        <f t="shared" si="45"/>
        <v>24</v>
      </c>
      <c r="B489" t="s">
        <v>410</v>
      </c>
      <c r="C489" t="str">
        <f>CONCATENATE(B489,VLOOKUP(A489,Sheet1!A:AC,6,FALSE),""",")</f>
        <v>"image_tc": "/res/media/app/shop/icbc.jpg",</v>
      </c>
    </row>
    <row r="490" spans="1:3" x14ac:dyDescent="0.25">
      <c r="A490">
        <f t="shared" si="45"/>
        <v>24</v>
      </c>
      <c r="B490" t="s">
        <v>411</v>
      </c>
      <c r="C490" t="str">
        <f>CONCATENATE(B490,VLOOKUP(A490,Sheet1!A:AC,6,FALSE),""",")</f>
        <v>"image_sc": "/res/media/app/shop/icbc.jpg",</v>
      </c>
    </row>
    <row r="491" spans="1:3" x14ac:dyDescent="0.25">
      <c r="A491">
        <f t="shared" si="45"/>
        <v>24</v>
      </c>
      <c r="B491" t="s">
        <v>314</v>
      </c>
      <c r="C491" t="str">
        <f>CONCATENATE(B491,"""",VLOOKUP(A491,Sheet1!A:AC,14,FALSE),""",")</f>
        <v>"name_en": "ICBC (Asia) Limited",</v>
      </c>
    </row>
    <row r="492" spans="1:3" x14ac:dyDescent="0.25">
      <c r="A492">
        <f t="shared" si="45"/>
        <v>24</v>
      </c>
      <c r="B492" t="s">
        <v>315</v>
      </c>
      <c r="C492" t="str">
        <f>CONCATENATE(B492,"""",VLOOKUP(A492,Sheet1!A:AC,15,FALSE),""",")</f>
        <v>"name_tc": "工銀亞洲",</v>
      </c>
    </row>
    <row r="493" spans="1:3" x14ac:dyDescent="0.25">
      <c r="A493">
        <f t="shared" si="45"/>
        <v>24</v>
      </c>
      <c r="B493" t="s">
        <v>316</v>
      </c>
      <c r="C493" t="str">
        <f>CONCATENATE(B493,"""",VLOOKUP(A493,Sheet1!A:AC,16,FALSE),""",")</f>
        <v>"name_sc": "工银亚洲",</v>
      </c>
    </row>
    <row r="494" spans="1:3" x14ac:dyDescent="0.25">
      <c r="A494">
        <f t="shared" si="45"/>
        <v>24</v>
      </c>
      <c r="B494" t="s">
        <v>317</v>
      </c>
      <c r="C494" t="str">
        <f>CONCATENATE(B494,"""",VLOOKUP(A494,Sheet1!A:AC,18,FALSE),""",")</f>
        <v>"location_en": "Level 1, Exit M",</v>
      </c>
    </row>
    <row r="495" spans="1:3" x14ac:dyDescent="0.25">
      <c r="A495">
        <f t="shared" si="45"/>
        <v>24</v>
      </c>
      <c r="B495" t="s">
        <v>318</v>
      </c>
      <c r="C495" t="str">
        <f>CONCATENATE(B495,"""",VLOOKUP(A495,Sheet1!A:AC,19,FALSE),""",")</f>
        <v>"location_tc": "一樓 M 出口",</v>
      </c>
    </row>
    <row r="496" spans="1:3" x14ac:dyDescent="0.25">
      <c r="A496">
        <f t="shared" si="45"/>
        <v>24</v>
      </c>
      <c r="B496" t="s">
        <v>319</v>
      </c>
      <c r="C496" t="str">
        <f>CONCATENATE(B496,"""",VLOOKUP(A496,Sheet1!A:AC,20,FALSE),""",")</f>
        <v>"location_sc": "一楼 M 出口",</v>
      </c>
    </row>
    <row r="497" spans="1:3" x14ac:dyDescent="0.25">
      <c r="A497">
        <f t="shared" si="45"/>
        <v>24</v>
      </c>
      <c r="B497" t="s">
        <v>441</v>
      </c>
      <c r="C497" s="2" t="str">
        <f>CONCATENATE(B497,"""",IFERROR(SUBSTITUTE(VLOOKUP(A497,Sheet1!A:AC,21,FALSE),CHAR(10),";"),VLOOKUP(A497,Sheet1!A:AC,21,FALSE)),""",")</f>
        <v>"business_hour_en": "Mon-Thu: 09:00-17:00;Fri: 09:00-17:30;Sat: 09:00-13:00;(Closed on Sunday &amp; Public Holidays);Mon-Sun: 06:00-24:00 (ATM)",</v>
      </c>
    </row>
    <row r="498" spans="1:3" x14ac:dyDescent="0.25">
      <c r="A498">
        <f t="shared" si="45"/>
        <v>24</v>
      </c>
      <c r="B498" t="s">
        <v>442</v>
      </c>
      <c r="C498" s="2" t="str">
        <f>CONCATENATE(B498,"""",IFERROR(SUBSTITUTE(VLOOKUP(A498,Sheet1!A:AC,22,FALSE),CHAR(10),";"),VLOOKUP(A498,Sheet1!A:AC,22,FALSE)),""",")</f>
        <v>"business_hour_tc": "星期一至四: 09:00-17:00;星期五: 09:00-17:30;星期六: 09:00-13:00;(星期日及公眾假期休息);星期一至日: 06:00-24:00 (自助櫃員機)",</v>
      </c>
    </row>
    <row r="499" spans="1:3" x14ac:dyDescent="0.25">
      <c r="A499">
        <f t="shared" si="45"/>
        <v>24</v>
      </c>
      <c r="B499" t="s">
        <v>443</v>
      </c>
      <c r="C499" s="2" t="str">
        <f>CONCATENATE(B499,"""",IFERROR(SUBSTITUTE(VLOOKUP(A499,Sheet1!A:AC,23,FALSE),CHAR(10),";"),VLOOKUP(A499,Sheet1!A:AC,23,FALSE)),""",")</f>
        <v>"business_hour_sc": "星期一至四: 09:00-17:00;星期五: 09:00-17:30;星期六: 09:00-13:00;(星期日及公众假期休息);星期一至日: 06:00-24:00 (自助柜员机)",</v>
      </c>
    </row>
    <row r="500" spans="1:3" x14ac:dyDescent="0.25">
      <c r="A500">
        <f t="shared" si="45"/>
        <v>24</v>
      </c>
      <c r="B500" t="s">
        <v>385</v>
      </c>
      <c r="C500" t="str">
        <f>CONCATENATE(B500,"""",VLOOKUP(A500,Sheet1!A:AC,17,FALSE),""",")</f>
        <v>"tel": "2189-5588",</v>
      </c>
    </row>
    <row r="501" spans="1:3" x14ac:dyDescent="0.25">
      <c r="A501">
        <f t="shared" si="45"/>
        <v>24</v>
      </c>
      <c r="B501" t="s">
        <v>320</v>
      </c>
      <c r="C501" t="str">
        <f>CONCATENATE(B501,"""",Sheet1!$AA$2,": ",VLOOKUP(A501,Sheet1!A:AC,27,FALSE),IF(VLOOKUP(A501,Sheet1!A:AC,24,FALSE)="","","\n\n"),VLOOKUP(A501,Sheet1!A:AC,24,FALSE),""",")</f>
        <v>"content_en": "Accept Cash Coupon: N\n\nBanking services",</v>
      </c>
    </row>
    <row r="502" spans="1:3" x14ac:dyDescent="0.25">
      <c r="A502">
        <f t="shared" si="45"/>
        <v>24</v>
      </c>
      <c r="B502" t="s">
        <v>321</v>
      </c>
      <c r="C502" t="str">
        <f>CONCATENATE(B502,"""",Sheet1!$AB$2,": ",VLOOKUP(A502,Sheet1!A:AC,28,FALSE),IF(VLOOKUP(A502,Sheet1!A:AC,25,FALSE)="","","\n\n"),VLOOKUP(A502,Sheet1!A:AC,25,FALSE),""",")</f>
        <v>"content_tc": "接受現金券: 不接受\n\n銀行服務",</v>
      </c>
    </row>
    <row r="503" spans="1:3" x14ac:dyDescent="0.25">
      <c r="A503">
        <f t="shared" si="45"/>
        <v>24</v>
      </c>
      <c r="B503" t="s">
        <v>322</v>
      </c>
      <c r="C503" t="str">
        <f>CONCATENATE(B503,"""",Sheet1!$AC$2,": ",VLOOKUP(A503,Sheet1!A:AC,29,FALSE),IF(VLOOKUP(A503,Sheet1!A:AC,26,FALSE)="","","\n\n"),VLOOKUP(A503,Sheet1!A:AC,26,FALSE),""",")</f>
        <v>"content_sc": "接受现金券: 不接受\n\n银行服务",</v>
      </c>
    </row>
    <row r="504" spans="1:3" x14ac:dyDescent="0.25">
      <c r="A504">
        <f t="shared" si="45"/>
        <v>24</v>
      </c>
      <c r="B504" t="s">
        <v>203</v>
      </c>
      <c r="C504" t="str">
        <f t="shared" ref="C504" si="47">B504</f>
        <v>"is_new": false</v>
      </c>
    </row>
    <row r="505" spans="1:3" x14ac:dyDescent="0.25">
      <c r="A505">
        <f t="shared" si="45"/>
        <v>24</v>
      </c>
      <c r="B505" t="s">
        <v>204</v>
      </c>
      <c r="C505" t="str">
        <f>IF(C506="","}",B505)</f>
        <v>},</v>
      </c>
    </row>
    <row r="506" spans="1:3" x14ac:dyDescent="0.25">
      <c r="A506">
        <f>ROUNDUP((ROW(C506)-1)/21,0)</f>
        <v>25</v>
      </c>
      <c r="B506" t="s">
        <v>202</v>
      </c>
      <c r="C506" t="str">
        <f t="shared" ref="C506:C527" si="48">B506</f>
        <v>{</v>
      </c>
    </row>
    <row r="507" spans="1:3" x14ac:dyDescent="0.25">
      <c r="A507">
        <f t="shared" ref="A507:A547" si="49">ROUNDUP((ROW(C507)-1)/21,0)</f>
        <v>25</v>
      </c>
      <c r="B507" t="s">
        <v>207</v>
      </c>
      <c r="C507" t="str">
        <f>CONCATENATE(B507,A507,",")</f>
        <v>"shop_id": 25,</v>
      </c>
    </row>
    <row r="508" spans="1:3" x14ac:dyDescent="0.25">
      <c r="A508">
        <f t="shared" si="49"/>
        <v>25</v>
      </c>
      <c r="B508" t="s">
        <v>313</v>
      </c>
      <c r="C508" t="str">
        <f>CONCATENATE(B508,"""",VLOOKUP(A508,Sheet1!A:AC,2,FALSE),""",")</f>
        <v>"category_id": "SHO",</v>
      </c>
    </row>
    <row r="509" spans="1:3" x14ac:dyDescent="0.25">
      <c r="A509">
        <f t="shared" si="49"/>
        <v>25</v>
      </c>
      <c r="B509" t="s">
        <v>409</v>
      </c>
      <c r="C509" t="str">
        <f>CONCATENATE(B509,VLOOKUP(A509,Sheet1!A:AC,6,FALSE),""",")</f>
        <v>"image_en": "/res/media/app/shop/mannings.jpg",</v>
      </c>
    </row>
    <row r="510" spans="1:3" x14ac:dyDescent="0.25">
      <c r="A510">
        <f t="shared" si="49"/>
        <v>25</v>
      </c>
      <c r="B510" t="s">
        <v>410</v>
      </c>
      <c r="C510" t="str">
        <f>CONCATENATE(B510,VLOOKUP(A510,Sheet1!A:AC,6,FALSE),""",")</f>
        <v>"image_tc": "/res/media/app/shop/mannings.jpg",</v>
      </c>
    </row>
    <row r="511" spans="1:3" x14ac:dyDescent="0.25">
      <c r="A511">
        <f t="shared" si="49"/>
        <v>25</v>
      </c>
      <c r="B511" t="s">
        <v>411</v>
      </c>
      <c r="C511" t="str">
        <f>CONCATENATE(B511,VLOOKUP(A511,Sheet1!A:AC,6,FALSE),""",")</f>
        <v>"image_sc": "/res/media/app/shop/mannings.jpg",</v>
      </c>
    </row>
    <row r="512" spans="1:3" x14ac:dyDescent="0.25">
      <c r="A512">
        <f t="shared" si="49"/>
        <v>25</v>
      </c>
      <c r="B512" t="s">
        <v>314</v>
      </c>
      <c r="C512" t="str">
        <f>CONCATENATE(B512,"""",VLOOKUP(A512,Sheet1!A:AC,14,FALSE),""",")</f>
        <v>"name_en": "Mannings",</v>
      </c>
    </row>
    <row r="513" spans="1:3" x14ac:dyDescent="0.25">
      <c r="A513">
        <f t="shared" si="49"/>
        <v>25</v>
      </c>
      <c r="B513" t="s">
        <v>315</v>
      </c>
      <c r="C513" t="str">
        <f>CONCATENATE(B513,"""",VLOOKUP(A513,Sheet1!A:AC,15,FALSE),""",")</f>
        <v>"name_tc": "萬寧",</v>
      </c>
    </row>
    <row r="514" spans="1:3" x14ac:dyDescent="0.25">
      <c r="A514">
        <f t="shared" si="49"/>
        <v>25</v>
      </c>
      <c r="B514" t="s">
        <v>316</v>
      </c>
      <c r="C514" t="str">
        <f>CONCATENATE(B514,"""",VLOOKUP(A514,Sheet1!A:AC,16,FALSE),""",")</f>
        <v>"name_sc": "万宁",</v>
      </c>
    </row>
    <row r="515" spans="1:3" x14ac:dyDescent="0.25">
      <c r="A515">
        <f t="shared" si="49"/>
        <v>25</v>
      </c>
      <c r="B515" t="s">
        <v>317</v>
      </c>
      <c r="C515" t="str">
        <f>CONCATENATE(B515,"""",VLOOKUP(A515,Sheet1!A:AC,18,FALSE),""",")</f>
        <v>"location_en": "Ticketing Concourse, Exit A1",</v>
      </c>
    </row>
    <row r="516" spans="1:3" x14ac:dyDescent="0.25">
      <c r="A516">
        <f t="shared" si="49"/>
        <v>25</v>
      </c>
      <c r="B516" t="s">
        <v>318</v>
      </c>
      <c r="C516" t="str">
        <f>CONCATENATE(B516,"""",VLOOKUP(A516,Sheet1!A:AC,19,FALSE),""",")</f>
        <v>"location_tc": "售票大堂 A1 出口",</v>
      </c>
    </row>
    <row r="517" spans="1:3" x14ac:dyDescent="0.25">
      <c r="A517">
        <f t="shared" si="49"/>
        <v>25</v>
      </c>
      <c r="B517" t="s">
        <v>319</v>
      </c>
      <c r="C517" t="str">
        <f>CONCATENATE(B517,"""",VLOOKUP(A517,Sheet1!A:AC,20,FALSE),""",")</f>
        <v>"location_sc": "售票大堂 A1 出口",</v>
      </c>
    </row>
    <row r="518" spans="1:3" x14ac:dyDescent="0.25">
      <c r="A518">
        <f t="shared" si="49"/>
        <v>25</v>
      </c>
      <c r="B518" t="s">
        <v>441</v>
      </c>
      <c r="C518" s="2" t="str">
        <f>CONCATENATE(B518,"""",IFERROR(SUBSTITUTE(VLOOKUP(A518,Sheet1!A:AC,21,FALSE),CHAR(10),";"),VLOOKUP(A518,Sheet1!A:AC,21,FALSE)),""",")</f>
        <v>"business_hour_en": "08:00-21:00",</v>
      </c>
    </row>
    <row r="519" spans="1:3" x14ac:dyDescent="0.25">
      <c r="A519">
        <f t="shared" si="49"/>
        <v>25</v>
      </c>
      <c r="B519" t="s">
        <v>442</v>
      </c>
      <c r="C519" s="2" t="str">
        <f>CONCATENATE(B519,"""",IFERROR(SUBSTITUTE(VLOOKUP(A519,Sheet1!A:AC,22,FALSE),CHAR(10),";"),VLOOKUP(A519,Sheet1!A:AC,22,FALSE)),""",")</f>
        <v>"business_hour_tc": "08:00-21:00",</v>
      </c>
    </row>
    <row r="520" spans="1:3" x14ac:dyDescent="0.25">
      <c r="A520">
        <f t="shared" si="49"/>
        <v>25</v>
      </c>
      <c r="B520" t="s">
        <v>443</v>
      </c>
      <c r="C520" s="2" t="str">
        <f>CONCATENATE(B520,"""",IFERROR(SUBSTITUTE(VLOOKUP(A520,Sheet1!A:AC,23,FALSE),CHAR(10),";"),VLOOKUP(A520,Sheet1!A:AC,23,FALSE)),""",")</f>
        <v>"business_hour_sc": "08:00-21:00",</v>
      </c>
    </row>
    <row r="521" spans="1:3" x14ac:dyDescent="0.25">
      <c r="A521">
        <f t="shared" si="49"/>
        <v>25</v>
      </c>
      <c r="B521" t="s">
        <v>385</v>
      </c>
      <c r="C521" t="str">
        <f>CONCATENATE(B521,"""",VLOOKUP(A521,Sheet1!A:AC,17,FALSE),""",")</f>
        <v>"tel": "2791-2077",</v>
      </c>
    </row>
    <row r="522" spans="1:3" x14ac:dyDescent="0.25">
      <c r="A522">
        <f t="shared" si="49"/>
        <v>25</v>
      </c>
      <c r="B522" t="s">
        <v>320</v>
      </c>
      <c r="C522" t="str">
        <f>CONCATENATE(B522,"""",Sheet1!$AA$2,": ",VLOOKUP(A522,Sheet1!A:AC,27,FALSE),IF(VLOOKUP(A522,Sheet1!A:AC,24,FALSE)="","","\n\n"),VLOOKUP(A522,Sheet1!A:AC,24,FALSE),""",")</f>
        <v>"content_en": "Accept Cash Coupon: Y\n\nMannings put customers first as always, providing full range of quality products and services.",</v>
      </c>
    </row>
    <row r="523" spans="1:3" x14ac:dyDescent="0.25">
      <c r="A523">
        <f t="shared" si="49"/>
        <v>25</v>
      </c>
      <c r="B523" t="s">
        <v>321</v>
      </c>
      <c r="C523" t="str">
        <f>CONCATENATE(B523,"""",Sheet1!$AB$2,": ",VLOOKUP(A523,Sheet1!A:AC,28,FALSE),IF(VLOOKUP(A523,Sheet1!A:AC,25,FALSE)="","","\n\n"),VLOOKUP(A523,Sheet1!A:AC,25,FALSE),""",")</f>
        <v>"content_tc": "接受現金券: 接受\n\n萬寧一直「以客為先」，提供全面的優質產品及服務。",</v>
      </c>
    </row>
    <row r="524" spans="1:3" x14ac:dyDescent="0.25">
      <c r="A524">
        <f t="shared" si="49"/>
        <v>25</v>
      </c>
      <c r="B524" t="s">
        <v>322</v>
      </c>
      <c r="C524" t="str">
        <f>CONCATENATE(B524,"""",Sheet1!$AC$2,": ",VLOOKUP(A524,Sheet1!A:AC,29,FALSE),IF(VLOOKUP(A524,Sheet1!A:AC,26,FALSE)="","","\n\n"),VLOOKUP(A524,Sheet1!A:AC,26,FALSE),""",")</f>
        <v>"content_sc": "接受现金券: 接受\n\n万宁一直「以客为先」，提供全面的优质产品及服务。",</v>
      </c>
    </row>
    <row r="525" spans="1:3" x14ac:dyDescent="0.25">
      <c r="A525">
        <f t="shared" si="49"/>
        <v>25</v>
      </c>
      <c r="B525" t="s">
        <v>203</v>
      </c>
      <c r="C525" t="str">
        <f t="shared" ref="C525" si="50">B525</f>
        <v>"is_new": false</v>
      </c>
    </row>
    <row r="526" spans="1:3" x14ac:dyDescent="0.25">
      <c r="A526">
        <f t="shared" si="49"/>
        <v>25</v>
      </c>
      <c r="B526" t="s">
        <v>204</v>
      </c>
      <c r="C526" t="str">
        <f>IF(C527="","}",B526)</f>
        <v>},</v>
      </c>
    </row>
    <row r="527" spans="1:3" x14ac:dyDescent="0.25">
      <c r="A527">
        <f t="shared" si="49"/>
        <v>26</v>
      </c>
      <c r="B527" t="s">
        <v>202</v>
      </c>
      <c r="C527" t="str">
        <f t="shared" si="48"/>
        <v>{</v>
      </c>
    </row>
    <row r="528" spans="1:3" x14ac:dyDescent="0.25">
      <c r="A528">
        <f t="shared" si="49"/>
        <v>26</v>
      </c>
      <c r="B528" t="s">
        <v>207</v>
      </c>
      <c r="C528" t="str">
        <f>CONCATENATE(B528,A528,",")</f>
        <v>"shop_id": 26,</v>
      </c>
    </row>
    <row r="529" spans="1:3" x14ac:dyDescent="0.25">
      <c r="A529">
        <f t="shared" si="49"/>
        <v>26</v>
      </c>
      <c r="B529" t="s">
        <v>313</v>
      </c>
      <c r="C529" t="str">
        <f>CONCATENATE(B529,"""",VLOOKUP(A529,Sheet1!A:AC,2,FALSE),""",")</f>
        <v>"category_id": "FNB",</v>
      </c>
    </row>
    <row r="530" spans="1:3" x14ac:dyDescent="0.25">
      <c r="A530">
        <f t="shared" si="49"/>
        <v>26</v>
      </c>
      <c r="B530" t="s">
        <v>409</v>
      </c>
      <c r="C530" t="str">
        <f>CONCATENATE(B530,VLOOKUP(A530,Sheet1!A:AC,6,FALSE),""",")</f>
        <v>"image_en": "/res/media/app/shop/mao-mao-eat.jpg",</v>
      </c>
    </row>
    <row r="531" spans="1:3" x14ac:dyDescent="0.25">
      <c r="A531">
        <f t="shared" si="49"/>
        <v>26</v>
      </c>
      <c r="B531" t="s">
        <v>410</v>
      </c>
      <c r="C531" t="str">
        <f>CONCATENATE(B531,VLOOKUP(A531,Sheet1!A:AC,6,FALSE),""",")</f>
        <v>"image_tc": "/res/media/app/shop/mao-mao-eat.jpg",</v>
      </c>
    </row>
    <row r="532" spans="1:3" x14ac:dyDescent="0.25">
      <c r="A532">
        <f t="shared" si="49"/>
        <v>26</v>
      </c>
      <c r="B532" t="s">
        <v>411</v>
      </c>
      <c r="C532" t="str">
        <f>CONCATENATE(B532,VLOOKUP(A532,Sheet1!A:AC,6,FALSE),""",")</f>
        <v>"image_sc": "/res/media/app/shop/mao-mao-eat.jpg",</v>
      </c>
    </row>
    <row r="533" spans="1:3" x14ac:dyDescent="0.25">
      <c r="A533">
        <f t="shared" si="49"/>
        <v>26</v>
      </c>
      <c r="B533" t="s">
        <v>314</v>
      </c>
      <c r="C533" t="str">
        <f>CONCATENATE(B533,"""",VLOOKUP(A533,Sheet1!A:AC,14,FALSE),""",")</f>
        <v>"name_en": "MaoMao Eat by Tsui Wah",</v>
      </c>
    </row>
    <row r="534" spans="1:3" x14ac:dyDescent="0.25">
      <c r="A534">
        <f t="shared" si="49"/>
        <v>26</v>
      </c>
      <c r="B534" t="s">
        <v>315</v>
      </c>
      <c r="C534" t="str">
        <f>CONCATENATE(B534,"""",VLOOKUP(A534,Sheet1!A:AC,15,FALSE),""",")</f>
        <v>"name_tc": "輕。快翠 by Tsui Wah",</v>
      </c>
    </row>
    <row r="535" spans="1:3" x14ac:dyDescent="0.25">
      <c r="A535">
        <f t="shared" si="49"/>
        <v>26</v>
      </c>
      <c r="B535" t="s">
        <v>316</v>
      </c>
      <c r="C535" t="str">
        <f>CONCATENATE(B535,"""",VLOOKUP(A535,Sheet1!A:AC,16,FALSE),""",")</f>
        <v>"name_sc": "轻。快翠 by Tsui Wah",</v>
      </c>
    </row>
    <row r="536" spans="1:3" x14ac:dyDescent="0.25">
      <c r="A536">
        <f t="shared" si="49"/>
        <v>26</v>
      </c>
      <c r="B536" t="s">
        <v>317</v>
      </c>
      <c r="C536" t="str">
        <f>CONCATENATE(B536,"""",VLOOKUP(A536,Sheet1!A:AC,18,FALSE),""",")</f>
        <v>"location_en": "Ticketing Concourse",</v>
      </c>
    </row>
    <row r="537" spans="1:3" x14ac:dyDescent="0.25">
      <c r="A537">
        <f t="shared" si="49"/>
        <v>26</v>
      </c>
      <c r="B537" t="s">
        <v>318</v>
      </c>
      <c r="C537" t="str">
        <f>CONCATENATE(B537,"""",VLOOKUP(A537,Sheet1!A:AC,19,FALSE),""",")</f>
        <v>"location_tc": "售票大堂",</v>
      </c>
    </row>
    <row r="538" spans="1:3" x14ac:dyDescent="0.25">
      <c r="A538">
        <f t="shared" si="49"/>
        <v>26</v>
      </c>
      <c r="B538" t="s">
        <v>319</v>
      </c>
      <c r="C538" t="str">
        <f>CONCATENATE(B538,"""",VLOOKUP(A538,Sheet1!A:AC,20,FALSE),""",")</f>
        <v>"location_sc": "售票大堂",</v>
      </c>
    </row>
    <row r="539" spans="1:3" x14ac:dyDescent="0.25">
      <c r="A539">
        <f t="shared" si="49"/>
        <v>26</v>
      </c>
      <c r="B539" t="s">
        <v>441</v>
      </c>
      <c r="C539" s="2" t="str">
        <f>CONCATENATE(B539,"""",IFERROR(SUBSTITUTE(VLOOKUP(A539,Sheet1!A:AC,21,FALSE),CHAR(10),";"),VLOOKUP(A539,Sheet1!A:AC,21,FALSE)),""",")</f>
        <v>"business_hour_en": "08:00-20:30",</v>
      </c>
    </row>
    <row r="540" spans="1:3" x14ac:dyDescent="0.25">
      <c r="A540">
        <f t="shared" si="49"/>
        <v>26</v>
      </c>
      <c r="B540" t="s">
        <v>442</v>
      </c>
      <c r="C540" s="2" t="str">
        <f>CONCATENATE(B540,"""",IFERROR(SUBSTITUTE(VLOOKUP(A540,Sheet1!A:AC,22,FALSE),CHAR(10),";"),VLOOKUP(A540,Sheet1!A:AC,22,FALSE)),""",")</f>
        <v>"business_hour_tc": "08:00-20:30",</v>
      </c>
    </row>
    <row r="541" spans="1:3" x14ac:dyDescent="0.25">
      <c r="A541">
        <f t="shared" si="49"/>
        <v>26</v>
      </c>
      <c r="B541" t="s">
        <v>443</v>
      </c>
      <c r="C541" s="2" t="str">
        <f>CONCATENATE(B541,"""",IFERROR(SUBSTITUTE(VLOOKUP(A541,Sheet1!A:AC,23,FALSE),CHAR(10),";"),VLOOKUP(A541,Sheet1!A:AC,23,FALSE)),""",")</f>
        <v>"business_hour_sc": "08:00-20:30",</v>
      </c>
    </row>
    <row r="542" spans="1:3" x14ac:dyDescent="0.25">
      <c r="A542">
        <f t="shared" si="49"/>
        <v>26</v>
      </c>
      <c r="B542" t="s">
        <v>385</v>
      </c>
      <c r="C542" t="str">
        <f>CONCATENATE(B542,"""",VLOOKUP(A542,Sheet1!A:AC,17,FALSE),""",")</f>
        <v>"tel": "2581-0525",</v>
      </c>
    </row>
    <row r="543" spans="1:3" x14ac:dyDescent="0.25">
      <c r="A543">
        <f t="shared" si="49"/>
        <v>26</v>
      </c>
      <c r="B543" t="s">
        <v>320</v>
      </c>
      <c r="C543" t="str">
        <f>CONCATENATE(B543,"""",Sheet1!$AA$2,": ",VLOOKUP(A543,Sheet1!A:AC,27,FALSE),IF(VLOOKUP(A543,Sheet1!A:AC,24,FALSE)="","","\n\n"),VLOOKUP(A543,Sheet1!A:AC,24,FALSE),""",")</f>
        <v>"content_en": "Accept Cash Coupon: Y\n\nA popular Hong Kong diner offering classic Hong Kong delicacies, such as signature milk tea, bakery items and all-day meal.",</v>
      </c>
    </row>
    <row r="544" spans="1:3" x14ac:dyDescent="0.25">
      <c r="A544">
        <f t="shared" si="49"/>
        <v>26</v>
      </c>
      <c r="B544" t="s">
        <v>321</v>
      </c>
      <c r="C544" t="str">
        <f>CONCATENATE(B544,"""",Sheet1!$AB$2,": ",VLOOKUP(A544,Sheet1!A:AC,28,FALSE),IF(VLOOKUP(A544,Sheet1!A:AC,25,FALSE)="","","\n\n"),VLOOKUP(A544,Sheet1!A:AC,25,FALSE),""",")</f>
        <v>"content_tc": "接受現金券: 接受\n\n主打地道港式輕食，提供經典港式美食、出爐麵包和全日常餐。",</v>
      </c>
    </row>
    <row r="545" spans="1:3" x14ac:dyDescent="0.25">
      <c r="A545">
        <f t="shared" si="49"/>
        <v>26</v>
      </c>
      <c r="B545" t="s">
        <v>322</v>
      </c>
      <c r="C545" t="str">
        <f>CONCATENATE(B545,"""",Sheet1!$AC$2,": ",VLOOKUP(A545,Sheet1!A:AC,29,FALSE),IF(VLOOKUP(A545,Sheet1!A:AC,26,FALSE)="","","\n\n"),VLOOKUP(A545,Sheet1!A:AC,26,FALSE),""",")</f>
        <v>"content_sc": "接受现金券: 接受\n\n主打地道港式轻食，提供经典港式美食、出炉面包和全日常餐。",</v>
      </c>
    </row>
    <row r="546" spans="1:3" x14ac:dyDescent="0.25">
      <c r="A546">
        <f t="shared" si="49"/>
        <v>26</v>
      </c>
      <c r="B546" t="s">
        <v>203</v>
      </c>
      <c r="C546" t="str">
        <f t="shared" ref="C546" si="51">B546</f>
        <v>"is_new": false</v>
      </c>
    </row>
    <row r="547" spans="1:3" x14ac:dyDescent="0.25">
      <c r="A547">
        <f t="shared" si="49"/>
        <v>26</v>
      </c>
      <c r="B547" t="s">
        <v>204</v>
      </c>
      <c r="C547" t="str">
        <f>IF(C548="","}",B547)</f>
        <v>},</v>
      </c>
    </row>
    <row r="548" spans="1:3" x14ac:dyDescent="0.25">
      <c r="A548">
        <f>ROUNDUP((ROW(C548)-1)/21,0)</f>
        <v>27</v>
      </c>
      <c r="B548" t="s">
        <v>202</v>
      </c>
      <c r="C548" t="str">
        <f t="shared" ref="C548:C569" si="52">B548</f>
        <v>{</v>
      </c>
    </row>
    <row r="549" spans="1:3" x14ac:dyDescent="0.25">
      <c r="A549">
        <f t="shared" ref="A549:A589" si="53">ROUNDUP((ROW(C549)-1)/21,0)</f>
        <v>27</v>
      </c>
      <c r="B549" t="s">
        <v>207</v>
      </c>
      <c r="C549" t="str">
        <f>CONCATENATE(B549,A549,",")</f>
        <v>"shop_id": 27,</v>
      </c>
    </row>
    <row r="550" spans="1:3" x14ac:dyDescent="0.25">
      <c r="A550">
        <f t="shared" si="53"/>
        <v>27</v>
      </c>
      <c r="B550" t="s">
        <v>313</v>
      </c>
      <c r="C550" t="str">
        <f>CONCATENATE(B550,"""",VLOOKUP(A550,Sheet1!A:AC,2,FALSE),""",")</f>
        <v>"category_id": "FNB",</v>
      </c>
    </row>
    <row r="551" spans="1:3" x14ac:dyDescent="0.25">
      <c r="A551">
        <f t="shared" si="53"/>
        <v>27</v>
      </c>
      <c r="B551" t="s">
        <v>409</v>
      </c>
      <c r="C551" t="str">
        <f>CONCATENATE(B551,VLOOKUP(A551,Sheet1!A:AC,6,FALSE),""",")</f>
        <v>"image_en": "/res/media/app/shop/maxims-cake.jpg",</v>
      </c>
    </row>
    <row r="552" spans="1:3" x14ac:dyDescent="0.25">
      <c r="A552">
        <f t="shared" si="53"/>
        <v>27</v>
      </c>
      <c r="B552" t="s">
        <v>410</v>
      </c>
      <c r="C552" t="str">
        <f>CONCATENATE(B552,VLOOKUP(A552,Sheet1!A:AC,6,FALSE),""",")</f>
        <v>"image_tc": "/res/media/app/shop/maxims-cake.jpg",</v>
      </c>
    </row>
    <row r="553" spans="1:3" x14ac:dyDescent="0.25">
      <c r="A553">
        <f t="shared" si="53"/>
        <v>27</v>
      </c>
      <c r="B553" t="s">
        <v>411</v>
      </c>
      <c r="C553" t="str">
        <f>CONCATENATE(B553,VLOOKUP(A553,Sheet1!A:AC,6,FALSE),""",")</f>
        <v>"image_sc": "/res/media/app/shop/maxims-cake.jpg",</v>
      </c>
    </row>
    <row r="554" spans="1:3" x14ac:dyDescent="0.25">
      <c r="A554">
        <f t="shared" si="53"/>
        <v>27</v>
      </c>
      <c r="B554" t="s">
        <v>314</v>
      </c>
      <c r="C554" t="str">
        <f>CONCATENATE(B554,"""",VLOOKUP(A554,Sheet1!A:AC,14,FALSE),""",")</f>
        <v>"name_en": "maxim’s cakes",</v>
      </c>
    </row>
    <row r="555" spans="1:3" x14ac:dyDescent="0.25">
      <c r="A555">
        <f t="shared" si="53"/>
        <v>27</v>
      </c>
      <c r="B555" t="s">
        <v>315</v>
      </c>
      <c r="C555" t="str">
        <f>CONCATENATE(B555,"""",VLOOKUP(A555,Sheet1!A:AC,15,FALSE),""",")</f>
        <v>"name_tc": "美心西餅",</v>
      </c>
    </row>
    <row r="556" spans="1:3" x14ac:dyDescent="0.25">
      <c r="A556">
        <f t="shared" si="53"/>
        <v>27</v>
      </c>
      <c r="B556" t="s">
        <v>316</v>
      </c>
      <c r="C556" t="str">
        <f>CONCATENATE(B556,"""",VLOOKUP(A556,Sheet1!A:AC,16,FALSE),""",")</f>
        <v>"name_sc": "美心西饼",</v>
      </c>
    </row>
    <row r="557" spans="1:3" x14ac:dyDescent="0.25">
      <c r="A557">
        <f t="shared" si="53"/>
        <v>27</v>
      </c>
      <c r="B557" t="s">
        <v>317</v>
      </c>
      <c r="C557" t="str">
        <f>CONCATENATE(B557,"""",VLOOKUP(A557,Sheet1!A:AC,18,FALSE),""",")</f>
        <v>"location_en": "Ticketing Concourse",</v>
      </c>
    </row>
    <row r="558" spans="1:3" x14ac:dyDescent="0.25">
      <c r="A558">
        <f t="shared" si="53"/>
        <v>27</v>
      </c>
      <c r="B558" t="s">
        <v>318</v>
      </c>
      <c r="C558" t="str">
        <f>CONCATENATE(B558,"""",VLOOKUP(A558,Sheet1!A:AC,19,FALSE),""",")</f>
        <v>"location_tc": "售票大堂",</v>
      </c>
    </row>
    <row r="559" spans="1:3" x14ac:dyDescent="0.25">
      <c r="A559">
        <f t="shared" si="53"/>
        <v>27</v>
      </c>
      <c r="B559" t="s">
        <v>319</v>
      </c>
      <c r="C559" t="str">
        <f>CONCATENATE(B559,"""",VLOOKUP(A559,Sheet1!A:AC,20,FALSE),""",")</f>
        <v>"location_sc": "售票大堂",</v>
      </c>
    </row>
    <row r="560" spans="1:3" x14ac:dyDescent="0.25">
      <c r="A560">
        <f t="shared" si="53"/>
        <v>27</v>
      </c>
      <c r="B560" t="s">
        <v>441</v>
      </c>
      <c r="C560" s="2" t="str">
        <f>CONCATENATE(B560,"""",IFERROR(SUBSTITUTE(VLOOKUP(A560,Sheet1!A:AC,21,FALSE),CHAR(10),";"),VLOOKUP(A560,Sheet1!A:AC,21,FALSE)),""",")</f>
        <v>"business_hour_en": "07:00-21:30",</v>
      </c>
    </row>
    <row r="561" spans="1:3" x14ac:dyDescent="0.25">
      <c r="A561">
        <f t="shared" si="53"/>
        <v>27</v>
      </c>
      <c r="B561" t="s">
        <v>442</v>
      </c>
      <c r="C561" s="2" t="str">
        <f>CONCATENATE(B561,"""",IFERROR(SUBSTITUTE(VLOOKUP(A561,Sheet1!A:AC,22,FALSE),CHAR(10),";"),VLOOKUP(A561,Sheet1!A:AC,22,FALSE)),""",")</f>
        <v>"business_hour_tc": "07:00-21:30",</v>
      </c>
    </row>
    <row r="562" spans="1:3" x14ac:dyDescent="0.25">
      <c r="A562">
        <f t="shared" si="53"/>
        <v>27</v>
      </c>
      <c r="B562" t="s">
        <v>443</v>
      </c>
      <c r="C562" s="2" t="str">
        <f>CONCATENATE(B562,"""",IFERROR(SUBSTITUTE(VLOOKUP(A562,Sheet1!A:AC,23,FALSE),CHAR(10),";"),VLOOKUP(A562,Sheet1!A:AC,23,FALSE)),""",")</f>
        <v>"business_hour_sc": "07:00-21:30",</v>
      </c>
    </row>
    <row r="563" spans="1:3" x14ac:dyDescent="0.25">
      <c r="A563">
        <f t="shared" si="53"/>
        <v>27</v>
      </c>
      <c r="B563" t="s">
        <v>385</v>
      </c>
      <c r="C563" t="str">
        <f>CONCATENATE(B563,"""",VLOOKUP(A563,Sheet1!A:AC,17,FALSE),""",")</f>
        <v>"tel": "2726-2733",</v>
      </c>
    </row>
    <row r="564" spans="1:3" x14ac:dyDescent="0.25">
      <c r="A564">
        <f t="shared" si="53"/>
        <v>27</v>
      </c>
      <c r="B564" t="s">
        <v>320</v>
      </c>
      <c r="C564" t="str">
        <f>CONCATENATE(B564,"""",Sheet1!$AA$2,": ",VLOOKUP(A564,Sheet1!A:AC,27,FALSE),IF(VLOOKUP(A564,Sheet1!A:AC,24,FALSE)="","","\n\n"),VLOOKUP(A564,Sheet1!A:AC,24,FALSE),""",")</f>
        <v>"content_en": "Accept Cash Coupon: Y\n\nmaxim’s cakes brings you delicious cakes &amp; bread using high quality ingredients and craftsmanship.",</v>
      </c>
    </row>
    <row r="565" spans="1:3" x14ac:dyDescent="0.25">
      <c r="A565">
        <f t="shared" si="53"/>
        <v>27</v>
      </c>
      <c r="B565" t="s">
        <v>321</v>
      </c>
      <c r="C565" t="str">
        <f>CONCATENATE(B565,"""",Sheet1!$AB$2,": ",VLOOKUP(A565,Sheet1!A:AC,28,FALSE),IF(VLOOKUP(A565,Sheet1!A:AC,25,FALSE)="","","\n\n"),VLOOKUP(A565,Sheet1!A:AC,25,FALSE),""",")</f>
        <v>"content_tc": "接受現金券: 接受\n\n以世界優質食材及師傅巧手工藝打造美味蛋糕麵包，分享味分享美。",</v>
      </c>
    </row>
    <row r="566" spans="1:3" x14ac:dyDescent="0.25">
      <c r="A566">
        <f t="shared" si="53"/>
        <v>27</v>
      </c>
      <c r="B566" t="s">
        <v>322</v>
      </c>
      <c r="C566" t="str">
        <f>CONCATENATE(B566,"""",Sheet1!$AC$2,": ",VLOOKUP(A566,Sheet1!A:AC,29,FALSE),IF(VLOOKUP(A566,Sheet1!A:AC,26,FALSE)="","","\n\n"),VLOOKUP(A566,Sheet1!A:AC,26,FALSE),""",")</f>
        <v>"content_sc": "接受现金券: 接受\n\n以世界优质食材及师傅巧手工艺打造美味蛋糕面包，分享味分享美。",</v>
      </c>
    </row>
    <row r="567" spans="1:3" x14ac:dyDescent="0.25">
      <c r="A567">
        <f t="shared" si="53"/>
        <v>27</v>
      </c>
      <c r="B567" t="s">
        <v>203</v>
      </c>
      <c r="C567" t="str">
        <f t="shared" ref="C567" si="54">B567</f>
        <v>"is_new": false</v>
      </c>
    </row>
    <row r="568" spans="1:3" x14ac:dyDescent="0.25">
      <c r="A568">
        <f t="shared" si="53"/>
        <v>27</v>
      </c>
      <c r="B568" t="s">
        <v>204</v>
      </c>
      <c r="C568" t="str">
        <f>IF(C569="","}",B568)</f>
        <v>},</v>
      </c>
    </row>
    <row r="569" spans="1:3" x14ac:dyDescent="0.25">
      <c r="A569">
        <f t="shared" si="53"/>
        <v>28</v>
      </c>
      <c r="B569" t="s">
        <v>202</v>
      </c>
      <c r="C569" t="str">
        <f t="shared" si="52"/>
        <v>{</v>
      </c>
    </row>
    <row r="570" spans="1:3" x14ac:dyDescent="0.25">
      <c r="A570">
        <f t="shared" si="53"/>
        <v>28</v>
      </c>
      <c r="B570" t="s">
        <v>207</v>
      </c>
      <c r="C570" t="str">
        <f>CONCATENATE(B570,A570,",")</f>
        <v>"shop_id": 28,</v>
      </c>
    </row>
    <row r="571" spans="1:3" x14ac:dyDescent="0.25">
      <c r="A571">
        <f t="shared" si="53"/>
        <v>28</v>
      </c>
      <c r="B571" t="s">
        <v>313</v>
      </c>
      <c r="C571" t="str">
        <f>CONCATENATE(B571,"""",VLOOKUP(A571,Sheet1!A:AC,2,FALSE),""",")</f>
        <v>"category_id": "FNB",</v>
      </c>
    </row>
    <row r="572" spans="1:3" x14ac:dyDescent="0.25">
      <c r="A572">
        <f t="shared" si="53"/>
        <v>28</v>
      </c>
      <c r="B572" t="s">
        <v>409</v>
      </c>
      <c r="C572" t="str">
        <f>CONCATENATE(B572,VLOOKUP(A572,Sheet1!A:AC,6,FALSE),""",")</f>
        <v>"image_en": "/res/media/app/shop/MX.jpg",</v>
      </c>
    </row>
    <row r="573" spans="1:3" x14ac:dyDescent="0.25">
      <c r="A573">
        <f t="shared" si="53"/>
        <v>28</v>
      </c>
      <c r="B573" t="s">
        <v>410</v>
      </c>
      <c r="C573" t="str">
        <f>CONCATENATE(B573,VLOOKUP(A573,Sheet1!A:AC,6,FALSE),""",")</f>
        <v>"image_tc": "/res/media/app/shop/MX.jpg",</v>
      </c>
    </row>
    <row r="574" spans="1:3" x14ac:dyDescent="0.25">
      <c r="A574">
        <f t="shared" si="53"/>
        <v>28</v>
      </c>
      <c r="B574" t="s">
        <v>411</v>
      </c>
      <c r="C574" t="str">
        <f>CONCATENATE(B574,VLOOKUP(A574,Sheet1!A:AC,6,FALSE),""",")</f>
        <v>"image_sc": "/res/media/app/shop/MX.jpg",</v>
      </c>
    </row>
    <row r="575" spans="1:3" x14ac:dyDescent="0.25">
      <c r="A575">
        <f t="shared" si="53"/>
        <v>28</v>
      </c>
      <c r="B575" t="s">
        <v>314</v>
      </c>
      <c r="C575" t="str">
        <f>CONCATENATE(B575,"""",VLOOKUP(A575,Sheet1!A:AC,14,FALSE),""",")</f>
        <v>"name_en": "MX",</v>
      </c>
    </row>
    <row r="576" spans="1:3" x14ac:dyDescent="0.25">
      <c r="A576">
        <f t="shared" si="53"/>
        <v>28</v>
      </c>
      <c r="B576" t="s">
        <v>315</v>
      </c>
      <c r="C576" t="str">
        <f>CONCATENATE(B576,"""",VLOOKUP(A576,Sheet1!A:AC,15,FALSE),""",")</f>
        <v>"name_tc": "MX",</v>
      </c>
    </row>
    <row r="577" spans="1:3" x14ac:dyDescent="0.25">
      <c r="A577">
        <f t="shared" si="53"/>
        <v>28</v>
      </c>
      <c r="B577" t="s">
        <v>316</v>
      </c>
      <c r="C577" t="str">
        <f>CONCATENATE(B577,"""",VLOOKUP(A577,Sheet1!A:AC,16,FALSE),""",")</f>
        <v>"name_sc": "MX",</v>
      </c>
    </row>
    <row r="578" spans="1:3" x14ac:dyDescent="0.25">
      <c r="A578">
        <f t="shared" si="53"/>
        <v>28</v>
      </c>
      <c r="B578" t="s">
        <v>317</v>
      </c>
      <c r="C578" t="str">
        <f>CONCATENATE(B578,"""",VLOOKUP(A578,Sheet1!A:AC,18,FALSE),""",")</f>
        <v>"location_en": "Ticketing Concourse",</v>
      </c>
    </row>
    <row r="579" spans="1:3" x14ac:dyDescent="0.25">
      <c r="A579">
        <f t="shared" si="53"/>
        <v>28</v>
      </c>
      <c r="B579" t="s">
        <v>318</v>
      </c>
      <c r="C579" t="str">
        <f>CONCATENATE(B579,"""",VLOOKUP(A579,Sheet1!A:AC,19,FALSE),""",")</f>
        <v>"location_tc": "售票大堂",</v>
      </c>
    </row>
    <row r="580" spans="1:3" x14ac:dyDescent="0.25">
      <c r="A580">
        <f t="shared" si="53"/>
        <v>28</v>
      </c>
      <c r="B580" t="s">
        <v>319</v>
      </c>
      <c r="C580" t="str">
        <f>CONCATENATE(B580,"""",VLOOKUP(A580,Sheet1!A:AC,20,FALSE),""",")</f>
        <v>"location_sc": "售票大堂",</v>
      </c>
    </row>
    <row r="581" spans="1:3" x14ac:dyDescent="0.25">
      <c r="A581">
        <f t="shared" si="53"/>
        <v>28</v>
      </c>
      <c r="B581" t="s">
        <v>441</v>
      </c>
      <c r="C581" s="2" t="str">
        <f>CONCATENATE(B581,"""",IFERROR(SUBSTITUTE(VLOOKUP(A581,Sheet1!A:AC,21,FALSE),CHAR(10),";"),VLOOKUP(A581,Sheet1!A:AC,21,FALSE)),""",")</f>
        <v>"business_hour_en": "07:30-21:00",</v>
      </c>
    </row>
    <row r="582" spans="1:3" x14ac:dyDescent="0.25">
      <c r="A582">
        <f t="shared" si="53"/>
        <v>28</v>
      </c>
      <c r="B582" t="s">
        <v>442</v>
      </c>
      <c r="C582" s="2" t="str">
        <f>CONCATENATE(B582,"""",IFERROR(SUBSTITUTE(VLOOKUP(A582,Sheet1!A:AC,22,FALSE),CHAR(10),";"),VLOOKUP(A582,Sheet1!A:AC,22,FALSE)),""",")</f>
        <v>"business_hour_tc": "07:30-21:00",</v>
      </c>
    </row>
    <row r="583" spans="1:3" x14ac:dyDescent="0.25">
      <c r="A583">
        <f t="shared" si="53"/>
        <v>28</v>
      </c>
      <c r="B583" t="s">
        <v>443</v>
      </c>
      <c r="C583" s="2" t="str">
        <f>CONCATENATE(B583,"""",IFERROR(SUBSTITUTE(VLOOKUP(A583,Sheet1!A:AC,23,FALSE),CHAR(10),";"),VLOOKUP(A583,Sheet1!A:AC,23,FALSE)),""",")</f>
        <v>"business_hour_sc": "07:30-21:00",</v>
      </c>
    </row>
    <row r="584" spans="1:3" x14ac:dyDescent="0.25">
      <c r="A584">
        <f t="shared" si="53"/>
        <v>28</v>
      </c>
      <c r="B584" t="s">
        <v>385</v>
      </c>
      <c r="C584" t="str">
        <f>CONCATENATE(B584,"""",VLOOKUP(A584,Sheet1!A:AC,17,FALSE),""",")</f>
        <v>"tel": "2702-3602",</v>
      </c>
    </row>
    <row r="585" spans="1:3" x14ac:dyDescent="0.25">
      <c r="A585">
        <f t="shared" si="53"/>
        <v>28</v>
      </c>
      <c r="B585" t="s">
        <v>320</v>
      </c>
      <c r="C585" t="str">
        <f>CONCATENATE(B585,"""",Sheet1!$AA$2,": ",VLOOKUP(A585,Sheet1!A:AC,27,FALSE),IF(VLOOKUP(A585,Sheet1!A:AC,24,FALSE)="","","\n\n"),VLOOKUP(A585,Sheet1!A:AC,24,FALSE),""",")</f>
        <v>"content_en": "Accept Cash Coupon: Y\n\nMX embraces its advanced fast food concepts by service and food to build a new trend in fast food industry.",</v>
      </c>
    </row>
    <row r="586" spans="1:3" x14ac:dyDescent="0.25">
      <c r="A586">
        <f t="shared" si="53"/>
        <v>28</v>
      </c>
      <c r="B586" t="s">
        <v>321</v>
      </c>
      <c r="C586" t="str">
        <f>CONCATENATE(B586,"""",Sheet1!$AB$2,": ",VLOOKUP(A586,Sheet1!A:AC,28,FALSE),IF(VLOOKUP(A586,Sheet1!A:AC,25,FALSE)="","","\n\n"),VLOOKUP(A586,Sheet1!A:AC,25,FALSE),""",")</f>
        <v>"content_tc": "接受現金券: 接受\n\n升級版速食概念品牌MX透過服務和食物打造新的速食潮流。",</v>
      </c>
    </row>
    <row r="587" spans="1:3" x14ac:dyDescent="0.25">
      <c r="A587">
        <f t="shared" si="53"/>
        <v>28</v>
      </c>
      <c r="B587" t="s">
        <v>322</v>
      </c>
      <c r="C587" t="str">
        <f>CONCATENATE(B587,"""",Sheet1!$AC$2,": ",VLOOKUP(A587,Sheet1!A:AC,29,FALSE),IF(VLOOKUP(A587,Sheet1!A:AC,26,FALSE)="","","\n\n"),VLOOKUP(A587,Sheet1!A:AC,26,FALSE),""",")</f>
        <v>"content_sc": "接受现金券: 接受\n\n升级版速食概念品牌MX透过服务和食物打造新的速食潮流。",</v>
      </c>
    </row>
    <row r="588" spans="1:3" x14ac:dyDescent="0.25">
      <c r="A588">
        <f t="shared" si="53"/>
        <v>28</v>
      </c>
      <c r="B588" t="s">
        <v>203</v>
      </c>
      <c r="C588" t="str">
        <f t="shared" ref="C588" si="55">B588</f>
        <v>"is_new": false</v>
      </c>
    </row>
    <row r="589" spans="1:3" x14ac:dyDescent="0.25">
      <c r="A589">
        <f t="shared" si="53"/>
        <v>28</v>
      </c>
      <c r="B589" t="s">
        <v>204</v>
      </c>
      <c r="C589" t="str">
        <f>IF(C590="","}",B589)</f>
        <v>},</v>
      </c>
    </row>
    <row r="590" spans="1:3" x14ac:dyDescent="0.25">
      <c r="A590">
        <f>ROUNDUP((ROW(C590)-1)/21,0)</f>
        <v>29</v>
      </c>
      <c r="B590" t="s">
        <v>202</v>
      </c>
      <c r="C590" t="str">
        <f t="shared" ref="C590:C611" si="56">B590</f>
        <v>{</v>
      </c>
    </row>
    <row r="591" spans="1:3" x14ac:dyDescent="0.25">
      <c r="A591">
        <f t="shared" ref="A591:A631" si="57">ROUNDUP((ROW(C591)-1)/21,0)</f>
        <v>29</v>
      </c>
      <c r="B591" t="s">
        <v>207</v>
      </c>
      <c r="C591" t="str">
        <f>CONCATENATE(B591,A591,",")</f>
        <v>"shop_id": 29,</v>
      </c>
    </row>
    <row r="592" spans="1:3" x14ac:dyDescent="0.25">
      <c r="A592">
        <f t="shared" si="57"/>
        <v>29</v>
      </c>
      <c r="B592" t="s">
        <v>313</v>
      </c>
      <c r="C592" t="str">
        <f>CONCATENATE(B592,"""",VLOOKUP(A592,Sheet1!A:AC,2,FALSE),""",")</f>
        <v>"category_id": "FNB",</v>
      </c>
    </row>
    <row r="593" spans="1:3" x14ac:dyDescent="0.25">
      <c r="A593">
        <f t="shared" si="57"/>
        <v>29</v>
      </c>
      <c r="B593" t="s">
        <v>409</v>
      </c>
      <c r="C593" t="str">
        <f>CONCATENATE(B593,VLOOKUP(A593,Sheet1!A:AC,6,FALSE),""",")</f>
        <v>"image_en": "/res/media/app/shop/foodium-nanyang-kitchen_20181221.jpg",</v>
      </c>
    </row>
    <row r="594" spans="1:3" x14ac:dyDescent="0.25">
      <c r="A594">
        <f t="shared" si="57"/>
        <v>29</v>
      </c>
      <c r="B594" t="s">
        <v>410</v>
      </c>
      <c r="C594" t="str">
        <f>CONCATENATE(B594,VLOOKUP(A594,Sheet1!A:AC,6,FALSE),""",")</f>
        <v>"image_tc": "/res/media/app/shop/foodium-nanyang-kitchen_20181221.jpg",</v>
      </c>
    </row>
    <row r="595" spans="1:3" x14ac:dyDescent="0.25">
      <c r="A595">
        <f t="shared" si="57"/>
        <v>29</v>
      </c>
      <c r="B595" t="s">
        <v>411</v>
      </c>
      <c r="C595" t="str">
        <f>CONCATENATE(B595,VLOOKUP(A595,Sheet1!A:AC,6,FALSE),""",")</f>
        <v>"image_sc": "/res/media/app/shop/foodium-nanyang-kitchen_20181221.jpg",</v>
      </c>
    </row>
    <row r="596" spans="1:3" x14ac:dyDescent="0.25">
      <c r="A596">
        <f t="shared" si="57"/>
        <v>29</v>
      </c>
      <c r="B596" t="s">
        <v>314</v>
      </c>
      <c r="C596" t="str">
        <f>CONCATENATE(B596,"""",VLOOKUP(A596,Sheet1!A:AC,14,FALSE),""",")</f>
        <v>"name_en": "Nanyang Kitchen (FOODIUM)",</v>
      </c>
    </row>
    <row r="597" spans="1:3" x14ac:dyDescent="0.25">
      <c r="A597">
        <f t="shared" si="57"/>
        <v>29</v>
      </c>
      <c r="B597" t="s">
        <v>315</v>
      </c>
      <c r="C597" t="str">
        <f>CONCATENATE(B597,"""",VLOOKUP(A597,Sheet1!A:AC,15,FALSE),""",")</f>
        <v>"name_tc": "南洋廚房 (堂前食坊)",</v>
      </c>
    </row>
    <row r="598" spans="1:3" x14ac:dyDescent="0.25">
      <c r="A598">
        <f t="shared" si="57"/>
        <v>29</v>
      </c>
      <c r="B598" t="s">
        <v>316</v>
      </c>
      <c r="C598" t="str">
        <f>CONCATENATE(B598,"""",VLOOKUP(A598,Sheet1!A:AC,16,FALSE),""",")</f>
        <v>"name_sc": "南洋厨房 (堂前食坊)",</v>
      </c>
    </row>
    <row r="599" spans="1:3" x14ac:dyDescent="0.25">
      <c r="A599">
        <f t="shared" si="57"/>
        <v>29</v>
      </c>
      <c r="B599" t="s">
        <v>317</v>
      </c>
      <c r="C599" t="str">
        <f>CONCATENATE(B599,"""",VLOOKUP(A599,Sheet1!A:AC,18,FALSE),""",")</f>
        <v>"location_en": "Arrival Concourse, Exit A",</v>
      </c>
    </row>
    <row r="600" spans="1:3" x14ac:dyDescent="0.25">
      <c r="A600">
        <f t="shared" si="57"/>
        <v>29</v>
      </c>
      <c r="B600" t="s">
        <v>318</v>
      </c>
      <c r="C600" t="str">
        <f>CONCATENATE(B600,"""",VLOOKUP(A600,Sheet1!A:AC,19,FALSE),""",")</f>
        <v>"location_tc": "抵港大堂 A 出口",</v>
      </c>
    </row>
    <row r="601" spans="1:3" x14ac:dyDescent="0.25">
      <c r="A601">
        <f t="shared" si="57"/>
        <v>29</v>
      </c>
      <c r="B601" t="s">
        <v>319</v>
      </c>
      <c r="C601" t="str">
        <f>CONCATENATE(B601,"""",VLOOKUP(A601,Sheet1!A:AC,20,FALSE),""",")</f>
        <v>"location_sc": "抵港大堂 A 出口",</v>
      </c>
    </row>
    <row r="602" spans="1:3" x14ac:dyDescent="0.25">
      <c r="A602">
        <f t="shared" si="57"/>
        <v>29</v>
      </c>
      <c r="B602" t="s">
        <v>441</v>
      </c>
      <c r="C602" s="2" t="str">
        <f>CONCATENATE(B602,"""",IFERROR(SUBSTITUTE(VLOOKUP(A602,Sheet1!A:AC,21,FALSE),CHAR(10),";"),VLOOKUP(A602,Sheet1!A:AC,21,FALSE)),""",")</f>
        <v>"business_hour_en": "06:00-22:30",</v>
      </c>
    </row>
    <row r="603" spans="1:3" x14ac:dyDescent="0.25">
      <c r="A603">
        <f t="shared" si="57"/>
        <v>29</v>
      </c>
      <c r="B603" t="s">
        <v>442</v>
      </c>
      <c r="C603" s="2" t="str">
        <f>CONCATENATE(B603,"""",IFERROR(SUBSTITUTE(VLOOKUP(A603,Sheet1!A:AC,22,FALSE),CHAR(10),";"),VLOOKUP(A603,Sheet1!A:AC,22,FALSE)),""",")</f>
        <v>"business_hour_tc": "06:00-22:30",</v>
      </c>
    </row>
    <row r="604" spans="1:3" x14ac:dyDescent="0.25">
      <c r="A604">
        <f t="shared" si="57"/>
        <v>29</v>
      </c>
      <c r="B604" t="s">
        <v>443</v>
      </c>
      <c r="C604" s="2" t="str">
        <f>CONCATENATE(B604,"""",IFERROR(SUBSTITUTE(VLOOKUP(A604,Sheet1!A:AC,23,FALSE),CHAR(10),";"),VLOOKUP(A604,Sheet1!A:AC,23,FALSE)),""",")</f>
        <v>"business_hour_sc": "06:00-22:30",</v>
      </c>
    </row>
    <row r="605" spans="1:3" x14ac:dyDescent="0.25">
      <c r="A605">
        <f t="shared" si="57"/>
        <v>29</v>
      </c>
      <c r="B605" t="s">
        <v>385</v>
      </c>
      <c r="C605" t="str">
        <f>CONCATENATE(B605,"""",VLOOKUP(A605,Sheet1!A:AC,17,FALSE),""",")</f>
        <v>"tel": "2726-2733",</v>
      </c>
    </row>
    <row r="606" spans="1:3" x14ac:dyDescent="0.25">
      <c r="A606">
        <f t="shared" si="57"/>
        <v>29</v>
      </c>
      <c r="B606" t="s">
        <v>320</v>
      </c>
      <c r="C606" t="str">
        <f>CONCATENATE(B606,"""",Sheet1!$AA$2,": ",VLOOKUP(A606,Sheet1!A:AC,27,FALSE),IF(VLOOKUP(A606,Sheet1!A:AC,24,FALSE)="","","\n\n"),VLOOKUP(A606,Sheet1!A:AC,24,FALSE),""",")</f>
        <v>"content_en": "Accept Cash Coupon: Y\n\nSoutheast Asian cuisine",</v>
      </c>
    </row>
    <row r="607" spans="1:3" x14ac:dyDescent="0.25">
      <c r="A607">
        <f t="shared" si="57"/>
        <v>29</v>
      </c>
      <c r="B607" t="s">
        <v>321</v>
      </c>
      <c r="C607" t="str">
        <f>CONCATENATE(B607,"""",Sheet1!$AB$2,": ",VLOOKUP(A607,Sheet1!A:AC,28,FALSE),IF(VLOOKUP(A607,Sheet1!A:AC,25,FALSE)="","","\n\n"),VLOOKUP(A607,Sheet1!A:AC,25,FALSE),""",")</f>
        <v>"content_tc": "接受現金券: 接受\n\n東南亞美食",</v>
      </c>
    </row>
    <row r="608" spans="1:3" x14ac:dyDescent="0.25">
      <c r="A608">
        <f t="shared" si="57"/>
        <v>29</v>
      </c>
      <c r="B608" t="s">
        <v>322</v>
      </c>
      <c r="C608" t="str">
        <f>CONCATENATE(B608,"""",Sheet1!$AC$2,": ",VLOOKUP(A608,Sheet1!A:AC,29,FALSE),IF(VLOOKUP(A608,Sheet1!A:AC,26,FALSE)="","","\n\n"),VLOOKUP(A608,Sheet1!A:AC,26,FALSE),""",")</f>
        <v>"content_sc": "接受现金券: 接受\n\n东南亚美食",</v>
      </c>
    </row>
    <row r="609" spans="1:3" x14ac:dyDescent="0.25">
      <c r="A609">
        <f t="shared" si="57"/>
        <v>29</v>
      </c>
      <c r="B609" t="s">
        <v>203</v>
      </c>
      <c r="C609" t="str">
        <f t="shared" ref="C609" si="58">B609</f>
        <v>"is_new": false</v>
      </c>
    </row>
    <row r="610" spans="1:3" x14ac:dyDescent="0.25">
      <c r="A610">
        <f t="shared" si="57"/>
        <v>29</v>
      </c>
      <c r="B610" t="s">
        <v>204</v>
      </c>
      <c r="C610" t="str">
        <f>IF(C611="","}",B610)</f>
        <v>},</v>
      </c>
    </row>
    <row r="611" spans="1:3" x14ac:dyDescent="0.25">
      <c r="A611">
        <f t="shared" si="57"/>
        <v>30</v>
      </c>
      <c r="B611" t="s">
        <v>202</v>
      </c>
      <c r="C611" t="str">
        <f t="shared" si="56"/>
        <v>{</v>
      </c>
    </row>
    <row r="612" spans="1:3" x14ac:dyDescent="0.25">
      <c r="A612">
        <f t="shared" si="57"/>
        <v>30</v>
      </c>
      <c r="B612" t="s">
        <v>207</v>
      </c>
      <c r="C612" t="str">
        <f>CONCATENATE(B612,A612,",")</f>
        <v>"shop_id": 30,</v>
      </c>
    </row>
    <row r="613" spans="1:3" x14ac:dyDescent="0.25">
      <c r="A613">
        <f t="shared" si="57"/>
        <v>30</v>
      </c>
      <c r="B613" t="s">
        <v>313</v>
      </c>
      <c r="C613" t="str">
        <f>CONCATENATE(B613,"""",VLOOKUP(A613,Sheet1!A:AC,2,FALSE),""",")</f>
        <v>"category_id": "SHO",</v>
      </c>
    </row>
    <row r="614" spans="1:3" x14ac:dyDescent="0.25">
      <c r="A614">
        <f t="shared" si="57"/>
        <v>30</v>
      </c>
      <c r="B614" t="s">
        <v>409</v>
      </c>
      <c r="C614" t="str">
        <f>CONCATENATE(B614,VLOOKUP(A614,Sheet1!A:AC,6,FALSE),""",")</f>
        <v>"image_en": "/res/media/app/shop/okashi-land.jpg",</v>
      </c>
    </row>
    <row r="615" spans="1:3" x14ac:dyDescent="0.25">
      <c r="A615">
        <f t="shared" si="57"/>
        <v>30</v>
      </c>
      <c r="B615" t="s">
        <v>410</v>
      </c>
      <c r="C615" t="str">
        <f>CONCATENATE(B615,VLOOKUP(A615,Sheet1!A:AC,6,FALSE),""",")</f>
        <v>"image_tc": "/res/media/app/shop/okashi-land.jpg",</v>
      </c>
    </row>
    <row r="616" spans="1:3" x14ac:dyDescent="0.25">
      <c r="A616">
        <f t="shared" si="57"/>
        <v>30</v>
      </c>
      <c r="B616" t="s">
        <v>411</v>
      </c>
      <c r="C616" t="str">
        <f>CONCATENATE(B616,VLOOKUP(A616,Sheet1!A:AC,6,FALSE),""",")</f>
        <v>"image_sc": "/res/media/app/shop/okashi-land.jpg",</v>
      </c>
    </row>
    <row r="617" spans="1:3" x14ac:dyDescent="0.25">
      <c r="A617">
        <f t="shared" si="57"/>
        <v>30</v>
      </c>
      <c r="B617" t="s">
        <v>314</v>
      </c>
      <c r="C617" t="str">
        <f>CONCATENATE(B617,"""",VLOOKUP(A617,Sheet1!A:AC,14,FALSE),""",")</f>
        <v>"name_en": "Okashi Land",</v>
      </c>
    </row>
    <row r="618" spans="1:3" x14ac:dyDescent="0.25">
      <c r="A618">
        <f t="shared" si="57"/>
        <v>30</v>
      </c>
      <c r="B618" t="s">
        <v>315</v>
      </c>
      <c r="C618" t="str">
        <f>CONCATENATE(B618,"""",VLOOKUP(A618,Sheet1!A:AC,15,FALSE),""",")</f>
        <v>"name_tc": "零食物語",</v>
      </c>
    </row>
    <row r="619" spans="1:3" x14ac:dyDescent="0.25">
      <c r="A619">
        <f t="shared" si="57"/>
        <v>30</v>
      </c>
      <c r="B619" t="s">
        <v>316</v>
      </c>
      <c r="C619" t="str">
        <f>CONCATENATE(B619,"""",VLOOKUP(A619,Sheet1!A:AC,16,FALSE),""",")</f>
        <v>"name_sc": "零食物语",</v>
      </c>
    </row>
    <row r="620" spans="1:3" x14ac:dyDescent="0.25">
      <c r="A620">
        <f t="shared" si="57"/>
        <v>30</v>
      </c>
      <c r="B620" t="s">
        <v>317</v>
      </c>
      <c r="C620" t="str">
        <f>CONCATENATE(B620,"""",VLOOKUP(A620,Sheet1!A:AC,18,FALSE),""",")</f>
        <v>"location_en": "Ticketing Concourse, Exit A1",</v>
      </c>
    </row>
    <row r="621" spans="1:3" x14ac:dyDescent="0.25">
      <c r="A621">
        <f t="shared" si="57"/>
        <v>30</v>
      </c>
      <c r="B621" t="s">
        <v>318</v>
      </c>
      <c r="C621" t="str">
        <f>CONCATENATE(B621,"""",VLOOKUP(A621,Sheet1!A:AC,19,FALSE),""",")</f>
        <v>"location_tc": "售票大堂 A1 出口",</v>
      </c>
    </row>
    <row r="622" spans="1:3" x14ac:dyDescent="0.25">
      <c r="A622">
        <f t="shared" si="57"/>
        <v>30</v>
      </c>
      <c r="B622" t="s">
        <v>319</v>
      </c>
      <c r="C622" t="str">
        <f>CONCATENATE(B622,"""",VLOOKUP(A622,Sheet1!A:AC,20,FALSE),""",")</f>
        <v>"location_sc": "售票大堂 A1 出口",</v>
      </c>
    </row>
    <row r="623" spans="1:3" x14ac:dyDescent="0.25">
      <c r="A623">
        <f t="shared" si="57"/>
        <v>30</v>
      </c>
      <c r="B623" t="s">
        <v>441</v>
      </c>
      <c r="C623" s="2" t="str">
        <f>CONCATENATE(B623,"""",IFERROR(SUBSTITUTE(VLOOKUP(A623,Sheet1!A:AC,21,FALSE),CHAR(10),";"),VLOOKUP(A623,Sheet1!A:AC,21,FALSE)),""",")</f>
        <v>"business_hour_en": "09:30-22:00",</v>
      </c>
    </row>
    <row r="624" spans="1:3" x14ac:dyDescent="0.25">
      <c r="A624">
        <f t="shared" si="57"/>
        <v>30</v>
      </c>
      <c r="B624" t="s">
        <v>442</v>
      </c>
      <c r="C624" s="2" t="str">
        <f>CONCATENATE(B624,"""",IFERROR(SUBSTITUTE(VLOOKUP(A624,Sheet1!A:AC,22,FALSE),CHAR(10),";"),VLOOKUP(A624,Sheet1!A:AC,22,FALSE)),""",")</f>
        <v>"business_hour_tc": "09:30-22:00",</v>
      </c>
    </row>
    <row r="625" spans="1:3" x14ac:dyDescent="0.25">
      <c r="A625">
        <f t="shared" si="57"/>
        <v>30</v>
      </c>
      <c r="B625" t="s">
        <v>443</v>
      </c>
      <c r="C625" s="2" t="str">
        <f>CONCATENATE(B625,"""",IFERROR(SUBSTITUTE(VLOOKUP(A625,Sheet1!A:AC,23,FALSE),CHAR(10),";"),VLOOKUP(A625,Sheet1!A:AC,23,FALSE)),""",")</f>
        <v>"business_hour_sc": "09:30-22:00",</v>
      </c>
    </row>
    <row r="626" spans="1:3" x14ac:dyDescent="0.25">
      <c r="A626">
        <f t="shared" si="57"/>
        <v>30</v>
      </c>
      <c r="B626" t="s">
        <v>385</v>
      </c>
      <c r="C626" t="str">
        <f>CONCATENATE(B626,"""",VLOOKUP(A626,Sheet1!A:AC,17,FALSE),""",")</f>
        <v>"tel": "2797-9967",</v>
      </c>
    </row>
    <row r="627" spans="1:3" x14ac:dyDescent="0.25">
      <c r="A627">
        <f t="shared" si="57"/>
        <v>30</v>
      </c>
      <c r="B627" t="s">
        <v>320</v>
      </c>
      <c r="C627" t="str">
        <f>CONCATENATE(B627,"""",Sheet1!$AA$2,": ",VLOOKUP(A627,Sheet1!A:AC,27,FALSE),IF(VLOOKUP(A627,Sheet1!A:AC,24,FALSE)="","","\n\n"),VLOOKUP(A627,Sheet1!A:AC,24,FALSE),""",")</f>
        <v>"content_en": "Accept Cash Coupon: Y\n\nOne of the large scale retail chains in Hong Kong. Providing superb quality snacks and confectionery from Japan and other countries.",</v>
      </c>
    </row>
    <row r="628" spans="1:3" x14ac:dyDescent="0.25">
      <c r="A628">
        <f t="shared" si="57"/>
        <v>30</v>
      </c>
      <c r="B628" t="s">
        <v>321</v>
      </c>
      <c r="C628" t="str">
        <f>CONCATENATE(B628,"""",Sheet1!$AB$2,": ",VLOOKUP(A628,Sheet1!A:AC,28,FALSE),IF(VLOOKUP(A628,Sheet1!A:AC,25,FALSE)="","","\n\n"),VLOOKUP(A628,Sheet1!A:AC,25,FALSE),""",")</f>
        <v>"content_tc": "接受現金券: 接受\n\n香港最具規模日式零食連鎖店之一，為顧客提供多款日本及多國新穎優質零食。",</v>
      </c>
    </row>
    <row r="629" spans="1:3" x14ac:dyDescent="0.25">
      <c r="A629">
        <f t="shared" si="57"/>
        <v>30</v>
      </c>
      <c r="B629" t="s">
        <v>322</v>
      </c>
      <c r="C629" t="str">
        <f>CONCATENATE(B629,"""",Sheet1!$AC$2,": ",VLOOKUP(A629,Sheet1!A:AC,29,FALSE),IF(VLOOKUP(A629,Sheet1!A:AC,26,FALSE)="","","\n\n"),VLOOKUP(A629,Sheet1!A:AC,26,FALSE),""",")</f>
        <v>"content_sc": "接受现金券: 接受\n\n香港最具规模日式零食连锁店之一，为顾客提供多款日本及多国新颖优质零食。",</v>
      </c>
    </row>
    <row r="630" spans="1:3" x14ac:dyDescent="0.25">
      <c r="A630">
        <f t="shared" si="57"/>
        <v>30</v>
      </c>
      <c r="B630" t="s">
        <v>203</v>
      </c>
      <c r="C630" t="str">
        <f t="shared" ref="C630" si="59">B630</f>
        <v>"is_new": false</v>
      </c>
    </row>
    <row r="631" spans="1:3" x14ac:dyDescent="0.25">
      <c r="A631">
        <f t="shared" si="57"/>
        <v>30</v>
      </c>
      <c r="B631" t="s">
        <v>204</v>
      </c>
      <c r="C631" t="str">
        <f>IF(C632="","}",B631)</f>
        <v>},</v>
      </c>
    </row>
    <row r="632" spans="1:3" x14ac:dyDescent="0.25">
      <c r="A632">
        <f>ROUNDUP((ROW(C632)-1)/21,0)</f>
        <v>31</v>
      </c>
      <c r="B632" t="s">
        <v>202</v>
      </c>
      <c r="C632" t="str">
        <f t="shared" ref="C632:C653" si="60">B632</f>
        <v>{</v>
      </c>
    </row>
    <row r="633" spans="1:3" x14ac:dyDescent="0.25">
      <c r="A633">
        <f t="shared" ref="A633:A673" si="61">ROUNDUP((ROW(C633)-1)/21,0)</f>
        <v>31</v>
      </c>
      <c r="B633" t="s">
        <v>207</v>
      </c>
      <c r="C633" t="str">
        <f>CONCATENATE(B633,A633,",")</f>
        <v>"shop_id": 31,</v>
      </c>
    </row>
    <row r="634" spans="1:3" x14ac:dyDescent="0.25">
      <c r="A634">
        <f t="shared" si="61"/>
        <v>31</v>
      </c>
      <c r="B634" t="s">
        <v>313</v>
      </c>
      <c r="C634" t="str">
        <f>CONCATENATE(B634,"""",VLOOKUP(A634,Sheet1!A:AC,2,FALSE),""",")</f>
        <v>"category_id": "SHO",</v>
      </c>
    </row>
    <row r="635" spans="1:3" x14ac:dyDescent="0.25">
      <c r="A635">
        <f t="shared" si="61"/>
        <v>31</v>
      </c>
      <c r="B635" t="s">
        <v>409</v>
      </c>
      <c r="C635" t="str">
        <f>CONCATENATE(B635,VLOOKUP(A635,Sheet1!A:AC,6,FALSE),""",")</f>
        <v>"image_en": "/res/media/app/shop/pocket-noir.jpg",</v>
      </c>
    </row>
    <row r="636" spans="1:3" x14ac:dyDescent="0.25">
      <c r="A636">
        <f t="shared" si="61"/>
        <v>31</v>
      </c>
      <c r="B636" t="s">
        <v>410</v>
      </c>
      <c r="C636" t="str">
        <f>CONCATENATE(B636,VLOOKUP(A636,Sheet1!A:AC,6,FALSE),""",")</f>
        <v>"image_tc": "/res/media/app/shop/pocket-noir.jpg",</v>
      </c>
    </row>
    <row r="637" spans="1:3" x14ac:dyDescent="0.25">
      <c r="A637">
        <f t="shared" si="61"/>
        <v>31</v>
      </c>
      <c r="B637" t="s">
        <v>411</v>
      </c>
      <c r="C637" t="str">
        <f>CONCATENATE(B637,VLOOKUP(A637,Sheet1!A:AC,6,FALSE),""",")</f>
        <v>"image_sc": "/res/media/app/shop/pocket-noir.jpg",</v>
      </c>
    </row>
    <row r="638" spans="1:3" x14ac:dyDescent="0.25">
      <c r="A638">
        <f t="shared" si="61"/>
        <v>31</v>
      </c>
      <c r="B638" t="s">
        <v>314</v>
      </c>
      <c r="C638" t="str">
        <f>CONCATENATE(B638,"""",VLOOKUP(A638,Sheet1!A:AC,14,FALSE),""",")</f>
        <v>"name_en": "Pocket Noir",</v>
      </c>
    </row>
    <row r="639" spans="1:3" x14ac:dyDescent="0.25">
      <c r="A639">
        <f t="shared" si="61"/>
        <v>31</v>
      </c>
      <c r="B639" t="s">
        <v>315</v>
      </c>
      <c r="C639" t="str">
        <f>CONCATENATE(B639,"""",VLOOKUP(A639,Sheet1!A:AC,15,FALSE),""",")</f>
        <v>"name_tc": "黑口袋",</v>
      </c>
    </row>
    <row r="640" spans="1:3" x14ac:dyDescent="0.25">
      <c r="A640">
        <f t="shared" si="61"/>
        <v>31</v>
      </c>
      <c r="B640" t="s">
        <v>316</v>
      </c>
      <c r="C640" t="str">
        <f>CONCATENATE(B640,"""",VLOOKUP(A640,Sheet1!A:AC,16,FALSE),""",")</f>
        <v>"name_sc": "黑口袋",</v>
      </c>
    </row>
    <row r="641" spans="1:3" x14ac:dyDescent="0.25">
      <c r="A641">
        <f t="shared" si="61"/>
        <v>31</v>
      </c>
      <c r="B641" t="s">
        <v>317</v>
      </c>
      <c r="C641" t="str">
        <f>CONCATENATE(B641,"""",VLOOKUP(A641,Sheet1!A:AC,18,FALSE),""",")</f>
        <v>"location_en": "Ticketing Concourse",</v>
      </c>
    </row>
    <row r="642" spans="1:3" x14ac:dyDescent="0.25">
      <c r="A642">
        <f t="shared" si="61"/>
        <v>31</v>
      </c>
      <c r="B642" t="s">
        <v>318</v>
      </c>
      <c r="C642" t="str">
        <f>CONCATENATE(B642,"""",VLOOKUP(A642,Sheet1!A:AC,19,FALSE),""",")</f>
        <v>"location_tc": "售票大堂",</v>
      </c>
    </row>
    <row r="643" spans="1:3" x14ac:dyDescent="0.25">
      <c r="A643">
        <f t="shared" si="61"/>
        <v>31</v>
      </c>
      <c r="B643" t="s">
        <v>319</v>
      </c>
      <c r="C643" t="str">
        <f>CONCATENATE(B643,"""",VLOOKUP(A643,Sheet1!A:AC,20,FALSE),""",")</f>
        <v>"location_sc": "售票大堂",</v>
      </c>
    </row>
    <row r="644" spans="1:3" x14ac:dyDescent="0.25">
      <c r="A644">
        <f t="shared" si="61"/>
        <v>31</v>
      </c>
      <c r="B644" t="s">
        <v>441</v>
      </c>
      <c r="C644" s="2" t="str">
        <f>CONCATENATE(B644,"""",IFERROR(SUBSTITUTE(VLOOKUP(A644,Sheet1!A:AC,21,FALSE),CHAR(10),";"),VLOOKUP(A644,Sheet1!A:AC,21,FALSE)),""",")</f>
        <v>"business_hour_en": "09:00-22:00",</v>
      </c>
    </row>
    <row r="645" spans="1:3" x14ac:dyDescent="0.25">
      <c r="A645">
        <f t="shared" si="61"/>
        <v>31</v>
      </c>
      <c r="B645" t="s">
        <v>442</v>
      </c>
      <c r="C645" s="2" t="str">
        <f>CONCATENATE(B645,"""",IFERROR(SUBSTITUTE(VLOOKUP(A645,Sheet1!A:AC,22,FALSE),CHAR(10),";"),VLOOKUP(A645,Sheet1!A:AC,22,FALSE)),""",")</f>
        <v>"business_hour_tc": "09:00-22:00",</v>
      </c>
    </row>
    <row r="646" spans="1:3" x14ac:dyDescent="0.25">
      <c r="A646">
        <f t="shared" si="61"/>
        <v>31</v>
      </c>
      <c r="B646" t="s">
        <v>443</v>
      </c>
      <c r="C646" s="2" t="str">
        <f>CONCATENATE(B646,"""",IFERROR(SUBSTITUTE(VLOOKUP(A646,Sheet1!A:AC,23,FALSE),CHAR(10),";"),VLOOKUP(A646,Sheet1!A:AC,23,FALSE)),""",")</f>
        <v>"business_hour_sc": "09:00-22:00",</v>
      </c>
    </row>
    <row r="647" spans="1:3" x14ac:dyDescent="0.25">
      <c r="A647">
        <f t="shared" si="61"/>
        <v>31</v>
      </c>
      <c r="B647" t="s">
        <v>385</v>
      </c>
      <c r="C647" t="str">
        <f>CONCATENATE(B647,"""",VLOOKUP(A647,Sheet1!A:AC,17,FALSE),""",")</f>
        <v>"tel": "2114-1961",</v>
      </c>
    </row>
    <row r="648" spans="1:3" x14ac:dyDescent="0.25">
      <c r="A648">
        <f t="shared" si="61"/>
        <v>31</v>
      </c>
      <c r="B648" t="s">
        <v>320</v>
      </c>
      <c r="C648" t="str">
        <f>CONCATENATE(B648,"""",Sheet1!$AA$2,": ",VLOOKUP(A648,Sheet1!A:AC,27,FALSE),IF(VLOOKUP(A648,Sheet1!A:AC,24,FALSE)="","","\n\n"),VLOOKUP(A648,Sheet1!A:AC,24,FALSE),""",")</f>
        <v>"content_en": "Accept Cash Coupon: Y\n\nPocket Noir offers electronic goods, from gadgets, drones, robots to smart living and travel products.",</v>
      </c>
    </row>
    <row r="649" spans="1:3" x14ac:dyDescent="0.25">
      <c r="A649">
        <f t="shared" si="61"/>
        <v>31</v>
      </c>
      <c r="B649" t="s">
        <v>321</v>
      </c>
      <c r="C649" t="str">
        <f>CONCATENATE(B649,"""",Sheet1!$AB$2,": ",VLOOKUP(A649,Sheet1!A:AC,28,FALSE),IF(VLOOKUP(A649,Sheet1!A:AC,25,FALSE)="","","\n\n"),VLOOKUP(A649,Sheet1!A:AC,25,FALSE),""",")</f>
        <v>"content_tc": "接受現金券: 接受\n\n黑口袋銷售電子產品、旅遊產品、航拍、機械人以及智能生活產品。",</v>
      </c>
    </row>
    <row r="650" spans="1:3" x14ac:dyDescent="0.25">
      <c r="A650">
        <f t="shared" si="61"/>
        <v>31</v>
      </c>
      <c r="B650" t="s">
        <v>322</v>
      </c>
      <c r="C650" t="str">
        <f>CONCATENATE(B650,"""",Sheet1!$AC$2,": ",VLOOKUP(A650,Sheet1!A:AC,29,FALSE),IF(VLOOKUP(A650,Sheet1!A:AC,26,FALSE)="","","\n\n"),VLOOKUP(A650,Sheet1!A:AC,26,FALSE),""",")</f>
        <v>"content_sc": "接受现金券: 接受\n\n黑口袋销售电子产品、旅游产品、航拍、机械人以及智能生活产品。",</v>
      </c>
    </row>
    <row r="651" spans="1:3" x14ac:dyDescent="0.25">
      <c r="A651">
        <f t="shared" si="61"/>
        <v>31</v>
      </c>
      <c r="B651" t="s">
        <v>203</v>
      </c>
      <c r="C651" t="str">
        <f t="shared" ref="C651" si="62">B651</f>
        <v>"is_new": false</v>
      </c>
    </row>
    <row r="652" spans="1:3" x14ac:dyDescent="0.25">
      <c r="A652">
        <f t="shared" si="61"/>
        <v>31</v>
      </c>
      <c r="B652" t="s">
        <v>204</v>
      </c>
      <c r="C652" t="str">
        <f>IF(C653="","}",B652)</f>
        <v>},</v>
      </c>
    </row>
    <row r="653" spans="1:3" x14ac:dyDescent="0.25">
      <c r="A653">
        <f t="shared" si="61"/>
        <v>32</v>
      </c>
      <c r="B653" t="s">
        <v>202</v>
      </c>
      <c r="C653" t="str">
        <f t="shared" si="60"/>
        <v>{</v>
      </c>
    </row>
    <row r="654" spans="1:3" x14ac:dyDescent="0.25">
      <c r="A654">
        <f t="shared" si="61"/>
        <v>32</v>
      </c>
      <c r="B654" t="s">
        <v>207</v>
      </c>
      <c r="C654" t="str">
        <f>CONCATENATE(B654,A654,",")</f>
        <v>"shop_id": 32,</v>
      </c>
    </row>
    <row r="655" spans="1:3" x14ac:dyDescent="0.25">
      <c r="A655">
        <f t="shared" si="61"/>
        <v>32</v>
      </c>
      <c r="B655" t="s">
        <v>313</v>
      </c>
      <c r="C655" t="str">
        <f>CONCATENATE(B655,"""",VLOOKUP(A655,Sheet1!A:AC,2,FALSE),""",")</f>
        <v>"category_id": "SHO",</v>
      </c>
    </row>
    <row r="656" spans="1:3" x14ac:dyDescent="0.25">
      <c r="A656">
        <f t="shared" si="61"/>
        <v>32</v>
      </c>
      <c r="B656" t="s">
        <v>409</v>
      </c>
      <c r="C656" t="str">
        <f>CONCATENATE(B656,VLOOKUP(A656,Sheet1!A:AC,6,FALSE),""",")</f>
        <v>"image_en": "/res/media/app/shop/sasa.jpg",</v>
      </c>
    </row>
    <row r="657" spans="1:3" x14ac:dyDescent="0.25">
      <c r="A657">
        <f t="shared" si="61"/>
        <v>32</v>
      </c>
      <c r="B657" t="s">
        <v>410</v>
      </c>
      <c r="C657" t="str">
        <f>CONCATENATE(B657,VLOOKUP(A657,Sheet1!A:AC,6,FALSE),""",")</f>
        <v>"image_tc": "/res/media/app/shop/sasa.jpg",</v>
      </c>
    </row>
    <row r="658" spans="1:3" x14ac:dyDescent="0.25">
      <c r="A658">
        <f t="shared" si="61"/>
        <v>32</v>
      </c>
      <c r="B658" t="s">
        <v>411</v>
      </c>
      <c r="C658" t="str">
        <f>CONCATENATE(B658,VLOOKUP(A658,Sheet1!A:AC,6,FALSE),""",")</f>
        <v>"image_sc": "/res/media/app/shop/sasa.jpg",</v>
      </c>
    </row>
    <row r="659" spans="1:3" x14ac:dyDescent="0.25">
      <c r="A659">
        <f t="shared" si="61"/>
        <v>32</v>
      </c>
      <c r="B659" t="s">
        <v>314</v>
      </c>
      <c r="C659" t="str">
        <f>CONCATENATE(B659,"""",VLOOKUP(A659,Sheet1!A:AC,14,FALSE),""",")</f>
        <v>"name_en": "Sa Sa Boutique",</v>
      </c>
    </row>
    <row r="660" spans="1:3" x14ac:dyDescent="0.25">
      <c r="A660">
        <f t="shared" si="61"/>
        <v>32</v>
      </c>
      <c r="B660" t="s">
        <v>315</v>
      </c>
      <c r="C660" t="str">
        <f>CONCATENATE(B660,"""",VLOOKUP(A660,Sheet1!A:AC,15,FALSE),""",")</f>
        <v>"name_tc": "莎莎",</v>
      </c>
    </row>
    <row r="661" spans="1:3" x14ac:dyDescent="0.25">
      <c r="A661">
        <f t="shared" si="61"/>
        <v>32</v>
      </c>
      <c r="B661" t="s">
        <v>316</v>
      </c>
      <c r="C661" t="str">
        <f>CONCATENATE(B661,"""",VLOOKUP(A661,Sheet1!A:AC,16,FALSE),""",")</f>
        <v>"name_sc": "莎莎",</v>
      </c>
    </row>
    <row r="662" spans="1:3" x14ac:dyDescent="0.25">
      <c r="A662">
        <f t="shared" si="61"/>
        <v>32</v>
      </c>
      <c r="B662" t="s">
        <v>317</v>
      </c>
      <c r="C662" t="str">
        <f>CONCATENATE(B662,"""",VLOOKUP(A662,Sheet1!A:AC,18,FALSE),""",")</f>
        <v>"location_en": "Ticketing Concourse",</v>
      </c>
    </row>
    <row r="663" spans="1:3" x14ac:dyDescent="0.25">
      <c r="A663">
        <f t="shared" si="61"/>
        <v>32</v>
      </c>
      <c r="B663" t="s">
        <v>318</v>
      </c>
      <c r="C663" t="str">
        <f>CONCATENATE(B663,"""",VLOOKUP(A663,Sheet1!A:AC,19,FALSE),""",")</f>
        <v>"location_tc": "售票大堂",</v>
      </c>
    </row>
    <row r="664" spans="1:3" x14ac:dyDescent="0.25">
      <c r="A664">
        <f t="shared" si="61"/>
        <v>32</v>
      </c>
      <c r="B664" t="s">
        <v>319</v>
      </c>
      <c r="C664" t="str">
        <f>CONCATENATE(B664,"""",VLOOKUP(A664,Sheet1!A:AC,20,FALSE),""",")</f>
        <v>"location_sc": "售票大堂",</v>
      </c>
    </row>
    <row r="665" spans="1:3" x14ac:dyDescent="0.25">
      <c r="A665">
        <f t="shared" si="61"/>
        <v>32</v>
      </c>
      <c r="B665" t="s">
        <v>441</v>
      </c>
      <c r="C665" s="2" t="str">
        <f>CONCATENATE(B665,"""",IFERROR(SUBSTITUTE(VLOOKUP(A665,Sheet1!A:AC,21,FALSE),CHAR(10),";"),VLOOKUP(A665,Sheet1!A:AC,21,FALSE)),""",")</f>
        <v>"business_hour_en": "09:00-21:00",</v>
      </c>
    </row>
    <row r="666" spans="1:3" x14ac:dyDescent="0.25">
      <c r="A666">
        <f t="shared" si="61"/>
        <v>32</v>
      </c>
      <c r="B666" t="s">
        <v>442</v>
      </c>
      <c r="C666" s="2" t="str">
        <f>CONCATENATE(B666,"""",IFERROR(SUBSTITUTE(VLOOKUP(A666,Sheet1!A:AC,22,FALSE),CHAR(10),";"),VLOOKUP(A666,Sheet1!A:AC,22,FALSE)),""",")</f>
        <v>"business_hour_tc": "09:00-21:00",</v>
      </c>
    </row>
    <row r="667" spans="1:3" x14ac:dyDescent="0.25">
      <c r="A667">
        <f t="shared" si="61"/>
        <v>32</v>
      </c>
      <c r="B667" t="s">
        <v>443</v>
      </c>
      <c r="C667" s="2" t="str">
        <f>CONCATENATE(B667,"""",IFERROR(SUBSTITUTE(VLOOKUP(A667,Sheet1!A:AC,23,FALSE),CHAR(10),";"),VLOOKUP(A667,Sheet1!A:AC,23,FALSE)),""",")</f>
        <v>"business_hour_sc": "09:00-21:00",</v>
      </c>
    </row>
    <row r="668" spans="1:3" x14ac:dyDescent="0.25">
      <c r="A668">
        <f t="shared" si="61"/>
        <v>32</v>
      </c>
      <c r="B668" t="s">
        <v>385</v>
      </c>
      <c r="C668" t="str">
        <f>CONCATENATE(B668,"""",VLOOKUP(A668,Sheet1!A:AC,17,FALSE),""",")</f>
        <v>"tel": "2911-4022",</v>
      </c>
    </row>
    <row r="669" spans="1:3" x14ac:dyDescent="0.25">
      <c r="A669">
        <f t="shared" si="61"/>
        <v>32</v>
      </c>
      <c r="B669" t="s">
        <v>320</v>
      </c>
      <c r="C669" t="str">
        <f>CONCATENATE(B669,"""",Sheet1!$AA$2,": ",VLOOKUP(A669,Sheet1!A:AC,27,FALSE),IF(VLOOKUP(A669,Sheet1!A:AC,24,FALSE)="","","\n\n"),VLOOKUP(A669,Sheet1!A:AC,24,FALSE),""",")</f>
        <v>"content_en": "Accept Cash Coupon: Y\n\nSa Sa offers skincare, fragrance, make-up, hair and body care products, and health and beauty supplements.",</v>
      </c>
    </row>
    <row r="670" spans="1:3" x14ac:dyDescent="0.25">
      <c r="A670">
        <f t="shared" si="61"/>
        <v>32</v>
      </c>
      <c r="B670" t="s">
        <v>321</v>
      </c>
      <c r="C670" t="str">
        <f>CONCATENATE(B670,"""",Sheet1!$AB$2,": ",VLOOKUP(A670,Sheet1!A:AC,28,FALSE),IF(VLOOKUP(A670,Sheet1!A:AC,25,FALSE)="","","\n\n"),VLOOKUP(A670,Sheet1!A:AC,25,FALSE),""",")</f>
        <v>"content_tc": "接受現金券: 接受\n\n莎莎銷售護膚、護髮及身體護理產品、香水、化粧品等",</v>
      </c>
    </row>
    <row r="671" spans="1:3" x14ac:dyDescent="0.25">
      <c r="A671">
        <f t="shared" si="61"/>
        <v>32</v>
      </c>
      <c r="B671" t="s">
        <v>322</v>
      </c>
      <c r="C671" t="str">
        <f>CONCATENATE(B671,"""",Sheet1!$AC$2,": ",VLOOKUP(A671,Sheet1!A:AC,29,FALSE),IF(VLOOKUP(A671,Sheet1!A:AC,26,FALSE)="","","\n\n"),VLOOKUP(A671,Sheet1!A:AC,26,FALSE),""",")</f>
        <v>"content_sc": "接受现金券: 接受\n\n莎莎销售护肤、护发及身体护理产品、香水、化粧品等",</v>
      </c>
    </row>
    <row r="672" spans="1:3" x14ac:dyDescent="0.25">
      <c r="A672">
        <f t="shared" si="61"/>
        <v>32</v>
      </c>
      <c r="B672" t="s">
        <v>203</v>
      </c>
      <c r="C672" t="str">
        <f t="shared" ref="C672" si="63">B672</f>
        <v>"is_new": false</v>
      </c>
    </row>
    <row r="673" spans="1:3" x14ac:dyDescent="0.25">
      <c r="A673">
        <f t="shared" si="61"/>
        <v>32</v>
      </c>
      <c r="B673" t="s">
        <v>204</v>
      </c>
      <c r="C673" t="str">
        <f>IF(C674="","}",B673)</f>
        <v>},</v>
      </c>
    </row>
    <row r="674" spans="1:3" x14ac:dyDescent="0.25">
      <c r="A674">
        <f>ROUNDUP((ROW(C674)-1)/21,0)</f>
        <v>33</v>
      </c>
      <c r="B674" t="s">
        <v>202</v>
      </c>
      <c r="C674" t="str">
        <f t="shared" ref="C674:C695" si="64">B674</f>
        <v>{</v>
      </c>
    </row>
    <row r="675" spans="1:3" x14ac:dyDescent="0.25">
      <c r="A675">
        <f t="shared" ref="A675:A715" si="65">ROUNDUP((ROW(C675)-1)/21,0)</f>
        <v>33</v>
      </c>
      <c r="B675" t="s">
        <v>207</v>
      </c>
      <c r="C675" t="str">
        <f>CONCATENATE(B675,A675,",")</f>
        <v>"shop_id": 33,</v>
      </c>
    </row>
    <row r="676" spans="1:3" x14ac:dyDescent="0.25">
      <c r="A676">
        <f t="shared" si="65"/>
        <v>33</v>
      </c>
      <c r="B676" t="s">
        <v>313</v>
      </c>
      <c r="C676" t="str">
        <f>CONCATENATE(B676,"""",VLOOKUP(A676,Sheet1!A:AC,2,FALSE),""",")</f>
        <v>"category_id": "FNB",</v>
      </c>
    </row>
    <row r="677" spans="1:3" x14ac:dyDescent="0.25">
      <c r="A677">
        <f t="shared" si="65"/>
        <v>33</v>
      </c>
      <c r="B677" t="s">
        <v>409</v>
      </c>
      <c r="C677" t="str">
        <f>CONCATENATE(B677,VLOOKUP(A677,Sheet1!A:AC,6,FALSE),""",")</f>
        <v>"image_en": "/res/media/app/shop/foodium-sichuan-cuisine_20181221.jpg",</v>
      </c>
    </row>
    <row r="678" spans="1:3" x14ac:dyDescent="0.25">
      <c r="A678">
        <f t="shared" si="65"/>
        <v>33</v>
      </c>
      <c r="B678" t="s">
        <v>410</v>
      </c>
      <c r="C678" t="str">
        <f>CONCATENATE(B678,VLOOKUP(A678,Sheet1!A:AC,6,FALSE),""",")</f>
        <v>"image_tc": "/res/media/app/shop/foodium-sichuan-cuisine_20181221.jpg",</v>
      </c>
    </row>
    <row r="679" spans="1:3" x14ac:dyDescent="0.25">
      <c r="A679">
        <f t="shared" si="65"/>
        <v>33</v>
      </c>
      <c r="B679" t="s">
        <v>411</v>
      </c>
      <c r="C679" t="str">
        <f>CONCATENATE(B679,VLOOKUP(A679,Sheet1!A:AC,6,FALSE),""",")</f>
        <v>"image_sc": "/res/media/app/shop/foodium-sichuan-cuisine_20181221.jpg",</v>
      </c>
    </row>
    <row r="680" spans="1:3" x14ac:dyDescent="0.25">
      <c r="A680">
        <f t="shared" si="65"/>
        <v>33</v>
      </c>
      <c r="B680" t="s">
        <v>314</v>
      </c>
      <c r="C680" t="str">
        <f>CONCATENATE(B680,"""",VLOOKUP(A680,Sheet1!A:AC,14,FALSE),""",")</f>
        <v>"name_en": "Sichuan Cuisine (FOODIUM)",</v>
      </c>
    </row>
    <row r="681" spans="1:3" x14ac:dyDescent="0.25">
      <c r="A681">
        <f t="shared" si="65"/>
        <v>33</v>
      </c>
      <c r="B681" t="s">
        <v>315</v>
      </c>
      <c r="C681" t="str">
        <f>CONCATENATE(B681,"""",VLOOKUP(A681,Sheet1!A:AC,15,FALSE),""",")</f>
        <v>"name_tc": "大川小館 (堂前食坊)",</v>
      </c>
    </row>
    <row r="682" spans="1:3" x14ac:dyDescent="0.25">
      <c r="A682">
        <f t="shared" si="65"/>
        <v>33</v>
      </c>
      <c r="B682" t="s">
        <v>316</v>
      </c>
      <c r="C682" t="str">
        <f>CONCATENATE(B682,"""",VLOOKUP(A682,Sheet1!A:AC,16,FALSE),""",")</f>
        <v>"name_sc": "大川小馆 (堂前食坊)",</v>
      </c>
    </row>
    <row r="683" spans="1:3" x14ac:dyDescent="0.25">
      <c r="A683">
        <f t="shared" si="65"/>
        <v>33</v>
      </c>
      <c r="B683" t="s">
        <v>317</v>
      </c>
      <c r="C683" t="str">
        <f>CONCATENATE(B683,"""",VLOOKUP(A683,Sheet1!A:AC,18,FALSE),""",")</f>
        <v>"location_en": "Arrival Concourse, Exit A",</v>
      </c>
    </row>
    <row r="684" spans="1:3" x14ac:dyDescent="0.25">
      <c r="A684">
        <f t="shared" si="65"/>
        <v>33</v>
      </c>
      <c r="B684" t="s">
        <v>318</v>
      </c>
      <c r="C684" t="str">
        <f>CONCATENATE(B684,"""",VLOOKUP(A684,Sheet1!A:AC,19,FALSE),""",")</f>
        <v>"location_tc": "抵港大堂 A 出口",</v>
      </c>
    </row>
    <row r="685" spans="1:3" x14ac:dyDescent="0.25">
      <c r="A685">
        <f t="shared" si="65"/>
        <v>33</v>
      </c>
      <c r="B685" t="s">
        <v>319</v>
      </c>
      <c r="C685" t="str">
        <f>CONCATENATE(B685,"""",VLOOKUP(A685,Sheet1!A:AC,20,FALSE),""",")</f>
        <v>"location_sc": "抵港大堂 A 出口",</v>
      </c>
    </row>
    <row r="686" spans="1:3" x14ac:dyDescent="0.25">
      <c r="A686">
        <f t="shared" si="65"/>
        <v>33</v>
      </c>
      <c r="B686" t="s">
        <v>441</v>
      </c>
      <c r="C686" s="2" t="str">
        <f>CONCATENATE(B686,"""",IFERROR(SUBSTITUTE(VLOOKUP(A686,Sheet1!A:AC,21,FALSE),CHAR(10),";"),VLOOKUP(A686,Sheet1!A:AC,21,FALSE)),""",")</f>
        <v>"business_hour_en": "06:00-22:30",</v>
      </c>
    </row>
    <row r="687" spans="1:3" x14ac:dyDescent="0.25">
      <c r="A687">
        <f t="shared" si="65"/>
        <v>33</v>
      </c>
      <c r="B687" t="s">
        <v>442</v>
      </c>
      <c r="C687" s="2" t="str">
        <f>CONCATENATE(B687,"""",IFERROR(SUBSTITUTE(VLOOKUP(A687,Sheet1!A:AC,22,FALSE),CHAR(10),";"),VLOOKUP(A687,Sheet1!A:AC,22,FALSE)),""",")</f>
        <v>"business_hour_tc": "06:00-22:30",</v>
      </c>
    </row>
    <row r="688" spans="1:3" x14ac:dyDescent="0.25">
      <c r="A688">
        <f t="shared" si="65"/>
        <v>33</v>
      </c>
      <c r="B688" t="s">
        <v>443</v>
      </c>
      <c r="C688" s="2" t="str">
        <f>CONCATENATE(B688,"""",IFERROR(SUBSTITUTE(VLOOKUP(A688,Sheet1!A:AC,23,FALSE),CHAR(10),";"),VLOOKUP(A688,Sheet1!A:AC,23,FALSE)),""",")</f>
        <v>"business_hour_sc": "06:00-22:30",</v>
      </c>
    </row>
    <row r="689" spans="1:3" x14ac:dyDescent="0.25">
      <c r="A689">
        <f t="shared" si="65"/>
        <v>33</v>
      </c>
      <c r="B689" t="s">
        <v>385</v>
      </c>
      <c r="C689" t="str">
        <f>CONCATENATE(B689,"""",VLOOKUP(A689,Sheet1!A:AC,17,FALSE),""",")</f>
        <v>"tel": "2726-2733",</v>
      </c>
    </row>
    <row r="690" spans="1:3" x14ac:dyDescent="0.25">
      <c r="A690">
        <f t="shared" si="65"/>
        <v>33</v>
      </c>
      <c r="B690" t="s">
        <v>320</v>
      </c>
      <c r="C690" t="str">
        <f>CONCATENATE(B690,"""",Sheet1!$AA$2,": ",VLOOKUP(A690,Sheet1!A:AC,27,FALSE),IF(VLOOKUP(A690,Sheet1!A:AC,24,FALSE)="","","\n\n"),VLOOKUP(A690,Sheet1!A:AC,24,FALSE),""",")</f>
        <v>"content_en": "Accept Cash Coupon: Y\n\nSichuan cuisine",</v>
      </c>
    </row>
    <row r="691" spans="1:3" x14ac:dyDescent="0.25">
      <c r="A691">
        <f t="shared" si="65"/>
        <v>33</v>
      </c>
      <c r="B691" t="s">
        <v>321</v>
      </c>
      <c r="C691" t="str">
        <f>CONCATENATE(B691,"""",Sheet1!$AB$2,": ",VLOOKUP(A691,Sheet1!A:AC,28,FALSE),IF(VLOOKUP(A691,Sheet1!A:AC,25,FALSE)="","","\n\n"),VLOOKUP(A691,Sheet1!A:AC,25,FALSE),""",")</f>
        <v>"content_tc": "接受現金券: 接受\n\n川菜式地道食品",</v>
      </c>
    </row>
    <row r="692" spans="1:3" x14ac:dyDescent="0.25">
      <c r="A692">
        <f t="shared" si="65"/>
        <v>33</v>
      </c>
      <c r="B692" t="s">
        <v>322</v>
      </c>
      <c r="C692" t="str">
        <f>CONCATENATE(B692,"""",Sheet1!$AC$2,": ",VLOOKUP(A692,Sheet1!A:AC,29,FALSE),IF(VLOOKUP(A692,Sheet1!A:AC,26,FALSE)="","","\n\n"),VLOOKUP(A692,Sheet1!A:AC,26,FALSE),""",")</f>
        <v>"content_sc": "接受现金券: 接受\n\n川菜式地道食品",</v>
      </c>
    </row>
    <row r="693" spans="1:3" x14ac:dyDescent="0.25">
      <c r="A693">
        <f t="shared" si="65"/>
        <v>33</v>
      </c>
      <c r="B693" t="s">
        <v>203</v>
      </c>
      <c r="C693" t="str">
        <f t="shared" ref="C693" si="66">B693</f>
        <v>"is_new": false</v>
      </c>
    </row>
    <row r="694" spans="1:3" x14ac:dyDescent="0.25">
      <c r="A694">
        <f t="shared" si="65"/>
        <v>33</v>
      </c>
      <c r="B694" t="s">
        <v>204</v>
      </c>
      <c r="C694" t="str">
        <f>IF(C695="","}",B694)</f>
        <v>},</v>
      </c>
    </row>
    <row r="695" spans="1:3" x14ac:dyDescent="0.25">
      <c r="A695">
        <f t="shared" si="65"/>
        <v>34</v>
      </c>
      <c r="B695" t="s">
        <v>202</v>
      </c>
      <c r="C695" t="str">
        <f t="shared" si="64"/>
        <v>{</v>
      </c>
    </row>
    <row r="696" spans="1:3" x14ac:dyDescent="0.25">
      <c r="A696">
        <f t="shared" si="65"/>
        <v>34</v>
      </c>
      <c r="B696" t="s">
        <v>207</v>
      </c>
      <c r="C696" t="str">
        <f>CONCATENATE(B696,A696,",")</f>
        <v>"shop_id": 34,</v>
      </c>
    </row>
    <row r="697" spans="1:3" x14ac:dyDescent="0.25">
      <c r="A697">
        <f t="shared" si="65"/>
        <v>34</v>
      </c>
      <c r="B697" t="s">
        <v>313</v>
      </c>
      <c r="C697" t="str">
        <f>CONCATENATE(B697,"""",VLOOKUP(A697,Sheet1!A:AC,2,FALSE),""",")</f>
        <v>"category_id": "FNB",</v>
      </c>
    </row>
    <row r="698" spans="1:3" x14ac:dyDescent="0.25">
      <c r="A698">
        <f t="shared" si="65"/>
        <v>34</v>
      </c>
      <c r="B698" t="s">
        <v>409</v>
      </c>
      <c r="C698" t="str">
        <f>CONCATENATE(B698,VLOOKUP(A698,Sheet1!A:AC,6,FALSE),""",")</f>
        <v>"image_en": "/res/media/app/shop/foodium-sinsaeat_20181221.jpg",</v>
      </c>
    </row>
    <row r="699" spans="1:3" x14ac:dyDescent="0.25">
      <c r="A699">
        <f t="shared" si="65"/>
        <v>34</v>
      </c>
      <c r="B699" t="s">
        <v>410</v>
      </c>
      <c r="C699" t="str">
        <f>CONCATENATE(B699,VLOOKUP(A699,Sheet1!A:AC,6,FALSE),""",")</f>
        <v>"image_tc": "/res/media/app/shop/foodium-sinsaeat_20181221.jpg",</v>
      </c>
    </row>
    <row r="700" spans="1:3" x14ac:dyDescent="0.25">
      <c r="A700">
        <f t="shared" si="65"/>
        <v>34</v>
      </c>
      <c r="B700" t="s">
        <v>411</v>
      </c>
      <c r="C700" t="str">
        <f>CONCATENATE(B700,VLOOKUP(A700,Sheet1!A:AC,6,FALSE),""",")</f>
        <v>"image_sc": "/res/media/app/shop/foodium-sinsaeat_20181221.jpg",</v>
      </c>
    </row>
    <row r="701" spans="1:3" x14ac:dyDescent="0.25">
      <c r="A701">
        <f t="shared" si="65"/>
        <v>34</v>
      </c>
      <c r="B701" t="s">
        <v>314</v>
      </c>
      <c r="C701" t="str">
        <f>CONCATENATE(B701,"""",VLOOKUP(A701,Sheet1!A:AC,14,FALSE),""",")</f>
        <v>"name_en": "Sinsa Eat (FOODIUM)",</v>
      </c>
    </row>
    <row r="702" spans="1:3" x14ac:dyDescent="0.25">
      <c r="A702">
        <f t="shared" si="65"/>
        <v>34</v>
      </c>
      <c r="B702" t="s">
        <v>315</v>
      </c>
      <c r="C702" t="str">
        <f>CONCATENATE(B702,"""",VLOOKUP(A702,Sheet1!A:AC,15,FALSE),""",")</f>
        <v>"name_tc": "新沙 (堂前食坊)",</v>
      </c>
    </row>
    <row r="703" spans="1:3" x14ac:dyDescent="0.25">
      <c r="A703">
        <f t="shared" si="65"/>
        <v>34</v>
      </c>
      <c r="B703" t="s">
        <v>316</v>
      </c>
      <c r="C703" t="str">
        <f>CONCATENATE(B703,"""",VLOOKUP(A703,Sheet1!A:AC,16,FALSE),""",")</f>
        <v>"name_sc": "新沙 (堂前食坊)",</v>
      </c>
    </row>
    <row r="704" spans="1:3" x14ac:dyDescent="0.25">
      <c r="A704">
        <f t="shared" si="65"/>
        <v>34</v>
      </c>
      <c r="B704" t="s">
        <v>317</v>
      </c>
      <c r="C704" t="str">
        <f>CONCATENATE(B704,"""",VLOOKUP(A704,Sheet1!A:AC,18,FALSE),""",")</f>
        <v>"location_en": "Arrival Concourse, Exit A",</v>
      </c>
    </row>
    <row r="705" spans="1:3" x14ac:dyDescent="0.25">
      <c r="A705">
        <f t="shared" si="65"/>
        <v>34</v>
      </c>
      <c r="B705" t="s">
        <v>318</v>
      </c>
      <c r="C705" t="str">
        <f>CONCATENATE(B705,"""",VLOOKUP(A705,Sheet1!A:AC,19,FALSE),""",")</f>
        <v>"location_tc": "抵港大堂 A 出口",</v>
      </c>
    </row>
    <row r="706" spans="1:3" x14ac:dyDescent="0.25">
      <c r="A706">
        <f t="shared" si="65"/>
        <v>34</v>
      </c>
      <c r="B706" t="s">
        <v>319</v>
      </c>
      <c r="C706" t="str">
        <f>CONCATENATE(B706,"""",VLOOKUP(A706,Sheet1!A:AC,20,FALSE),""",")</f>
        <v>"location_sc": "抵港大堂 A 出口",</v>
      </c>
    </row>
    <row r="707" spans="1:3" x14ac:dyDescent="0.25">
      <c r="A707">
        <f t="shared" si="65"/>
        <v>34</v>
      </c>
      <c r="B707" t="s">
        <v>441</v>
      </c>
      <c r="C707" s="2" t="str">
        <f>CONCATENATE(B707,"""",IFERROR(SUBSTITUTE(VLOOKUP(A707,Sheet1!A:AC,21,FALSE),CHAR(10),";"),VLOOKUP(A707,Sheet1!A:AC,21,FALSE)),""",")</f>
        <v>"business_hour_en": "06:00-22:30",</v>
      </c>
    </row>
    <row r="708" spans="1:3" x14ac:dyDescent="0.25">
      <c r="A708">
        <f t="shared" si="65"/>
        <v>34</v>
      </c>
      <c r="B708" t="s">
        <v>442</v>
      </c>
      <c r="C708" s="2" t="str">
        <f>CONCATENATE(B708,"""",IFERROR(SUBSTITUTE(VLOOKUP(A708,Sheet1!A:AC,22,FALSE),CHAR(10),";"),VLOOKUP(A708,Sheet1!A:AC,22,FALSE)),""",")</f>
        <v>"business_hour_tc": "06:00-22:30",</v>
      </c>
    </row>
    <row r="709" spans="1:3" x14ac:dyDescent="0.25">
      <c r="A709">
        <f t="shared" si="65"/>
        <v>34</v>
      </c>
      <c r="B709" t="s">
        <v>443</v>
      </c>
      <c r="C709" s="2" t="str">
        <f>CONCATENATE(B709,"""",IFERROR(SUBSTITUTE(VLOOKUP(A709,Sheet1!A:AC,23,FALSE),CHAR(10),";"),VLOOKUP(A709,Sheet1!A:AC,23,FALSE)),""",")</f>
        <v>"business_hour_sc": "06:00-22:30",</v>
      </c>
    </row>
    <row r="710" spans="1:3" x14ac:dyDescent="0.25">
      <c r="A710">
        <f t="shared" si="65"/>
        <v>34</v>
      </c>
      <c r="B710" t="s">
        <v>385</v>
      </c>
      <c r="C710" t="str">
        <f>CONCATENATE(B710,"""",VLOOKUP(A710,Sheet1!A:AC,17,FALSE),""",")</f>
        <v>"tel": "2726-2733",</v>
      </c>
    </row>
    <row r="711" spans="1:3" x14ac:dyDescent="0.25">
      <c r="A711">
        <f t="shared" si="65"/>
        <v>34</v>
      </c>
      <c r="B711" t="s">
        <v>320</v>
      </c>
      <c r="C711" t="str">
        <f>CONCATENATE(B711,"""",Sheet1!$AA$2,": ",VLOOKUP(A711,Sheet1!A:AC,27,FALSE),IF(VLOOKUP(A711,Sheet1!A:AC,24,FALSE)="","","\n\n"),VLOOKUP(A711,Sheet1!A:AC,24,FALSE),""",")</f>
        <v>"content_en": "Accept Cash Coupon: Y\n\nKorean cuisine",</v>
      </c>
    </row>
    <row r="712" spans="1:3" x14ac:dyDescent="0.25">
      <c r="A712">
        <f t="shared" si="65"/>
        <v>34</v>
      </c>
      <c r="B712" t="s">
        <v>321</v>
      </c>
      <c r="C712" t="str">
        <f>CONCATENATE(B712,"""",Sheet1!$AB$2,": ",VLOOKUP(A712,Sheet1!A:AC,28,FALSE),IF(VLOOKUP(A712,Sheet1!A:AC,25,FALSE)="","","\n\n"),VLOOKUP(A712,Sheet1!A:AC,25,FALSE),""",")</f>
        <v>"content_tc": "接受現金券: 接受\n\n韓式食品",</v>
      </c>
    </row>
    <row r="713" spans="1:3" x14ac:dyDescent="0.25">
      <c r="A713">
        <f t="shared" si="65"/>
        <v>34</v>
      </c>
      <c r="B713" t="s">
        <v>322</v>
      </c>
      <c r="C713" t="str">
        <f>CONCATENATE(B713,"""",Sheet1!$AC$2,": ",VLOOKUP(A713,Sheet1!A:AC,29,FALSE),IF(VLOOKUP(A713,Sheet1!A:AC,26,FALSE)="","","\n\n"),VLOOKUP(A713,Sheet1!A:AC,26,FALSE),""",")</f>
        <v>"content_sc": "接受现金券: 接受\n\n韩式食品",</v>
      </c>
    </row>
    <row r="714" spans="1:3" x14ac:dyDescent="0.25">
      <c r="A714">
        <f t="shared" si="65"/>
        <v>34</v>
      </c>
      <c r="B714" t="s">
        <v>203</v>
      </c>
      <c r="C714" t="str">
        <f t="shared" ref="C714" si="67">B714</f>
        <v>"is_new": false</v>
      </c>
    </row>
    <row r="715" spans="1:3" x14ac:dyDescent="0.25">
      <c r="A715">
        <f t="shared" si="65"/>
        <v>34</v>
      </c>
      <c r="B715" t="s">
        <v>204</v>
      </c>
      <c r="C715" t="str">
        <f>IF(C716="","}",B715)</f>
        <v>},</v>
      </c>
    </row>
    <row r="716" spans="1:3" x14ac:dyDescent="0.25">
      <c r="A716">
        <f>ROUNDUP((ROW(C716)-1)/21,0)</f>
        <v>35</v>
      </c>
      <c r="B716" t="s">
        <v>202</v>
      </c>
      <c r="C716" t="str">
        <f t="shared" ref="C716:C737" si="68">B716</f>
        <v>{</v>
      </c>
    </row>
    <row r="717" spans="1:3" x14ac:dyDescent="0.25">
      <c r="A717">
        <f t="shared" ref="A717:A757" si="69">ROUNDUP((ROW(C717)-1)/21,0)</f>
        <v>35</v>
      </c>
      <c r="B717" t="s">
        <v>207</v>
      </c>
      <c r="C717" t="str">
        <f>CONCATENATE(B717,A717,",")</f>
        <v>"shop_id": 35,</v>
      </c>
    </row>
    <row r="718" spans="1:3" x14ac:dyDescent="0.25">
      <c r="A718">
        <f t="shared" si="69"/>
        <v>35</v>
      </c>
      <c r="B718" t="s">
        <v>313</v>
      </c>
      <c r="C718" t="str">
        <f>CONCATENATE(B718,"""",VLOOKUP(A718,Sheet1!A:AC,2,FALSE),""",")</f>
        <v>"category_id": "PAS",</v>
      </c>
    </row>
    <row r="719" spans="1:3" x14ac:dyDescent="0.25">
      <c r="A719">
        <f t="shared" si="69"/>
        <v>35</v>
      </c>
      <c r="B719" t="s">
        <v>409</v>
      </c>
      <c r="C719" t="str">
        <f>CONCATENATE(B719,VLOOKUP(A719,Sheet1!A:AC,6,FALSE),""",")</f>
        <v>"image_en": "/res/media/app/shop/standardchartered-bank.jpg",</v>
      </c>
    </row>
    <row r="720" spans="1:3" x14ac:dyDescent="0.25">
      <c r="A720">
        <f t="shared" si="69"/>
        <v>35</v>
      </c>
      <c r="B720" t="s">
        <v>410</v>
      </c>
      <c r="C720" t="str">
        <f>CONCATENATE(B720,VLOOKUP(A720,Sheet1!A:AC,6,FALSE),""",")</f>
        <v>"image_tc": "/res/media/app/shop/standardchartered-bank.jpg",</v>
      </c>
    </row>
    <row r="721" spans="1:3" x14ac:dyDescent="0.25">
      <c r="A721">
        <f t="shared" si="69"/>
        <v>35</v>
      </c>
      <c r="B721" t="s">
        <v>411</v>
      </c>
      <c r="C721" t="str">
        <f>CONCATENATE(B721,VLOOKUP(A721,Sheet1!A:AC,6,FALSE),""",")</f>
        <v>"image_sc": "/res/media/app/shop/standardchartered-bank.jpg",</v>
      </c>
    </row>
    <row r="722" spans="1:3" x14ac:dyDescent="0.25">
      <c r="A722">
        <f t="shared" si="69"/>
        <v>35</v>
      </c>
      <c r="B722" t="s">
        <v>314</v>
      </c>
      <c r="C722" t="str">
        <f>CONCATENATE(B722,"""",VLOOKUP(A722,Sheet1!A:AC,14,FALSE),""",")</f>
        <v>"name_en": "Standard Chartered Bank (Hong Kong) Limited ",</v>
      </c>
    </row>
    <row r="723" spans="1:3" x14ac:dyDescent="0.25">
      <c r="A723">
        <f t="shared" si="69"/>
        <v>35</v>
      </c>
      <c r="B723" t="s">
        <v>315</v>
      </c>
      <c r="C723" t="str">
        <f>CONCATENATE(B723,"""",VLOOKUP(A723,Sheet1!A:AC,15,FALSE),""",")</f>
        <v>"name_tc": "渣打銀行 (香港) 有限公司",</v>
      </c>
    </row>
    <row r="724" spans="1:3" x14ac:dyDescent="0.25">
      <c r="A724">
        <f t="shared" si="69"/>
        <v>35</v>
      </c>
      <c r="B724" t="s">
        <v>316</v>
      </c>
      <c r="C724" t="str">
        <f>CONCATENATE(B724,"""",VLOOKUP(A724,Sheet1!A:AC,16,FALSE),""",")</f>
        <v>"name_sc": "渣打银行 (香港) 有限公司",</v>
      </c>
    </row>
    <row r="725" spans="1:3" x14ac:dyDescent="0.25">
      <c r="A725">
        <f t="shared" si="69"/>
        <v>35</v>
      </c>
      <c r="B725" t="s">
        <v>317</v>
      </c>
      <c r="C725" t="str">
        <f>CONCATENATE(B725,"""",VLOOKUP(A725,Sheet1!A:AC,18,FALSE),""",")</f>
        <v>"location_en": "Arrival Concourse, Exit A",</v>
      </c>
    </row>
    <row r="726" spans="1:3" x14ac:dyDescent="0.25">
      <c r="A726">
        <f t="shared" si="69"/>
        <v>35</v>
      </c>
      <c r="B726" t="s">
        <v>318</v>
      </c>
      <c r="C726" t="str">
        <f>CONCATENATE(B726,"""",VLOOKUP(A726,Sheet1!A:AC,19,FALSE),""",")</f>
        <v>"location_tc": "抵港大堂 A 出口",</v>
      </c>
    </row>
    <row r="727" spans="1:3" x14ac:dyDescent="0.25">
      <c r="A727">
        <f t="shared" si="69"/>
        <v>35</v>
      </c>
      <c r="B727" t="s">
        <v>319</v>
      </c>
      <c r="C727" t="str">
        <f>CONCATENATE(B727,"""",VLOOKUP(A727,Sheet1!A:AC,20,FALSE),""",")</f>
        <v>"location_sc": "抵港大堂 A 出口",</v>
      </c>
    </row>
    <row r="728" spans="1:3" x14ac:dyDescent="0.25">
      <c r="A728">
        <f t="shared" si="69"/>
        <v>35</v>
      </c>
      <c r="B728" t="s">
        <v>441</v>
      </c>
      <c r="C728" s="2" t="str">
        <f>CONCATENATE(B728,"""",IFERROR(SUBSTITUTE(VLOOKUP(A728,Sheet1!A:AC,21,FALSE),CHAR(10),";"),VLOOKUP(A728,Sheet1!A:AC,21,FALSE)),""",")</f>
        <v>"business_hour_en": "Mon-Fri: 09:00-17:00;Sat: 09:00-13:00;(Closed on Sunday &amp; Public Holidays)",</v>
      </c>
    </row>
    <row r="729" spans="1:3" x14ac:dyDescent="0.25">
      <c r="A729">
        <f t="shared" si="69"/>
        <v>35</v>
      </c>
      <c r="B729" t="s">
        <v>442</v>
      </c>
      <c r="C729" s="2" t="str">
        <f>CONCATENATE(B729,"""",IFERROR(SUBSTITUTE(VLOOKUP(A729,Sheet1!A:AC,22,FALSE),CHAR(10),";"),VLOOKUP(A729,Sheet1!A:AC,22,FALSE)),""",")</f>
        <v>"business_hour_tc": "星期一至五: 09:00-17:00;星期六: 09:00-13:00;(星期日及公眾假期休息)",</v>
      </c>
    </row>
    <row r="730" spans="1:3" x14ac:dyDescent="0.25">
      <c r="A730">
        <f t="shared" si="69"/>
        <v>35</v>
      </c>
      <c r="B730" t="s">
        <v>443</v>
      </c>
      <c r="C730" s="2" t="str">
        <f>CONCATENATE(B730,"""",IFERROR(SUBSTITUTE(VLOOKUP(A730,Sheet1!A:AC,23,FALSE),CHAR(10),";"),VLOOKUP(A730,Sheet1!A:AC,23,FALSE)),""",")</f>
        <v>"business_hour_sc": "星期一至五: 09:00-17:00;星期六: 09:00-13:00;(星期日及公众假期休息)",</v>
      </c>
    </row>
    <row r="731" spans="1:3" x14ac:dyDescent="0.25">
      <c r="A731">
        <f t="shared" si="69"/>
        <v>35</v>
      </c>
      <c r="B731" t="s">
        <v>385</v>
      </c>
      <c r="C731" t="str">
        <f>CONCATENATE(B731,"""",VLOOKUP(A731,Sheet1!A:AC,17,FALSE),""",")</f>
        <v>"tel": "2541-0494",</v>
      </c>
    </row>
    <row r="732" spans="1:3" x14ac:dyDescent="0.25">
      <c r="A732">
        <f t="shared" si="69"/>
        <v>35</v>
      </c>
      <c r="B732" t="s">
        <v>320</v>
      </c>
      <c r="C732" t="str">
        <f>CONCATENATE(B732,"""",Sheet1!$AA$2,": ",VLOOKUP(A732,Sheet1!A:AC,27,FALSE),IF(VLOOKUP(A732,Sheet1!A:AC,24,FALSE)="","","\n\n"),VLOOKUP(A732,Sheet1!A:AC,24,FALSE),""",")</f>
        <v>"content_en": "Accept Cash Coupon: N\n\nServices: Priority Banking, Personal Banking, Digital Teller, Self-Service Banking.",</v>
      </c>
    </row>
    <row r="733" spans="1:3" x14ac:dyDescent="0.25">
      <c r="A733">
        <f t="shared" si="69"/>
        <v>35</v>
      </c>
      <c r="B733" t="s">
        <v>321</v>
      </c>
      <c r="C733" t="str">
        <f>CONCATENATE(B733,"""",Sheet1!$AB$2,": ",VLOOKUP(A733,Sheet1!A:AC,28,FALSE),IF(VLOOKUP(A733,Sheet1!A:AC,25,FALSE)="","","\n\n"),VLOOKUP(A733,Sheet1!A:AC,25,FALSE),""",")</f>
        <v>"content_tc": "接受現金券: 不接受\n\n服務 : 優先理財, 個人理財, 數碼櫃位, 自助理財",</v>
      </c>
    </row>
    <row r="734" spans="1:3" x14ac:dyDescent="0.25">
      <c r="A734">
        <f t="shared" si="69"/>
        <v>35</v>
      </c>
      <c r="B734" t="s">
        <v>322</v>
      </c>
      <c r="C734" t="str">
        <f>CONCATENATE(B734,"""",Sheet1!$AC$2,": ",VLOOKUP(A734,Sheet1!A:AC,29,FALSE),IF(VLOOKUP(A734,Sheet1!A:AC,26,FALSE)="","","\n\n"),VLOOKUP(A734,Sheet1!A:AC,26,FALSE),""",")</f>
        <v>"content_sc": "接受现金券: 不接受\n\n服务：优先理财, 个人理财, 数码柜位, 自助理财",</v>
      </c>
    </row>
    <row r="735" spans="1:3" x14ac:dyDescent="0.25">
      <c r="A735">
        <f t="shared" si="69"/>
        <v>35</v>
      </c>
      <c r="B735" t="s">
        <v>203</v>
      </c>
      <c r="C735" t="str">
        <f t="shared" ref="C735" si="70">B735</f>
        <v>"is_new": false</v>
      </c>
    </row>
    <row r="736" spans="1:3" x14ac:dyDescent="0.25">
      <c r="A736">
        <f t="shared" si="69"/>
        <v>35</v>
      </c>
      <c r="B736" t="s">
        <v>204</v>
      </c>
      <c r="C736" t="str">
        <f>IF(C737="","}",B736)</f>
        <v>},</v>
      </c>
    </row>
    <row r="737" spans="1:3" x14ac:dyDescent="0.25">
      <c r="A737">
        <f t="shared" si="69"/>
        <v>36</v>
      </c>
      <c r="B737" t="s">
        <v>202</v>
      </c>
      <c r="C737" t="str">
        <f t="shared" si="68"/>
        <v>{</v>
      </c>
    </row>
    <row r="738" spans="1:3" x14ac:dyDescent="0.25">
      <c r="A738">
        <f t="shared" si="69"/>
        <v>36</v>
      </c>
      <c r="B738" t="s">
        <v>207</v>
      </c>
      <c r="C738" t="str">
        <f>CONCATENATE(B738,A738,",")</f>
        <v>"shop_id": 36,</v>
      </c>
    </row>
    <row r="739" spans="1:3" x14ac:dyDescent="0.25">
      <c r="A739">
        <f t="shared" si="69"/>
        <v>36</v>
      </c>
      <c r="B739" t="s">
        <v>313</v>
      </c>
      <c r="C739" t="str">
        <f>CONCATENATE(B739,"""",VLOOKUP(A739,Sheet1!A:AC,2,FALSE),""",")</f>
        <v>"category_id": "FNB",</v>
      </c>
    </row>
    <row r="740" spans="1:3" x14ac:dyDescent="0.25">
      <c r="A740">
        <f t="shared" si="69"/>
        <v>36</v>
      </c>
      <c r="B740" t="s">
        <v>409</v>
      </c>
      <c r="C740" t="str">
        <f>CONCATENATE(B740,VLOOKUP(A740,Sheet1!A:AC,6,FALSE),""",")</f>
        <v>"image_en": "/res/media/app/shop/starbucks.jpg",</v>
      </c>
    </row>
    <row r="741" spans="1:3" x14ac:dyDescent="0.25">
      <c r="A741">
        <f t="shared" si="69"/>
        <v>36</v>
      </c>
      <c r="B741" t="s">
        <v>410</v>
      </c>
      <c r="C741" t="str">
        <f>CONCATENATE(B741,VLOOKUP(A741,Sheet1!A:AC,6,FALSE),""",")</f>
        <v>"image_tc": "/res/media/app/shop/starbucks.jpg",</v>
      </c>
    </row>
    <row r="742" spans="1:3" x14ac:dyDescent="0.25">
      <c r="A742">
        <f t="shared" si="69"/>
        <v>36</v>
      </c>
      <c r="B742" t="s">
        <v>411</v>
      </c>
      <c r="C742" t="str">
        <f>CONCATENATE(B742,VLOOKUP(A742,Sheet1!A:AC,6,FALSE),""",")</f>
        <v>"image_sc": "/res/media/app/shop/starbucks.jpg",</v>
      </c>
    </row>
    <row r="743" spans="1:3" x14ac:dyDescent="0.25">
      <c r="A743">
        <f t="shared" si="69"/>
        <v>36</v>
      </c>
      <c r="B743" t="s">
        <v>314</v>
      </c>
      <c r="C743" t="str">
        <f>CONCATENATE(B743,"""",VLOOKUP(A743,Sheet1!A:AC,14,FALSE),""",")</f>
        <v>"name_en": "Starbucks Coffee",</v>
      </c>
    </row>
    <row r="744" spans="1:3" x14ac:dyDescent="0.25">
      <c r="A744">
        <f t="shared" si="69"/>
        <v>36</v>
      </c>
      <c r="B744" t="s">
        <v>315</v>
      </c>
      <c r="C744" t="str">
        <f>CONCATENATE(B744,"""",VLOOKUP(A744,Sheet1!A:AC,15,FALSE),""",")</f>
        <v>"name_tc": "星巴克",</v>
      </c>
    </row>
    <row r="745" spans="1:3" x14ac:dyDescent="0.25">
      <c r="A745">
        <f t="shared" si="69"/>
        <v>36</v>
      </c>
      <c r="B745" t="s">
        <v>316</v>
      </c>
      <c r="C745" t="str">
        <f>CONCATENATE(B745,"""",VLOOKUP(A745,Sheet1!A:AC,16,FALSE),""",")</f>
        <v>"name_sc": "星巴克",</v>
      </c>
    </row>
    <row r="746" spans="1:3" x14ac:dyDescent="0.25">
      <c r="A746">
        <f t="shared" si="69"/>
        <v>36</v>
      </c>
      <c r="B746" t="s">
        <v>317</v>
      </c>
      <c r="C746" t="str">
        <f>CONCATENATE(B746,"""",VLOOKUP(A746,Sheet1!A:AC,18,FALSE),""",")</f>
        <v>"location_en": "Ticketing Concourse",</v>
      </c>
    </row>
    <row r="747" spans="1:3" x14ac:dyDescent="0.25">
      <c r="A747">
        <f t="shared" si="69"/>
        <v>36</v>
      </c>
      <c r="B747" t="s">
        <v>318</v>
      </c>
      <c r="C747" t="str">
        <f>CONCATENATE(B747,"""",VLOOKUP(A747,Sheet1!A:AC,19,FALSE),""",")</f>
        <v>"location_tc": "售票大堂",</v>
      </c>
    </row>
    <row r="748" spans="1:3" x14ac:dyDescent="0.25">
      <c r="A748">
        <f t="shared" si="69"/>
        <v>36</v>
      </c>
      <c r="B748" t="s">
        <v>319</v>
      </c>
      <c r="C748" t="str">
        <f>CONCATENATE(B748,"""",VLOOKUP(A748,Sheet1!A:AC,20,FALSE),""",")</f>
        <v>"location_sc": "售票大堂",</v>
      </c>
    </row>
    <row r="749" spans="1:3" x14ac:dyDescent="0.25">
      <c r="A749">
        <f t="shared" si="69"/>
        <v>36</v>
      </c>
      <c r="B749" t="s">
        <v>441</v>
      </c>
      <c r="C749" s="2" t="str">
        <f>CONCATENATE(B749,"""",IFERROR(SUBSTITUTE(VLOOKUP(A749,Sheet1!A:AC,21,FALSE),CHAR(10),";"),VLOOKUP(A749,Sheet1!A:AC,21,FALSE)),""",")</f>
        <v>"business_hour_en": "06:30-21:00",</v>
      </c>
    </row>
    <row r="750" spans="1:3" x14ac:dyDescent="0.25">
      <c r="A750">
        <f t="shared" si="69"/>
        <v>36</v>
      </c>
      <c r="B750" t="s">
        <v>442</v>
      </c>
      <c r="C750" s="2" t="str">
        <f>CONCATENATE(B750,"""",IFERROR(SUBSTITUTE(VLOOKUP(A750,Sheet1!A:AC,22,FALSE),CHAR(10),";"),VLOOKUP(A750,Sheet1!A:AC,22,FALSE)),""",")</f>
        <v>"business_hour_tc": "06:30-21:00",</v>
      </c>
    </row>
    <row r="751" spans="1:3" x14ac:dyDescent="0.25">
      <c r="A751">
        <f t="shared" si="69"/>
        <v>36</v>
      </c>
      <c r="B751" t="s">
        <v>443</v>
      </c>
      <c r="C751" s="2" t="str">
        <f>CONCATENATE(B751,"""",IFERROR(SUBSTITUTE(VLOOKUP(A751,Sheet1!A:AC,23,FALSE),CHAR(10),";"),VLOOKUP(A751,Sheet1!A:AC,23,FALSE)),""",")</f>
        <v>"business_hour_sc": "06:30-21:00",</v>
      </c>
    </row>
    <row r="752" spans="1:3" x14ac:dyDescent="0.25">
      <c r="A752">
        <f t="shared" si="69"/>
        <v>36</v>
      </c>
      <c r="B752" t="s">
        <v>385</v>
      </c>
      <c r="C752" t="str">
        <f>CONCATENATE(B752,"""",VLOOKUP(A752,Sheet1!A:AC,17,FALSE),""",")</f>
        <v>"tel": "2726-1622",</v>
      </c>
    </row>
    <row r="753" spans="1:3" x14ac:dyDescent="0.25">
      <c r="A753">
        <f t="shared" si="69"/>
        <v>36</v>
      </c>
      <c r="B753" t="s">
        <v>320</v>
      </c>
      <c r="C753" t="str">
        <f>CONCATENATE(B753,"""",Sheet1!$AA$2,": ",VLOOKUP(A753,Sheet1!A:AC,27,FALSE),IF(VLOOKUP(A753,Sheet1!A:AC,24,FALSE)="","","\n\n"),VLOOKUP(A753,Sheet1!A:AC,24,FALSE),""",")</f>
        <v>"content_en": "Accept Cash Coupon: Y\n\nWe bring the unique Starbucks Experience to life for every customer through every cup in a cozy ambience.",</v>
      </c>
    </row>
    <row r="754" spans="1:3" x14ac:dyDescent="0.25">
      <c r="A754">
        <f t="shared" si="69"/>
        <v>36</v>
      </c>
      <c r="B754" t="s">
        <v>321</v>
      </c>
      <c r="C754" t="str">
        <f>CONCATENATE(B754,"""",Sheet1!$AB$2,": ",VLOOKUP(A754,Sheet1!A:AC,28,FALSE),IF(VLOOKUP(A754,Sheet1!A:AC,25,FALSE)="","","\n\n"),VLOOKUP(A754,Sheet1!A:AC,25,FALSE),""",")</f>
        <v>"content_tc": "接受現金券: 接受\n\n星巴克致力讓您在舒適環境下享受獨特的星巴克體驗。",</v>
      </c>
    </row>
    <row r="755" spans="1:3" x14ac:dyDescent="0.25">
      <c r="A755">
        <f t="shared" si="69"/>
        <v>36</v>
      </c>
      <c r="B755" t="s">
        <v>322</v>
      </c>
      <c r="C755" t="str">
        <f>CONCATENATE(B755,"""",Sheet1!$AC$2,": ",VLOOKUP(A755,Sheet1!A:AC,29,FALSE),IF(VLOOKUP(A755,Sheet1!A:AC,26,FALSE)="","","\n\n"),VLOOKUP(A755,Sheet1!A:AC,26,FALSE),""",")</f>
        <v>"content_sc": "接受现金券: 接受\n\n星巴克致力让您在舒适环境下享受独特的星巴克体验。",</v>
      </c>
    </row>
    <row r="756" spans="1:3" x14ac:dyDescent="0.25">
      <c r="A756">
        <f t="shared" si="69"/>
        <v>36</v>
      </c>
      <c r="B756" t="s">
        <v>203</v>
      </c>
      <c r="C756" t="str">
        <f t="shared" ref="C756" si="71">B756</f>
        <v>"is_new": false</v>
      </c>
    </row>
    <row r="757" spans="1:3" x14ac:dyDescent="0.25">
      <c r="A757">
        <f t="shared" si="69"/>
        <v>36</v>
      </c>
      <c r="B757" t="s">
        <v>204</v>
      </c>
      <c r="C757" t="str">
        <f>IF(C758="","}",B757)</f>
        <v>},</v>
      </c>
    </row>
    <row r="758" spans="1:3" x14ac:dyDescent="0.25">
      <c r="A758">
        <f>ROUNDUP((ROW(C758)-1)/21,0)</f>
        <v>37</v>
      </c>
      <c r="B758" t="s">
        <v>202</v>
      </c>
      <c r="C758" t="str">
        <f t="shared" ref="C758:C779" si="72">B758</f>
        <v>{</v>
      </c>
    </row>
    <row r="759" spans="1:3" x14ac:dyDescent="0.25">
      <c r="A759">
        <f t="shared" ref="A759:A799" si="73">ROUNDUP((ROW(C759)-1)/21,0)</f>
        <v>37</v>
      </c>
      <c r="B759" t="s">
        <v>207</v>
      </c>
      <c r="C759" t="str">
        <f>CONCATENATE(B759,A759,",")</f>
        <v>"shop_id": 37,</v>
      </c>
    </row>
    <row r="760" spans="1:3" x14ac:dyDescent="0.25">
      <c r="A760">
        <f t="shared" si="73"/>
        <v>37</v>
      </c>
      <c r="B760" t="s">
        <v>313</v>
      </c>
      <c r="C760" t="str">
        <f>CONCATENATE(B760,"""",VLOOKUP(A760,Sheet1!A:AC,2,FALSE),""",")</f>
        <v>"category_id": "SHO",</v>
      </c>
    </row>
    <row r="761" spans="1:3" x14ac:dyDescent="0.25">
      <c r="A761">
        <f t="shared" si="73"/>
        <v>37</v>
      </c>
      <c r="B761" t="s">
        <v>409</v>
      </c>
      <c r="C761" t="str">
        <f>CONCATENATE(B761,VLOOKUP(A761,Sheet1!A:AC,6,FALSE),""",")</f>
        <v>"image_en": "/res/media/app/shop/sunglass-hut.jpg",</v>
      </c>
    </row>
    <row r="762" spans="1:3" x14ac:dyDescent="0.25">
      <c r="A762">
        <f t="shared" si="73"/>
        <v>37</v>
      </c>
      <c r="B762" t="s">
        <v>410</v>
      </c>
      <c r="C762" t="str">
        <f>CONCATENATE(B762,VLOOKUP(A762,Sheet1!A:AC,6,FALSE),""",")</f>
        <v>"image_tc": "/res/media/app/shop/sunglass-hut.jpg",</v>
      </c>
    </row>
    <row r="763" spans="1:3" x14ac:dyDescent="0.25">
      <c r="A763">
        <f t="shared" si="73"/>
        <v>37</v>
      </c>
      <c r="B763" t="s">
        <v>411</v>
      </c>
      <c r="C763" t="str">
        <f>CONCATENATE(B763,VLOOKUP(A763,Sheet1!A:AC,6,FALSE),""",")</f>
        <v>"image_sc": "/res/media/app/shop/sunglass-hut.jpg",</v>
      </c>
    </row>
    <row r="764" spans="1:3" x14ac:dyDescent="0.25">
      <c r="A764">
        <f t="shared" si="73"/>
        <v>37</v>
      </c>
      <c r="B764" t="s">
        <v>314</v>
      </c>
      <c r="C764" t="str">
        <f>CONCATENATE(B764,"""",VLOOKUP(A764,Sheet1!A:AC,14,FALSE),""",")</f>
        <v>"name_en": "Sunglass Hut",</v>
      </c>
    </row>
    <row r="765" spans="1:3" x14ac:dyDescent="0.25">
      <c r="A765">
        <f t="shared" si="73"/>
        <v>37</v>
      </c>
      <c r="B765" t="s">
        <v>315</v>
      </c>
      <c r="C765" t="str">
        <f>CONCATENATE(B765,"""",VLOOKUP(A765,Sheet1!A:AC,15,FALSE),""",")</f>
        <v>"name_tc": "Sunglass Hut",</v>
      </c>
    </row>
    <row r="766" spans="1:3" x14ac:dyDescent="0.25">
      <c r="A766">
        <f t="shared" si="73"/>
        <v>37</v>
      </c>
      <c r="B766" t="s">
        <v>316</v>
      </c>
      <c r="C766" t="str">
        <f>CONCATENATE(B766,"""",VLOOKUP(A766,Sheet1!A:AC,16,FALSE),""",")</f>
        <v>"name_sc": "Sunglass Hut",</v>
      </c>
    </row>
    <row r="767" spans="1:3" x14ac:dyDescent="0.25">
      <c r="A767">
        <f t="shared" si="73"/>
        <v>37</v>
      </c>
      <c r="B767" t="s">
        <v>317</v>
      </c>
      <c r="C767" t="str">
        <f>CONCATENATE(B767,"""",VLOOKUP(A767,Sheet1!A:AC,18,FALSE),""",")</f>
        <v>"location_en": "Ticketing Concourse",</v>
      </c>
    </row>
    <row r="768" spans="1:3" x14ac:dyDescent="0.25">
      <c r="A768">
        <f t="shared" si="73"/>
        <v>37</v>
      </c>
      <c r="B768" t="s">
        <v>318</v>
      </c>
      <c r="C768" t="str">
        <f>CONCATENATE(B768,"""",VLOOKUP(A768,Sheet1!A:AC,19,FALSE),""",")</f>
        <v>"location_tc": "售票大堂",</v>
      </c>
    </row>
    <row r="769" spans="1:3" x14ac:dyDescent="0.25">
      <c r="A769">
        <f t="shared" si="73"/>
        <v>37</v>
      </c>
      <c r="B769" t="s">
        <v>319</v>
      </c>
      <c r="C769" t="str">
        <f>CONCATENATE(B769,"""",VLOOKUP(A769,Sheet1!A:AC,20,FALSE),""",")</f>
        <v>"location_sc": "售票大堂",</v>
      </c>
    </row>
    <row r="770" spans="1:3" x14ac:dyDescent="0.25">
      <c r="A770">
        <f t="shared" si="73"/>
        <v>37</v>
      </c>
      <c r="B770" t="s">
        <v>441</v>
      </c>
      <c r="C770" s="2" t="str">
        <f>CONCATENATE(B770,"""",IFERROR(SUBSTITUTE(VLOOKUP(A770,Sheet1!A:AC,21,FALSE),CHAR(10),";"),VLOOKUP(A770,Sheet1!A:AC,21,FALSE)),""",")</f>
        <v>"business_hour_en": "09:00-22:00",</v>
      </c>
    </row>
    <row r="771" spans="1:3" x14ac:dyDescent="0.25">
      <c r="A771">
        <f t="shared" si="73"/>
        <v>37</v>
      </c>
      <c r="B771" t="s">
        <v>442</v>
      </c>
      <c r="C771" s="2" t="str">
        <f>CONCATENATE(B771,"""",IFERROR(SUBSTITUTE(VLOOKUP(A771,Sheet1!A:AC,22,FALSE),CHAR(10),";"),VLOOKUP(A771,Sheet1!A:AC,22,FALSE)),""",")</f>
        <v>"business_hour_tc": "09:00-22:00",</v>
      </c>
    </row>
    <row r="772" spans="1:3" x14ac:dyDescent="0.25">
      <c r="A772">
        <f t="shared" si="73"/>
        <v>37</v>
      </c>
      <c r="B772" t="s">
        <v>443</v>
      </c>
      <c r="C772" s="2" t="str">
        <f>CONCATENATE(B772,"""",IFERROR(SUBSTITUTE(VLOOKUP(A772,Sheet1!A:AC,23,FALSE),CHAR(10),";"),VLOOKUP(A772,Sheet1!A:AC,23,FALSE)),""",")</f>
        <v>"business_hour_sc": "09:00-22:00",</v>
      </c>
    </row>
    <row r="773" spans="1:3" x14ac:dyDescent="0.25">
      <c r="A773">
        <f t="shared" si="73"/>
        <v>37</v>
      </c>
      <c r="B773" t="s">
        <v>385</v>
      </c>
      <c r="C773" t="str">
        <f>CONCATENATE(B773,"""",VLOOKUP(A773,Sheet1!A:AC,17,FALSE),""",")</f>
        <v>"tel": "2114-1630",</v>
      </c>
    </row>
    <row r="774" spans="1:3" x14ac:dyDescent="0.25">
      <c r="A774">
        <f t="shared" si="73"/>
        <v>37</v>
      </c>
      <c r="B774" t="s">
        <v>320</v>
      </c>
      <c r="C774" t="str">
        <f>CONCATENATE(B774,"""",Sheet1!$AA$2,": ",VLOOKUP(A774,Sheet1!A:AC,27,FALSE),IF(VLOOKUP(A774,Sheet1!A:AC,24,FALSE)="","","\n\n"),VLOOKUP(A774,Sheet1!A:AC,24,FALSE),""",")</f>
        <v>"content_en": "Accept Cash Coupon: Y\n\nDiscover the best offer of sunglasses fashion brands such as Ray Ban, Persol, Oakley for men, women and kids.",</v>
      </c>
    </row>
    <row r="775" spans="1:3" x14ac:dyDescent="0.25">
      <c r="A775">
        <f t="shared" si="73"/>
        <v>37</v>
      </c>
      <c r="B775" t="s">
        <v>321</v>
      </c>
      <c r="C775" t="str">
        <f>CONCATENATE(B775,"""",Sheet1!$AB$2,": ",VLOOKUP(A775,Sheet1!A:AC,28,FALSE),IF(VLOOKUP(A775,Sheet1!A:AC,25,FALSE)="","","\n\n"),VLOOKUP(A775,Sheet1!A:AC,25,FALSE),""",")</f>
        <v>"content_tc": "接受現金券: 接受\n\n提供太陽眼鏡零售，致力打造多彩，有趣，真我的時尚體驗",</v>
      </c>
    </row>
    <row r="776" spans="1:3" x14ac:dyDescent="0.25">
      <c r="A776">
        <f t="shared" si="73"/>
        <v>37</v>
      </c>
      <c r="B776" t="s">
        <v>322</v>
      </c>
      <c r="C776" t="str">
        <f>CONCATENATE(B776,"""",Sheet1!$AC$2,": ",VLOOKUP(A776,Sheet1!A:AC,29,FALSE),IF(VLOOKUP(A776,Sheet1!A:AC,26,FALSE)="","","\n\n"),VLOOKUP(A776,Sheet1!A:AC,26,FALSE),""",")</f>
        <v>"content_sc": "接受现金券: 接受\n\n提供太阳眼镜零售，致力打造多彩，有趣，真我的时尚体验",</v>
      </c>
    </row>
    <row r="777" spans="1:3" x14ac:dyDescent="0.25">
      <c r="A777">
        <f t="shared" si="73"/>
        <v>37</v>
      </c>
      <c r="B777" t="s">
        <v>203</v>
      </c>
      <c r="C777" t="str">
        <f t="shared" ref="C777" si="74">B777</f>
        <v>"is_new": false</v>
      </c>
    </row>
    <row r="778" spans="1:3" x14ac:dyDescent="0.25">
      <c r="A778">
        <f t="shared" si="73"/>
        <v>37</v>
      </c>
      <c r="B778" t="s">
        <v>204</v>
      </c>
      <c r="C778" t="str">
        <f>IF(C779="","}",B778)</f>
        <v>},</v>
      </c>
    </row>
    <row r="779" spans="1:3" x14ac:dyDescent="0.25">
      <c r="A779">
        <f t="shared" si="73"/>
        <v>38</v>
      </c>
      <c r="B779" t="s">
        <v>202</v>
      </c>
      <c r="C779" t="str">
        <f t="shared" si="72"/>
        <v>{</v>
      </c>
    </row>
    <row r="780" spans="1:3" x14ac:dyDescent="0.25">
      <c r="A780">
        <f t="shared" si="73"/>
        <v>38</v>
      </c>
      <c r="B780" t="s">
        <v>207</v>
      </c>
      <c r="C780" t="str">
        <f>CONCATENATE(B780,A780,",")</f>
        <v>"shop_id": 38,</v>
      </c>
    </row>
    <row r="781" spans="1:3" x14ac:dyDescent="0.25">
      <c r="A781">
        <f t="shared" si="73"/>
        <v>38</v>
      </c>
      <c r="B781" t="s">
        <v>313</v>
      </c>
      <c r="C781" t="str">
        <f>CONCATENATE(B781,"""",VLOOKUP(A781,Sheet1!A:AC,2,FALSE),""",")</f>
        <v>"category_id": "PAS",</v>
      </c>
    </row>
    <row r="782" spans="1:3" x14ac:dyDescent="0.25">
      <c r="A782">
        <f t="shared" si="73"/>
        <v>38</v>
      </c>
      <c r="B782" t="s">
        <v>409</v>
      </c>
      <c r="C782" t="str">
        <f>CONCATENATE(B782,VLOOKUP(A782,Sheet1!A:AC,6,FALSE),""",")</f>
        <v>"image_en": "/res/media/app/shop/SF-express.jpg",</v>
      </c>
    </row>
    <row r="783" spans="1:3" x14ac:dyDescent="0.25">
      <c r="A783">
        <f t="shared" si="73"/>
        <v>38</v>
      </c>
      <c r="B783" t="s">
        <v>410</v>
      </c>
      <c r="C783" t="str">
        <f>CONCATENATE(B783,VLOOKUP(A783,Sheet1!A:AC,6,FALSE),""",")</f>
        <v>"image_tc": "/res/media/app/shop/SF-express.jpg",</v>
      </c>
    </row>
    <row r="784" spans="1:3" x14ac:dyDescent="0.25">
      <c r="A784">
        <f t="shared" si="73"/>
        <v>38</v>
      </c>
      <c r="B784" t="s">
        <v>411</v>
      </c>
      <c r="C784" t="str">
        <f>CONCATENATE(B784,VLOOKUP(A784,Sheet1!A:AC,6,FALSE),""",")</f>
        <v>"image_sc": "/res/media/app/shop/SF-express.jpg",</v>
      </c>
    </row>
    <row r="785" spans="1:3" x14ac:dyDescent="0.25">
      <c r="A785">
        <f t="shared" si="73"/>
        <v>38</v>
      </c>
      <c r="B785" t="s">
        <v>314</v>
      </c>
      <c r="C785" t="str">
        <f>CONCATENATE(B785,"""",VLOOKUP(A785,Sheet1!A:AC,14,FALSE),""",")</f>
        <v>"name_en": "S.F. Express ",</v>
      </c>
    </row>
    <row r="786" spans="1:3" x14ac:dyDescent="0.25">
      <c r="A786">
        <f t="shared" si="73"/>
        <v>38</v>
      </c>
      <c r="B786" t="s">
        <v>315</v>
      </c>
      <c r="C786" t="str">
        <f>CONCATENATE(B786,"""",VLOOKUP(A786,Sheet1!A:AC,15,FALSE),""",")</f>
        <v>"name_tc": "順豐速運",</v>
      </c>
    </row>
    <row r="787" spans="1:3" x14ac:dyDescent="0.25">
      <c r="A787">
        <f t="shared" si="73"/>
        <v>38</v>
      </c>
      <c r="B787" t="s">
        <v>316</v>
      </c>
      <c r="C787" t="str">
        <f>CONCATENATE(B787,"""",VLOOKUP(A787,Sheet1!A:AC,16,FALSE),""",")</f>
        <v>"name_sc": "顺丰速运",</v>
      </c>
    </row>
    <row r="788" spans="1:3" x14ac:dyDescent="0.25">
      <c r="A788">
        <f t="shared" si="73"/>
        <v>38</v>
      </c>
      <c r="B788" t="s">
        <v>317</v>
      </c>
      <c r="C788" t="str">
        <f>CONCATENATE(B788,"""",VLOOKUP(A788,Sheet1!A:AC,18,FALSE),""",")</f>
        <v>"location_en": "Ticketing Concourse",</v>
      </c>
    </row>
    <row r="789" spans="1:3" x14ac:dyDescent="0.25">
      <c r="A789">
        <f t="shared" si="73"/>
        <v>38</v>
      </c>
      <c r="B789" t="s">
        <v>318</v>
      </c>
      <c r="C789" t="str">
        <f>CONCATENATE(B789,"""",VLOOKUP(A789,Sheet1!A:AC,19,FALSE),""",")</f>
        <v>"location_tc": "售票大堂",</v>
      </c>
    </row>
    <row r="790" spans="1:3" x14ac:dyDescent="0.25">
      <c r="A790">
        <f t="shared" si="73"/>
        <v>38</v>
      </c>
      <c r="B790" t="s">
        <v>319</v>
      </c>
      <c r="C790" t="str">
        <f>CONCATENATE(B790,"""",VLOOKUP(A790,Sheet1!A:AC,20,FALSE),""",")</f>
        <v>"location_sc": "售票大堂",</v>
      </c>
    </row>
    <row r="791" spans="1:3" x14ac:dyDescent="0.25">
      <c r="A791">
        <f t="shared" si="73"/>
        <v>38</v>
      </c>
      <c r="B791" t="s">
        <v>441</v>
      </c>
      <c r="C791" s="2" t="str">
        <f>CONCATENATE(B791,"""",IFERROR(SUBSTITUTE(VLOOKUP(A791,Sheet1!A:AC,21,FALSE),CHAR(10),";"),VLOOKUP(A791,Sheet1!A:AC,21,FALSE)),""",")</f>
        <v>"business_hour_en": "08:00-22:00",</v>
      </c>
    </row>
    <row r="792" spans="1:3" x14ac:dyDescent="0.25">
      <c r="A792">
        <f t="shared" si="73"/>
        <v>38</v>
      </c>
      <c r="B792" t="s">
        <v>442</v>
      </c>
      <c r="C792" s="2" t="str">
        <f>CONCATENATE(B792,"""",IFERROR(SUBSTITUTE(VLOOKUP(A792,Sheet1!A:AC,22,FALSE),CHAR(10),";"),VLOOKUP(A792,Sheet1!A:AC,22,FALSE)),""",")</f>
        <v>"business_hour_tc": "08:00-22:00",</v>
      </c>
    </row>
    <row r="793" spans="1:3" x14ac:dyDescent="0.25">
      <c r="A793">
        <f t="shared" si="73"/>
        <v>38</v>
      </c>
      <c r="B793" t="s">
        <v>443</v>
      </c>
      <c r="C793" s="2" t="str">
        <f>CONCATENATE(B793,"""",IFERROR(SUBSTITUTE(VLOOKUP(A793,Sheet1!A:AC,23,FALSE),CHAR(10),";"),VLOOKUP(A793,Sheet1!A:AC,23,FALSE)),""",")</f>
        <v>"business_hour_sc": "08:00-22:00",</v>
      </c>
    </row>
    <row r="794" spans="1:3" x14ac:dyDescent="0.25">
      <c r="A794">
        <f t="shared" si="73"/>
        <v>38</v>
      </c>
      <c r="B794" t="s">
        <v>385</v>
      </c>
      <c r="C794" t="str">
        <f>CONCATENATE(B794,"""",VLOOKUP(A794,Sheet1!A:AC,17,FALSE),""",")</f>
        <v>"tel": "2729-6266",</v>
      </c>
    </row>
    <row r="795" spans="1:3" x14ac:dyDescent="0.25">
      <c r="A795">
        <f t="shared" si="73"/>
        <v>38</v>
      </c>
      <c r="B795" t="s">
        <v>320</v>
      </c>
      <c r="C795" t="str">
        <f>CONCATENATE(B795,"""",Sheet1!$AA$2,": ",VLOOKUP(A795,Sheet1!A:AC,27,FALSE),IF(VLOOKUP(A795,Sheet1!A:AC,24,FALSE)="","","\n\n"),VLOOKUP(A795,Sheet1!A:AC,24,FALSE),""",")</f>
        <v>"content_en": "Accept Cash Coupon: Y\n\nDelivery Services",</v>
      </c>
    </row>
    <row r="796" spans="1:3" x14ac:dyDescent="0.25">
      <c r="A796">
        <f t="shared" si="73"/>
        <v>38</v>
      </c>
      <c r="B796" t="s">
        <v>321</v>
      </c>
      <c r="C796" t="str">
        <f>CONCATENATE(B796,"""",Sheet1!$AB$2,": ",VLOOKUP(A796,Sheet1!A:AC,28,FALSE),IF(VLOOKUP(A796,Sheet1!A:AC,25,FALSE)="","","\n\n"),VLOOKUP(A796,Sheet1!A:AC,25,FALSE),""",")</f>
        <v>"content_tc": "接受現金券: 接受\n\n快遞服務",</v>
      </c>
    </row>
    <row r="797" spans="1:3" x14ac:dyDescent="0.25">
      <c r="A797">
        <f t="shared" si="73"/>
        <v>38</v>
      </c>
      <c r="B797" t="s">
        <v>322</v>
      </c>
      <c r="C797" t="str">
        <f>CONCATENATE(B797,"""",Sheet1!$AC$2,": ",VLOOKUP(A797,Sheet1!A:AC,29,FALSE),IF(VLOOKUP(A797,Sheet1!A:AC,26,FALSE)="","","\n\n"),VLOOKUP(A797,Sheet1!A:AC,26,FALSE),""",")</f>
        <v>"content_sc": "接受现金券: 接受\n\n快递服务",</v>
      </c>
    </row>
    <row r="798" spans="1:3" x14ac:dyDescent="0.25">
      <c r="A798">
        <f t="shared" si="73"/>
        <v>38</v>
      </c>
      <c r="B798" t="s">
        <v>203</v>
      </c>
      <c r="C798" t="str">
        <f t="shared" ref="C798" si="75">B798</f>
        <v>"is_new": false</v>
      </c>
    </row>
    <row r="799" spans="1:3" x14ac:dyDescent="0.25">
      <c r="A799">
        <f t="shared" si="73"/>
        <v>38</v>
      </c>
      <c r="B799" t="s">
        <v>204</v>
      </c>
      <c r="C799" t="str">
        <f>IF(C800="","}",B799)</f>
        <v>},</v>
      </c>
    </row>
    <row r="800" spans="1:3" x14ac:dyDescent="0.25">
      <c r="A800">
        <f>ROUNDUP((ROW(C800)-1)/21,0)</f>
        <v>39</v>
      </c>
      <c r="B800" t="s">
        <v>202</v>
      </c>
      <c r="C800" t="str">
        <f t="shared" ref="C800:C821" si="76">B800</f>
        <v>{</v>
      </c>
    </row>
    <row r="801" spans="1:3" x14ac:dyDescent="0.25">
      <c r="A801">
        <f t="shared" ref="A801:A841" si="77">ROUNDUP((ROW(C801)-1)/21,0)</f>
        <v>39</v>
      </c>
      <c r="B801" t="s">
        <v>207</v>
      </c>
      <c r="C801" t="str">
        <f>CONCATENATE(B801,A801,",")</f>
        <v>"shop_id": 39,</v>
      </c>
    </row>
    <row r="802" spans="1:3" x14ac:dyDescent="0.25">
      <c r="A802">
        <f t="shared" si="77"/>
        <v>39</v>
      </c>
      <c r="B802" t="s">
        <v>313</v>
      </c>
      <c r="C802" t="str">
        <f>CONCATENATE(B802,"""",VLOOKUP(A802,Sheet1!A:AC,2,FALSE),""",")</f>
        <v>"category_id": "FNB",</v>
      </c>
    </row>
    <row r="803" spans="1:3" x14ac:dyDescent="0.25">
      <c r="A803">
        <f t="shared" si="77"/>
        <v>39</v>
      </c>
      <c r="B803" t="s">
        <v>409</v>
      </c>
      <c r="C803" t="str">
        <f>CONCATENATE(B803,VLOOKUP(A803,Sheet1!A:AC,6,FALSE),""",")</f>
        <v>"image_en": "/res/media/app/shop/tim-ho-wan.jpg",</v>
      </c>
    </row>
    <row r="804" spans="1:3" x14ac:dyDescent="0.25">
      <c r="A804">
        <f t="shared" si="77"/>
        <v>39</v>
      </c>
      <c r="B804" t="s">
        <v>410</v>
      </c>
      <c r="C804" t="str">
        <f>CONCATENATE(B804,VLOOKUP(A804,Sheet1!A:AC,6,FALSE),""",")</f>
        <v>"image_tc": "/res/media/app/shop/tim-ho-wan.jpg",</v>
      </c>
    </row>
    <row r="805" spans="1:3" x14ac:dyDescent="0.25">
      <c r="A805">
        <f t="shared" si="77"/>
        <v>39</v>
      </c>
      <c r="B805" t="s">
        <v>411</v>
      </c>
      <c r="C805" t="str">
        <f>CONCATENATE(B805,VLOOKUP(A805,Sheet1!A:AC,6,FALSE),""",")</f>
        <v>"image_sc": "/res/media/app/shop/tim-ho-wan.jpg",</v>
      </c>
    </row>
    <row r="806" spans="1:3" x14ac:dyDescent="0.25">
      <c r="A806">
        <f t="shared" si="77"/>
        <v>39</v>
      </c>
      <c r="B806" t="s">
        <v>314</v>
      </c>
      <c r="C806" t="str">
        <f>CONCATENATE(B806,"""",VLOOKUP(A806,Sheet1!A:AC,14,FALSE),""",")</f>
        <v>"name_en": "Tim Ho Wan",</v>
      </c>
    </row>
    <row r="807" spans="1:3" x14ac:dyDescent="0.25">
      <c r="A807">
        <f t="shared" si="77"/>
        <v>39</v>
      </c>
      <c r="B807" t="s">
        <v>315</v>
      </c>
      <c r="C807" t="str">
        <f>CONCATENATE(B807,"""",VLOOKUP(A807,Sheet1!A:AC,15,FALSE),""",")</f>
        <v>"name_tc": "添好運點心專門店",</v>
      </c>
    </row>
    <row r="808" spans="1:3" x14ac:dyDescent="0.25">
      <c r="A808">
        <f t="shared" si="77"/>
        <v>39</v>
      </c>
      <c r="B808" t="s">
        <v>316</v>
      </c>
      <c r="C808" t="str">
        <f>CONCATENATE(B808,"""",VLOOKUP(A808,Sheet1!A:AC,16,FALSE),""",")</f>
        <v>"name_sc": "添好运点心专门店",</v>
      </c>
    </row>
    <row r="809" spans="1:3" x14ac:dyDescent="0.25">
      <c r="A809">
        <f t="shared" si="77"/>
        <v>39</v>
      </c>
      <c r="B809" t="s">
        <v>317</v>
      </c>
      <c r="C809" t="str">
        <f>CONCATENATE(B809,"""",VLOOKUP(A809,Sheet1!A:AC,18,FALSE),""",")</f>
        <v>"location_en": "B1M Mezzanine",</v>
      </c>
    </row>
    <row r="810" spans="1:3" x14ac:dyDescent="0.25">
      <c r="A810">
        <f t="shared" si="77"/>
        <v>39</v>
      </c>
      <c r="B810" t="s">
        <v>318</v>
      </c>
      <c r="C810" t="str">
        <f>CONCATENATE(B810,"""",VLOOKUP(A810,Sheet1!A:AC,19,FALSE),""",")</f>
        <v>"location_tc": "B1M 夾層",</v>
      </c>
    </row>
    <row r="811" spans="1:3" x14ac:dyDescent="0.25">
      <c r="A811">
        <f t="shared" si="77"/>
        <v>39</v>
      </c>
      <c r="B811" t="s">
        <v>319</v>
      </c>
      <c r="C811" t="str">
        <f>CONCATENATE(B811,"""",VLOOKUP(A811,Sheet1!A:AC,20,FALSE),""",")</f>
        <v>"location_sc": "B1M 夹层",</v>
      </c>
    </row>
    <row r="812" spans="1:3" x14ac:dyDescent="0.25">
      <c r="A812">
        <f t="shared" si="77"/>
        <v>39</v>
      </c>
      <c r="B812" t="s">
        <v>441</v>
      </c>
      <c r="C812" s="2" t="str">
        <f>CONCATENATE(B812,"""",IFERROR(SUBSTITUTE(VLOOKUP(A812,Sheet1!A:AC,21,FALSE),CHAR(10),";"),VLOOKUP(A812,Sheet1!A:AC,21,FALSE)),""",")</f>
        <v>"business_hour_en": "09:00-22:30",</v>
      </c>
    </row>
    <row r="813" spans="1:3" x14ac:dyDescent="0.25">
      <c r="A813">
        <f t="shared" si="77"/>
        <v>39</v>
      </c>
      <c r="B813" t="s">
        <v>442</v>
      </c>
      <c r="C813" s="2" t="str">
        <f>CONCATENATE(B813,"""",IFERROR(SUBSTITUTE(VLOOKUP(A813,Sheet1!A:AC,22,FALSE),CHAR(10),";"),VLOOKUP(A813,Sheet1!A:AC,22,FALSE)),""",")</f>
        <v>"business_hour_tc": "09:00-22:30",</v>
      </c>
    </row>
    <row r="814" spans="1:3" x14ac:dyDescent="0.25">
      <c r="A814">
        <f t="shared" si="77"/>
        <v>39</v>
      </c>
      <c r="B814" t="s">
        <v>443</v>
      </c>
      <c r="C814" s="2" t="str">
        <f>CONCATENATE(B814,"""",IFERROR(SUBSTITUTE(VLOOKUP(A814,Sheet1!A:AC,23,FALSE),CHAR(10),";"),VLOOKUP(A814,Sheet1!A:AC,23,FALSE)),""",")</f>
        <v>"business_hour_sc": "09:00-22:30",</v>
      </c>
    </row>
    <row r="815" spans="1:3" x14ac:dyDescent="0.25">
      <c r="A815">
        <f t="shared" si="77"/>
        <v>39</v>
      </c>
      <c r="B815" t="s">
        <v>385</v>
      </c>
      <c r="C815" t="str">
        <f>CONCATENATE(B815,"""",VLOOKUP(A815,Sheet1!A:AC,17,FALSE),""",")</f>
        <v>"tel": "2744-5722",</v>
      </c>
    </row>
    <row r="816" spans="1:3" x14ac:dyDescent="0.25">
      <c r="A816">
        <f t="shared" si="77"/>
        <v>39</v>
      </c>
      <c r="B816" t="s">
        <v>320</v>
      </c>
      <c r="C816" t="str">
        <f>CONCATENATE(B816,"""",Sheet1!$AA$2,": ",VLOOKUP(A816,Sheet1!A:AC,27,FALSE),IF(VLOOKUP(A816,Sheet1!A:AC,24,FALSE)="","","\n\n"),VLOOKUP(A816,Sheet1!A:AC,24,FALSE),""",")</f>
        <v>"content_en": "Accept Cash Coupon: Y\n\nWorld renowned Hong Kong dim sum restaurant",</v>
      </c>
    </row>
    <row r="817" spans="1:3" x14ac:dyDescent="0.25">
      <c r="A817">
        <f t="shared" si="77"/>
        <v>39</v>
      </c>
      <c r="B817" t="s">
        <v>321</v>
      </c>
      <c r="C817" t="str">
        <f>CONCATENATE(B817,"""",Sheet1!$AB$2,": ",VLOOKUP(A817,Sheet1!A:AC,28,FALSE),IF(VLOOKUP(A817,Sheet1!A:AC,25,FALSE)="","","\n\n"),VLOOKUP(A817,Sheet1!A:AC,25,FALSE),""",")</f>
        <v>"content_tc": "接受現金券: 接受\n\n世界知名的星級香港點心店",</v>
      </c>
    </row>
    <row r="818" spans="1:3" x14ac:dyDescent="0.25">
      <c r="A818">
        <f t="shared" si="77"/>
        <v>39</v>
      </c>
      <c r="B818" t="s">
        <v>322</v>
      </c>
      <c r="C818" t="str">
        <f>CONCATENATE(B818,"""",Sheet1!$AC$2,": ",VLOOKUP(A818,Sheet1!A:AC,29,FALSE),IF(VLOOKUP(A818,Sheet1!A:AC,26,FALSE)="","","\n\n"),VLOOKUP(A818,Sheet1!A:AC,26,FALSE),""",")</f>
        <v>"content_sc": "接受现金券: 接受\n\n世界知名的星级香港点心店",</v>
      </c>
    </row>
    <row r="819" spans="1:3" x14ac:dyDescent="0.25">
      <c r="A819">
        <f t="shared" si="77"/>
        <v>39</v>
      </c>
      <c r="B819" t="s">
        <v>203</v>
      </c>
      <c r="C819" t="str">
        <f t="shared" ref="C819" si="78">B819</f>
        <v>"is_new": false</v>
      </c>
    </row>
    <row r="820" spans="1:3" x14ac:dyDescent="0.25">
      <c r="A820">
        <f t="shared" si="77"/>
        <v>39</v>
      </c>
      <c r="B820" t="s">
        <v>204</v>
      </c>
      <c r="C820" t="str">
        <f>IF(C821="","}",B820)</f>
        <v>},</v>
      </c>
    </row>
    <row r="821" spans="1:3" x14ac:dyDescent="0.25">
      <c r="A821">
        <f t="shared" si="77"/>
        <v>40</v>
      </c>
      <c r="B821" t="s">
        <v>202</v>
      </c>
      <c r="C821" t="str">
        <f t="shared" si="76"/>
        <v>{</v>
      </c>
    </row>
    <row r="822" spans="1:3" x14ac:dyDescent="0.25">
      <c r="A822">
        <f t="shared" si="77"/>
        <v>40</v>
      </c>
      <c r="B822" t="s">
        <v>207</v>
      </c>
      <c r="C822" t="str">
        <f>CONCATENATE(B822,A822,",")</f>
        <v>"shop_id": 40,</v>
      </c>
    </row>
    <row r="823" spans="1:3" x14ac:dyDescent="0.25">
      <c r="A823">
        <f t="shared" si="77"/>
        <v>40</v>
      </c>
      <c r="B823" t="s">
        <v>313</v>
      </c>
      <c r="C823" t="str">
        <f>CONCATENATE(B823,"""",VLOOKUP(A823,Sheet1!A:AC,2,FALSE),""",")</f>
        <v>"category_id": "PAS",</v>
      </c>
    </row>
    <row r="824" spans="1:3" x14ac:dyDescent="0.25">
      <c r="A824">
        <f t="shared" si="77"/>
        <v>40</v>
      </c>
      <c r="B824" t="s">
        <v>409</v>
      </c>
      <c r="C824" t="str">
        <f>CONCATENATE(B824,VLOOKUP(A824,Sheet1!A:AC,6,FALSE),""",")</f>
        <v>"image_en": "/res/media/app/shop/tourist-service-0923.jpg",</v>
      </c>
    </row>
    <row r="825" spans="1:3" x14ac:dyDescent="0.25">
      <c r="A825">
        <f t="shared" si="77"/>
        <v>40</v>
      </c>
      <c r="B825" t="s">
        <v>410</v>
      </c>
      <c r="C825" t="str">
        <f>CONCATENATE(B825,VLOOKUP(A825,Sheet1!A:AC,6,FALSE),""",")</f>
        <v>"image_tc": "/res/media/app/shop/tourist-service-0923.jpg",</v>
      </c>
    </row>
    <row r="826" spans="1:3" x14ac:dyDescent="0.25">
      <c r="A826">
        <f t="shared" si="77"/>
        <v>40</v>
      </c>
      <c r="B826" t="s">
        <v>411</v>
      </c>
      <c r="C826" t="str">
        <f>CONCATENATE(B826,VLOOKUP(A826,Sheet1!A:AC,6,FALSE),""",")</f>
        <v>"image_sc": "/res/media/app/shop/tourist-service-0923.jpg",</v>
      </c>
    </row>
    <row r="827" spans="1:3" x14ac:dyDescent="0.25">
      <c r="A827">
        <f t="shared" si="77"/>
        <v>40</v>
      </c>
      <c r="B827" t="s">
        <v>314</v>
      </c>
      <c r="C827" t="str">
        <f>CONCATENATE(B827,"""",VLOOKUP(A827,Sheet1!A:AC,14,FALSE),""",")</f>
        <v>"name_en": "Tourist Services",</v>
      </c>
    </row>
    <row r="828" spans="1:3" x14ac:dyDescent="0.25">
      <c r="A828">
        <f t="shared" si="77"/>
        <v>40</v>
      </c>
      <c r="B828" t="s">
        <v>315</v>
      </c>
      <c r="C828" t="str">
        <f>CONCATENATE(B828,"""",VLOOKUP(A828,Sheet1!A:AC,15,FALSE),""",")</f>
        <v>"name_tc": " 旅客服務",</v>
      </c>
    </row>
    <row r="829" spans="1:3" x14ac:dyDescent="0.25">
      <c r="A829">
        <f t="shared" si="77"/>
        <v>40</v>
      </c>
      <c r="B829" t="s">
        <v>316</v>
      </c>
      <c r="C829" t="str">
        <f>CONCATENATE(B829,"""",VLOOKUP(A829,Sheet1!A:AC,16,FALSE),""",")</f>
        <v>"name_sc": "旅客服务",</v>
      </c>
    </row>
    <row r="830" spans="1:3" x14ac:dyDescent="0.25">
      <c r="A830">
        <f t="shared" si="77"/>
        <v>40</v>
      </c>
      <c r="B830" t="s">
        <v>317</v>
      </c>
      <c r="C830" t="str">
        <f>CONCATENATE(B830,"""",VLOOKUP(A830,Sheet1!A:AC,18,FALSE),""",")</f>
        <v>"location_en": "Arrival Concourse, Exit A",</v>
      </c>
    </row>
    <row r="831" spans="1:3" x14ac:dyDescent="0.25">
      <c r="A831">
        <f t="shared" si="77"/>
        <v>40</v>
      </c>
      <c r="B831" t="s">
        <v>318</v>
      </c>
      <c r="C831" t="str">
        <f>CONCATENATE(B831,"""",VLOOKUP(A831,Sheet1!A:AC,19,FALSE),""",")</f>
        <v>"location_tc": "抵港大堂 A 出口",</v>
      </c>
    </row>
    <row r="832" spans="1:3" x14ac:dyDescent="0.25">
      <c r="A832">
        <f t="shared" si="77"/>
        <v>40</v>
      </c>
      <c r="B832" t="s">
        <v>319</v>
      </c>
      <c r="C832" t="str">
        <f>CONCATENATE(B832,"""",VLOOKUP(A832,Sheet1!A:AC,20,FALSE),""",")</f>
        <v>"location_sc": "抵港大堂 A 出口",</v>
      </c>
    </row>
    <row r="833" spans="1:3" x14ac:dyDescent="0.25">
      <c r="A833">
        <f t="shared" si="77"/>
        <v>40</v>
      </c>
      <c r="B833" t="s">
        <v>441</v>
      </c>
      <c r="C833" s="2" t="str">
        <f>CONCATENATE(B833,"""",IFERROR(SUBSTITUTE(VLOOKUP(A833,Sheet1!A:AC,21,FALSE),CHAR(10),";"),VLOOKUP(A833,Sheet1!A:AC,21,FALSE)),""",")</f>
        <v>"business_hour_en": "08:00-20:00",</v>
      </c>
    </row>
    <row r="834" spans="1:3" x14ac:dyDescent="0.25">
      <c r="A834">
        <f t="shared" si="77"/>
        <v>40</v>
      </c>
      <c r="B834" t="s">
        <v>442</v>
      </c>
      <c r="C834" s="2" t="str">
        <f>CONCATENATE(B834,"""",IFERROR(SUBSTITUTE(VLOOKUP(A834,Sheet1!A:AC,22,FALSE),CHAR(10),";"),VLOOKUP(A834,Sheet1!A:AC,22,FALSE)),""",")</f>
        <v>"business_hour_tc": "08:00-20:00",</v>
      </c>
    </row>
    <row r="835" spans="1:3" x14ac:dyDescent="0.25">
      <c r="A835">
        <f t="shared" si="77"/>
        <v>40</v>
      </c>
      <c r="B835" t="s">
        <v>443</v>
      </c>
      <c r="C835" s="2" t="str">
        <f>CONCATENATE(B835,"""",IFERROR(SUBSTITUTE(VLOOKUP(A835,Sheet1!A:AC,23,FALSE),CHAR(10),";"),VLOOKUP(A835,Sheet1!A:AC,23,FALSE)),""",")</f>
        <v>"business_hour_sc": "08:00-20:00",</v>
      </c>
    </row>
    <row r="836" spans="1:3" x14ac:dyDescent="0.25">
      <c r="A836">
        <f t="shared" si="77"/>
        <v>40</v>
      </c>
      <c r="B836" t="s">
        <v>385</v>
      </c>
      <c r="C836" t="str">
        <f>CONCATENATE(B836,"""",VLOOKUP(A836,Sheet1!A:AC,17,FALSE),""",")</f>
        <v>"tel": "3971-0086",</v>
      </c>
    </row>
    <row r="837" spans="1:3" x14ac:dyDescent="0.25">
      <c r="A837">
        <f t="shared" si="77"/>
        <v>40</v>
      </c>
      <c r="B837" t="s">
        <v>320</v>
      </c>
      <c r="C837" t="str">
        <f>CONCATENATE(B837,"""",Sheet1!$AA$2,": ",VLOOKUP(A837,Sheet1!A:AC,27,FALSE),IF(VLOOKUP(A837,Sheet1!A:AC,24,FALSE)="","","\n\n"),VLOOKUP(A837,Sheet1!A:AC,24,FALSE),""",")</f>
        <v>"content_en": "Accept Cash Coupon: Y\n\nSale of MTR souvenirs and NP360 souvenirs, travel passes, train tickets and attraction admission tickets etc.",</v>
      </c>
    </row>
    <row r="838" spans="1:3" x14ac:dyDescent="0.25">
      <c r="A838">
        <f t="shared" si="77"/>
        <v>40</v>
      </c>
      <c r="B838" t="s">
        <v>321</v>
      </c>
      <c r="C838" t="str">
        <f>CONCATENATE(B838,"""",Sheet1!$AB$2,": ",VLOOKUP(A838,Sheet1!A:AC,28,FALSE),IF(VLOOKUP(A838,Sheet1!A:AC,25,FALSE)="","","\n\n"),VLOOKUP(A838,Sheet1!A:AC,25,FALSE),""",")</f>
        <v>"content_tc": "接受現金券: 接受\n\n售賣港鐵精品、車票及各旅遊景點門票等",</v>
      </c>
    </row>
    <row r="839" spans="1:3" x14ac:dyDescent="0.25">
      <c r="A839">
        <f t="shared" si="77"/>
        <v>40</v>
      </c>
      <c r="B839" t="s">
        <v>322</v>
      </c>
      <c r="C839" t="str">
        <f>CONCATENATE(B839,"""",Sheet1!$AC$2,": ",VLOOKUP(A839,Sheet1!A:AC,29,FALSE),IF(VLOOKUP(A839,Sheet1!A:AC,26,FALSE)="","","\n\n"),VLOOKUP(A839,Sheet1!A:AC,26,FALSE),""",")</f>
        <v>"content_sc": "接受现金券: 接受\n\n售卖港铁精品、车票及各旅游景点门票等",</v>
      </c>
    </row>
    <row r="840" spans="1:3" x14ac:dyDescent="0.25">
      <c r="A840">
        <f t="shared" si="77"/>
        <v>40</v>
      </c>
      <c r="B840" t="s">
        <v>203</v>
      </c>
      <c r="C840" t="str">
        <f t="shared" ref="C840" si="79">B840</f>
        <v>"is_new": false</v>
      </c>
    </row>
    <row r="841" spans="1:3" x14ac:dyDescent="0.25">
      <c r="A841">
        <f t="shared" si="77"/>
        <v>40</v>
      </c>
      <c r="B841" t="s">
        <v>204</v>
      </c>
      <c r="C841" t="str">
        <f>IF(C842="","}",B841)</f>
        <v>},</v>
      </c>
    </row>
    <row r="842" spans="1:3" x14ac:dyDescent="0.25">
      <c r="A842">
        <f>ROUNDUP((ROW(C842)-1)/21,0)</f>
        <v>41</v>
      </c>
      <c r="B842" t="s">
        <v>202</v>
      </c>
      <c r="C842" t="str">
        <f t="shared" ref="C842:C863" si="80">B842</f>
        <v>{</v>
      </c>
    </row>
    <row r="843" spans="1:3" x14ac:dyDescent="0.25">
      <c r="A843">
        <f t="shared" ref="A843:A883" si="81">ROUNDUP((ROW(C843)-1)/21,0)</f>
        <v>41</v>
      </c>
      <c r="B843" t="s">
        <v>207</v>
      </c>
      <c r="C843" t="str">
        <f>CONCATENATE(B843,A843,",")</f>
        <v>"shop_id": 41,</v>
      </c>
    </row>
    <row r="844" spans="1:3" x14ac:dyDescent="0.25">
      <c r="A844">
        <f t="shared" si="81"/>
        <v>41</v>
      </c>
      <c r="B844" t="s">
        <v>313</v>
      </c>
      <c r="C844" t="str">
        <f>CONCATENATE(B844,"""",VLOOKUP(A844,Sheet1!A:AC,2,FALSE),""",")</f>
        <v>"category_id": "SHO",</v>
      </c>
    </row>
    <row r="845" spans="1:3" x14ac:dyDescent="0.25">
      <c r="A845">
        <f t="shared" si="81"/>
        <v>41</v>
      </c>
      <c r="B845" t="s">
        <v>409</v>
      </c>
      <c r="C845" t="str">
        <f>CONCATENATE(B845,VLOOKUP(A845,Sheet1!A:AC,6,FALSE),""",")</f>
        <v>"image_en": "/res/media/app/shop/trip-advisor.jpg",</v>
      </c>
    </row>
    <row r="846" spans="1:3" x14ac:dyDescent="0.25">
      <c r="A846">
        <f t="shared" si="81"/>
        <v>41</v>
      </c>
      <c r="B846" t="s">
        <v>410</v>
      </c>
      <c r="C846" t="str">
        <f>CONCATENATE(B846,VLOOKUP(A846,Sheet1!A:AC,6,FALSE),""",")</f>
        <v>"image_tc": "/res/media/app/shop/trip-advisor.jpg",</v>
      </c>
    </row>
    <row r="847" spans="1:3" x14ac:dyDescent="0.25">
      <c r="A847">
        <f t="shared" si="81"/>
        <v>41</v>
      </c>
      <c r="B847" t="s">
        <v>411</v>
      </c>
      <c r="C847" t="str">
        <f>CONCATENATE(B847,VLOOKUP(A847,Sheet1!A:AC,6,FALSE),""",")</f>
        <v>"image_sc": "/res/media/app/shop/trip-advisor.jpg",</v>
      </c>
    </row>
    <row r="848" spans="1:3" x14ac:dyDescent="0.25">
      <c r="A848">
        <f t="shared" si="81"/>
        <v>41</v>
      </c>
      <c r="B848" t="s">
        <v>314</v>
      </c>
      <c r="C848" t="str">
        <f>CONCATENATE(B848,"""",VLOOKUP(A848,Sheet1!A:AC,14,FALSE),""",")</f>
        <v>"name_en": "TripAdvisor",</v>
      </c>
    </row>
    <row r="849" spans="1:3" x14ac:dyDescent="0.25">
      <c r="A849">
        <f t="shared" si="81"/>
        <v>41</v>
      </c>
      <c r="B849" t="s">
        <v>315</v>
      </c>
      <c r="C849" t="str">
        <f>CONCATENATE(B849,"""",VLOOKUP(A849,Sheet1!A:AC,15,FALSE),""",")</f>
        <v>"name_tc": "貓途鷹",</v>
      </c>
    </row>
    <row r="850" spans="1:3" x14ac:dyDescent="0.25">
      <c r="A850">
        <f t="shared" si="81"/>
        <v>41</v>
      </c>
      <c r="B850" t="s">
        <v>316</v>
      </c>
      <c r="C850" t="str">
        <f>CONCATENATE(B850,"""",VLOOKUP(A850,Sheet1!A:AC,16,FALSE),""",")</f>
        <v>"name_sc": "猫途鹰",</v>
      </c>
    </row>
    <row r="851" spans="1:3" x14ac:dyDescent="0.25">
      <c r="A851">
        <f t="shared" si="81"/>
        <v>41</v>
      </c>
      <c r="B851" t="s">
        <v>317</v>
      </c>
      <c r="C851" t="str">
        <f>CONCATENATE(B851,"""",VLOOKUP(A851,Sheet1!A:AC,18,FALSE),""",")</f>
        <v>"location_en": "Arrival Concourse, Exit A",</v>
      </c>
    </row>
    <row r="852" spans="1:3" x14ac:dyDescent="0.25">
      <c r="A852">
        <f t="shared" si="81"/>
        <v>41</v>
      </c>
      <c r="B852" t="s">
        <v>318</v>
      </c>
      <c r="C852" t="str">
        <f>CONCATENATE(B852,"""",VLOOKUP(A852,Sheet1!A:AC,19,FALSE),""",")</f>
        <v>"location_tc": "抵港大堂 A 出口",</v>
      </c>
    </row>
    <row r="853" spans="1:3" x14ac:dyDescent="0.25">
      <c r="A853">
        <f t="shared" si="81"/>
        <v>41</v>
      </c>
      <c r="B853" t="s">
        <v>319</v>
      </c>
      <c r="C853" t="str">
        <f>CONCATENATE(B853,"""",VLOOKUP(A853,Sheet1!A:AC,20,FALSE),""",")</f>
        <v>"location_sc": "抵港大堂 A 出口",</v>
      </c>
    </row>
    <row r="854" spans="1:3" x14ac:dyDescent="0.25">
      <c r="A854">
        <f t="shared" si="81"/>
        <v>41</v>
      </c>
      <c r="B854" t="s">
        <v>441</v>
      </c>
      <c r="C854" s="2" t="str">
        <f>CONCATENATE(B854,"""",IFERROR(SUBSTITUTE(VLOOKUP(A854,Sheet1!A:AC,21,FALSE),CHAR(10),";"),VLOOKUP(A854,Sheet1!A:AC,21,FALSE)),""",")</f>
        <v>"business_hour_en": "08:00-22:00",</v>
      </c>
    </row>
    <row r="855" spans="1:3" x14ac:dyDescent="0.25">
      <c r="A855">
        <f t="shared" si="81"/>
        <v>41</v>
      </c>
      <c r="B855" t="s">
        <v>442</v>
      </c>
      <c r="C855" s="2" t="str">
        <f>CONCATENATE(B855,"""",IFERROR(SUBSTITUTE(VLOOKUP(A855,Sheet1!A:AC,22,FALSE),CHAR(10),";"),VLOOKUP(A855,Sheet1!A:AC,22,FALSE)),""",")</f>
        <v>"business_hour_tc": "08:00-22:00",</v>
      </c>
    </row>
    <row r="856" spans="1:3" x14ac:dyDescent="0.25">
      <c r="A856">
        <f t="shared" si="81"/>
        <v>41</v>
      </c>
      <c r="B856" t="s">
        <v>443</v>
      </c>
      <c r="C856" s="2" t="str">
        <f>CONCATENATE(B856,"""",IFERROR(SUBSTITUTE(VLOOKUP(A856,Sheet1!A:AC,23,FALSE),CHAR(10),";"),VLOOKUP(A856,Sheet1!A:AC,23,FALSE)),""",")</f>
        <v>"business_hour_sc": "08:00-22:00",</v>
      </c>
    </row>
    <row r="857" spans="1:3" x14ac:dyDescent="0.25">
      <c r="A857">
        <f t="shared" si="81"/>
        <v>41</v>
      </c>
      <c r="B857" t="s">
        <v>385</v>
      </c>
      <c r="C857" t="str">
        <f>CONCATENATE(B857,"""",VLOOKUP(A857,Sheet1!A:AC,17,FALSE),""",")</f>
        <v>"tel": "2153-2740",</v>
      </c>
    </row>
    <row r="858" spans="1:3" x14ac:dyDescent="0.25">
      <c r="A858">
        <f t="shared" si="81"/>
        <v>41</v>
      </c>
      <c r="B858" t="s">
        <v>320</v>
      </c>
      <c r="C858" t="str">
        <f>CONCATENATE(B858,"""",Sheet1!$AA$2,": ",VLOOKUP(A858,Sheet1!A:AC,27,FALSE),IF(VLOOKUP(A858,Sheet1!A:AC,24,FALSE)="","","\n\n"),VLOOKUP(A858,Sheet1!A:AC,24,FALSE),""",")</f>
        <v>"content_en": "Accept Cash Coupon: Y\n\nTripAdvisor provides the sale of travel accessories and tourism services.",</v>
      </c>
    </row>
    <row r="859" spans="1:3" x14ac:dyDescent="0.25">
      <c r="A859">
        <f t="shared" si="81"/>
        <v>41</v>
      </c>
      <c r="B859" t="s">
        <v>321</v>
      </c>
      <c r="C859" t="str">
        <f>CONCATENATE(B859,"""",Sheet1!$AB$2,": ",VLOOKUP(A859,Sheet1!A:AC,28,FALSE),IF(VLOOKUP(A859,Sheet1!A:AC,25,FALSE)="","","\n\n"),VLOOKUP(A859,Sheet1!A:AC,25,FALSE),""",")</f>
        <v>"content_tc": "接受現金券: 接受\n\n旅行產品零售及旅遊服務",</v>
      </c>
    </row>
    <row r="860" spans="1:3" x14ac:dyDescent="0.25">
      <c r="A860">
        <f t="shared" si="81"/>
        <v>41</v>
      </c>
      <c r="B860" t="s">
        <v>322</v>
      </c>
      <c r="C860" t="str">
        <f>CONCATENATE(B860,"""",Sheet1!$AC$2,": ",VLOOKUP(A860,Sheet1!A:AC,29,FALSE),IF(VLOOKUP(A860,Sheet1!A:AC,26,FALSE)="","","\n\n"),VLOOKUP(A860,Sheet1!A:AC,26,FALSE),""",")</f>
        <v>"content_sc": "接受现金券: 接受\n\n旅行产品零售及旅游服务",</v>
      </c>
    </row>
    <row r="861" spans="1:3" x14ac:dyDescent="0.25">
      <c r="A861">
        <f t="shared" si="81"/>
        <v>41</v>
      </c>
      <c r="B861" t="s">
        <v>203</v>
      </c>
      <c r="C861" t="str">
        <f t="shared" ref="C861" si="82">B861</f>
        <v>"is_new": false</v>
      </c>
    </row>
    <row r="862" spans="1:3" x14ac:dyDescent="0.25">
      <c r="A862">
        <f t="shared" si="81"/>
        <v>41</v>
      </c>
      <c r="B862" t="s">
        <v>204</v>
      </c>
      <c r="C862" t="str">
        <f>IF(C863="","}",B862)</f>
        <v>},</v>
      </c>
    </row>
    <row r="863" spans="1:3" x14ac:dyDescent="0.25">
      <c r="A863">
        <f t="shared" si="81"/>
        <v>42</v>
      </c>
      <c r="B863" t="s">
        <v>202</v>
      </c>
      <c r="C863" t="str">
        <f t="shared" si="80"/>
        <v>{</v>
      </c>
    </row>
    <row r="864" spans="1:3" x14ac:dyDescent="0.25">
      <c r="A864">
        <f t="shared" si="81"/>
        <v>42</v>
      </c>
      <c r="B864" t="s">
        <v>207</v>
      </c>
      <c r="C864" t="str">
        <f>CONCATENATE(B864,A864,",")</f>
        <v>"shop_id": 42,</v>
      </c>
    </row>
    <row r="865" spans="1:3" x14ac:dyDescent="0.25">
      <c r="A865">
        <f t="shared" si="81"/>
        <v>42</v>
      </c>
      <c r="B865" t="s">
        <v>313</v>
      </c>
      <c r="C865" t="str">
        <f>CONCATENATE(B865,"""",VLOOKUP(A865,Sheet1!A:AC,2,FALSE),""",")</f>
        <v>"category_id": "FNB",</v>
      </c>
    </row>
    <row r="866" spans="1:3" x14ac:dyDescent="0.25">
      <c r="A866">
        <f t="shared" si="81"/>
        <v>42</v>
      </c>
      <c r="B866" t="s">
        <v>409</v>
      </c>
      <c r="C866" t="str">
        <f>CONCATENATE(B866,VLOOKUP(A866,Sheet1!A:AC,6,FALSE),""",")</f>
        <v>"image_en": "/res/media/app/shop/Uo-Show.jpg",</v>
      </c>
    </row>
    <row r="867" spans="1:3" x14ac:dyDescent="0.25">
      <c r="A867">
        <f t="shared" si="81"/>
        <v>42</v>
      </c>
      <c r="B867" t="s">
        <v>410</v>
      </c>
      <c r="C867" t="str">
        <f>CONCATENATE(B867,VLOOKUP(A867,Sheet1!A:AC,6,FALSE),""",")</f>
        <v>"image_tc": "/res/media/app/shop/Uo-Show.jpg",</v>
      </c>
    </row>
    <row r="868" spans="1:3" x14ac:dyDescent="0.25">
      <c r="A868">
        <f t="shared" si="81"/>
        <v>42</v>
      </c>
      <c r="B868" t="s">
        <v>411</v>
      </c>
      <c r="C868" t="str">
        <f>CONCATENATE(B868,VLOOKUP(A868,Sheet1!A:AC,6,FALSE),""",")</f>
        <v>"image_sc": "/res/media/app/shop/Uo-Show.jpg",</v>
      </c>
    </row>
    <row r="869" spans="1:3" x14ac:dyDescent="0.25">
      <c r="A869">
        <f t="shared" si="81"/>
        <v>42</v>
      </c>
      <c r="B869" t="s">
        <v>314</v>
      </c>
      <c r="C869" t="str">
        <f>CONCATENATE(B869,"""",VLOOKUP(A869,Sheet1!A:AC,14,FALSE),""",")</f>
        <v>"name_en": "Uo-Show",</v>
      </c>
    </row>
    <row r="870" spans="1:3" x14ac:dyDescent="0.25">
      <c r="A870">
        <f t="shared" si="81"/>
        <v>42</v>
      </c>
      <c r="B870" t="s">
        <v>315</v>
      </c>
      <c r="C870" t="str">
        <f>CONCATENATE(B870,"""",VLOOKUP(A870,Sheet1!A:AC,15,FALSE),""",")</f>
        <v>"name_tc": "魚尚",</v>
      </c>
    </row>
    <row r="871" spans="1:3" x14ac:dyDescent="0.25">
      <c r="A871">
        <f t="shared" si="81"/>
        <v>42</v>
      </c>
      <c r="B871" t="s">
        <v>316</v>
      </c>
      <c r="C871" t="str">
        <f>CONCATENATE(B871,"""",VLOOKUP(A871,Sheet1!A:AC,16,FALSE),""",")</f>
        <v>"name_sc": "鱼尚",</v>
      </c>
    </row>
    <row r="872" spans="1:3" x14ac:dyDescent="0.25">
      <c r="A872">
        <f t="shared" si="81"/>
        <v>42</v>
      </c>
      <c r="B872" t="s">
        <v>317</v>
      </c>
      <c r="C872" t="str">
        <f>CONCATENATE(B872,"""",VLOOKUP(A872,Sheet1!A:AC,18,FALSE),""",")</f>
        <v>"location_en": "Ticketing Concourse",</v>
      </c>
    </row>
    <row r="873" spans="1:3" x14ac:dyDescent="0.25">
      <c r="A873">
        <f t="shared" si="81"/>
        <v>42</v>
      </c>
      <c r="B873" t="s">
        <v>318</v>
      </c>
      <c r="C873" t="str">
        <f>CONCATENATE(B873,"""",VLOOKUP(A873,Sheet1!A:AC,19,FALSE),""",")</f>
        <v>"location_tc": "售票大堂",</v>
      </c>
    </row>
    <row r="874" spans="1:3" x14ac:dyDescent="0.25">
      <c r="A874">
        <f t="shared" si="81"/>
        <v>42</v>
      </c>
      <c r="B874" t="s">
        <v>319</v>
      </c>
      <c r="C874" t="str">
        <f>CONCATENATE(B874,"""",VLOOKUP(A874,Sheet1!A:AC,20,FALSE),""",")</f>
        <v>"location_sc": "售票大堂",</v>
      </c>
    </row>
    <row r="875" spans="1:3" x14ac:dyDescent="0.25">
      <c r="A875">
        <f t="shared" si="81"/>
        <v>42</v>
      </c>
      <c r="B875" t="s">
        <v>441</v>
      </c>
      <c r="C875" s="2" t="str">
        <f>CONCATENATE(B875,"""",IFERROR(SUBSTITUTE(VLOOKUP(A875,Sheet1!A:AC,21,FALSE),CHAR(10),";"),VLOOKUP(A875,Sheet1!A:AC,21,FALSE)),""",")</f>
        <v>"business_hour_en": "11:00-21:30",</v>
      </c>
    </row>
    <row r="876" spans="1:3" x14ac:dyDescent="0.25">
      <c r="A876">
        <f t="shared" si="81"/>
        <v>42</v>
      </c>
      <c r="B876" t="s">
        <v>442</v>
      </c>
      <c r="C876" s="2" t="str">
        <f>CONCATENATE(B876,"""",IFERROR(SUBSTITUTE(VLOOKUP(A876,Sheet1!A:AC,22,FALSE),CHAR(10),";"),VLOOKUP(A876,Sheet1!A:AC,22,FALSE)),""",")</f>
        <v>"business_hour_tc": "11:00-21:30",</v>
      </c>
    </row>
    <row r="877" spans="1:3" x14ac:dyDescent="0.25">
      <c r="A877">
        <f t="shared" si="81"/>
        <v>42</v>
      </c>
      <c r="B877" t="s">
        <v>443</v>
      </c>
      <c r="C877" s="2" t="str">
        <f>CONCATENATE(B877,"""",IFERROR(SUBSTITUTE(VLOOKUP(A877,Sheet1!A:AC,23,FALSE),CHAR(10),";"),VLOOKUP(A877,Sheet1!A:AC,23,FALSE)),""",")</f>
        <v>"business_hour_sc": "11:00-21:30",</v>
      </c>
    </row>
    <row r="878" spans="1:3" x14ac:dyDescent="0.25">
      <c r="A878">
        <f t="shared" si="81"/>
        <v>42</v>
      </c>
      <c r="B878" t="s">
        <v>385</v>
      </c>
      <c r="C878" t="str">
        <f>CONCATENATE(B878,"""",VLOOKUP(A878,Sheet1!A:AC,17,FALSE),""",")</f>
        <v>"tel": "2601-5138",</v>
      </c>
    </row>
    <row r="879" spans="1:3" x14ac:dyDescent="0.25">
      <c r="A879">
        <f t="shared" si="81"/>
        <v>42</v>
      </c>
      <c r="B879" t="s">
        <v>320</v>
      </c>
      <c r="C879" t="str">
        <f>CONCATENATE(B879,"""",Sheet1!$AA$2,": ",VLOOKUP(A879,Sheet1!A:AC,27,FALSE),IF(VLOOKUP(A879,Sheet1!A:AC,24,FALSE)="","","\n\n"),VLOOKUP(A879,Sheet1!A:AC,24,FALSE),""",")</f>
        <v>"content_en": "Accept Cash Coupon: Y\n\nServes a wide selection of Japanese cuisine, including sushi, sashimi, onigiri, donburi, and snack etc.",</v>
      </c>
    </row>
    <row r="880" spans="1:3" x14ac:dyDescent="0.25">
      <c r="A880">
        <f t="shared" si="81"/>
        <v>42</v>
      </c>
      <c r="B880" t="s">
        <v>321</v>
      </c>
      <c r="C880" t="str">
        <f>CONCATENATE(B880,"""",Sheet1!$AB$2,": ",VLOOKUP(A880,Sheet1!A:AC,28,FALSE),IF(VLOOKUP(A880,Sheet1!A:AC,25,FALSE)="","","\n\n"),VLOOKUP(A880,Sheet1!A:AC,25,FALSE),""",")</f>
        <v>"content_tc": "接受現金券: 接受\n\n提供超過100款壽司、刺身、飯糰、丼飯、卷物、小食等日式美饌。",</v>
      </c>
    </row>
    <row r="881" spans="1:5" x14ac:dyDescent="0.25">
      <c r="A881">
        <f t="shared" si="81"/>
        <v>42</v>
      </c>
      <c r="B881" t="s">
        <v>322</v>
      </c>
      <c r="C881" t="str">
        <f>CONCATENATE(B881,"""",Sheet1!$AC$2,": ",VLOOKUP(A881,Sheet1!A:AC,29,FALSE),IF(VLOOKUP(A881,Sheet1!A:AC,26,FALSE)="","","\n\n"),VLOOKUP(A881,Sheet1!A:AC,26,FALSE),""",")</f>
        <v>"content_sc": "接受现金券: 接受\n\n提供超过100款寿司、刺身、饭团、丼饭、卷物、小食等日式美馔。",</v>
      </c>
    </row>
    <row r="882" spans="1:5" x14ac:dyDescent="0.25">
      <c r="A882">
        <f t="shared" si="81"/>
        <v>42</v>
      </c>
      <c r="B882" t="s">
        <v>203</v>
      </c>
      <c r="C882" t="str">
        <f t="shared" ref="C882" si="83">B882</f>
        <v>"is_new": false</v>
      </c>
    </row>
    <row r="883" spans="1:5" x14ac:dyDescent="0.25">
      <c r="A883">
        <f t="shared" si="81"/>
        <v>42</v>
      </c>
      <c r="B883" t="s">
        <v>204</v>
      </c>
      <c r="C883" t="str">
        <f>IF(C884="","}",B883)</f>
        <v>},</v>
      </c>
    </row>
    <row r="884" spans="1:5" x14ac:dyDescent="0.25">
      <c r="A884">
        <f>ROUNDUP((ROW(C884)-1)/21,0)</f>
        <v>43</v>
      </c>
      <c r="B884" t="s">
        <v>202</v>
      </c>
      <c r="C884" t="str">
        <f t="shared" ref="C884:C905" si="84">B884</f>
        <v>{</v>
      </c>
    </row>
    <row r="885" spans="1:5" x14ac:dyDescent="0.25">
      <c r="A885">
        <f t="shared" ref="A885:A925" si="85">ROUNDUP((ROW(C885)-1)/21,0)</f>
        <v>43</v>
      </c>
      <c r="B885" t="s">
        <v>207</v>
      </c>
      <c r="C885" t="str">
        <f>CONCATENATE(B885,A885,",")</f>
        <v>"shop_id": 43,</v>
      </c>
    </row>
    <row r="886" spans="1:5" x14ac:dyDescent="0.25">
      <c r="A886">
        <f t="shared" si="85"/>
        <v>43</v>
      </c>
      <c r="B886" t="s">
        <v>313</v>
      </c>
      <c r="C886" t="str">
        <f>CONCATENATE(B886,"""",VLOOKUP(A886,Sheet1!A:AC,2,FALSE),""",")</f>
        <v>"category_id": "PAS",</v>
      </c>
    </row>
    <row r="887" spans="1:5" x14ac:dyDescent="0.25">
      <c r="A887">
        <f t="shared" si="85"/>
        <v>43</v>
      </c>
      <c r="B887" t="s">
        <v>409</v>
      </c>
      <c r="C887" t="str">
        <f>CONCATENATE(B887,VLOOKUP(A887,Sheet1!A:AC,6,FALSE),""",")</f>
        <v>"image_en": "/res/media/app/shop/cmb-wing-lung-bank_20181012.jpg",</v>
      </c>
    </row>
    <row r="888" spans="1:5" x14ac:dyDescent="0.25">
      <c r="A888">
        <f t="shared" si="85"/>
        <v>43</v>
      </c>
      <c r="B888" t="s">
        <v>410</v>
      </c>
      <c r="C888" t="str">
        <f>CONCATENATE(B888,VLOOKUP(A888,Sheet1!A:AC,6,FALSE),""",")</f>
        <v>"image_tc": "/res/media/app/shop/cmb-wing-lung-bank_20181012.jpg",</v>
      </c>
    </row>
    <row r="889" spans="1:5" x14ac:dyDescent="0.25">
      <c r="A889">
        <f t="shared" si="85"/>
        <v>43</v>
      </c>
      <c r="B889" t="s">
        <v>411</v>
      </c>
      <c r="C889" t="str">
        <f>CONCATENATE(B889,VLOOKUP(A889,Sheet1!A:AC,6,FALSE),""",")</f>
        <v>"image_sc": "/res/media/app/shop/cmb-wing-lung-bank_20181012.jpg",</v>
      </c>
    </row>
    <row r="890" spans="1:5" x14ac:dyDescent="0.25">
      <c r="A890">
        <f t="shared" si="85"/>
        <v>43</v>
      </c>
      <c r="B890" t="s">
        <v>314</v>
      </c>
      <c r="C890" t="str">
        <f>CONCATENATE(B890,"""",VLOOKUP(A890,Sheet1!A:AC,14,FALSE),""",")</f>
        <v>"name_en": "CMB Wing Lung Bank",</v>
      </c>
    </row>
    <row r="891" spans="1:5" x14ac:dyDescent="0.25">
      <c r="A891">
        <f t="shared" si="85"/>
        <v>43</v>
      </c>
      <c r="B891" t="s">
        <v>315</v>
      </c>
      <c r="C891" t="str">
        <f>CONCATENATE(B891,"""",VLOOKUP(A891,Sheet1!A:AC,15,FALSE),""",")</f>
        <v>"name_tc": "招商永隆銀行有限公司",</v>
      </c>
    </row>
    <row r="892" spans="1:5" x14ac:dyDescent="0.25">
      <c r="A892">
        <f t="shared" si="85"/>
        <v>43</v>
      </c>
      <c r="B892" t="s">
        <v>316</v>
      </c>
      <c r="C892" t="str">
        <f>CONCATENATE(B892,"""",VLOOKUP(A892,Sheet1!A:AC,16,FALSE),""",")</f>
        <v>"name_sc": "招商永隆银行有限公司",</v>
      </c>
    </row>
    <row r="893" spans="1:5" x14ac:dyDescent="0.25">
      <c r="A893">
        <f t="shared" si="85"/>
        <v>43</v>
      </c>
      <c r="B893" t="s">
        <v>317</v>
      </c>
      <c r="C893" t="str">
        <f>CONCATENATE(B893,"""",VLOOKUP(A893,Sheet1!A:AC,18,FALSE),""",")</f>
        <v>"location_en": "Ground Level, Exit B",</v>
      </c>
      <c r="D893" s="1"/>
      <c r="E893" s="1"/>
    </row>
    <row r="894" spans="1:5" x14ac:dyDescent="0.25">
      <c r="A894">
        <f t="shared" si="85"/>
        <v>43</v>
      </c>
      <c r="B894" t="s">
        <v>318</v>
      </c>
      <c r="C894" t="str">
        <f>CONCATENATE(B894,"""",VLOOKUP(A894,Sheet1!A:AC,19,FALSE),""",")</f>
        <v>"location_tc": "地面 B 出口",</v>
      </c>
    </row>
    <row r="895" spans="1:5" x14ac:dyDescent="0.25">
      <c r="A895">
        <f t="shared" si="85"/>
        <v>43</v>
      </c>
      <c r="B895" t="s">
        <v>319</v>
      </c>
      <c r="C895" t="str">
        <f>CONCATENATE(B895,"""",VLOOKUP(A895,Sheet1!A:AC,20,FALSE),""",")</f>
        <v>"location_sc": "地面 B 出口",</v>
      </c>
    </row>
    <row r="896" spans="1:5" x14ac:dyDescent="0.25">
      <c r="A896">
        <f t="shared" si="85"/>
        <v>43</v>
      </c>
      <c r="B896" t="s">
        <v>441</v>
      </c>
      <c r="C896" s="2" t="str">
        <f>CONCATENATE(B896,"""",IFERROR(SUBSTITUTE(VLOOKUP(A896,Sheet1!A:AC,21,FALSE),CHAR(10),";"),VLOOKUP(A896,Sheet1!A:AC,21,FALSE)),""",")</f>
        <v>"business_hour_en": "Mon-Fri: 09:00-17:00;Sat: 09:00-13:00 (VTM);(Closed on Sunday &amp; Public Holidays);Mon-Sun: 06:00-24:00 (ATM)",</v>
      </c>
    </row>
    <row r="897" spans="1:3" x14ac:dyDescent="0.25">
      <c r="A897">
        <f t="shared" si="85"/>
        <v>43</v>
      </c>
      <c r="B897" t="s">
        <v>442</v>
      </c>
      <c r="C897" s="2" t="str">
        <f>CONCATENATE(B897,"""",IFERROR(SUBSTITUTE(VLOOKUP(A897,Sheet1!A:AC,22,FALSE),CHAR(10),";"),VLOOKUP(A897,Sheet1!A:AC,22,FALSE)),""",")</f>
        <v>"business_hour_tc": "星期一至五: 09:00-17:00;星期六: 09:00-13:00 (個人視頻銀行服務) ;(星期日及公眾假期休息);星期一至日: 06:00-24:00 (自動櫃員機服務)",</v>
      </c>
    </row>
    <row r="898" spans="1:3" x14ac:dyDescent="0.25">
      <c r="A898">
        <f t="shared" si="85"/>
        <v>43</v>
      </c>
      <c r="B898" t="s">
        <v>443</v>
      </c>
      <c r="C898" s="2" t="str">
        <f>CONCATENATE(B898,"""",IFERROR(SUBSTITUTE(VLOOKUP(A898,Sheet1!A:AC,23,FALSE),CHAR(10),";"),VLOOKUP(A898,Sheet1!A:AC,23,FALSE)),""",")</f>
        <v>"business_hour_sc": "星期一至五: 09:00-17:00;星期六: 09:00-13:00 (个人视频银行服务);(星期日及公众假期休息);星期一至日: 06:00-24:00 (自动柜员机服务)",</v>
      </c>
    </row>
    <row r="899" spans="1:3" x14ac:dyDescent="0.25">
      <c r="A899">
        <f t="shared" si="85"/>
        <v>43</v>
      </c>
      <c r="B899" t="s">
        <v>385</v>
      </c>
      <c r="C899" t="str">
        <f>CONCATENATE(B899,"""",VLOOKUP(A899,Sheet1!A:AC,17,FALSE),""",")</f>
        <v>"tel": "230 95555",</v>
      </c>
    </row>
    <row r="900" spans="1:3" x14ac:dyDescent="0.25">
      <c r="A900">
        <f t="shared" si="85"/>
        <v>43</v>
      </c>
      <c r="B900" t="s">
        <v>320</v>
      </c>
      <c r="C900" t="str">
        <f>CONCATENATE(B900,"""",Sheet1!$AA$2,": ",VLOOKUP(A900,Sheet1!A:AC,27,FALSE),IF(VLOOKUP(A900,Sheet1!A:AC,24,FALSE)="","","\n\n"),VLOOKUP(A900,Sheet1!A:AC,24,FALSE),""",")</f>
        <v>"content_en": "Accept Cash Coupon: N\n\nOur branch provides account opening, wealth management, insurance and automated machine banking services.",</v>
      </c>
    </row>
    <row r="901" spans="1:3" x14ac:dyDescent="0.25">
      <c r="A901">
        <f t="shared" si="85"/>
        <v>43</v>
      </c>
      <c r="B901" t="s">
        <v>321</v>
      </c>
      <c r="C901" t="str">
        <f>CONCATENATE(B901,"""",Sheet1!$AB$2,": ",VLOOKUP(A901,Sheet1!A:AC,28,FALSE),IF(VLOOKUP(A901,Sheet1!A:AC,25,FALSE)="","","\n\n"),VLOOKUP(A901,Sheet1!A:AC,25,FALSE),""",")</f>
        <v>"content_tc": "接受現金券: 不接受\n\n提供開立賬戶、財富管理、保險及自動櫃員機銀行服務。",</v>
      </c>
    </row>
    <row r="902" spans="1:3" x14ac:dyDescent="0.25">
      <c r="A902">
        <f t="shared" si="85"/>
        <v>43</v>
      </c>
      <c r="B902" t="s">
        <v>322</v>
      </c>
      <c r="C902" t="str">
        <f>CONCATENATE(B902,"""",Sheet1!$AC$2,": ",VLOOKUP(A902,Sheet1!A:AC,29,FALSE),IF(VLOOKUP(A902,Sheet1!A:AC,26,FALSE)="","","\n\n"),VLOOKUP(A902,Sheet1!A:AC,26,FALSE),""",")</f>
        <v>"content_sc": "接受现金券: 不接受\n\n提供开立账户、财富管理、保险及自动柜员机银行服务。",</v>
      </c>
    </row>
    <row r="903" spans="1:3" x14ac:dyDescent="0.25">
      <c r="A903">
        <f t="shared" si="85"/>
        <v>43</v>
      </c>
      <c r="B903" t="s">
        <v>203</v>
      </c>
      <c r="C903" t="str">
        <f t="shared" ref="C903" si="86">B903</f>
        <v>"is_new": false</v>
      </c>
    </row>
    <row r="904" spans="1:3" x14ac:dyDescent="0.25">
      <c r="A904">
        <f t="shared" si="85"/>
        <v>43</v>
      </c>
      <c r="B904" t="s">
        <v>204</v>
      </c>
      <c r="C904" t="str">
        <f>IF(C905="","}",B904)</f>
        <v>},</v>
      </c>
    </row>
    <row r="905" spans="1:3" x14ac:dyDescent="0.25">
      <c r="A905">
        <f t="shared" si="85"/>
        <v>44</v>
      </c>
      <c r="B905" t="s">
        <v>202</v>
      </c>
      <c r="C905" t="str">
        <f t="shared" si="84"/>
        <v>{</v>
      </c>
    </row>
    <row r="906" spans="1:3" x14ac:dyDescent="0.25">
      <c r="A906">
        <f t="shared" si="85"/>
        <v>44</v>
      </c>
      <c r="B906" t="s">
        <v>207</v>
      </c>
      <c r="C906" t="str">
        <f>CONCATENATE(B906,A906,",")</f>
        <v>"shop_id": 44,</v>
      </c>
    </row>
    <row r="907" spans="1:3" x14ac:dyDescent="0.25">
      <c r="A907">
        <f t="shared" si="85"/>
        <v>44</v>
      </c>
      <c r="B907" t="s">
        <v>313</v>
      </c>
      <c r="C907" t="str">
        <f>CONCATENATE(B907,"""",VLOOKUP(A907,Sheet1!A:AC,2,FALSE),""",")</f>
        <v>"category_id": "SHO",</v>
      </c>
    </row>
    <row r="908" spans="1:3" x14ac:dyDescent="0.25">
      <c r="A908">
        <f t="shared" si="85"/>
        <v>44</v>
      </c>
      <c r="B908" t="s">
        <v>409</v>
      </c>
      <c r="C908" t="str">
        <f>CONCATENATE(B908,VLOOKUP(A908,Sheet1!A:AC,6,FALSE),""",")</f>
        <v>"image_en": "/res/media/app/shop/7-11.jpg",</v>
      </c>
    </row>
    <row r="909" spans="1:3" x14ac:dyDescent="0.25">
      <c r="A909">
        <f t="shared" si="85"/>
        <v>44</v>
      </c>
      <c r="B909" t="s">
        <v>410</v>
      </c>
      <c r="C909" t="str">
        <f>CONCATENATE(B909,VLOOKUP(A909,Sheet1!A:AC,6,FALSE),""",")</f>
        <v>"image_tc": "/res/media/app/shop/7-11.jpg",</v>
      </c>
    </row>
    <row r="910" spans="1:3" x14ac:dyDescent="0.25">
      <c r="A910">
        <f t="shared" si="85"/>
        <v>44</v>
      </c>
      <c r="B910" t="s">
        <v>411</v>
      </c>
      <c r="C910" t="str">
        <f>CONCATENATE(B910,VLOOKUP(A910,Sheet1!A:AC,6,FALSE),""",")</f>
        <v>"image_sc": "/res/media/app/shop/7-11.jpg",</v>
      </c>
    </row>
    <row r="911" spans="1:3" x14ac:dyDescent="0.25">
      <c r="A911">
        <f t="shared" si="85"/>
        <v>44</v>
      </c>
      <c r="B911" t="s">
        <v>314</v>
      </c>
      <c r="C911" t="str">
        <f>CONCATENATE(B911,"""",VLOOKUP(A911,Sheet1!A:AC,14,FALSE),""",")</f>
        <v>"name_en": "7-Eleven",</v>
      </c>
    </row>
    <row r="912" spans="1:3" x14ac:dyDescent="0.25">
      <c r="A912">
        <f t="shared" si="85"/>
        <v>44</v>
      </c>
      <c r="B912" t="s">
        <v>315</v>
      </c>
      <c r="C912" t="str">
        <f>CONCATENATE(B912,"""",VLOOKUP(A912,Sheet1!A:AC,15,FALSE),""",")</f>
        <v>"name_tc": "7-Eleven",</v>
      </c>
    </row>
    <row r="913" spans="1:3" x14ac:dyDescent="0.25">
      <c r="A913">
        <f t="shared" si="85"/>
        <v>44</v>
      </c>
      <c r="B913" t="s">
        <v>316</v>
      </c>
      <c r="C913" t="str">
        <f>CONCATENATE(B913,"""",VLOOKUP(A913,Sheet1!A:AC,16,FALSE),""",")</f>
        <v>"name_sc": "7-Eleven",</v>
      </c>
    </row>
    <row r="914" spans="1:3" x14ac:dyDescent="0.25">
      <c r="A914">
        <f t="shared" si="85"/>
        <v>44</v>
      </c>
      <c r="B914" t="s">
        <v>317</v>
      </c>
      <c r="C914" t="str">
        <f>CONCATENATE(B914,"""",VLOOKUP(A914,Sheet1!A:AC,18,FALSE),""",")</f>
        <v>"location_en": "Ticketing Concourse, Exit A1",</v>
      </c>
    </row>
    <row r="915" spans="1:3" x14ac:dyDescent="0.25">
      <c r="A915">
        <f t="shared" si="85"/>
        <v>44</v>
      </c>
      <c r="B915" t="s">
        <v>318</v>
      </c>
      <c r="C915" t="str">
        <f>CONCATENATE(B915,"""",VLOOKUP(A915,Sheet1!A:AC,19,FALSE),""",")</f>
        <v>"location_tc": "售票大堂 A1 出口",</v>
      </c>
    </row>
    <row r="916" spans="1:3" x14ac:dyDescent="0.25">
      <c r="A916">
        <f t="shared" si="85"/>
        <v>44</v>
      </c>
      <c r="B916" t="s">
        <v>319</v>
      </c>
      <c r="C916" t="str">
        <f>CONCATENATE(B916,"""",VLOOKUP(A916,Sheet1!A:AC,20,FALSE),""",")</f>
        <v>"location_sc": "售票大堂 A1 出口",</v>
      </c>
    </row>
    <row r="917" spans="1:3" x14ac:dyDescent="0.25">
      <c r="A917">
        <f t="shared" si="85"/>
        <v>44</v>
      </c>
      <c r="B917" t="s">
        <v>441</v>
      </c>
      <c r="C917" s="2" t="str">
        <f>CONCATENATE(B917,"""",IFERROR(SUBSTITUTE(VLOOKUP(A917,Sheet1!A:AC,21,FALSE),CHAR(10),";"),VLOOKUP(A917,Sheet1!A:AC,21,FALSE)),""",")</f>
        <v>"business_hour_en": "07:00-23:00",</v>
      </c>
    </row>
    <row r="918" spans="1:3" x14ac:dyDescent="0.25">
      <c r="A918">
        <f t="shared" si="85"/>
        <v>44</v>
      </c>
      <c r="B918" t="s">
        <v>442</v>
      </c>
      <c r="C918" s="2" t="str">
        <f>CONCATENATE(B918,"""",IFERROR(SUBSTITUTE(VLOOKUP(A918,Sheet1!A:AC,22,FALSE),CHAR(10),";"),VLOOKUP(A918,Sheet1!A:AC,22,FALSE)),""",")</f>
        <v>"business_hour_tc": "07:00-23:00",</v>
      </c>
    </row>
    <row r="919" spans="1:3" x14ac:dyDescent="0.25">
      <c r="A919">
        <f t="shared" si="85"/>
        <v>44</v>
      </c>
      <c r="B919" t="s">
        <v>443</v>
      </c>
      <c r="C919" s="2" t="str">
        <f>CONCATENATE(B919,"""",IFERROR(SUBSTITUTE(VLOOKUP(A919,Sheet1!A:AC,23,FALSE),CHAR(10),";"),VLOOKUP(A919,Sheet1!A:AC,23,FALSE)),""",")</f>
        <v>"business_hour_sc": "07:00-23:00",</v>
      </c>
    </row>
    <row r="920" spans="1:3" x14ac:dyDescent="0.25">
      <c r="A920">
        <f t="shared" si="85"/>
        <v>44</v>
      </c>
      <c r="B920" t="s">
        <v>385</v>
      </c>
      <c r="C920" t="str">
        <f>CONCATENATE(B920,"""",VLOOKUP(A920,Sheet1!A:AC,17,FALSE),""",")</f>
        <v>"tel": "2385-2012",</v>
      </c>
    </row>
    <row r="921" spans="1:3" x14ac:dyDescent="0.25">
      <c r="A921">
        <f t="shared" si="85"/>
        <v>44</v>
      </c>
      <c r="B921" t="s">
        <v>320</v>
      </c>
      <c r="C921" t="str">
        <f>CONCATENATE(B921,"""",Sheet1!$AA$2,": ",VLOOKUP(A921,Sheet1!A:AC,27,FALSE),IF(VLOOKUP(A921,Sheet1!A:AC,24,FALSE)="","","\n\n"),VLOOKUP(A921,Sheet1!A:AC,24,FALSE),""",")</f>
        <v>"content_en": "Accept Cash Coupon: Y\n\n7-Eleven offers wide range of products and services that cater to your daily needs and indulgences.",</v>
      </c>
    </row>
    <row r="922" spans="1:3" x14ac:dyDescent="0.25">
      <c r="A922">
        <f t="shared" si="85"/>
        <v>44</v>
      </c>
      <c r="B922" t="s">
        <v>321</v>
      </c>
      <c r="C922" t="str">
        <f>CONCATENATE(B922,"""",Sheet1!$AB$2,": ",VLOOKUP(A922,Sheet1!A:AC,28,FALSE),IF(VLOOKUP(A922,Sheet1!A:AC,25,FALSE)="","","\n\n"),VLOOKUP(A922,Sheet1!A:AC,25,FALSE),""",")</f>
        <v>"content_tc": "接受現金券: 接受\n\n7-Eleven 提供一系列日常生活必需品、多款滋味零食及服務",</v>
      </c>
    </row>
    <row r="923" spans="1:3" x14ac:dyDescent="0.25">
      <c r="A923">
        <f t="shared" si="85"/>
        <v>44</v>
      </c>
      <c r="B923" t="s">
        <v>322</v>
      </c>
      <c r="C923" t="str">
        <f>CONCATENATE(B923,"""",Sheet1!$AC$2,": ",VLOOKUP(A923,Sheet1!A:AC,29,FALSE),IF(VLOOKUP(A923,Sheet1!A:AC,26,FALSE)="","","\n\n"),VLOOKUP(A923,Sheet1!A:AC,26,FALSE),""",")</f>
        <v>"content_sc": "接受现金券: 接受\n\n7-Eleven 提供一系列日常生活必需品、多款滋味零食及服务",</v>
      </c>
    </row>
    <row r="924" spans="1:3" x14ac:dyDescent="0.25">
      <c r="A924">
        <f t="shared" si="85"/>
        <v>44</v>
      </c>
      <c r="B924" t="s">
        <v>203</v>
      </c>
      <c r="C924" t="str">
        <f t="shared" ref="C924" si="87">B924</f>
        <v>"is_new": false</v>
      </c>
    </row>
    <row r="925" spans="1:3" x14ac:dyDescent="0.25">
      <c r="A925">
        <f t="shared" si="85"/>
        <v>44</v>
      </c>
      <c r="B925" t="s">
        <v>204</v>
      </c>
      <c r="C925" t="str">
        <f>IF(C926="","}",B925)</f>
        <v>},</v>
      </c>
    </row>
    <row r="926" spans="1:3" x14ac:dyDescent="0.25">
      <c r="A926">
        <f t="shared" ref="A926:A989" si="88">ROUNDUP((ROW(C926)-1)/21,0)</f>
        <v>45</v>
      </c>
      <c r="B926" t="s">
        <v>202</v>
      </c>
      <c r="C926" t="str">
        <f t="shared" ref="C926" si="89">B926</f>
        <v>{</v>
      </c>
    </row>
    <row r="927" spans="1:3" x14ac:dyDescent="0.25">
      <c r="A927">
        <f t="shared" si="88"/>
        <v>45</v>
      </c>
      <c r="B927" t="s">
        <v>207</v>
      </c>
      <c r="C927" t="str">
        <f>CONCATENATE(B927,A927,",")</f>
        <v>"shop_id": 45,</v>
      </c>
    </row>
    <row r="928" spans="1:3" x14ac:dyDescent="0.25">
      <c r="A928">
        <f t="shared" si="88"/>
        <v>45</v>
      </c>
      <c r="B928" t="s">
        <v>313</v>
      </c>
      <c r="C928" t="str">
        <f>CONCATENATE(B928,"""",VLOOKUP(A928,Sheet1!A:AC,2,FALSE),""",")</f>
        <v>"category_id": "SHO",</v>
      </c>
    </row>
    <row r="929" spans="1:3" x14ac:dyDescent="0.25">
      <c r="A929">
        <f t="shared" si="88"/>
        <v>45</v>
      </c>
      <c r="B929" t="s">
        <v>409</v>
      </c>
      <c r="C929" t="str">
        <f>CONCATENATE(B929,VLOOKUP(A929,Sheet1!A:AC,6,FALSE),""",")</f>
        <v>"image_en": "/res/media/app/shop/pop_up_Bee_Cheng_Hiang.jpg",</v>
      </c>
    </row>
    <row r="930" spans="1:3" x14ac:dyDescent="0.25">
      <c r="A930">
        <f t="shared" si="88"/>
        <v>45</v>
      </c>
      <c r="B930" t="s">
        <v>410</v>
      </c>
      <c r="C930" t="str">
        <f>CONCATENATE(B930,VLOOKUP(A930,Sheet1!A:AC,6,FALSE),""",")</f>
        <v>"image_tc": "/res/media/app/shop/pop_up_Bee_Cheng_Hiang.jpg",</v>
      </c>
    </row>
    <row r="931" spans="1:3" x14ac:dyDescent="0.25">
      <c r="A931">
        <f t="shared" si="88"/>
        <v>45</v>
      </c>
      <c r="B931" t="s">
        <v>411</v>
      </c>
      <c r="C931" t="str">
        <f>CONCATENATE(B931,VLOOKUP(A931,Sheet1!A:AC,6,FALSE),""",")</f>
        <v>"image_sc": "/res/media/app/shop/pop_up_Bee_Cheng_Hiang.jpg",</v>
      </c>
    </row>
    <row r="932" spans="1:3" x14ac:dyDescent="0.25">
      <c r="A932">
        <f t="shared" si="88"/>
        <v>45</v>
      </c>
      <c r="B932" t="s">
        <v>314</v>
      </c>
      <c r="C932" t="str">
        <f>CONCATENATE(B932,"""",VLOOKUP(A932,Sheet1!A:AC,14,FALSE),""",")</f>
        <v>"name_en": "Bee Cheng Hiang",</v>
      </c>
    </row>
    <row r="933" spans="1:3" x14ac:dyDescent="0.25">
      <c r="A933">
        <f t="shared" si="88"/>
        <v>45</v>
      </c>
      <c r="B933" t="s">
        <v>315</v>
      </c>
      <c r="C933" t="str">
        <f>CONCATENATE(B933,"""",VLOOKUP(A933,Sheet1!A:AC,15,FALSE),""",")</f>
        <v>"name_tc": "美珍香",</v>
      </c>
    </row>
    <row r="934" spans="1:3" x14ac:dyDescent="0.25">
      <c r="A934">
        <f t="shared" si="88"/>
        <v>45</v>
      </c>
      <c r="B934" t="s">
        <v>316</v>
      </c>
      <c r="C934" t="str">
        <f>CONCATENATE(B934,"""",VLOOKUP(A934,Sheet1!A:AC,16,FALSE),""",")</f>
        <v>"name_sc": "美珍香",</v>
      </c>
    </row>
    <row r="935" spans="1:3" x14ac:dyDescent="0.25">
      <c r="A935">
        <f t="shared" si="88"/>
        <v>45</v>
      </c>
      <c r="B935" t="s">
        <v>317</v>
      </c>
      <c r="C935" t="str">
        <f>CONCATENATE(B935,"""",VLOOKUP(A935,Sheet1!A:AC,18,FALSE),""",")</f>
        <v>"location_en": "Ground Level, Exit F",</v>
      </c>
    </row>
    <row r="936" spans="1:3" x14ac:dyDescent="0.25">
      <c r="A936">
        <f t="shared" si="88"/>
        <v>45</v>
      </c>
      <c r="B936" t="s">
        <v>318</v>
      </c>
      <c r="C936" t="str">
        <f>CONCATENATE(B936,"""",VLOOKUP(A936,Sheet1!A:AC,19,FALSE),""",")</f>
        <v>"location_tc": "地面 F 出口",</v>
      </c>
    </row>
    <row r="937" spans="1:3" x14ac:dyDescent="0.25">
      <c r="A937">
        <f t="shared" si="88"/>
        <v>45</v>
      </c>
      <c r="B937" t="s">
        <v>319</v>
      </c>
      <c r="C937" t="str">
        <f>CONCATENATE(B937,"""",VLOOKUP(A937,Sheet1!A:AC,20,FALSE),""",")</f>
        <v>"location_sc": "地面 F 出口",</v>
      </c>
    </row>
    <row r="938" spans="1:3" x14ac:dyDescent="0.25">
      <c r="A938">
        <f t="shared" si="88"/>
        <v>45</v>
      </c>
      <c r="B938" t="s">
        <v>441</v>
      </c>
      <c r="C938" s="2" t="str">
        <f>CONCATENATE(B938,"""",IFERROR(SUBSTITUTE(VLOOKUP(A938,Sheet1!A:AC,21,FALSE),CHAR(10),";"),VLOOKUP(A938,Sheet1!A:AC,21,FALSE)),""",")</f>
        <v>"business_hour_en": "09:00-20:00",</v>
      </c>
    </row>
    <row r="939" spans="1:3" x14ac:dyDescent="0.25">
      <c r="A939">
        <f t="shared" si="88"/>
        <v>45</v>
      </c>
      <c r="B939" t="s">
        <v>442</v>
      </c>
      <c r="C939" s="2" t="str">
        <f>CONCATENATE(B939,"""",IFERROR(SUBSTITUTE(VLOOKUP(A939,Sheet1!A:AC,22,FALSE),CHAR(10),";"),VLOOKUP(A939,Sheet1!A:AC,22,FALSE)),""",")</f>
        <v>"business_hour_tc": "09:00-20:00",</v>
      </c>
    </row>
    <row r="940" spans="1:3" x14ac:dyDescent="0.25">
      <c r="A940">
        <f t="shared" si="88"/>
        <v>45</v>
      </c>
      <c r="B940" t="s">
        <v>443</v>
      </c>
      <c r="C940" s="2" t="str">
        <f>CONCATENATE(B940,"""",IFERROR(SUBSTITUTE(VLOOKUP(A940,Sheet1!A:AC,23,FALSE),CHAR(10),";"),VLOOKUP(A940,Sheet1!A:AC,23,FALSE)),""",")</f>
        <v>"business_hour_sc": "09:00-20:00",</v>
      </c>
    </row>
    <row r="941" spans="1:3" x14ac:dyDescent="0.25">
      <c r="A941">
        <f t="shared" si="88"/>
        <v>45</v>
      </c>
      <c r="B941" t="s">
        <v>385</v>
      </c>
      <c r="C941" t="str">
        <f>CONCATENATE(B941,"""",VLOOKUP(A941,Sheet1!A:AC,17,FALSE),""",")</f>
        <v>"tel": "-",</v>
      </c>
    </row>
    <row r="942" spans="1:3" x14ac:dyDescent="0.25">
      <c r="A942">
        <f t="shared" si="88"/>
        <v>45</v>
      </c>
      <c r="B942" t="s">
        <v>320</v>
      </c>
      <c r="C942" t="str">
        <f>CONCATENATE(B942,"""",Sheet1!$AA$2,": ",VLOOKUP(A942,Sheet1!A:AC,27,FALSE),IF(VLOOKUP(A942,Sheet1!A:AC,24,FALSE)="","","\n\n"),VLOOKUP(A942,Sheet1!A:AC,24,FALSE),""",")</f>
        <v>"content_en": "Accept Cash Coupon: N\n\nBee Cheng Hiang offers Singaporean BBQ meat and food products.",</v>
      </c>
    </row>
    <row r="943" spans="1:3" x14ac:dyDescent="0.25">
      <c r="A943">
        <f t="shared" si="88"/>
        <v>45</v>
      </c>
      <c r="B943" t="s">
        <v>321</v>
      </c>
      <c r="C943" t="str">
        <f>CONCATENATE(B943,"""",Sheet1!$AB$2,": ",VLOOKUP(A943,Sheet1!A:AC,28,FALSE),IF(VLOOKUP(A943,Sheet1!A:AC,25,FALSE)="","","\n\n"),VLOOKUP(A943,Sheet1!A:AC,25,FALSE),""",")</f>
        <v>"content_tc": "接受現金券: 不接受\n\n美珍香提供新加坡地道BBQ肉類零食。",</v>
      </c>
    </row>
    <row r="944" spans="1:3" x14ac:dyDescent="0.25">
      <c r="A944">
        <f t="shared" si="88"/>
        <v>45</v>
      </c>
      <c r="B944" t="s">
        <v>322</v>
      </c>
      <c r="C944" t="str">
        <f>CONCATENATE(B944,"""",Sheet1!$AC$2,": ",VLOOKUP(A944,Sheet1!A:AC,29,FALSE),IF(VLOOKUP(A944,Sheet1!A:AC,26,FALSE)="","","\n\n"),VLOOKUP(A944,Sheet1!A:AC,26,FALSE),""",")</f>
        <v>"content_sc": "接受现金券: 不接受\n\n美珍香提供新加坡地道BBQ肉类零食。",</v>
      </c>
    </row>
    <row r="945" spans="1:3" x14ac:dyDescent="0.25">
      <c r="A945">
        <f t="shared" si="88"/>
        <v>45</v>
      </c>
      <c r="B945" t="s">
        <v>203</v>
      </c>
      <c r="C945" t="str">
        <f t="shared" ref="C945" si="90">B945</f>
        <v>"is_new": false</v>
      </c>
    </row>
    <row r="946" spans="1:3" x14ac:dyDescent="0.25">
      <c r="A946">
        <f t="shared" si="88"/>
        <v>45</v>
      </c>
      <c r="B946" t="s">
        <v>204</v>
      </c>
      <c r="C946" t="str">
        <f>IF(C947="","}",B946)</f>
        <v>},</v>
      </c>
    </row>
    <row r="947" spans="1:3" x14ac:dyDescent="0.25">
      <c r="A947">
        <f t="shared" si="88"/>
        <v>46</v>
      </c>
      <c r="B947" t="s">
        <v>202</v>
      </c>
      <c r="C947" t="str">
        <f t="shared" ref="C947" si="91">B947</f>
        <v>{</v>
      </c>
    </row>
    <row r="948" spans="1:3" x14ac:dyDescent="0.25">
      <c r="A948">
        <f t="shared" si="88"/>
        <v>46</v>
      </c>
      <c r="B948" t="s">
        <v>207</v>
      </c>
      <c r="C948" t="str">
        <f>CONCATENATE(B948,A948,",")</f>
        <v>"shop_id": 46,</v>
      </c>
    </row>
    <row r="949" spans="1:3" x14ac:dyDescent="0.25">
      <c r="A949">
        <f t="shared" si="88"/>
        <v>46</v>
      </c>
      <c r="B949" t="s">
        <v>313</v>
      </c>
      <c r="C949" t="str">
        <f>CONCATENATE(B949,"""",VLOOKUP(A949,Sheet1!A:AC,2,FALSE),""",")</f>
        <v>"category_id": "SHO",</v>
      </c>
    </row>
    <row r="950" spans="1:3" x14ac:dyDescent="0.25">
      <c r="A950">
        <f t="shared" si="88"/>
        <v>46</v>
      </c>
      <c r="B950" t="s">
        <v>409</v>
      </c>
      <c r="C950" t="str">
        <f>CONCATENATE(B950,VLOOKUP(A950,Sheet1!A:AC,6,FALSE),""",")</f>
        <v>"image_en": "/res/media/app/shop/pop_up_Aji_Ichiban.jpg",</v>
      </c>
    </row>
    <row r="951" spans="1:3" x14ac:dyDescent="0.25">
      <c r="A951">
        <f t="shared" si="88"/>
        <v>46</v>
      </c>
      <c r="B951" t="s">
        <v>410</v>
      </c>
      <c r="C951" t="str">
        <f>CONCATENATE(B951,VLOOKUP(A951,Sheet1!A:AC,6,FALSE),""",")</f>
        <v>"image_tc": "/res/media/app/shop/pop_up_Aji_Ichiban.jpg",</v>
      </c>
    </row>
    <row r="952" spans="1:3" x14ac:dyDescent="0.25">
      <c r="A952">
        <f t="shared" si="88"/>
        <v>46</v>
      </c>
      <c r="B952" t="s">
        <v>411</v>
      </c>
      <c r="C952" t="str">
        <f>CONCATENATE(B952,VLOOKUP(A952,Sheet1!A:AC,6,FALSE),""",")</f>
        <v>"image_sc": "/res/media/app/shop/pop_up_Aji_Ichiban.jpg",</v>
      </c>
    </row>
    <row r="953" spans="1:3" x14ac:dyDescent="0.25">
      <c r="A953">
        <f t="shared" si="88"/>
        <v>46</v>
      </c>
      <c r="B953" t="s">
        <v>314</v>
      </c>
      <c r="C953" t="str">
        <f>CONCATENATE(B953,"""",VLOOKUP(A953,Sheet1!A:AC,14,FALSE),""",")</f>
        <v>"name_en": "Aji Ichiban",</v>
      </c>
    </row>
    <row r="954" spans="1:3" x14ac:dyDescent="0.25">
      <c r="A954">
        <f t="shared" si="88"/>
        <v>46</v>
      </c>
      <c r="B954" t="s">
        <v>315</v>
      </c>
      <c r="C954" t="str">
        <f>CONCATENATE(B954,"""",VLOOKUP(A954,Sheet1!A:AC,15,FALSE),""",")</f>
        <v>"name_tc": "優之良品",</v>
      </c>
    </row>
    <row r="955" spans="1:3" x14ac:dyDescent="0.25">
      <c r="A955">
        <f t="shared" si="88"/>
        <v>46</v>
      </c>
      <c r="B955" t="s">
        <v>316</v>
      </c>
      <c r="C955" t="str">
        <f>CONCATENATE(B955,"""",VLOOKUP(A955,Sheet1!A:AC,16,FALSE),""",")</f>
        <v>"name_sc": "优之良品",</v>
      </c>
    </row>
    <row r="956" spans="1:3" x14ac:dyDescent="0.25">
      <c r="A956">
        <f t="shared" si="88"/>
        <v>46</v>
      </c>
      <c r="B956" t="s">
        <v>317</v>
      </c>
      <c r="C956" t="str">
        <f>CONCATENATE(B956,"""",VLOOKUP(A956,Sheet1!A:AC,18,FALSE),""",")</f>
        <v>"location_en": "Ground Level, Exit F",</v>
      </c>
    </row>
    <row r="957" spans="1:3" x14ac:dyDescent="0.25">
      <c r="A957">
        <f t="shared" si="88"/>
        <v>46</v>
      </c>
      <c r="B957" t="s">
        <v>318</v>
      </c>
      <c r="C957" t="str">
        <f>CONCATENATE(B957,"""",VLOOKUP(A957,Sheet1!A:AC,19,FALSE),""",")</f>
        <v>"location_tc": "地面 F 出口",</v>
      </c>
    </row>
    <row r="958" spans="1:3" x14ac:dyDescent="0.25">
      <c r="A958">
        <f t="shared" si="88"/>
        <v>46</v>
      </c>
      <c r="B958" t="s">
        <v>319</v>
      </c>
      <c r="C958" t="str">
        <f>CONCATENATE(B958,"""",VLOOKUP(A958,Sheet1!A:AC,20,FALSE),""",")</f>
        <v>"location_sc": "地面 F 出口",</v>
      </c>
    </row>
    <row r="959" spans="1:3" x14ac:dyDescent="0.25">
      <c r="A959">
        <f t="shared" si="88"/>
        <v>46</v>
      </c>
      <c r="B959" t="s">
        <v>441</v>
      </c>
      <c r="C959" s="2" t="str">
        <f>CONCATENATE(B959,"""",IFERROR(SUBSTITUTE(VLOOKUP(A959,Sheet1!A:AC,21,FALSE),CHAR(10),";"),VLOOKUP(A959,Sheet1!A:AC,21,FALSE)),""",")</f>
        <v>"business_hour_en": "09:00-21:00",</v>
      </c>
    </row>
    <row r="960" spans="1:3" x14ac:dyDescent="0.25">
      <c r="A960">
        <f t="shared" si="88"/>
        <v>46</v>
      </c>
      <c r="B960" t="s">
        <v>442</v>
      </c>
      <c r="C960" s="2" t="str">
        <f>CONCATENATE(B960,"""",IFERROR(SUBSTITUTE(VLOOKUP(A960,Sheet1!A:AC,22,FALSE),CHAR(10),";"),VLOOKUP(A960,Sheet1!A:AC,22,FALSE)),""",")</f>
        <v>"business_hour_tc": "09:00-21:00",</v>
      </c>
    </row>
    <row r="961" spans="1:3" x14ac:dyDescent="0.25">
      <c r="A961">
        <f t="shared" si="88"/>
        <v>46</v>
      </c>
      <c r="B961" t="s">
        <v>443</v>
      </c>
      <c r="C961" s="2" t="str">
        <f>CONCATENATE(B961,"""",IFERROR(SUBSTITUTE(VLOOKUP(A961,Sheet1!A:AC,23,FALSE),CHAR(10),";"),VLOOKUP(A961,Sheet1!A:AC,23,FALSE)),""",")</f>
        <v>"business_hour_sc": "09:00-21:00",</v>
      </c>
    </row>
    <row r="962" spans="1:3" x14ac:dyDescent="0.25">
      <c r="A962">
        <f t="shared" si="88"/>
        <v>46</v>
      </c>
      <c r="B962" t="s">
        <v>385</v>
      </c>
      <c r="C962" t="str">
        <f>CONCATENATE(B962,"""",VLOOKUP(A962,Sheet1!A:AC,17,FALSE),""",")</f>
        <v>"tel": "-",</v>
      </c>
    </row>
    <row r="963" spans="1:3" x14ac:dyDescent="0.25">
      <c r="A963">
        <f t="shared" si="88"/>
        <v>46</v>
      </c>
      <c r="B963" t="s">
        <v>320</v>
      </c>
      <c r="C963" t="str">
        <f>CONCATENATE(B963,"""",Sheet1!$AA$2,": ",VLOOKUP(A963,Sheet1!A:AC,27,FALSE),IF(VLOOKUP(A963,Sheet1!A:AC,24,FALSE)="","","\n\n"),VLOOKUP(A963,Sheet1!A:AC,24,FALSE),""",")</f>
        <v>"content_en": "Accept Cash Coupon: N\n\nAji Ichiban offers candies, snacks and confectionary from all over the world.",</v>
      </c>
    </row>
    <row r="964" spans="1:3" x14ac:dyDescent="0.25">
      <c r="A964">
        <f t="shared" si="88"/>
        <v>46</v>
      </c>
      <c r="B964" t="s">
        <v>321</v>
      </c>
      <c r="C964" t="str">
        <f>CONCATENATE(B964,"""",Sheet1!$AB$2,": ",VLOOKUP(A964,Sheet1!A:AC,28,FALSE),IF(VLOOKUP(A964,Sheet1!A:AC,25,FALSE)="","","\n\n"),VLOOKUP(A964,Sheet1!A:AC,25,FALSE),""",")</f>
        <v>"content_tc": "接受現金券: 不接受\n\n優之良品發售世界各地各種糖果、小食及糕點。",</v>
      </c>
    </row>
    <row r="965" spans="1:3" x14ac:dyDescent="0.25">
      <c r="A965">
        <f t="shared" si="88"/>
        <v>46</v>
      </c>
      <c r="B965" t="s">
        <v>322</v>
      </c>
      <c r="C965" t="str">
        <f>CONCATENATE(B965,"""",Sheet1!$AC$2,": ",VLOOKUP(A965,Sheet1!A:AC,29,FALSE),IF(VLOOKUP(A965,Sheet1!A:AC,26,FALSE)="","","\n\n"),VLOOKUP(A965,Sheet1!A:AC,26,FALSE),""",")</f>
        <v>"content_sc": "接受现金券: 不接受\n\n优之良品发售世界各地各种糖果、小食及糕点。",</v>
      </c>
    </row>
    <row r="966" spans="1:3" x14ac:dyDescent="0.25">
      <c r="A966">
        <f t="shared" si="88"/>
        <v>46</v>
      </c>
      <c r="B966" t="s">
        <v>203</v>
      </c>
      <c r="C966" t="str">
        <f t="shared" ref="C966" si="92">B966</f>
        <v>"is_new": false</v>
      </c>
    </row>
    <row r="967" spans="1:3" x14ac:dyDescent="0.25">
      <c r="A967">
        <f t="shared" si="88"/>
        <v>46</v>
      </c>
      <c r="B967" t="s">
        <v>204</v>
      </c>
      <c r="C967" t="str">
        <f>IF(C968="","}",B967)</f>
        <v>},</v>
      </c>
    </row>
    <row r="968" spans="1:3" x14ac:dyDescent="0.25">
      <c r="A968">
        <f t="shared" si="88"/>
        <v>47</v>
      </c>
      <c r="B968" t="s">
        <v>202</v>
      </c>
      <c r="C968" t="str">
        <f t="shared" ref="C968" si="93">B968</f>
        <v>{</v>
      </c>
    </row>
    <row r="969" spans="1:3" x14ac:dyDescent="0.25">
      <c r="A969">
        <f t="shared" si="88"/>
        <v>47</v>
      </c>
      <c r="B969" t="s">
        <v>207</v>
      </c>
      <c r="C969" t="str">
        <f>CONCATENATE(B969,A969,",")</f>
        <v>"shop_id": 47,</v>
      </c>
    </row>
    <row r="970" spans="1:3" x14ac:dyDescent="0.25">
      <c r="A970">
        <f t="shared" si="88"/>
        <v>47</v>
      </c>
      <c r="B970" t="s">
        <v>313</v>
      </c>
      <c r="C970" t="str">
        <f>CONCATENATE(B970,"""",VLOOKUP(A970,Sheet1!A:AC,2,FALSE),""",")</f>
        <v>"category_id": "SHO",</v>
      </c>
    </row>
    <row r="971" spans="1:3" x14ac:dyDescent="0.25">
      <c r="A971">
        <f t="shared" si="88"/>
        <v>47</v>
      </c>
      <c r="B971" t="s">
        <v>409</v>
      </c>
      <c r="C971" t="str">
        <f>CONCATENATE(B971,VLOOKUP(A971,Sheet1!A:AC,6,FALSE),""",")</f>
        <v>"image_en": "/res/media/app/shop/pop_up_YoHou.jpg",</v>
      </c>
    </row>
    <row r="972" spans="1:3" x14ac:dyDescent="0.25">
      <c r="A972">
        <f t="shared" si="88"/>
        <v>47</v>
      </c>
      <c r="B972" t="s">
        <v>410</v>
      </c>
      <c r="C972" t="str">
        <f>CONCATENATE(B972,VLOOKUP(A972,Sheet1!A:AC,6,FALSE),""",")</f>
        <v>"image_tc": "/res/media/app/shop/pop_up_YoHou.jpg",</v>
      </c>
    </row>
    <row r="973" spans="1:3" x14ac:dyDescent="0.25">
      <c r="A973">
        <f t="shared" si="88"/>
        <v>47</v>
      </c>
      <c r="B973" t="s">
        <v>411</v>
      </c>
      <c r="C973" t="str">
        <f>CONCATENATE(B973,VLOOKUP(A973,Sheet1!A:AC,6,FALSE),""",")</f>
        <v>"image_sc": "/res/media/app/shop/pop_up_YoHou.jpg",</v>
      </c>
    </row>
    <row r="974" spans="1:3" x14ac:dyDescent="0.25">
      <c r="A974">
        <f t="shared" si="88"/>
        <v>47</v>
      </c>
      <c r="B974" t="s">
        <v>314</v>
      </c>
      <c r="C974" t="str">
        <f>CONCATENATE(B974,"""",VLOOKUP(A974,Sheet1!A:AC,14,FALSE),""",")</f>
        <v>"name_en": "YoHou!",</v>
      </c>
    </row>
    <row r="975" spans="1:3" x14ac:dyDescent="0.25">
      <c r="A975">
        <f t="shared" si="88"/>
        <v>47</v>
      </c>
      <c r="B975" t="s">
        <v>315</v>
      </c>
      <c r="C975" t="str">
        <f>CONCATENATE(B975,"""",VLOOKUP(A975,Sheet1!A:AC,15,FALSE),""",")</f>
        <v>"name_tc": "譽峰國際",</v>
      </c>
    </row>
    <row r="976" spans="1:3" x14ac:dyDescent="0.25">
      <c r="A976">
        <f t="shared" si="88"/>
        <v>47</v>
      </c>
      <c r="B976" t="s">
        <v>316</v>
      </c>
      <c r="C976" t="str">
        <f>CONCATENATE(B976,"""",VLOOKUP(A976,Sheet1!A:AC,16,FALSE),""",")</f>
        <v>"name_sc": "誉峰国际",</v>
      </c>
    </row>
    <row r="977" spans="1:3" x14ac:dyDescent="0.25">
      <c r="A977">
        <f t="shared" si="88"/>
        <v>47</v>
      </c>
      <c r="B977" t="s">
        <v>317</v>
      </c>
      <c r="C977" t="str">
        <f>CONCATENATE(B977,"""",VLOOKUP(A977,Sheet1!A:AC,18,FALSE),""",")</f>
        <v>"location_en": "Ground Level, Exit F",</v>
      </c>
    </row>
    <row r="978" spans="1:3" x14ac:dyDescent="0.25">
      <c r="A978">
        <f t="shared" si="88"/>
        <v>47</v>
      </c>
      <c r="B978" t="s">
        <v>318</v>
      </c>
      <c r="C978" t="str">
        <f>CONCATENATE(B978,"""",VLOOKUP(A978,Sheet1!A:AC,19,FALSE),""",")</f>
        <v>"location_tc": "地面 F 出口",</v>
      </c>
    </row>
    <row r="979" spans="1:3" x14ac:dyDescent="0.25">
      <c r="A979">
        <f t="shared" si="88"/>
        <v>47</v>
      </c>
      <c r="B979" t="s">
        <v>319</v>
      </c>
      <c r="C979" t="str">
        <f>CONCATENATE(B979,"""",VLOOKUP(A979,Sheet1!A:AC,20,FALSE),""",")</f>
        <v>"location_sc": "地面 F 出口",</v>
      </c>
    </row>
    <row r="980" spans="1:3" x14ac:dyDescent="0.25">
      <c r="A980">
        <f t="shared" si="88"/>
        <v>47</v>
      </c>
      <c r="B980" t="s">
        <v>441</v>
      </c>
      <c r="C980" s="2" t="str">
        <f>CONCATENATE(B980,"""",IFERROR(SUBSTITUTE(VLOOKUP(A980,Sheet1!A:AC,21,FALSE),CHAR(10),";"),VLOOKUP(A980,Sheet1!A:AC,21,FALSE)),""",")</f>
        <v>"business_hour_en": "09:00-21:00",</v>
      </c>
    </row>
    <row r="981" spans="1:3" x14ac:dyDescent="0.25">
      <c r="A981">
        <f t="shared" si="88"/>
        <v>47</v>
      </c>
      <c r="B981" t="s">
        <v>442</v>
      </c>
      <c r="C981" s="2" t="str">
        <f>CONCATENATE(B981,"""",IFERROR(SUBSTITUTE(VLOOKUP(A981,Sheet1!A:AC,22,FALSE),CHAR(10),";"),VLOOKUP(A981,Sheet1!A:AC,22,FALSE)),""",")</f>
        <v>"business_hour_tc": "09:00-21:00",</v>
      </c>
    </row>
    <row r="982" spans="1:3" x14ac:dyDescent="0.25">
      <c r="A982">
        <f t="shared" si="88"/>
        <v>47</v>
      </c>
      <c r="B982" t="s">
        <v>443</v>
      </c>
      <c r="C982" s="2" t="str">
        <f>CONCATENATE(B982,"""",IFERROR(SUBSTITUTE(VLOOKUP(A982,Sheet1!A:AC,23,FALSE),CHAR(10),";"),VLOOKUP(A982,Sheet1!A:AC,23,FALSE)),""",")</f>
        <v>"business_hour_sc": "09:00-21:00",</v>
      </c>
    </row>
    <row r="983" spans="1:3" x14ac:dyDescent="0.25">
      <c r="A983">
        <f t="shared" si="88"/>
        <v>47</v>
      </c>
      <c r="B983" t="s">
        <v>385</v>
      </c>
      <c r="C983" t="str">
        <f>CONCATENATE(B983,"""",VLOOKUP(A983,Sheet1!A:AC,17,FALSE),""",")</f>
        <v>"tel": "-",</v>
      </c>
    </row>
    <row r="984" spans="1:3" x14ac:dyDescent="0.25">
      <c r="A984">
        <f t="shared" si="88"/>
        <v>47</v>
      </c>
      <c r="B984" t="s">
        <v>320</v>
      </c>
      <c r="C984" t="str">
        <f>CONCATENATE(B984,"""",Sheet1!$AA$2,": ",VLOOKUP(A984,Sheet1!A:AC,27,FALSE),IF(VLOOKUP(A984,Sheet1!A:AC,24,FALSE)="","","\n\n"),VLOOKUP(A984,Sheet1!A:AC,24,FALSE),""",")</f>
        <v>"content_en": "Accept Cash Coupon: N\n\nYoHou! offers dehydrated health snack and olive juice.",</v>
      </c>
    </row>
    <row r="985" spans="1:3" x14ac:dyDescent="0.25">
      <c r="A985">
        <f t="shared" si="88"/>
        <v>47</v>
      </c>
      <c r="B985" t="s">
        <v>321</v>
      </c>
      <c r="C985" t="str">
        <f>CONCATENATE(B985,"""",Sheet1!$AB$2,": ",VLOOKUP(A985,Sheet1!A:AC,28,FALSE),IF(VLOOKUP(A985,Sheet1!A:AC,25,FALSE)="","","\n\n"),VLOOKUP(A985,Sheet1!A:AC,25,FALSE),""",")</f>
        <v>"content_tc": "接受現金券: 不接受\n\n譽峰國際售賣健康小食及橄欖汁。",</v>
      </c>
    </row>
    <row r="986" spans="1:3" x14ac:dyDescent="0.25">
      <c r="A986">
        <f t="shared" si="88"/>
        <v>47</v>
      </c>
      <c r="B986" t="s">
        <v>322</v>
      </c>
      <c r="C986" t="str">
        <f>CONCATENATE(B986,"""",Sheet1!$AC$2,": ",VLOOKUP(A986,Sheet1!A:AC,29,FALSE),IF(VLOOKUP(A986,Sheet1!A:AC,26,FALSE)="","","\n\n"),VLOOKUP(A986,Sheet1!A:AC,26,FALSE),""",")</f>
        <v>"content_sc": "接受现金券: 不接受\n\n誉峰国际售卖健康小食及橄榄汁。",</v>
      </c>
    </row>
    <row r="987" spans="1:3" x14ac:dyDescent="0.25">
      <c r="A987">
        <f t="shared" si="88"/>
        <v>47</v>
      </c>
      <c r="B987" t="s">
        <v>203</v>
      </c>
      <c r="C987" t="str">
        <f t="shared" ref="C987" si="94">B987</f>
        <v>"is_new": false</v>
      </c>
    </row>
    <row r="988" spans="1:3" x14ac:dyDescent="0.25">
      <c r="A988">
        <f t="shared" si="88"/>
        <v>47</v>
      </c>
      <c r="B988" t="s">
        <v>204</v>
      </c>
      <c r="C988" t="str">
        <f>IF(C989="","}",B988)</f>
        <v>},</v>
      </c>
    </row>
    <row r="989" spans="1:3" x14ac:dyDescent="0.25">
      <c r="A989">
        <f t="shared" si="88"/>
        <v>48</v>
      </c>
      <c r="B989" t="s">
        <v>202</v>
      </c>
      <c r="C989" t="str">
        <f t="shared" ref="C989" si="95">B989</f>
        <v>{</v>
      </c>
    </row>
    <row r="990" spans="1:3" x14ac:dyDescent="0.25">
      <c r="A990">
        <f t="shared" ref="A990:A1053" si="96">ROUNDUP((ROW(C990)-1)/21,0)</f>
        <v>48</v>
      </c>
      <c r="B990" t="s">
        <v>207</v>
      </c>
      <c r="C990" t="str">
        <f>CONCATENATE(B990,A990,",")</f>
        <v>"shop_id": 48,</v>
      </c>
    </row>
    <row r="991" spans="1:3" x14ac:dyDescent="0.25">
      <c r="A991">
        <f t="shared" si="96"/>
        <v>48</v>
      </c>
      <c r="B991" t="s">
        <v>313</v>
      </c>
      <c r="C991" t="str">
        <f>CONCATENATE(B991,"""",VLOOKUP(A991,Sheet1!A:AC,2,FALSE),""",")</f>
        <v>"category_id": "SHO",</v>
      </c>
    </row>
    <row r="992" spans="1:3" x14ac:dyDescent="0.25">
      <c r="A992">
        <f t="shared" si="96"/>
        <v>48</v>
      </c>
      <c r="B992" t="s">
        <v>409</v>
      </c>
      <c r="C992" t="str">
        <f>CONCATENATE(B992,VLOOKUP(A992,Sheet1!A:AC,6,FALSE),""",")</f>
        <v>"image_en": "/res/media/app/shop/pop_up_Tai_Cheong.jpg",</v>
      </c>
    </row>
    <row r="993" spans="1:3" x14ac:dyDescent="0.25">
      <c r="A993">
        <f t="shared" si="96"/>
        <v>48</v>
      </c>
      <c r="B993" t="s">
        <v>410</v>
      </c>
      <c r="C993" t="str">
        <f>CONCATENATE(B993,VLOOKUP(A993,Sheet1!A:AC,6,FALSE),""",")</f>
        <v>"image_tc": "/res/media/app/shop/pop_up_Tai_Cheong.jpg",</v>
      </c>
    </row>
    <row r="994" spans="1:3" x14ac:dyDescent="0.25">
      <c r="A994">
        <f t="shared" si="96"/>
        <v>48</v>
      </c>
      <c r="B994" t="s">
        <v>411</v>
      </c>
      <c r="C994" t="str">
        <f>CONCATENATE(B994,VLOOKUP(A994,Sheet1!A:AC,6,FALSE),""",")</f>
        <v>"image_sc": "/res/media/app/shop/pop_up_Tai_Cheong.jpg",</v>
      </c>
    </row>
    <row r="995" spans="1:3" x14ac:dyDescent="0.25">
      <c r="A995">
        <f t="shared" si="96"/>
        <v>48</v>
      </c>
      <c r="B995" t="s">
        <v>314</v>
      </c>
      <c r="C995" t="str">
        <f>CONCATENATE(B995,"""",VLOOKUP(A995,Sheet1!A:AC,14,FALSE),""",")</f>
        <v>"name_en": "Tai Cheong Bakery",</v>
      </c>
    </row>
    <row r="996" spans="1:3" x14ac:dyDescent="0.25">
      <c r="A996">
        <f t="shared" si="96"/>
        <v>48</v>
      </c>
      <c r="B996" t="s">
        <v>315</v>
      </c>
      <c r="C996" t="str">
        <f>CONCATENATE(B996,"""",VLOOKUP(A996,Sheet1!A:AC,15,FALSE),""",")</f>
        <v>"name_tc": "泰昌餅家",</v>
      </c>
    </row>
    <row r="997" spans="1:3" x14ac:dyDescent="0.25">
      <c r="A997">
        <f t="shared" si="96"/>
        <v>48</v>
      </c>
      <c r="B997" t="s">
        <v>316</v>
      </c>
      <c r="C997" t="str">
        <f>CONCATENATE(B997,"""",VLOOKUP(A997,Sheet1!A:AC,16,FALSE),""",")</f>
        <v>"name_sc": "泰昌饼家",</v>
      </c>
    </row>
    <row r="998" spans="1:3" x14ac:dyDescent="0.25">
      <c r="A998">
        <f t="shared" si="96"/>
        <v>48</v>
      </c>
      <c r="B998" t="s">
        <v>317</v>
      </c>
      <c r="C998" t="str">
        <f>CONCATENATE(B998,"""",VLOOKUP(A998,Sheet1!A:AC,18,FALSE),""",")</f>
        <v>"location_en": "Ground Level, Exit F",</v>
      </c>
    </row>
    <row r="999" spans="1:3" x14ac:dyDescent="0.25">
      <c r="A999">
        <f t="shared" si="96"/>
        <v>48</v>
      </c>
      <c r="B999" t="s">
        <v>318</v>
      </c>
      <c r="C999" t="str">
        <f>CONCATENATE(B999,"""",VLOOKUP(A999,Sheet1!A:AC,19,FALSE),""",")</f>
        <v>"location_tc": "地面 F 出口",</v>
      </c>
    </row>
    <row r="1000" spans="1:3" x14ac:dyDescent="0.25">
      <c r="A1000">
        <f t="shared" si="96"/>
        <v>48</v>
      </c>
      <c r="B1000" t="s">
        <v>319</v>
      </c>
      <c r="C1000" t="str">
        <f>CONCATENATE(B1000,"""",VLOOKUP(A1000,Sheet1!A:AC,20,FALSE),""",")</f>
        <v>"location_sc": "地面 F 出口",</v>
      </c>
    </row>
    <row r="1001" spans="1:3" x14ac:dyDescent="0.25">
      <c r="A1001">
        <f t="shared" si="96"/>
        <v>48</v>
      </c>
      <c r="B1001" t="s">
        <v>441</v>
      </c>
      <c r="C1001" s="2" t="str">
        <f>CONCATENATE(B1001,"""",IFERROR(SUBSTITUTE(VLOOKUP(A1001,Sheet1!A:AC,21,FALSE),CHAR(10),";"),VLOOKUP(A1001,Sheet1!A:AC,21,FALSE)),""",")</f>
        <v>"business_hour_en": "09:00-21:00",</v>
      </c>
    </row>
    <row r="1002" spans="1:3" x14ac:dyDescent="0.25">
      <c r="A1002">
        <f t="shared" si="96"/>
        <v>48</v>
      </c>
      <c r="B1002" t="s">
        <v>442</v>
      </c>
      <c r="C1002" s="2" t="str">
        <f>CONCATENATE(B1002,"""",IFERROR(SUBSTITUTE(VLOOKUP(A1002,Sheet1!A:AC,22,FALSE),CHAR(10),";"),VLOOKUP(A1002,Sheet1!A:AC,22,FALSE)),""",")</f>
        <v>"business_hour_tc": "09:00-21:00",</v>
      </c>
    </row>
    <row r="1003" spans="1:3" x14ac:dyDescent="0.25">
      <c r="A1003">
        <f t="shared" si="96"/>
        <v>48</v>
      </c>
      <c r="B1003" t="s">
        <v>443</v>
      </c>
      <c r="C1003" s="2" t="str">
        <f>CONCATENATE(B1003,"""",IFERROR(SUBSTITUTE(VLOOKUP(A1003,Sheet1!A:AC,23,FALSE),CHAR(10),";"),VLOOKUP(A1003,Sheet1!A:AC,23,FALSE)),""",")</f>
        <v>"business_hour_sc": "09:00-21:00",</v>
      </c>
    </row>
    <row r="1004" spans="1:3" x14ac:dyDescent="0.25">
      <c r="A1004">
        <f t="shared" si="96"/>
        <v>48</v>
      </c>
      <c r="B1004" t="s">
        <v>385</v>
      </c>
      <c r="C1004" t="str">
        <f>CONCATENATE(B1004,"""",VLOOKUP(A1004,Sheet1!A:AC,17,FALSE),""",")</f>
        <v>"tel": "-",</v>
      </c>
    </row>
    <row r="1005" spans="1:3" x14ac:dyDescent="0.25">
      <c r="A1005">
        <f t="shared" si="96"/>
        <v>48</v>
      </c>
      <c r="B1005" t="s">
        <v>320</v>
      </c>
      <c r="C1005" t="str">
        <f>CONCATENATE(B1005,"""",Sheet1!$AA$2,": ",VLOOKUP(A1005,Sheet1!A:AC,27,FALSE),IF(VLOOKUP(A1005,Sheet1!A:AC,24,FALSE)="","","\n\n"),VLOOKUP(A1005,Sheet1!A:AC,24,FALSE),""",")</f>
        <v>"content_en": "Accept Cash Coupon: N\n\nTai Cheong Bakery offers donut, Chinese puddings, Chinese wedding pastries, bakery and pre-packed snacks.",</v>
      </c>
    </row>
    <row r="1006" spans="1:3" x14ac:dyDescent="0.25">
      <c r="A1006">
        <f t="shared" si="96"/>
        <v>48</v>
      </c>
      <c r="B1006" t="s">
        <v>321</v>
      </c>
      <c r="C1006" t="str">
        <f>CONCATENATE(B1006,"""",Sheet1!$AB$2,": ",VLOOKUP(A1006,Sheet1!A:AC,28,FALSE),IF(VLOOKUP(A1006,Sheet1!A:AC,25,FALSE)="","","\n\n"),VLOOKUP(A1006,Sheet1!A:AC,25,FALSE),""",")</f>
        <v>"content_tc": "接受現金券: 不接受\n\n泰昌餅家售賣沙翁、中式糕點、嫁囍禮餅、麵包及小食。",</v>
      </c>
    </row>
    <row r="1007" spans="1:3" x14ac:dyDescent="0.25">
      <c r="A1007">
        <f t="shared" si="96"/>
        <v>48</v>
      </c>
      <c r="B1007" t="s">
        <v>322</v>
      </c>
      <c r="C1007" t="str">
        <f>CONCATENATE(B1007,"""",Sheet1!$AC$2,": ",VLOOKUP(A1007,Sheet1!A:AC,29,FALSE),IF(VLOOKUP(A1007,Sheet1!A:AC,26,FALSE)="","","\n\n"),VLOOKUP(A1007,Sheet1!A:AC,26,FALSE),""",")</f>
        <v>"content_sc": "接受现金券: 不接受\n\n泰昌饼家售卖沙翁，中式糕点，嫁囍礼饼，面包及小食。",</v>
      </c>
    </row>
    <row r="1008" spans="1:3" x14ac:dyDescent="0.25">
      <c r="A1008">
        <f t="shared" si="96"/>
        <v>48</v>
      </c>
      <c r="B1008" t="s">
        <v>203</v>
      </c>
      <c r="C1008" t="str">
        <f t="shared" ref="C1008" si="97">B1008</f>
        <v>"is_new": false</v>
      </c>
    </row>
    <row r="1009" spans="1:3" x14ac:dyDescent="0.25">
      <c r="A1009">
        <f t="shared" si="96"/>
        <v>48</v>
      </c>
      <c r="B1009" t="s">
        <v>204</v>
      </c>
      <c r="C1009" t="str">
        <f>IF(C1010="","}",B1009)</f>
        <v>},</v>
      </c>
    </row>
    <row r="1010" spans="1:3" x14ac:dyDescent="0.25">
      <c r="A1010">
        <f t="shared" si="96"/>
        <v>49</v>
      </c>
      <c r="B1010" t="s">
        <v>202</v>
      </c>
      <c r="C1010" t="str">
        <f t="shared" ref="C1010" si="98">B1010</f>
        <v>{</v>
      </c>
    </row>
    <row r="1011" spans="1:3" x14ac:dyDescent="0.25">
      <c r="A1011">
        <f t="shared" si="96"/>
        <v>49</v>
      </c>
      <c r="B1011" t="s">
        <v>207</v>
      </c>
      <c r="C1011" t="str">
        <f>CONCATENATE(B1011,A1011,",")</f>
        <v>"shop_id": 49,</v>
      </c>
    </row>
    <row r="1012" spans="1:3" x14ac:dyDescent="0.25">
      <c r="A1012">
        <f t="shared" si="96"/>
        <v>49</v>
      </c>
      <c r="B1012" t="s">
        <v>313</v>
      </c>
      <c r="C1012" t="str">
        <f>CONCATENATE(B1012,"""",VLOOKUP(A1012,Sheet1!A:AC,2,FALSE),""",")</f>
        <v>"category_id": "SHO",</v>
      </c>
    </row>
    <row r="1013" spans="1:3" x14ac:dyDescent="0.25">
      <c r="A1013">
        <f t="shared" si="96"/>
        <v>49</v>
      </c>
      <c r="B1013" t="s">
        <v>409</v>
      </c>
      <c r="C1013" t="str">
        <f>CONCATENATE(B1013,VLOOKUP(A1013,Sheet1!A:AC,6,FALSE),""",")</f>
        <v>"image_en": "/res/media/app/shop/pop_up_Sun_Wah.jpg",</v>
      </c>
    </row>
    <row r="1014" spans="1:3" x14ac:dyDescent="0.25">
      <c r="A1014">
        <f t="shared" si="96"/>
        <v>49</v>
      </c>
      <c r="B1014" t="s">
        <v>410</v>
      </c>
      <c r="C1014" t="str">
        <f>CONCATENATE(B1014,VLOOKUP(A1014,Sheet1!A:AC,6,FALSE),""",")</f>
        <v>"image_tc": "/res/media/app/shop/pop_up_Sun_Wah.jpg",</v>
      </c>
    </row>
    <row r="1015" spans="1:3" x14ac:dyDescent="0.25">
      <c r="A1015">
        <f t="shared" si="96"/>
        <v>49</v>
      </c>
      <c r="B1015" t="s">
        <v>411</v>
      </c>
      <c r="C1015" t="str">
        <f>CONCATENATE(B1015,VLOOKUP(A1015,Sheet1!A:AC,6,FALSE),""",")</f>
        <v>"image_sc": "/res/media/app/shop/pop_up_Sun_Wah.jpg",</v>
      </c>
    </row>
    <row r="1016" spans="1:3" x14ac:dyDescent="0.25">
      <c r="A1016">
        <f t="shared" si="96"/>
        <v>49</v>
      </c>
      <c r="B1016" t="s">
        <v>314</v>
      </c>
      <c r="C1016" t="str">
        <f>CONCATENATE(B1016,"""",VLOOKUP(A1016,Sheet1!A:AC,14,FALSE),""",")</f>
        <v>"name_en": "Sun Wah Herbs &amp; Medicines",</v>
      </c>
    </row>
    <row r="1017" spans="1:3" x14ac:dyDescent="0.25">
      <c r="A1017">
        <f t="shared" si="96"/>
        <v>49</v>
      </c>
      <c r="B1017" t="s">
        <v>315</v>
      </c>
      <c r="C1017" t="str">
        <f>CONCATENATE(B1017,"""",VLOOKUP(A1017,Sheet1!A:AC,15,FALSE),""",")</f>
        <v>"name_tc": "新華中西藥行",</v>
      </c>
    </row>
    <row r="1018" spans="1:3" x14ac:dyDescent="0.25">
      <c r="A1018">
        <f t="shared" si="96"/>
        <v>49</v>
      </c>
      <c r="B1018" t="s">
        <v>316</v>
      </c>
      <c r="C1018" t="str">
        <f>CONCATENATE(B1018,"""",VLOOKUP(A1018,Sheet1!A:AC,16,FALSE),""",")</f>
        <v>"name_sc": "新华中西药行",</v>
      </c>
    </row>
    <row r="1019" spans="1:3" x14ac:dyDescent="0.25">
      <c r="A1019">
        <f t="shared" si="96"/>
        <v>49</v>
      </c>
      <c r="B1019" t="s">
        <v>317</v>
      </c>
      <c r="C1019" t="str">
        <f>CONCATENATE(B1019,"""",VLOOKUP(A1019,Sheet1!A:AC,18,FALSE),""",")</f>
        <v>"location_en": "Ground Level, Exit F",</v>
      </c>
    </row>
    <row r="1020" spans="1:3" x14ac:dyDescent="0.25">
      <c r="A1020">
        <f t="shared" si="96"/>
        <v>49</v>
      </c>
      <c r="B1020" t="s">
        <v>318</v>
      </c>
      <c r="C1020" t="str">
        <f>CONCATENATE(B1020,"""",VLOOKUP(A1020,Sheet1!A:AC,19,FALSE),""",")</f>
        <v>"location_tc": "地面 F 出口",</v>
      </c>
    </row>
    <row r="1021" spans="1:3" x14ac:dyDescent="0.25">
      <c r="A1021">
        <f t="shared" si="96"/>
        <v>49</v>
      </c>
      <c r="B1021" t="s">
        <v>319</v>
      </c>
      <c r="C1021" t="str">
        <f>CONCATENATE(B1021,"""",VLOOKUP(A1021,Sheet1!A:AC,20,FALSE),""",")</f>
        <v>"location_sc": "地面 F 出口",</v>
      </c>
    </row>
    <row r="1022" spans="1:3" x14ac:dyDescent="0.25">
      <c r="A1022">
        <f t="shared" si="96"/>
        <v>49</v>
      </c>
      <c r="B1022" t="s">
        <v>441</v>
      </c>
      <c r="C1022" s="2" t="str">
        <f>CONCATENATE(B1022,"""",IFERROR(SUBSTITUTE(VLOOKUP(A1022,Sheet1!A:AC,21,FALSE),CHAR(10),";"),VLOOKUP(A1022,Sheet1!A:AC,21,FALSE)),""",")</f>
        <v>"business_hour_en": "10:00-19:00",</v>
      </c>
    </row>
    <row r="1023" spans="1:3" x14ac:dyDescent="0.25">
      <c r="A1023">
        <f t="shared" si="96"/>
        <v>49</v>
      </c>
      <c r="B1023" t="s">
        <v>442</v>
      </c>
      <c r="C1023" s="2" t="str">
        <f>CONCATENATE(B1023,"""",IFERROR(SUBSTITUTE(VLOOKUP(A1023,Sheet1!A:AC,22,FALSE),CHAR(10),";"),VLOOKUP(A1023,Sheet1!A:AC,22,FALSE)),""",")</f>
        <v>"business_hour_tc": "10:00-19:00",</v>
      </c>
    </row>
    <row r="1024" spans="1:3" x14ac:dyDescent="0.25">
      <c r="A1024">
        <f t="shared" si="96"/>
        <v>49</v>
      </c>
      <c r="B1024" t="s">
        <v>443</v>
      </c>
      <c r="C1024" s="2" t="str">
        <f>CONCATENATE(B1024,"""",IFERROR(SUBSTITUTE(VLOOKUP(A1024,Sheet1!A:AC,23,FALSE),CHAR(10),";"),VLOOKUP(A1024,Sheet1!A:AC,23,FALSE)),""",")</f>
        <v>"business_hour_sc": "10:00-19:00",</v>
      </c>
    </row>
    <row r="1025" spans="1:3" x14ac:dyDescent="0.25">
      <c r="A1025">
        <f t="shared" si="96"/>
        <v>49</v>
      </c>
      <c r="B1025" t="s">
        <v>385</v>
      </c>
      <c r="C1025" t="str">
        <f>CONCATENATE(B1025,"""",VLOOKUP(A1025,Sheet1!A:AC,17,FALSE),""",")</f>
        <v>"tel": "-",</v>
      </c>
    </row>
    <row r="1026" spans="1:3" x14ac:dyDescent="0.25">
      <c r="A1026">
        <f t="shared" si="96"/>
        <v>49</v>
      </c>
      <c r="B1026" t="s">
        <v>320</v>
      </c>
      <c r="C1026" t="str">
        <f>CONCATENATE(B1026,"""",Sheet1!$AA$2,": ",VLOOKUP(A1026,Sheet1!A:AC,27,FALSE),IF(VLOOKUP(A1026,Sheet1!A:AC,24,FALSE)="","","\n\n"),VLOOKUP(A1026,Sheet1!A:AC,24,FALSE),""",")</f>
        <v>"content_en": "Accept Cash Coupon: N\n\nSun Wah Herbs &amp; Medicines offers Chinese Medicines and health products.",</v>
      </c>
    </row>
    <row r="1027" spans="1:3" x14ac:dyDescent="0.25">
      <c r="A1027">
        <f t="shared" si="96"/>
        <v>49</v>
      </c>
      <c r="B1027" t="s">
        <v>321</v>
      </c>
      <c r="C1027" t="str">
        <f>CONCATENATE(B1027,"""",Sheet1!$AB$2,": ",VLOOKUP(A1027,Sheet1!A:AC,28,FALSE),IF(VLOOKUP(A1027,Sheet1!A:AC,25,FALSE)="","","\n\n"),VLOOKUP(A1027,Sheet1!A:AC,25,FALSE),""",")</f>
        <v>"content_tc": "接受現金券: 不接受\n\n新華中西藥行提供中藥及售賣有關健康產品。",</v>
      </c>
    </row>
    <row r="1028" spans="1:3" x14ac:dyDescent="0.25">
      <c r="A1028">
        <f t="shared" si="96"/>
        <v>49</v>
      </c>
      <c r="B1028" t="s">
        <v>322</v>
      </c>
      <c r="C1028" t="str">
        <f>CONCATENATE(B1028,"""",Sheet1!$AC$2,": ",VLOOKUP(A1028,Sheet1!A:AC,29,FALSE),IF(VLOOKUP(A1028,Sheet1!A:AC,26,FALSE)="","","\n\n"),VLOOKUP(A1028,Sheet1!A:AC,26,FALSE),""",")</f>
        <v>"content_sc": "接受现金券: 不接受\n\n新华中西药行提供中药及售卖有关健康产品。",</v>
      </c>
    </row>
    <row r="1029" spans="1:3" x14ac:dyDescent="0.25">
      <c r="A1029">
        <f t="shared" si="96"/>
        <v>49</v>
      </c>
      <c r="B1029" t="s">
        <v>203</v>
      </c>
      <c r="C1029" t="str">
        <f t="shared" ref="C1029" si="99">B1029</f>
        <v>"is_new": false</v>
      </c>
    </row>
    <row r="1030" spans="1:3" x14ac:dyDescent="0.25">
      <c r="A1030">
        <f t="shared" si="96"/>
        <v>49</v>
      </c>
      <c r="B1030" t="s">
        <v>204</v>
      </c>
      <c r="C1030" t="str">
        <f>IF(C1031="","}",B1030)</f>
        <v>},</v>
      </c>
    </row>
    <row r="1031" spans="1:3" x14ac:dyDescent="0.25">
      <c r="A1031">
        <f t="shared" si="96"/>
        <v>50</v>
      </c>
      <c r="B1031" t="s">
        <v>202</v>
      </c>
      <c r="C1031" t="str">
        <f t="shared" ref="C1031" si="100">B1031</f>
        <v>{</v>
      </c>
    </row>
    <row r="1032" spans="1:3" x14ac:dyDescent="0.25">
      <c r="A1032">
        <f t="shared" si="96"/>
        <v>50</v>
      </c>
      <c r="B1032" t="s">
        <v>207</v>
      </c>
      <c r="C1032" t="str">
        <f>CONCATENATE(B1032,A1032,",")</f>
        <v>"shop_id": 50,</v>
      </c>
    </row>
    <row r="1033" spans="1:3" x14ac:dyDescent="0.25">
      <c r="A1033">
        <f t="shared" si="96"/>
        <v>50</v>
      </c>
      <c r="B1033" t="s">
        <v>313</v>
      </c>
      <c r="C1033" t="str">
        <f>CONCATENATE(B1033,"""",VLOOKUP(A1033,Sheet1!A:AC,2,FALSE),""",")</f>
        <v>"category_id": "SHO",</v>
      </c>
    </row>
    <row r="1034" spans="1:3" x14ac:dyDescent="0.25">
      <c r="A1034">
        <f t="shared" si="96"/>
        <v>50</v>
      </c>
      <c r="B1034" t="s">
        <v>409</v>
      </c>
      <c r="C1034" t="str">
        <f>CONCATENATE(B1034,VLOOKUP(A1034,Sheet1!A:AC,6,FALSE),""",")</f>
        <v>"image_en": "/res/media/app/shop/pop_up_Wai_Yuen_Tong.jpg",</v>
      </c>
    </row>
    <row r="1035" spans="1:3" x14ac:dyDescent="0.25">
      <c r="A1035">
        <f t="shared" si="96"/>
        <v>50</v>
      </c>
      <c r="B1035" t="s">
        <v>410</v>
      </c>
      <c r="C1035" t="str">
        <f>CONCATENATE(B1035,VLOOKUP(A1035,Sheet1!A:AC,6,FALSE),""",")</f>
        <v>"image_tc": "/res/media/app/shop/pop_up_Wai_Yuen_Tong.jpg",</v>
      </c>
    </row>
    <row r="1036" spans="1:3" x14ac:dyDescent="0.25">
      <c r="A1036">
        <f t="shared" si="96"/>
        <v>50</v>
      </c>
      <c r="B1036" t="s">
        <v>411</v>
      </c>
      <c r="C1036" t="str">
        <f>CONCATENATE(B1036,VLOOKUP(A1036,Sheet1!A:AC,6,FALSE),""",")</f>
        <v>"image_sc": "/res/media/app/shop/pop_up_Wai_Yuen_Tong.jpg",</v>
      </c>
    </row>
    <row r="1037" spans="1:3" x14ac:dyDescent="0.25">
      <c r="A1037">
        <f t="shared" si="96"/>
        <v>50</v>
      </c>
      <c r="B1037" t="s">
        <v>314</v>
      </c>
      <c r="C1037" t="str">
        <f>CONCATENATE(B1037,"""",VLOOKUP(A1037,Sheet1!A:AC,14,FALSE),""",")</f>
        <v>"name_en": "Wai Yuen Tong",</v>
      </c>
    </row>
    <row r="1038" spans="1:3" x14ac:dyDescent="0.25">
      <c r="A1038">
        <f t="shared" si="96"/>
        <v>50</v>
      </c>
      <c r="B1038" t="s">
        <v>315</v>
      </c>
      <c r="C1038" t="str">
        <f>CONCATENATE(B1038,"""",VLOOKUP(A1038,Sheet1!A:AC,15,FALSE),""",")</f>
        <v>"name_tc": "位元堂",</v>
      </c>
    </row>
    <row r="1039" spans="1:3" x14ac:dyDescent="0.25">
      <c r="A1039">
        <f t="shared" si="96"/>
        <v>50</v>
      </c>
      <c r="B1039" t="s">
        <v>316</v>
      </c>
      <c r="C1039" t="str">
        <f>CONCATENATE(B1039,"""",VLOOKUP(A1039,Sheet1!A:AC,16,FALSE),""",")</f>
        <v>"name_sc": "位元堂",</v>
      </c>
    </row>
    <row r="1040" spans="1:3" x14ac:dyDescent="0.25">
      <c r="A1040">
        <f t="shared" si="96"/>
        <v>50</v>
      </c>
      <c r="B1040" t="s">
        <v>317</v>
      </c>
      <c r="C1040" t="str">
        <f>CONCATENATE(B1040,"""",VLOOKUP(A1040,Sheet1!A:AC,18,FALSE),""",")</f>
        <v>"location_en": "Ground Level, Exit F",</v>
      </c>
    </row>
    <row r="1041" spans="1:3" x14ac:dyDescent="0.25">
      <c r="A1041">
        <f t="shared" si="96"/>
        <v>50</v>
      </c>
      <c r="B1041" t="s">
        <v>318</v>
      </c>
      <c r="C1041" t="str">
        <f>CONCATENATE(B1041,"""",VLOOKUP(A1041,Sheet1!A:AC,19,FALSE),""",")</f>
        <v>"location_tc": "地面 F 出口",</v>
      </c>
    </row>
    <row r="1042" spans="1:3" x14ac:dyDescent="0.25">
      <c r="A1042">
        <f t="shared" si="96"/>
        <v>50</v>
      </c>
      <c r="B1042" t="s">
        <v>319</v>
      </c>
      <c r="C1042" t="str">
        <f>CONCATENATE(B1042,"""",VLOOKUP(A1042,Sheet1!A:AC,20,FALSE),""",")</f>
        <v>"location_sc": "地面 F 出口",</v>
      </c>
    </row>
    <row r="1043" spans="1:3" x14ac:dyDescent="0.25">
      <c r="A1043">
        <f t="shared" si="96"/>
        <v>50</v>
      </c>
      <c r="B1043" t="s">
        <v>441</v>
      </c>
      <c r="C1043" s="2" t="str">
        <f>CONCATENATE(B1043,"""",IFERROR(SUBSTITUTE(VLOOKUP(A1043,Sheet1!A:AC,21,FALSE),CHAR(10),";"),VLOOKUP(A1043,Sheet1!A:AC,21,FALSE)),""",")</f>
        <v>"business_hour_en": "10:00-19:00",</v>
      </c>
    </row>
    <row r="1044" spans="1:3" x14ac:dyDescent="0.25">
      <c r="A1044">
        <f t="shared" si="96"/>
        <v>50</v>
      </c>
      <c r="B1044" t="s">
        <v>442</v>
      </c>
      <c r="C1044" s="2" t="str">
        <f>CONCATENATE(B1044,"""",IFERROR(SUBSTITUTE(VLOOKUP(A1044,Sheet1!A:AC,22,FALSE),CHAR(10),";"),VLOOKUP(A1044,Sheet1!A:AC,22,FALSE)),""",")</f>
        <v>"business_hour_tc": "10:00-19:00",</v>
      </c>
    </row>
    <row r="1045" spans="1:3" x14ac:dyDescent="0.25">
      <c r="A1045">
        <f t="shared" si="96"/>
        <v>50</v>
      </c>
      <c r="B1045" t="s">
        <v>443</v>
      </c>
      <c r="C1045" s="2" t="str">
        <f>CONCATENATE(B1045,"""",IFERROR(SUBSTITUTE(VLOOKUP(A1045,Sheet1!A:AC,23,FALSE),CHAR(10),";"),VLOOKUP(A1045,Sheet1!A:AC,23,FALSE)),""",")</f>
        <v>"business_hour_sc": "10:00-19:00",</v>
      </c>
    </row>
    <row r="1046" spans="1:3" x14ac:dyDescent="0.25">
      <c r="A1046">
        <f t="shared" si="96"/>
        <v>50</v>
      </c>
      <c r="B1046" t="s">
        <v>385</v>
      </c>
      <c r="C1046" t="str">
        <f>CONCATENATE(B1046,"""",VLOOKUP(A1046,Sheet1!A:AC,17,FALSE),""",")</f>
        <v>"tel": "-",</v>
      </c>
    </row>
    <row r="1047" spans="1:3" x14ac:dyDescent="0.25">
      <c r="A1047">
        <f t="shared" si="96"/>
        <v>50</v>
      </c>
      <c r="B1047" t="s">
        <v>320</v>
      </c>
      <c r="C1047" t="str">
        <f>CONCATENATE(B1047,"""",Sheet1!$AA$2,": ",VLOOKUP(A1047,Sheet1!A:AC,27,FALSE),IF(VLOOKUP(A1047,Sheet1!A:AC,24,FALSE)="","","\n\n"),VLOOKUP(A1047,Sheet1!A:AC,24,FALSE),""",")</f>
        <v>"content_en": "Accept Cash Coupon: N\n\nWai Yuen Tong offers medicinal and healthcare products.",</v>
      </c>
    </row>
    <row r="1048" spans="1:3" x14ac:dyDescent="0.25">
      <c r="A1048">
        <f t="shared" si="96"/>
        <v>50</v>
      </c>
      <c r="B1048" t="s">
        <v>321</v>
      </c>
      <c r="C1048" t="str">
        <f>CONCATENATE(B1048,"""",Sheet1!$AB$2,": ",VLOOKUP(A1048,Sheet1!A:AC,28,FALSE),IF(VLOOKUP(A1048,Sheet1!A:AC,25,FALSE)="","","\n\n"),VLOOKUP(A1048,Sheet1!A:AC,25,FALSE),""",")</f>
        <v>"content_tc": "接受現金券: 不接受\n\n位元堂售賣藥物及保健產品。",</v>
      </c>
    </row>
    <row r="1049" spans="1:3" x14ac:dyDescent="0.25">
      <c r="A1049">
        <f t="shared" si="96"/>
        <v>50</v>
      </c>
      <c r="B1049" t="s">
        <v>322</v>
      </c>
      <c r="C1049" t="str">
        <f>CONCATENATE(B1049,"""",Sheet1!$AC$2,": ",VLOOKUP(A1049,Sheet1!A:AC,29,FALSE),IF(VLOOKUP(A1049,Sheet1!A:AC,26,FALSE)="","","\n\n"),VLOOKUP(A1049,Sheet1!A:AC,26,FALSE),""",")</f>
        <v>"content_sc": "接受现金券: 不接受\n\n位元堂售卖药物及保健产品。",</v>
      </c>
    </row>
    <row r="1050" spans="1:3" x14ac:dyDescent="0.25">
      <c r="A1050">
        <f t="shared" si="96"/>
        <v>50</v>
      </c>
      <c r="B1050" t="s">
        <v>203</v>
      </c>
      <c r="C1050" t="str">
        <f t="shared" ref="C1050" si="101">B1050</f>
        <v>"is_new": false</v>
      </c>
    </row>
    <row r="1051" spans="1:3" x14ac:dyDescent="0.25">
      <c r="A1051">
        <f t="shared" si="96"/>
        <v>50</v>
      </c>
      <c r="B1051" t="s">
        <v>204</v>
      </c>
      <c r="C1051" t="str">
        <f>IF(C1052="","}",B1051)</f>
        <v>},</v>
      </c>
    </row>
    <row r="1052" spans="1:3" x14ac:dyDescent="0.25">
      <c r="A1052">
        <f t="shared" si="96"/>
        <v>51</v>
      </c>
      <c r="B1052" t="s">
        <v>202</v>
      </c>
      <c r="C1052" t="str">
        <f t="shared" ref="C1052" si="102">B1052</f>
        <v>{</v>
      </c>
    </row>
    <row r="1053" spans="1:3" x14ac:dyDescent="0.25">
      <c r="A1053">
        <f t="shared" si="96"/>
        <v>51</v>
      </c>
      <c r="B1053" t="s">
        <v>207</v>
      </c>
      <c r="C1053" t="str">
        <f>CONCATENATE(B1053,A1053,",")</f>
        <v>"shop_id": 51,</v>
      </c>
    </row>
    <row r="1054" spans="1:3" x14ac:dyDescent="0.25">
      <c r="A1054">
        <f t="shared" ref="A1054:A1093" si="103">ROUNDUP((ROW(C1054)-1)/21,0)</f>
        <v>51</v>
      </c>
      <c r="B1054" t="s">
        <v>313</v>
      </c>
      <c r="C1054" t="str">
        <f>CONCATENATE(B1054,"""",VLOOKUP(A1054,Sheet1!A:AC,2,FALSE),""",")</f>
        <v>"category_id": "SHO",</v>
      </c>
    </row>
    <row r="1055" spans="1:3" x14ac:dyDescent="0.25">
      <c r="A1055">
        <f t="shared" si="103"/>
        <v>51</v>
      </c>
      <c r="B1055" t="s">
        <v>409</v>
      </c>
      <c r="C1055" t="str">
        <f>CONCATENATE(B1055,VLOOKUP(A1055,Sheet1!A:AC,6,FALSE),""",")</f>
        <v>"image_en": "/res/media/app/shop/pop_up_CR_Care.jpg",</v>
      </c>
    </row>
    <row r="1056" spans="1:3" x14ac:dyDescent="0.25">
      <c r="A1056">
        <f t="shared" si="103"/>
        <v>51</v>
      </c>
      <c r="B1056" t="s">
        <v>410</v>
      </c>
      <c r="C1056" t="str">
        <f>CONCATENATE(B1056,VLOOKUP(A1056,Sheet1!A:AC,6,FALSE),""",")</f>
        <v>"image_tc": "/res/media/app/shop/pop_up_CR_Care.jpg",</v>
      </c>
    </row>
    <row r="1057" spans="1:3" x14ac:dyDescent="0.25">
      <c r="A1057">
        <f t="shared" si="103"/>
        <v>51</v>
      </c>
      <c r="B1057" t="s">
        <v>411</v>
      </c>
      <c r="C1057" t="str">
        <f>CONCATENATE(B1057,VLOOKUP(A1057,Sheet1!A:AC,6,FALSE),""",")</f>
        <v>"image_sc": "/res/media/app/shop/pop_up_CR_Care.jpg",</v>
      </c>
    </row>
    <row r="1058" spans="1:3" x14ac:dyDescent="0.25">
      <c r="A1058">
        <f t="shared" si="103"/>
        <v>51</v>
      </c>
      <c r="B1058" t="s">
        <v>314</v>
      </c>
      <c r="C1058" t="str">
        <f>CONCATENATE(B1058,"""",VLOOKUP(A1058,Sheet1!A:AC,14,FALSE),""",")</f>
        <v>"name_en": "CR Care",</v>
      </c>
    </row>
    <row r="1059" spans="1:3" x14ac:dyDescent="0.25">
      <c r="A1059">
        <f t="shared" si="103"/>
        <v>51</v>
      </c>
      <c r="B1059" t="s">
        <v>315</v>
      </c>
      <c r="C1059" t="str">
        <f>CONCATENATE(B1059,"""",VLOOKUP(A1059,Sheet1!A:AC,15,FALSE),""",")</f>
        <v>"name_tc": "華潤堂",</v>
      </c>
    </row>
    <row r="1060" spans="1:3" x14ac:dyDescent="0.25">
      <c r="A1060">
        <f t="shared" si="103"/>
        <v>51</v>
      </c>
      <c r="B1060" t="s">
        <v>316</v>
      </c>
      <c r="C1060" t="str">
        <f>CONCATENATE(B1060,"""",VLOOKUP(A1060,Sheet1!A:AC,16,FALSE),""",")</f>
        <v>"name_sc": "华润堂",</v>
      </c>
    </row>
    <row r="1061" spans="1:3" x14ac:dyDescent="0.25">
      <c r="A1061">
        <f t="shared" si="103"/>
        <v>51</v>
      </c>
      <c r="B1061" t="s">
        <v>317</v>
      </c>
      <c r="C1061" t="str">
        <f>CONCATENATE(B1061,"""",VLOOKUP(A1061,Sheet1!A:AC,18,FALSE),""",")</f>
        <v>"location_en": "Ground Level, Exit F",</v>
      </c>
    </row>
    <row r="1062" spans="1:3" x14ac:dyDescent="0.25">
      <c r="A1062">
        <f t="shared" si="103"/>
        <v>51</v>
      </c>
      <c r="B1062" t="s">
        <v>318</v>
      </c>
      <c r="C1062" t="str">
        <f>CONCATENATE(B1062,"""",VLOOKUP(A1062,Sheet1!A:AC,19,FALSE),""",")</f>
        <v>"location_tc": "地面 F 出口",</v>
      </c>
    </row>
    <row r="1063" spans="1:3" x14ac:dyDescent="0.25">
      <c r="A1063">
        <f t="shared" si="103"/>
        <v>51</v>
      </c>
      <c r="B1063" t="s">
        <v>319</v>
      </c>
      <c r="C1063" t="str">
        <f>CONCATENATE(B1063,"""",VLOOKUP(A1063,Sheet1!A:AC,20,FALSE),""",")</f>
        <v>"location_sc": "地面 F 出口",</v>
      </c>
    </row>
    <row r="1064" spans="1:3" x14ac:dyDescent="0.25">
      <c r="A1064">
        <f t="shared" si="103"/>
        <v>51</v>
      </c>
      <c r="B1064" t="s">
        <v>441</v>
      </c>
      <c r="C1064" s="2" t="str">
        <f>CONCATENATE(B1064,"""",IFERROR(SUBSTITUTE(VLOOKUP(A1064,Sheet1!A:AC,21,FALSE),CHAR(10),";"),VLOOKUP(A1064,Sheet1!A:AC,21,FALSE)),""",")</f>
        <v>"business_hour_en": "10:00-19:00",</v>
      </c>
    </row>
    <row r="1065" spans="1:3" x14ac:dyDescent="0.25">
      <c r="A1065">
        <f t="shared" si="103"/>
        <v>51</v>
      </c>
      <c r="B1065" t="s">
        <v>442</v>
      </c>
      <c r="C1065" s="2" t="str">
        <f>CONCATENATE(B1065,"""",IFERROR(SUBSTITUTE(VLOOKUP(A1065,Sheet1!A:AC,22,FALSE),CHAR(10),";"),VLOOKUP(A1065,Sheet1!A:AC,22,FALSE)),""",")</f>
        <v>"business_hour_tc": "10:00-19:00",</v>
      </c>
    </row>
    <row r="1066" spans="1:3" x14ac:dyDescent="0.25">
      <c r="A1066">
        <f t="shared" si="103"/>
        <v>51</v>
      </c>
      <c r="B1066" t="s">
        <v>443</v>
      </c>
      <c r="C1066" s="2" t="str">
        <f>CONCATENATE(B1066,"""",IFERROR(SUBSTITUTE(VLOOKUP(A1066,Sheet1!A:AC,23,FALSE),CHAR(10),";"),VLOOKUP(A1066,Sheet1!A:AC,23,FALSE)),""",")</f>
        <v>"business_hour_sc": "10:00-19:00",</v>
      </c>
    </row>
    <row r="1067" spans="1:3" x14ac:dyDescent="0.25">
      <c r="A1067">
        <f t="shared" si="103"/>
        <v>51</v>
      </c>
      <c r="B1067" t="s">
        <v>385</v>
      </c>
      <c r="C1067" t="str">
        <f>CONCATENATE(B1067,"""",VLOOKUP(A1067,Sheet1!A:AC,17,FALSE),""",")</f>
        <v>"tel": "-",</v>
      </c>
    </row>
    <row r="1068" spans="1:3" x14ac:dyDescent="0.25">
      <c r="A1068">
        <f t="shared" si="103"/>
        <v>51</v>
      </c>
      <c r="B1068" t="s">
        <v>320</v>
      </c>
      <c r="C1068" t="str">
        <f>CONCATENATE(B1068,"""",Sheet1!$AA$2,": ",VLOOKUP(A1068,Sheet1!A:AC,27,FALSE),IF(VLOOKUP(A1068,Sheet1!A:AC,24,FALSE)="","","\n\n"),VLOOKUP(A1068,Sheet1!A:AC,24,FALSE),""",")</f>
        <v>"content_en": "Accept Cash Coupon: N\n\nCR Care offers health care related products.",</v>
      </c>
    </row>
    <row r="1069" spans="1:3" x14ac:dyDescent="0.25">
      <c r="A1069">
        <f t="shared" si="103"/>
        <v>51</v>
      </c>
      <c r="B1069" t="s">
        <v>321</v>
      </c>
      <c r="C1069" t="str">
        <f>CONCATENATE(B1069,"""",Sheet1!$AB$2,": ",VLOOKUP(A1069,Sheet1!A:AC,28,FALSE),IF(VLOOKUP(A1069,Sheet1!A:AC,25,FALSE)="","","\n\n"),VLOOKUP(A1069,Sheet1!A:AC,25,FALSE),""",")</f>
        <v>"content_tc": "接受現金券: 不接受\n\n華潤堂售賣健康及個人護理用品。",</v>
      </c>
    </row>
    <row r="1070" spans="1:3" x14ac:dyDescent="0.25">
      <c r="A1070">
        <f t="shared" si="103"/>
        <v>51</v>
      </c>
      <c r="B1070" t="s">
        <v>322</v>
      </c>
      <c r="C1070" t="str">
        <f>CONCATENATE(B1070,"""",Sheet1!$AC$2,": ",VLOOKUP(A1070,Sheet1!A:AC,29,FALSE),IF(VLOOKUP(A1070,Sheet1!A:AC,26,FALSE)="","","\n\n"),VLOOKUP(A1070,Sheet1!A:AC,26,FALSE),""",")</f>
        <v>"content_sc": "接受现金券: 不接受\n\n华润堂售卖健康及个人护理用品。",</v>
      </c>
    </row>
    <row r="1071" spans="1:3" x14ac:dyDescent="0.25">
      <c r="A1071">
        <f t="shared" si="103"/>
        <v>51</v>
      </c>
      <c r="B1071" t="s">
        <v>203</v>
      </c>
      <c r="C1071" t="str">
        <f t="shared" ref="C1071" si="104">B1071</f>
        <v>"is_new": false</v>
      </c>
    </row>
    <row r="1072" spans="1:3" x14ac:dyDescent="0.25">
      <c r="A1072">
        <f t="shared" si="103"/>
        <v>51</v>
      </c>
      <c r="B1072" t="s">
        <v>204</v>
      </c>
      <c r="C1072" t="str">
        <f>IF(C1073="","}",B1072)</f>
        <v>},</v>
      </c>
    </row>
    <row r="1073" spans="1:3" x14ac:dyDescent="0.25">
      <c r="A1073">
        <f t="shared" si="103"/>
        <v>52</v>
      </c>
      <c r="B1073" t="s">
        <v>202</v>
      </c>
      <c r="C1073" t="str">
        <f t="shared" ref="C1073" si="105">B1073</f>
        <v>{</v>
      </c>
    </row>
    <row r="1074" spans="1:3" x14ac:dyDescent="0.25">
      <c r="A1074">
        <f t="shared" si="103"/>
        <v>52</v>
      </c>
      <c r="B1074" t="s">
        <v>207</v>
      </c>
      <c r="C1074" t="str">
        <f>CONCATENATE(B1074,A1074,",")</f>
        <v>"shop_id": 52,</v>
      </c>
    </row>
    <row r="1075" spans="1:3" x14ac:dyDescent="0.25">
      <c r="A1075">
        <f t="shared" si="103"/>
        <v>52</v>
      </c>
      <c r="B1075" t="s">
        <v>313</v>
      </c>
      <c r="C1075" t="str">
        <f>CONCATENATE(B1075,"""",VLOOKUP(A1075,Sheet1!A:AC,2,FALSE),""",")</f>
        <v>"category_id": "SHO",</v>
      </c>
    </row>
    <row r="1076" spans="1:3" x14ac:dyDescent="0.25">
      <c r="A1076">
        <f t="shared" si="103"/>
        <v>52</v>
      </c>
      <c r="B1076" t="s">
        <v>409</v>
      </c>
      <c r="C1076" t="str">
        <f>CONCATENATE(B1076,VLOOKUP(A1076,Sheet1!A:AC,6,FALSE),""",")</f>
        <v>"image_en": "/res/media/app/shop/pop_up_Lee_Hong.jpg",</v>
      </c>
    </row>
    <row r="1077" spans="1:3" x14ac:dyDescent="0.25">
      <c r="A1077">
        <f t="shared" si="103"/>
        <v>52</v>
      </c>
      <c r="B1077" t="s">
        <v>410</v>
      </c>
      <c r="C1077" t="str">
        <f>CONCATENATE(B1077,VLOOKUP(A1077,Sheet1!A:AC,6,FALSE),""",")</f>
        <v>"image_tc": "/res/media/app/shop/pop_up_Lee_Hong.jpg",</v>
      </c>
    </row>
    <row r="1078" spans="1:3" x14ac:dyDescent="0.25">
      <c r="A1078">
        <f t="shared" si="103"/>
        <v>52</v>
      </c>
      <c r="B1078" t="s">
        <v>411</v>
      </c>
      <c r="C1078" t="str">
        <f>CONCATENATE(B1078,VLOOKUP(A1078,Sheet1!A:AC,6,FALSE),""",")</f>
        <v>"image_sc": "/res/media/app/shop/pop_up_Lee_Hong.jpg",</v>
      </c>
    </row>
    <row r="1079" spans="1:3" x14ac:dyDescent="0.25">
      <c r="A1079">
        <f t="shared" si="103"/>
        <v>52</v>
      </c>
      <c r="B1079" t="s">
        <v>314</v>
      </c>
      <c r="C1079" t="str">
        <f>CONCATENATE(B1079,"""",VLOOKUP(A1079,Sheet1!A:AC,14,FALSE),""",")</f>
        <v>"name_en": "MediMark",</v>
      </c>
    </row>
    <row r="1080" spans="1:3" x14ac:dyDescent="0.25">
      <c r="A1080">
        <f t="shared" si="103"/>
        <v>52</v>
      </c>
      <c r="B1080" t="s">
        <v>315</v>
      </c>
      <c r="C1080" t="str">
        <f>CONCATENATE(B1080,"""",VLOOKUP(A1080,Sheet1!A:AC,15,FALSE),""",")</f>
        <v>"name_tc": "利康藥坊",</v>
      </c>
    </row>
    <row r="1081" spans="1:3" x14ac:dyDescent="0.25">
      <c r="A1081">
        <f t="shared" si="103"/>
        <v>52</v>
      </c>
      <c r="B1081" t="s">
        <v>316</v>
      </c>
      <c r="C1081" t="str">
        <f>CONCATENATE(B1081,"""",VLOOKUP(A1081,Sheet1!A:AC,16,FALSE),""",")</f>
        <v>"name_sc": "利康药坊",</v>
      </c>
    </row>
    <row r="1082" spans="1:3" x14ac:dyDescent="0.25">
      <c r="A1082">
        <f t="shared" si="103"/>
        <v>52</v>
      </c>
      <c r="B1082" t="s">
        <v>317</v>
      </c>
      <c r="C1082" t="str">
        <f>CONCATENATE(B1082,"""",VLOOKUP(A1082,Sheet1!A:AC,18,FALSE),""",")</f>
        <v>"location_en": "Ground Level, Exit F",</v>
      </c>
    </row>
    <row r="1083" spans="1:3" x14ac:dyDescent="0.25">
      <c r="A1083">
        <f t="shared" si="103"/>
        <v>52</v>
      </c>
      <c r="B1083" t="s">
        <v>318</v>
      </c>
      <c r="C1083" t="str">
        <f>CONCATENATE(B1083,"""",VLOOKUP(A1083,Sheet1!A:AC,19,FALSE),""",")</f>
        <v>"location_tc": "地面 F 出口",</v>
      </c>
    </row>
    <row r="1084" spans="1:3" x14ac:dyDescent="0.25">
      <c r="A1084">
        <f t="shared" si="103"/>
        <v>52</v>
      </c>
      <c r="B1084" t="s">
        <v>319</v>
      </c>
      <c r="C1084" t="str">
        <f>CONCATENATE(B1084,"""",VLOOKUP(A1084,Sheet1!A:AC,20,FALSE),""",")</f>
        <v>"location_sc": "地面 F 出口",</v>
      </c>
    </row>
    <row r="1085" spans="1:3" x14ac:dyDescent="0.25">
      <c r="A1085">
        <f t="shared" si="103"/>
        <v>52</v>
      </c>
      <c r="B1085" t="s">
        <v>441</v>
      </c>
      <c r="C1085" s="2" t="str">
        <f>CONCATENATE(B1085,"""",IFERROR(SUBSTITUTE(VLOOKUP(A1085,Sheet1!A:AC,21,FALSE),CHAR(10),";"),VLOOKUP(A1085,Sheet1!A:AC,21,FALSE)),""",")</f>
        <v>"business_hour_en": "10:00-19:00",</v>
      </c>
    </row>
    <row r="1086" spans="1:3" x14ac:dyDescent="0.25">
      <c r="A1086">
        <f t="shared" si="103"/>
        <v>52</v>
      </c>
      <c r="B1086" t="s">
        <v>442</v>
      </c>
      <c r="C1086" s="2" t="str">
        <f>CONCATENATE(B1086,"""",IFERROR(SUBSTITUTE(VLOOKUP(A1086,Sheet1!A:AC,22,FALSE),CHAR(10),";"),VLOOKUP(A1086,Sheet1!A:AC,22,FALSE)),""",")</f>
        <v>"business_hour_tc": "10:00-19:00",</v>
      </c>
    </row>
    <row r="1087" spans="1:3" x14ac:dyDescent="0.25">
      <c r="A1087">
        <f t="shared" si="103"/>
        <v>52</v>
      </c>
      <c r="B1087" t="s">
        <v>443</v>
      </c>
      <c r="C1087" s="2" t="str">
        <f>CONCATENATE(B1087,"""",IFERROR(SUBSTITUTE(VLOOKUP(A1087,Sheet1!A:AC,23,FALSE),CHAR(10),";"),VLOOKUP(A1087,Sheet1!A:AC,23,FALSE)),""",")</f>
        <v>"business_hour_sc": "10:00-19:00",</v>
      </c>
    </row>
    <row r="1088" spans="1:3" x14ac:dyDescent="0.25">
      <c r="A1088">
        <f t="shared" si="103"/>
        <v>52</v>
      </c>
      <c r="B1088" t="s">
        <v>385</v>
      </c>
      <c r="C1088" t="str">
        <f>CONCATENATE(B1088,"""",VLOOKUP(A1088,Sheet1!A:AC,17,FALSE),""",")</f>
        <v>"tel": "-",</v>
      </c>
    </row>
    <row r="1089" spans="1:3" x14ac:dyDescent="0.25">
      <c r="A1089">
        <f t="shared" si="103"/>
        <v>52</v>
      </c>
      <c r="B1089" t="s">
        <v>320</v>
      </c>
      <c r="C1089" t="str">
        <f>CONCATENATE(B1089,"""",Sheet1!$AA$2,": ",VLOOKUP(A1089,Sheet1!A:AC,27,FALSE),IF(VLOOKUP(A1089,Sheet1!A:AC,24,FALSE)="","","\n\n"),VLOOKUP(A1089,Sheet1!A:AC,24,FALSE),""",")</f>
        <v>"content_en": "Accept Cash Coupon: N\n\nMediMark offers Chinese Medicines and pharmaceutical products.",</v>
      </c>
    </row>
    <row r="1090" spans="1:3" x14ac:dyDescent="0.25">
      <c r="A1090">
        <f t="shared" si="103"/>
        <v>52</v>
      </c>
      <c r="B1090" t="s">
        <v>321</v>
      </c>
      <c r="C1090" t="str">
        <f>CONCATENATE(B1090,"""",Sheet1!$AB$2,": ",VLOOKUP(A1090,Sheet1!A:AC,28,FALSE),IF(VLOOKUP(A1090,Sheet1!A:AC,25,FALSE)="","","\n\n"),VLOOKUP(A1090,Sheet1!A:AC,25,FALSE),""",")</f>
        <v>"content_tc": "接受現金券: 不接受\n\n利康藥坊售賣中草藥產品。",</v>
      </c>
    </row>
    <row r="1091" spans="1:3" x14ac:dyDescent="0.25">
      <c r="A1091">
        <f t="shared" si="103"/>
        <v>52</v>
      </c>
      <c r="B1091" t="s">
        <v>322</v>
      </c>
      <c r="C1091" t="str">
        <f>CONCATENATE(B1091,"""",Sheet1!$AC$2,": ",VLOOKUP(A1091,Sheet1!A:AC,29,FALSE),IF(VLOOKUP(A1091,Sheet1!A:AC,26,FALSE)="","","\n\n"),VLOOKUP(A1091,Sheet1!A:AC,26,FALSE),""",")</f>
        <v>"content_sc": "接受现金券: 不接受\n\n利康药坊售卖中草药产品。",</v>
      </c>
    </row>
    <row r="1092" spans="1:3" x14ac:dyDescent="0.25">
      <c r="A1092">
        <f t="shared" si="103"/>
        <v>52</v>
      </c>
      <c r="B1092" t="s">
        <v>203</v>
      </c>
      <c r="C1092" t="str">
        <f t="shared" ref="C1092" si="106">B1092</f>
        <v>"is_new": false</v>
      </c>
    </row>
    <row r="1093" spans="1:3" x14ac:dyDescent="0.25">
      <c r="A1093">
        <f t="shared" si="103"/>
        <v>52</v>
      </c>
      <c r="B1093" t="s">
        <v>204</v>
      </c>
      <c r="C1093" t="str">
        <f>IF(C1094="","}",B1093)</f>
        <v>}</v>
      </c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5" x14ac:dyDescent="0.25"/>
  <cols>
    <col min="1" max="1" width="38.5703125" bestFit="1" customWidth="1"/>
    <col min="3" max="3" width="18" bestFit="1" customWidth="1"/>
    <col min="4" max="5" width="10.140625" bestFit="1" customWidth="1"/>
  </cols>
  <sheetData>
    <row r="1" spans="1:5" x14ac:dyDescent="0.25">
      <c r="A1" t="s">
        <v>212</v>
      </c>
      <c r="B1" t="s">
        <v>381</v>
      </c>
      <c r="C1" t="s">
        <v>208</v>
      </c>
      <c r="D1" t="s">
        <v>209</v>
      </c>
      <c r="E1" t="s">
        <v>452</v>
      </c>
    </row>
    <row r="2" spans="1:5" x14ac:dyDescent="0.25">
      <c r="A2" t="s">
        <v>224</v>
      </c>
      <c r="B2" t="s">
        <v>382</v>
      </c>
      <c r="C2" t="s">
        <v>453</v>
      </c>
      <c r="D2" t="s">
        <v>454</v>
      </c>
      <c r="E2" t="s">
        <v>455</v>
      </c>
    </row>
    <row r="3" spans="1:5" x14ac:dyDescent="0.25">
      <c r="A3" t="s">
        <v>227</v>
      </c>
      <c r="B3" t="s">
        <v>383</v>
      </c>
      <c r="C3" t="s">
        <v>456</v>
      </c>
      <c r="D3" t="s">
        <v>457</v>
      </c>
      <c r="E3" t="s">
        <v>173</v>
      </c>
    </row>
    <row r="4" spans="1:5" x14ac:dyDescent="0.25">
      <c r="A4" t="s">
        <v>230</v>
      </c>
      <c r="B4" t="s">
        <v>384</v>
      </c>
      <c r="C4" t="s">
        <v>228</v>
      </c>
      <c r="D4" t="s">
        <v>458</v>
      </c>
      <c r="E4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080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S92" sqref="S92:S617"/>
    </sheetView>
  </sheetViews>
  <sheetFormatPr defaultRowHeight="15" x14ac:dyDescent="0.25"/>
  <cols>
    <col min="3" max="3" width="104.42578125" bestFit="1" customWidth="1"/>
    <col min="4" max="4" width="144.7109375" bestFit="1" customWidth="1"/>
    <col min="5" max="5" width="144.28515625" bestFit="1" customWidth="1"/>
    <col min="6" max="6" width="164" bestFit="1" customWidth="1"/>
    <col min="7" max="7" width="16" customWidth="1"/>
    <col min="8" max="23" width="12" customWidth="1"/>
  </cols>
  <sheetData>
    <row r="1" spans="1:22" x14ac:dyDescent="0.25">
      <c r="A1" t="s">
        <v>205</v>
      </c>
      <c r="B1" t="s">
        <v>312</v>
      </c>
      <c r="C1" t="s">
        <v>206</v>
      </c>
      <c r="D1" t="s">
        <v>417</v>
      </c>
      <c r="E1" t="s">
        <v>418</v>
      </c>
      <c r="F1" t="s">
        <v>420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</row>
    <row r="2" spans="1:22" hidden="1" x14ac:dyDescent="0.25">
      <c r="A2">
        <f>ROUNDUP((ROW(D2)-1)/15,0)</f>
        <v>1</v>
      </c>
      <c r="B2" t="str">
        <f>VLOOKUP(A2,Sheet1!A:Z,2,FALSE)</f>
        <v>DUF</v>
      </c>
      <c r="C2" t="s">
        <v>489</v>
      </c>
      <c r="D2" t="str">
        <f t="shared" ref="D2:F2" si="0">$C2</f>
        <v>&lt;div class="grid-detail-list"&gt;&lt;div class="item-container styled-text-wrapper"&gt;</v>
      </c>
      <c r="E2" t="str">
        <f t="shared" si="0"/>
        <v>&lt;div class="grid-detail-list"&gt;&lt;div class="item-container styled-text-wrapper"&gt;</v>
      </c>
      <c r="F2" t="str">
        <f t="shared" si="0"/>
        <v>&lt;div class="grid-detail-list"&gt;&lt;div class="item-container styled-text-wrapper"&gt;</v>
      </c>
      <c r="G2">
        <f>IF(EXACT(A1,A2),"",A2)</f>
        <v>1</v>
      </c>
      <c r="H2" t="str">
        <f>IF($G2="","",TRIM(CONCATENATE(D2,D3,D4,D5,D6,D7,D8,D9,D10,D11,D12,D13,D14,D15,D16)))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class="info"&gt;B3 , WEK DF1 (近離港大堂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I2" t="str">
        <f>IF($G2="","",TRIM(CONCATENATE(E2,E3,E4,E5,E6,E7,E8,E9,E10,E11,E12,E13,E14,E15,E16)))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class="info"&gt;B3 , WEK DF1 (近离港大堂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J2" t="str">
        <f>IF($G2="","",TRIM(CONCATENATE(F2,F3,F4,F5,F6,F7,F8,F9,F10,F11,F12,F13,F14,F15,F16)))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class="info"&gt;B3 , WEK DF1 (Near Departure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K2" t="str">
        <f>IF($G2="","",IF($B2="DUF",TRIM(CONCATENATE(D2,D3,D4,D5,D6,D7,D8,D9,D10,D11,D12,D13,D14,D15,D16)),""))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class="info"&gt;B3 , WEK DF1 (近離港大堂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L2" t="str">
        <f>IF($G2="","",IF($B2="DUF",TRIM(CONCATENATE(E2,E3,E4,E5,E6,E7,E8,E9,E10,E11,E12,E13,E14,E15,E16)),""))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class="info"&gt;B3 , WEK DF1 (近离港大堂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M2" t="str">
        <f>IF($G2="","",IF($B2="DUF",TRIM(CONCATENATE(F2,F3,F4,F5,F6,F7,F8,F9,F10,F11,F12,F13,F14,F15,F16)),""))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class="info"&gt;B3 , WEK DF1 (Near Departure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N2" t="str">
        <f>IF($G2="","",IF($B2="SHO",TRIM(CONCATENATE(D2,D3,D4,D5,D6,D7,D8,D9,D10,D11,D12,D13,D14,D15,D16)),""))</f>
        <v/>
      </c>
      <c r="O2" t="str">
        <f>IF($G2="","",IF($B2="SHO",TRIM(CONCATENATE(E2,E3,E4,E5,E6,E7,E8,E9,E10,E11,E12,E13,E14,E15,E16)),""))</f>
        <v/>
      </c>
      <c r="P2" t="str">
        <f>IF($G2="","",IF($B2="SHO",TRIM(CONCATENATE(F2,F3,F4,F5,F6,F7,F8,F9,F10,F11,F12,F13,F14,F15,F16)),""))</f>
        <v/>
      </c>
      <c r="Q2" t="str">
        <f>IF($G2="","",IF($B2="FNB",TRIM(CONCATENATE(D2,D3,D4,D5,D6,D7,D8,D9,D10,D11,D12,D13,D14,D15,D16)),""))</f>
        <v/>
      </c>
      <c r="R2" t="str">
        <f>IF($G2="","",IF($B2="FNB",TRIM(CONCATENATE(E2,E3,E4,E5,E6,E7,E8,E9,E10,E11,E12,E13,E14,E15,E16)),""))</f>
        <v/>
      </c>
      <c r="S2" t="str">
        <f>IF($G2="","",IF($B2="FNB",TRIM(CONCATENATE(F2,F3,F4,F5,F6,F7,F8,F9,F10,F11,F12,F13,F14,F15,F16)),""))</f>
        <v/>
      </c>
      <c r="T2" t="str">
        <f>IF($G2="","",IF($B2="PAS",TRIM(CONCATENATE(D2,D3,D4,D5,D6,D7,D8,D9,D10,D11,D12,D13,D14,D15,D16)),""))</f>
        <v/>
      </c>
      <c r="U2" t="str">
        <f>IF($G2="","",IF($B2="PAS",TRIM(CONCATENATE(E2,E3,E4,E5,E6,E7,E8,E9,E10,E11,E12,E13,E14,E15,E16)),""))</f>
        <v/>
      </c>
      <c r="V2" t="str">
        <f>IF($G2="","",IF($B2="PAS",TRIM(CONCATENATE(F2,F3,F4,F5,F6,F7,F8,F9,F10,F11,F12,F13,F14,F15,F16)),""))</f>
        <v/>
      </c>
    </row>
    <row r="3" spans="1:22" hidden="1" x14ac:dyDescent="0.25">
      <c r="A3">
        <f t="shared" ref="A3:A66" si="1">ROUNDUP((ROW(D3)-1)/15,0)</f>
        <v>1</v>
      </c>
      <c r="B3" t="str">
        <f>VLOOKUP(A3,Sheet1!A:Z,2,FALSE)</f>
        <v>DUF</v>
      </c>
      <c r="C3" t="s">
        <v>419</v>
      </c>
      <c r="D3" t="str">
        <f>CONCATENATE($C3,VLOOKUP($A3,Sheet1!$A:$AC,6,FALSE),""" alt=""""&gt;")</f>
        <v>&lt;div class="image-container"&gt;&lt;img class="item-image" src="/res/media/app/shop/hong-kong-duty-free.jpg" alt=""&gt;</v>
      </c>
      <c r="E3" t="str">
        <f>CONCATENATE($C3,VLOOKUP($A3,Sheet1!$A:$AC,6,FALSE),""" alt=""""&gt;")</f>
        <v>&lt;div class="image-container"&gt;&lt;img class="item-image" src="/res/media/app/shop/hong-kong-duty-free.jpg" alt=""&gt;</v>
      </c>
      <c r="F3" t="str">
        <f>CONCATENATE($C3,VLOOKUP($A3,Sheet1!$A:$AC,6,FALSE),""" alt=""""&gt;")</f>
        <v>&lt;div class="image-container"&gt;&lt;img class="item-image" src="/res/media/app/shop/hong-kong-duty-free.jpg" alt=""&gt;</v>
      </c>
      <c r="G3" t="str">
        <f t="shared" ref="G3:G66" si="2">IF(EXACT(A2,A3),"",A3)</f>
        <v/>
      </c>
      <c r="H3" t="str">
        <f t="shared" ref="H3:H66" si="3">IF($G3="","",TRIM(CONCATENATE(D3,D4,D5,D6,D7,D8,D9,D10,D11,D12,D13,D14,D15,D16,D17)))</f>
        <v/>
      </c>
      <c r="I3" t="str">
        <f t="shared" ref="I3:J3" si="4">IF($G3="","",TRIM(CONCATENATE(E3,E4,E5,E6,E7,E8,E9,E10,E11,E12,E13,E14,E15,E16,E17)))</f>
        <v/>
      </c>
      <c r="J3" t="str">
        <f t="shared" si="4"/>
        <v/>
      </c>
      <c r="K3" t="str">
        <f t="shared" ref="K3:M66" si="5">IF($G3="","",IF($B3="DUF",TRIM(CONCATENATE(D3,D4,D5,D6,D7,D8,D9,D10,D11,D12,D13,D14,D15,D16,D17)),""))</f>
        <v/>
      </c>
      <c r="L3" t="str">
        <f t="shared" si="5"/>
        <v/>
      </c>
      <c r="M3" t="str">
        <f t="shared" si="5"/>
        <v/>
      </c>
      <c r="N3" t="str">
        <f t="shared" ref="N3:N66" si="6">IF($G3="","",IF($B3="SHO",TRIM(CONCATENATE(D3,D4,D5,D6,D7,D8,D9,D10,D11,D12,D13,D14,D15,D16,D17)),""))</f>
        <v/>
      </c>
      <c r="O3" t="str">
        <f t="shared" ref="O3:P3" si="7">IF($G3="","",IF($B3="SHO",TRIM(CONCATENATE(E3,E4,E5,E6,E7,E8,E9,E10,E11,E12,E13,E14,E15,E16,E17)),""))</f>
        <v/>
      </c>
      <c r="P3" t="str">
        <f t="shared" si="7"/>
        <v/>
      </c>
      <c r="Q3" t="str">
        <f t="shared" ref="Q3:S66" si="8">IF($G3="","",IF($B3="FNB",TRIM(CONCATENATE(D3,D4,D5,D6,D7,D8,D9,D10,D11,D12,D13,D14,D15,D16,D17)),""))</f>
        <v/>
      </c>
      <c r="R3" t="str">
        <f t="shared" si="8"/>
        <v/>
      </c>
      <c r="S3" t="str">
        <f t="shared" si="8"/>
        <v/>
      </c>
      <c r="T3" t="str">
        <f t="shared" ref="T3:V3" si="9">IF($G3="","",IF($B3="PAS",TRIM(CONCATENATE(D3,D4,D5,D6,D7,D8,D9,D10,D11,D12,D13,D14,D15,D16,D17)),""))</f>
        <v/>
      </c>
      <c r="U3" t="str">
        <f t="shared" si="9"/>
        <v/>
      </c>
      <c r="V3" t="str">
        <f t="shared" si="9"/>
        <v/>
      </c>
    </row>
    <row r="4" spans="1:22" hidden="1" x14ac:dyDescent="0.25">
      <c r="A4">
        <f t="shared" si="1"/>
        <v>1</v>
      </c>
      <c r="B4" t="str">
        <f>VLOOKUP(A4,Sheet1!A:Z,2,FALSE)</f>
        <v>DUF</v>
      </c>
      <c r="C4" t="s">
        <v>490</v>
      </c>
      <c r="D4" t="str">
        <f t="shared" ref="D4:F4" si="10">$C4</f>
        <v>&lt;/div&gt;&lt;div class="item-content-container"&gt;</v>
      </c>
      <c r="E4" t="str">
        <f t="shared" si="10"/>
        <v>&lt;/div&gt;&lt;div class="item-content-container"&gt;</v>
      </c>
      <c r="F4" t="str">
        <f t="shared" si="10"/>
        <v>&lt;/div&gt;&lt;div class="item-content-container"&gt;</v>
      </c>
      <c r="G4" t="str">
        <f t="shared" si="2"/>
        <v/>
      </c>
      <c r="H4" t="str">
        <f t="shared" si="3"/>
        <v/>
      </c>
      <c r="I4" t="str">
        <f t="shared" ref="I4:J4" si="11">IF($G4="","",TRIM(CONCATENATE(E4,E5,E6,E7,E8,E9,E10,E11,E12,E13,E14,E15,E16,E17,E18)))</f>
        <v/>
      </c>
      <c r="J4" t="str">
        <f t="shared" si="11"/>
        <v/>
      </c>
      <c r="K4" t="str">
        <f t="shared" si="5"/>
        <v/>
      </c>
      <c r="L4" t="str">
        <f t="shared" si="5"/>
        <v/>
      </c>
      <c r="M4" t="str">
        <f t="shared" si="5"/>
        <v/>
      </c>
      <c r="N4" t="str">
        <f t="shared" si="6"/>
        <v/>
      </c>
      <c r="O4" t="str">
        <f t="shared" ref="O4:P4" si="12">IF($G4="","",IF($B4="SHO",TRIM(CONCATENATE(E4,E5,E6,E7,E8,E9,E10,E11,E12,E13,E14,E15,E16,E17,E18)),""))</f>
        <v/>
      </c>
      <c r="P4" t="str">
        <f t="shared" si="12"/>
        <v/>
      </c>
      <c r="Q4" t="str">
        <f t="shared" si="8"/>
        <v/>
      </c>
      <c r="R4" t="str">
        <f t="shared" si="8"/>
        <v/>
      </c>
      <c r="S4" t="str">
        <f t="shared" si="8"/>
        <v/>
      </c>
      <c r="T4" t="str">
        <f t="shared" ref="T4:V4" si="13">IF($G4="","",IF($B4="PAS",TRIM(CONCATENATE(D4,D5,D6,D7,D8,D9,D10,D11,D12,D13,D14,D15,D16,D17,D18)),""))</f>
        <v/>
      </c>
      <c r="U4" t="str">
        <f t="shared" si="13"/>
        <v/>
      </c>
      <c r="V4" t="str">
        <f t="shared" si="13"/>
        <v/>
      </c>
    </row>
    <row r="5" spans="1:22" hidden="1" x14ac:dyDescent="0.25">
      <c r="A5">
        <f t="shared" si="1"/>
        <v>1</v>
      </c>
      <c r="B5" t="str">
        <f>VLOOKUP(A5,Sheet1!A:Z,2,FALSE)</f>
        <v>DUF</v>
      </c>
      <c r="C5" t="s">
        <v>413</v>
      </c>
      <c r="D5" t="str">
        <f>CONCATENATE($C5,VLOOKUP($A5,Sheet1!$A:$AC,15,FALSE))</f>
        <v>&lt;p class="sub-title"&gt;香港免稅店</v>
      </c>
      <c r="E5" t="str">
        <f>CONCATENATE($C5,VLOOKUP($A5,Sheet1!$A:$AC,16,FALSE))</f>
        <v>&lt;p class="sub-title"&gt;香港免税店</v>
      </c>
      <c r="F5" t="str">
        <f>CONCATENATE($C5,VLOOKUP($A5,Sheet1!$A:$AC,14,FALSE))</f>
        <v>&lt;p class="sub-title"&gt;Hong Kong Duty Free</v>
      </c>
      <c r="G5" t="str">
        <f t="shared" si="2"/>
        <v/>
      </c>
      <c r="H5" t="str">
        <f t="shared" si="3"/>
        <v/>
      </c>
      <c r="I5" t="str">
        <f t="shared" ref="I5:J5" si="14">IF($G5="","",TRIM(CONCATENATE(E5,E6,E7,E8,E9,E10,E11,E12,E13,E14,E15,E16,E17,E18,E19)))</f>
        <v/>
      </c>
      <c r="J5" t="str">
        <f t="shared" si="14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6"/>
        <v/>
      </c>
      <c r="O5" t="str">
        <f t="shared" ref="O5:P5" si="15">IF($G5="","",IF($B5="SHO",TRIM(CONCATENATE(E5,E6,E7,E8,E9,E10,E11,E12,E13,E14,E15,E16,E17,E18,E19)),""))</f>
        <v/>
      </c>
      <c r="P5" t="str">
        <f t="shared" si="15"/>
        <v/>
      </c>
      <c r="Q5" t="str">
        <f t="shared" si="8"/>
        <v/>
      </c>
      <c r="R5" t="str">
        <f t="shared" si="8"/>
        <v/>
      </c>
      <c r="S5" t="str">
        <f t="shared" si="8"/>
        <v/>
      </c>
      <c r="T5" t="str">
        <f t="shared" ref="T5:V5" si="16">IF($G5="","",IF($B5="PAS",TRIM(CONCATENATE(D5,D6,D7,D8,D9,D10,D11,D12,D13,D14,D15,D16,D17,D18,D19)),""))</f>
        <v/>
      </c>
      <c r="U5" t="str">
        <f t="shared" si="16"/>
        <v/>
      </c>
      <c r="V5" t="str">
        <f t="shared" si="16"/>
        <v/>
      </c>
    </row>
    <row r="6" spans="1:22" hidden="1" x14ac:dyDescent="0.25">
      <c r="A6">
        <f t="shared" si="1"/>
        <v>1</v>
      </c>
      <c r="B6" t="str">
        <f>VLOOKUP(A6,Sheet1!A:Z,2,FALSE)</f>
        <v>DUF</v>
      </c>
      <c r="C6" t="s">
        <v>491</v>
      </c>
      <c r="D6" t="str">
        <f t="shared" ref="D6:F6" si="17">$C6</f>
        <v>&lt;/p&gt;&lt;div class="item-content"&gt;</v>
      </c>
      <c r="E6" t="str">
        <f t="shared" si="17"/>
        <v>&lt;/p&gt;&lt;div class="item-content"&gt;</v>
      </c>
      <c r="F6" t="str">
        <f t="shared" si="17"/>
        <v>&lt;/p&gt;&lt;div class="item-content"&gt;</v>
      </c>
      <c r="G6" t="str">
        <f t="shared" si="2"/>
        <v/>
      </c>
      <c r="H6" t="str">
        <f t="shared" si="3"/>
        <v/>
      </c>
      <c r="I6" t="str">
        <f t="shared" ref="I6:J6" si="18">IF($G6="","",TRIM(CONCATENATE(E6,E7,E8,E9,E10,E11,E12,E13,E14,E15,E16,E17,E18,E19,E20)))</f>
        <v/>
      </c>
      <c r="J6" t="str">
        <f t="shared" si="18"/>
        <v/>
      </c>
      <c r="K6" t="str">
        <f t="shared" si="5"/>
        <v/>
      </c>
      <c r="L6" t="str">
        <f t="shared" si="5"/>
        <v/>
      </c>
      <c r="M6" t="str">
        <f t="shared" si="5"/>
        <v/>
      </c>
      <c r="N6" t="str">
        <f t="shared" si="6"/>
        <v/>
      </c>
      <c r="O6" t="str">
        <f t="shared" ref="O6:P6" si="19">IF($G6="","",IF($B6="SHO",TRIM(CONCATENATE(E6,E7,E8,E9,E10,E11,E12,E13,E14,E15,E16,E17,E18,E19,E20)),""))</f>
        <v/>
      </c>
      <c r="P6" t="str">
        <f t="shared" si="19"/>
        <v/>
      </c>
      <c r="Q6" t="str">
        <f t="shared" si="8"/>
        <v/>
      </c>
      <c r="R6" t="str">
        <f t="shared" si="8"/>
        <v/>
      </c>
      <c r="S6" t="str">
        <f t="shared" si="8"/>
        <v/>
      </c>
      <c r="T6" t="str">
        <f t="shared" ref="T6:V6" si="20">IF($G6="","",IF($B6="PAS",TRIM(CONCATENATE(D6,D7,D8,D9,D10,D11,D12,D13,D14,D15,D16,D17,D18,D19,D20)),""))</f>
        <v/>
      </c>
      <c r="U6" t="str">
        <f t="shared" si="20"/>
        <v/>
      </c>
      <c r="V6" t="str">
        <f t="shared" si="20"/>
        <v/>
      </c>
    </row>
    <row r="7" spans="1:22" hidden="1" x14ac:dyDescent="0.25">
      <c r="A7">
        <f t="shared" si="1"/>
        <v>1</v>
      </c>
      <c r="B7" t="str">
        <f>VLOOKUP(A7,Sheet1!A:Z,2,FALSE)</f>
        <v>DUF</v>
      </c>
      <c r="C7" t="s">
        <v>414</v>
      </c>
      <c r="D7" t="str">
        <f>CONCATENATE($C7,VLOOKUP($A7,Sheet1!$A:$AC,4,FALSE))</f>
        <v>&lt;div class="item-label"&gt;免稅店</v>
      </c>
      <c r="E7" t="str">
        <f>CONCATENATE($C7,VLOOKUP($A7,Sheet1!$A:$AC,5,FALSE))</f>
        <v>&lt;div class="item-label"&gt;免税店</v>
      </c>
      <c r="F7" t="str">
        <f>CONCATENATE($C7,VLOOKUP($A7,Sheet1!$A:$AC,3,FALSE))</f>
        <v>&lt;div class="item-label"&gt;Duty Free</v>
      </c>
      <c r="G7" t="str">
        <f t="shared" si="2"/>
        <v/>
      </c>
      <c r="H7" t="str">
        <f t="shared" si="3"/>
        <v/>
      </c>
      <c r="I7" t="str">
        <f t="shared" ref="I7:J7" si="21">IF($G7="","",TRIM(CONCATENATE(E7,E8,E9,E10,E11,E12,E13,E14,E15,E16,E17,E18,E19,E20,E21)))</f>
        <v/>
      </c>
      <c r="J7" t="str">
        <f t="shared" si="21"/>
        <v/>
      </c>
      <c r="K7" t="str">
        <f t="shared" si="5"/>
        <v/>
      </c>
      <c r="L7" t="str">
        <f t="shared" si="5"/>
        <v/>
      </c>
      <c r="M7" t="str">
        <f t="shared" si="5"/>
        <v/>
      </c>
      <c r="N7" t="str">
        <f t="shared" si="6"/>
        <v/>
      </c>
      <c r="O7" t="str">
        <f t="shared" ref="O7:P7" si="22">IF($G7="","",IF($B7="SHO",TRIM(CONCATENATE(E7,E8,E9,E10,E11,E12,E13,E14,E15,E16,E17,E18,E19,E20,E21)),""))</f>
        <v/>
      </c>
      <c r="P7" t="str">
        <f t="shared" si="22"/>
        <v/>
      </c>
      <c r="Q7" t="str">
        <f t="shared" si="8"/>
        <v/>
      </c>
      <c r="R7" t="str">
        <f t="shared" si="8"/>
        <v/>
      </c>
      <c r="S7" t="str">
        <f t="shared" si="8"/>
        <v/>
      </c>
      <c r="T7" t="str">
        <f t="shared" ref="T7:V7" si="23">IF($G7="","",IF($B7="PAS",TRIM(CONCATENATE(D7,D8,D9,D10,D11,D12,D13,D14,D15,D16,D17,D18,D19,D20,D21)),""))</f>
        <v/>
      </c>
      <c r="U7" t="str">
        <f t="shared" si="23"/>
        <v/>
      </c>
      <c r="V7" t="str">
        <f t="shared" si="23"/>
        <v/>
      </c>
    </row>
    <row r="8" spans="1:22" hidden="1" x14ac:dyDescent="0.25">
      <c r="A8">
        <f t="shared" si="1"/>
        <v>1</v>
      </c>
      <c r="B8" t="str">
        <f>VLOOKUP(A8,Sheet1!A:Z,2,FALSE)</f>
        <v>DUF</v>
      </c>
      <c r="C8" t="s">
        <v>492</v>
      </c>
      <c r="D8" t="str">
        <f t="shared" ref="D8:F8" si="24">$C8</f>
        <v>&lt;/div&gt;&lt;div class="content-row clearfix"&gt;&lt;span class="item-icon icon-s icon-inline ico-shop"&gt;&lt;/span&gt;</v>
      </c>
      <c r="E8" t="str">
        <f t="shared" si="24"/>
        <v>&lt;/div&gt;&lt;div class="content-row clearfix"&gt;&lt;span class="item-icon icon-s icon-inline ico-shop"&gt;&lt;/span&gt;</v>
      </c>
      <c r="F8" t="str">
        <f t="shared" si="24"/>
        <v>&lt;/div&gt;&lt;div class="content-row clearfix"&gt;&lt;span class="item-icon icon-s icon-inline ico-shop"&gt;&lt;/span&gt;</v>
      </c>
      <c r="G8" t="str">
        <f t="shared" si="2"/>
        <v/>
      </c>
      <c r="H8" t="str">
        <f t="shared" si="3"/>
        <v/>
      </c>
      <c r="I8" t="str">
        <f t="shared" ref="I8:J8" si="25">IF($G8="","",TRIM(CONCATENATE(E8,E9,E10,E11,E12,E13,E14,E15,E16,E17,E18,E19,E20,E21,E22)))</f>
        <v/>
      </c>
      <c r="J8" t="str">
        <f t="shared" si="2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6"/>
        <v/>
      </c>
      <c r="O8" t="str">
        <f t="shared" ref="O8:P8" si="26">IF($G8="","",IF($B8="SHO",TRIM(CONCATENATE(E8,E9,E10,E11,E12,E13,E14,E15,E16,E17,E18,E19,E20,E21,E22)),""))</f>
        <v/>
      </c>
      <c r="P8" t="str">
        <f t="shared" si="26"/>
        <v/>
      </c>
      <c r="Q8" t="str">
        <f t="shared" si="8"/>
        <v/>
      </c>
      <c r="R8" t="str">
        <f t="shared" si="8"/>
        <v/>
      </c>
      <c r="S8" t="str">
        <f t="shared" si="8"/>
        <v/>
      </c>
      <c r="T8" t="str">
        <f t="shared" ref="T8:V8" si="27">IF($G8="","",IF($B8="PAS",TRIM(CONCATENATE(D8,D9,D10,D11,D12,D13,D14,D15,D16,D17,D18,D19,D20,D21,D22)),""))</f>
        <v/>
      </c>
      <c r="U8" t="str">
        <f t="shared" si="27"/>
        <v/>
      </c>
      <c r="V8" t="str">
        <f t="shared" si="27"/>
        <v/>
      </c>
    </row>
    <row r="9" spans="1:22" hidden="1" x14ac:dyDescent="0.25">
      <c r="A9">
        <f t="shared" si="1"/>
        <v>1</v>
      </c>
      <c r="B9" t="str">
        <f>VLOOKUP(A9,Sheet1!A:Z,2,FALSE)</f>
        <v>DUF</v>
      </c>
      <c r="C9" t="s">
        <v>415</v>
      </c>
      <c r="D9" t="str">
        <f>CONCATENATE($C9,VLOOKUP($A9,Sheet1!$A:$AC,11,FALSE))</f>
        <v>&lt;p class="info"&gt;B3 , WEK DF1 (近離港大堂 (入閘區))</v>
      </c>
      <c r="E9" t="str">
        <f>CONCATENATE($C9,VLOOKUP($A9,Sheet1!$A:$AC,12,FALSE))</f>
        <v>&lt;p class="info"&gt;B3 , WEK DF1 (近离港大堂 (入闸区))</v>
      </c>
      <c r="F9" t="str">
        <f>CONCATENATE($C9,VLOOKUP($A9,Sheet1!$A:$AC,10,FALSE))</f>
        <v>&lt;p class="info"&gt;B3 , WEK DF1 (Near Departure Concourse (Paid Area))</v>
      </c>
      <c r="G9" t="str">
        <f t="shared" si="2"/>
        <v/>
      </c>
      <c r="H9" t="str">
        <f t="shared" si="3"/>
        <v/>
      </c>
      <c r="I9" t="str">
        <f t="shared" ref="I9:J9" si="28">IF($G9="","",TRIM(CONCATENATE(E9,E10,E11,E12,E13,E14,E15,E16,E17,E18,E19,E20,E21,E22,E23)))</f>
        <v/>
      </c>
      <c r="J9" t="str">
        <f t="shared" si="28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6"/>
        <v/>
      </c>
      <c r="O9" t="str">
        <f t="shared" ref="O9:P9" si="29">IF($G9="","",IF($B9="SHO",TRIM(CONCATENATE(E9,E10,E11,E12,E13,E14,E15,E16,E17,E18,E19,E20,E21,E22,E23)),""))</f>
        <v/>
      </c>
      <c r="P9" t="str">
        <f t="shared" si="29"/>
        <v/>
      </c>
      <c r="Q9" t="str">
        <f t="shared" si="8"/>
        <v/>
      </c>
      <c r="R9" t="str">
        <f t="shared" si="8"/>
        <v/>
      </c>
      <c r="S9" t="str">
        <f t="shared" si="8"/>
        <v/>
      </c>
      <c r="T9" t="str">
        <f t="shared" ref="T9:V9" si="30">IF($G9="","",IF($B9="PAS",TRIM(CONCATENATE(D9,D10,D11,D12,D13,D14,D15,D16,D17,D18,D19,D20,D21,D22,D23)),""))</f>
        <v/>
      </c>
      <c r="U9" t="str">
        <f t="shared" si="30"/>
        <v/>
      </c>
      <c r="V9" t="str">
        <f t="shared" si="30"/>
        <v/>
      </c>
    </row>
    <row r="10" spans="1:22" hidden="1" x14ac:dyDescent="0.25">
      <c r="A10">
        <f t="shared" si="1"/>
        <v>1</v>
      </c>
      <c r="B10" t="str">
        <f>VLOOKUP(A10,Sheet1!A:Z,2,FALSE)</f>
        <v>DUF</v>
      </c>
      <c r="C10" t="s">
        <v>493</v>
      </c>
      <c r="D10" t="str">
        <f t="shared" ref="D10:F10" si="31">$C10</f>
        <v>&lt;/p&gt;&lt;/div&gt;&lt;div class="content-row clearfix"&gt;&lt;span class="item-icon icon-s icon-inline ico-opening-hour"&gt;&lt;/span&gt;</v>
      </c>
      <c r="E10" t="str">
        <f t="shared" si="31"/>
        <v>&lt;/p&gt;&lt;/div&gt;&lt;div class="content-row clearfix"&gt;&lt;span class="item-icon icon-s icon-inline ico-opening-hour"&gt;&lt;/span&gt;</v>
      </c>
      <c r="F10" t="str">
        <f t="shared" si="31"/>
        <v>&lt;/p&gt;&lt;/div&gt;&lt;div class="content-row clearfix"&gt;&lt;span class="item-icon icon-s icon-inline ico-opening-hour"&gt;&lt;/span&gt;</v>
      </c>
      <c r="G10" t="str">
        <f t="shared" si="2"/>
        <v/>
      </c>
      <c r="H10" t="str">
        <f t="shared" si="3"/>
        <v/>
      </c>
      <c r="I10" t="str">
        <f t="shared" ref="I10:J10" si="32">IF($G10="","",TRIM(CONCATENATE(E10,E11,E12,E13,E14,E15,E16,E17,E18,E19,E20,E21,E22,E23,E24)))</f>
        <v/>
      </c>
      <c r="J10" t="str">
        <f t="shared" si="32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6"/>
        <v/>
      </c>
      <c r="O10" t="str">
        <f t="shared" ref="O10:P10" si="33">IF($G10="","",IF($B10="SHO",TRIM(CONCATENATE(E10,E11,E12,E13,E14,E15,E16,E17,E18,E19,E20,E21,E22,E23,E24)),""))</f>
        <v/>
      </c>
      <c r="P10" t="str">
        <f t="shared" si="33"/>
        <v/>
      </c>
      <c r="Q10" t="str">
        <f t="shared" si="8"/>
        <v/>
      </c>
      <c r="R10" t="str">
        <f t="shared" si="8"/>
        <v/>
      </c>
      <c r="S10" t="str">
        <f t="shared" si="8"/>
        <v/>
      </c>
      <c r="T10" t="str">
        <f t="shared" ref="T10:V10" si="34">IF($G10="","",IF($B10="PAS",TRIM(CONCATENATE(D10,D11,D12,D13,D14,D15,D16,D17,D18,D19,D20,D21,D22,D23,D24)),""))</f>
        <v/>
      </c>
      <c r="U10" t="str">
        <f t="shared" si="34"/>
        <v/>
      </c>
      <c r="V10" t="str">
        <f t="shared" si="34"/>
        <v/>
      </c>
    </row>
    <row r="11" spans="1:22" hidden="1" x14ac:dyDescent="0.25">
      <c r="A11">
        <f t="shared" si="1"/>
        <v>1</v>
      </c>
      <c r="B11" t="str">
        <f>VLOOKUP(A11,Sheet1!A:Z,2,FALSE)</f>
        <v>DUF</v>
      </c>
      <c r="C11" t="s">
        <v>415</v>
      </c>
      <c r="D11" s="2" t="str">
        <f>CONCATENATE($C11,IFERROR(SUBSTITUTE(VLOOKUP($A11,Sheet1!$A:$AC,22,FALSE),CHAR(10),"&lt;br&gt;"),VLOOKUP($A11,Sheet1!$A:$AC,22,FALSE)))</f>
        <v>&lt;p class="info"&gt;06:30-23:30</v>
      </c>
      <c r="E11" s="2" t="str">
        <f>CONCATENATE($C11,IFERROR(SUBSTITUTE(VLOOKUP($A11,Sheet1!$A:$AC,23,FALSE),CHAR(10),"&lt;br&gt;"),VLOOKUP($A11,Sheet1!$A:$AC,23,FALSE)))</f>
        <v>&lt;p class="info"&gt;06:30-23:30</v>
      </c>
      <c r="F11" s="2" t="str">
        <f>CONCATENATE($C11,IFERROR(SUBSTITUTE(VLOOKUP($A11,Sheet1!$A:$AC,21,FALSE),CHAR(10),"&lt;br&gt;"),VLOOKUP($A11,Sheet1!$A:$AC,21,FALSE)))</f>
        <v>&lt;p class="info"&gt;06:30-23:30</v>
      </c>
      <c r="G11" t="str">
        <f t="shared" si="2"/>
        <v/>
      </c>
      <c r="H11" t="str">
        <f t="shared" si="3"/>
        <v/>
      </c>
      <c r="I11" t="str">
        <f t="shared" ref="I11:J11" si="35">IF($G11="","",TRIM(CONCATENATE(E11,E12,E13,E14,E15,E16,E17,E18,E19,E20,E21,E22,E23,E24,E25)))</f>
        <v/>
      </c>
      <c r="J11" t="str">
        <f t="shared" si="3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6"/>
        <v/>
      </c>
      <c r="O11" t="str">
        <f t="shared" ref="O11:P11" si="36">IF($G11="","",IF($B11="SHO",TRIM(CONCATENATE(E11,E12,E13,E14,E15,E16,E17,E18,E19,E20,E21,E22,E23,E24,E25)),""))</f>
        <v/>
      </c>
      <c r="P11" t="str">
        <f t="shared" si="36"/>
        <v/>
      </c>
      <c r="Q11" t="str">
        <f t="shared" si="8"/>
        <v/>
      </c>
      <c r="R11" t="str">
        <f t="shared" si="8"/>
        <v/>
      </c>
      <c r="S11" t="str">
        <f t="shared" si="8"/>
        <v/>
      </c>
      <c r="T11" t="str">
        <f t="shared" ref="T11:V11" si="37">IF($G11="","",IF($B11="PAS",TRIM(CONCATENATE(D11,D12,D13,D14,D15,D16,D17,D18,D19,D20,D21,D22,D23,D24,D25)),""))</f>
        <v/>
      </c>
      <c r="U11" t="str">
        <f t="shared" si="37"/>
        <v/>
      </c>
      <c r="V11" t="str">
        <f t="shared" si="37"/>
        <v/>
      </c>
    </row>
    <row r="12" spans="1:22" hidden="1" x14ac:dyDescent="0.25">
      <c r="A12">
        <f t="shared" si="1"/>
        <v>1</v>
      </c>
      <c r="B12" t="str">
        <f>VLOOKUP(A12,Sheet1!A:Z,2,FALSE)</f>
        <v>DUF</v>
      </c>
      <c r="C12" t="s">
        <v>495</v>
      </c>
      <c r="D12" t="str">
        <f t="shared" ref="D12:F12" si="38">$C12</f>
        <v>&lt;/p&gt;&lt;/div&gt;&lt;div class="content-row clearfix"&gt;&lt;span class="item-icon icon-s icon-inline ico-tel-no"&gt;&lt;/span&gt;</v>
      </c>
      <c r="E12" t="str">
        <f t="shared" si="38"/>
        <v>&lt;/p&gt;&lt;/div&gt;&lt;div class="content-row clearfix"&gt;&lt;span class="item-icon icon-s icon-inline ico-tel-no"&gt;&lt;/span&gt;</v>
      </c>
      <c r="F12" t="str">
        <f t="shared" si="38"/>
        <v>&lt;/p&gt;&lt;/div&gt;&lt;div class="content-row clearfix"&gt;&lt;span class="item-icon icon-s icon-inline ico-tel-no"&gt;&lt;/span&gt;</v>
      </c>
      <c r="G12" t="str">
        <f t="shared" si="2"/>
        <v/>
      </c>
      <c r="H12" t="str">
        <f t="shared" si="3"/>
        <v/>
      </c>
      <c r="I12" t="str">
        <f t="shared" ref="I12:J12" si="39">IF($G12="","",TRIM(CONCATENATE(E12,E13,E14,E15,E16,E17,E18,E19,E20,E21,E22,E23,E24,E25,E26)))</f>
        <v/>
      </c>
      <c r="J12" t="str">
        <f t="shared" si="39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6"/>
        <v/>
      </c>
      <c r="O12" t="str">
        <f t="shared" ref="O12:P12" si="40">IF($G12="","",IF($B12="SHO",TRIM(CONCATENATE(E12,E13,E14,E15,E16,E17,E18,E19,E20,E21,E22,E23,E24,E25,E26)),""))</f>
        <v/>
      </c>
      <c r="P12" t="str">
        <f t="shared" si="40"/>
        <v/>
      </c>
      <c r="Q12" t="str">
        <f t="shared" si="8"/>
        <v/>
      </c>
      <c r="R12" t="str">
        <f t="shared" si="8"/>
        <v/>
      </c>
      <c r="S12" t="str">
        <f t="shared" si="8"/>
        <v/>
      </c>
      <c r="T12" t="str">
        <f t="shared" ref="T12:V12" si="41">IF($G12="","",IF($B12="PAS",TRIM(CONCATENATE(D12,D13,D14,D15,D16,D17,D18,D19,D20,D21,D22,D23,D24,D25,D26)),""))</f>
        <v/>
      </c>
      <c r="U12" t="str">
        <f t="shared" si="41"/>
        <v/>
      </c>
      <c r="V12" t="str">
        <f t="shared" si="41"/>
        <v/>
      </c>
    </row>
    <row r="13" spans="1:22" hidden="1" x14ac:dyDescent="0.25">
      <c r="A13">
        <f t="shared" si="1"/>
        <v>1</v>
      </c>
      <c r="B13" t="str">
        <f>VLOOKUP(A13,Sheet1!A:Z,2,FALSE)</f>
        <v>DUF</v>
      </c>
      <c r="C13" t="s">
        <v>415</v>
      </c>
      <c r="D13" t="str">
        <f>CONCATENATE($C13,VLOOKUP($A13,Sheet1!$A:$ACZ,17,FALSE))</f>
        <v>&lt;p class="info"&gt;3690-2550</v>
      </c>
      <c r="E13" t="str">
        <f>CONCATENATE($C13,VLOOKUP($A13,Sheet1!$A:$AC,17,FALSE))</f>
        <v>&lt;p class="info"&gt;3690-2550</v>
      </c>
      <c r="F13" t="str">
        <f>CONCATENATE($C13,VLOOKUP($A13,Sheet1!$A:$AC,17,FALSE))</f>
        <v>&lt;p class="info"&gt;3690-2550</v>
      </c>
      <c r="G13" t="str">
        <f t="shared" si="2"/>
        <v/>
      </c>
      <c r="H13" t="str">
        <f t="shared" si="3"/>
        <v/>
      </c>
      <c r="I13" t="str">
        <f t="shared" ref="I13:J13" si="42">IF($G13="","",TRIM(CONCATENATE(E13,E14,E15,E16,E17,E18,E19,E20,E21,E22,E23,E24,E25,E26,E27)))</f>
        <v/>
      </c>
      <c r="J13" t="str">
        <f t="shared" si="42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6"/>
        <v/>
      </c>
      <c r="O13" t="str">
        <f t="shared" ref="O13:P13" si="43">IF($G13="","",IF($B13="SHO",TRIM(CONCATENATE(E13,E14,E15,E16,E17,E18,E19,E20,E21,E22,E23,E24,E25,E26,E27)),""))</f>
        <v/>
      </c>
      <c r="P13" t="str">
        <f t="shared" si="43"/>
        <v/>
      </c>
      <c r="Q13" t="str">
        <f t="shared" si="8"/>
        <v/>
      </c>
      <c r="R13" t="str">
        <f t="shared" si="8"/>
        <v/>
      </c>
      <c r="S13" t="str">
        <f t="shared" si="8"/>
        <v/>
      </c>
      <c r="T13" t="str">
        <f t="shared" ref="T13:V13" si="44">IF($G13="","",IF($B13="PAS",TRIM(CONCATENATE(D13,D14,D15,D16,D17,D18,D19,D20,D21,D22,D23,D24,D25,D26,D27)),""))</f>
        <v/>
      </c>
      <c r="U13" t="str">
        <f t="shared" si="44"/>
        <v/>
      </c>
      <c r="V13" t="str">
        <f t="shared" si="44"/>
        <v/>
      </c>
    </row>
    <row r="14" spans="1:22" hidden="1" x14ac:dyDescent="0.25">
      <c r="A14">
        <f t="shared" si="1"/>
        <v>1</v>
      </c>
      <c r="B14" t="str">
        <f>VLOOKUP(A14,Sheet1!A:Z,2,FALSE)</f>
        <v>DUF</v>
      </c>
      <c r="C14" t="s">
        <v>494</v>
      </c>
      <c r="D14" t="str">
        <f t="shared" ref="D14:F14" si="45">$C14</f>
        <v>&lt;/p&gt;&lt;/div&gt;&lt;div class="content-row clearfix"&gt;</v>
      </c>
      <c r="E14" t="str">
        <f t="shared" si="45"/>
        <v>&lt;/p&gt;&lt;/div&gt;&lt;div class="content-row clearfix"&gt;</v>
      </c>
      <c r="F14" t="str">
        <f t="shared" si="45"/>
        <v>&lt;/p&gt;&lt;/div&gt;&lt;div class="content-row clearfix"&gt;</v>
      </c>
      <c r="G14" t="str">
        <f t="shared" si="2"/>
        <v/>
      </c>
      <c r="H14" t="str">
        <f t="shared" si="3"/>
        <v/>
      </c>
      <c r="I14" t="str">
        <f t="shared" ref="I14:J14" si="46">IF($G14="","",TRIM(CONCATENATE(E14,E15,E16,E17,E18,E19,E20,E21,E22,E23,E24,E25,E26,E27,E28)))</f>
        <v/>
      </c>
      <c r="J14" t="str">
        <f t="shared" si="46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6"/>
        <v/>
      </c>
      <c r="O14" t="str">
        <f t="shared" ref="O14:P14" si="47">IF($G14="","",IF($B14="SHO",TRIM(CONCATENATE(E14,E15,E16,E17,E18,E19,E20,E21,E22,E23,E24,E25,E26,E27,E28)),""))</f>
        <v/>
      </c>
      <c r="P14" t="str">
        <f t="shared" si="47"/>
        <v/>
      </c>
      <c r="Q14" t="str">
        <f t="shared" si="8"/>
        <v/>
      </c>
      <c r="R14" t="str">
        <f t="shared" si="8"/>
        <v/>
      </c>
      <c r="S14" t="str">
        <f t="shared" si="8"/>
        <v/>
      </c>
      <c r="T14" t="str">
        <f t="shared" ref="T14:V14" si="48">IF($G14="","",IF($B14="PAS",TRIM(CONCATENATE(D14,D15,D16,D17,D18,D19,D20,D21,D22,D23,D24,D25,D26,D27,D28)),""))</f>
        <v/>
      </c>
      <c r="U14" t="str">
        <f t="shared" si="48"/>
        <v/>
      </c>
      <c r="V14" t="str">
        <f t="shared" si="48"/>
        <v/>
      </c>
    </row>
    <row r="15" spans="1:22" hidden="1" x14ac:dyDescent="0.25">
      <c r="A15">
        <f t="shared" si="1"/>
        <v>1</v>
      </c>
      <c r="B15" t="str">
        <f>VLOOKUP(A15,Sheet1!A:Z,2,FALSE)</f>
        <v>DUF</v>
      </c>
      <c r="C15" t="s">
        <v>416</v>
      </c>
      <c r="D15" t="str">
        <f>CONCATENATE($C15,Sheet1!$AB$2,": ",VLOOKUP($A15,Sheet1!$A:$AC,28,FALSE),IF(VLOOKUP($A15,Sheet1!$A:$AC,25,FALSE)="","","&lt;/p&gt;&lt;p&gt;"),VLOOKUP($A15,Sheet1!$A:$AC,25,FALSE))</f>
        <v>&lt;p&gt;接受現金券: 接受&lt;/p&gt;&lt;p&gt;提供免稅酒類及香煙、香水及化妝品、國際奢侈品、特式食品等。</v>
      </c>
      <c r="E15" t="str">
        <f>CONCATENATE($C15,Sheet1!$AC$2,": ",VLOOKUP($A15,Sheet1!$A:$AC,29,FALSE),IF(VLOOKUP($A15,Sheet1!$A:$AC,26,FALSE)="","","&lt;/p&gt;&lt;p&gt;"),VLOOKUP($A15,Sheet1!$A:$AC,26,FALSE))</f>
        <v>&lt;p&gt;接受现金券: 接受&lt;/p&gt;&lt;p&gt;提供免税酒类及香烟、香水及化妆品、国际奢侈品、特式食品等。</v>
      </c>
      <c r="F15" t="str">
        <f>CONCATENATE($C15,Sheet1!$AA$2,": ",VLOOKUP($A15,Sheet1!$A:$AC,27,FALSE),IF(VLOOKUP($A15,Sheet1!$A:$AC,24,FALSE)="","","&lt;/p&gt;&lt;p&gt;"),VLOOKUP($A15,Sheet1!$A:$AC,24,FALSE))</f>
        <v>&lt;p&gt;Accept Cash Coupon: Y&lt;/p&gt;&lt;p&gt;Offer duty free liquor &amp; tobacco, perfume &amp; cosmetics, international luxury goods, specialty foods, etc.</v>
      </c>
      <c r="G15" t="str">
        <f t="shared" si="2"/>
        <v/>
      </c>
      <c r="H15" t="str">
        <f t="shared" si="3"/>
        <v/>
      </c>
      <c r="I15" t="str">
        <f t="shared" ref="I15:J15" si="49">IF($G15="","",TRIM(CONCATENATE(E15,E16,E17,E18,E19,E20,E21,E22,E23,E24,E25,E26,E27,E28,E29)))</f>
        <v/>
      </c>
      <c r="J15" t="str">
        <f t="shared" si="49"/>
        <v/>
      </c>
      <c r="K15" t="str">
        <f t="shared" si="5"/>
        <v/>
      </c>
      <c r="L15" t="str">
        <f t="shared" si="5"/>
        <v/>
      </c>
      <c r="M15" t="str">
        <f t="shared" si="5"/>
        <v/>
      </c>
      <c r="N15" t="str">
        <f t="shared" si="6"/>
        <v/>
      </c>
      <c r="O15" t="str">
        <f t="shared" ref="O15:P15" si="50">IF($G15="","",IF($B15="SHO",TRIM(CONCATENATE(E15,E16,E17,E18,E19,E20,E21,E22,E23,E24,E25,E26,E27,E28,E29)),""))</f>
        <v/>
      </c>
      <c r="P15" t="str">
        <f t="shared" si="50"/>
        <v/>
      </c>
      <c r="Q15" t="str">
        <f t="shared" si="8"/>
        <v/>
      </c>
      <c r="R15" t="str">
        <f t="shared" si="8"/>
        <v/>
      </c>
      <c r="S15" t="str">
        <f t="shared" si="8"/>
        <v/>
      </c>
      <c r="T15" t="str">
        <f t="shared" ref="T15:V15" si="51">IF($G15="","",IF($B15="PAS",TRIM(CONCATENATE(D15,D16,D17,D18,D19,D20,D21,D22,D23,D24,D25,D26,D27,D28,D29)),""))</f>
        <v/>
      </c>
      <c r="U15" t="str">
        <f t="shared" si="51"/>
        <v/>
      </c>
      <c r="V15" t="str">
        <f t="shared" si="51"/>
        <v/>
      </c>
    </row>
    <row r="16" spans="1:22" hidden="1" x14ac:dyDescent="0.25">
      <c r="A16">
        <f t="shared" si="1"/>
        <v>1</v>
      </c>
      <c r="B16" t="str">
        <f>VLOOKUP(A16,Sheet1!A:Z,2,FALSE)</f>
        <v>DUF</v>
      </c>
      <c r="C16" t="s">
        <v>496</v>
      </c>
      <c r="D16" t="str">
        <f t="shared" ref="D16:F17" si="52">$C16</f>
        <v>&lt;/p&gt;&lt;/div&gt;&lt;/div&gt;&lt;/div&gt;&lt;/div&gt;&lt;/div&gt;</v>
      </c>
      <c r="E16" t="str">
        <f t="shared" si="52"/>
        <v>&lt;/p&gt;&lt;/div&gt;&lt;/div&gt;&lt;/div&gt;&lt;/div&gt;&lt;/div&gt;</v>
      </c>
      <c r="F16" t="str">
        <f t="shared" si="52"/>
        <v>&lt;/p&gt;&lt;/div&gt;&lt;/div&gt;&lt;/div&gt;&lt;/div&gt;&lt;/div&gt;</v>
      </c>
      <c r="G16" t="str">
        <f t="shared" si="2"/>
        <v/>
      </c>
      <c r="H16" t="str">
        <f t="shared" si="3"/>
        <v/>
      </c>
      <c r="I16" t="str">
        <f t="shared" ref="I16:J16" si="53">IF($G16="","",TRIM(CONCATENATE(E16,E17,E18,E19,E20,E21,E22,E23,E24,E25,E26,E27,E28,E29,E30)))</f>
        <v/>
      </c>
      <c r="J16" t="str">
        <f t="shared" si="53"/>
        <v/>
      </c>
      <c r="K16" t="str">
        <f t="shared" si="5"/>
        <v/>
      </c>
      <c r="L16" t="str">
        <f t="shared" si="5"/>
        <v/>
      </c>
      <c r="M16" t="str">
        <f t="shared" si="5"/>
        <v/>
      </c>
      <c r="N16" t="str">
        <f t="shared" si="6"/>
        <v/>
      </c>
      <c r="O16" t="str">
        <f t="shared" ref="O16:P16" si="54">IF($G16="","",IF($B16="SHO",TRIM(CONCATENATE(E16,E17,E18,E19,E20,E21,E22,E23,E24,E25,E26,E27,E28,E29,E30)),""))</f>
        <v/>
      </c>
      <c r="P16" t="str">
        <f t="shared" si="54"/>
        <v/>
      </c>
      <c r="Q16" t="str">
        <f t="shared" si="8"/>
        <v/>
      </c>
      <c r="R16" t="str">
        <f t="shared" si="8"/>
        <v/>
      </c>
      <c r="S16" t="str">
        <f t="shared" si="8"/>
        <v/>
      </c>
      <c r="T16" t="str">
        <f t="shared" ref="T16:V16" si="55">IF($G16="","",IF($B16="PAS",TRIM(CONCATENATE(D16,D17,D18,D19,D20,D21,D22,D23,D24,D25,D26,D27,D28,D29,D30)),""))</f>
        <v/>
      </c>
      <c r="U16" t="str">
        <f t="shared" si="55"/>
        <v/>
      </c>
      <c r="V16" t="str">
        <f t="shared" si="55"/>
        <v/>
      </c>
    </row>
    <row r="17" spans="1:22" hidden="1" x14ac:dyDescent="0.25">
      <c r="A17">
        <f t="shared" si="1"/>
        <v>2</v>
      </c>
      <c r="B17" t="str">
        <f>VLOOKUP(A17,Sheet1!A:Z,2,FALSE)</f>
        <v>DUF</v>
      </c>
      <c r="C17" t="s">
        <v>489</v>
      </c>
      <c r="D17" t="str">
        <f t="shared" si="52"/>
        <v>&lt;div class="grid-detail-list"&gt;&lt;div class="item-container styled-text-wrapper"&gt;</v>
      </c>
      <c r="E17" t="str">
        <f t="shared" si="52"/>
        <v>&lt;div class="grid-detail-list"&gt;&lt;div class="item-container styled-text-wrapper"&gt;</v>
      </c>
      <c r="F17" t="str">
        <f t="shared" si="52"/>
        <v>&lt;div class="grid-detail-list"&gt;&lt;div class="item-container styled-text-wrapper"&gt;</v>
      </c>
      <c r="G17">
        <f t="shared" si="2"/>
        <v>2</v>
      </c>
      <c r="H17" t="str">
        <f t="shared" si="3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class="info"&gt;B3 , WEK DF2 (近離港大堂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I17" t="str">
        <f t="shared" ref="I17:J17" si="56">IF($G17="","",TRIM(CONCATENATE(E17,E18,E19,E20,E21,E22,E23,E24,E25,E26,E27,E28,E29,E30,E31)))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class="info"&gt;B3 , WEK DF2 (近离港大堂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J17" t="str">
        <f t="shared" si="56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class="info"&gt;B3 , WEK DF2 (Near Departure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K17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class="info"&gt;B3 , WEK DF2 (近離港大堂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L17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class="info"&gt;B3 , WEK DF2 (近离港大堂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M17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class="info"&gt;B3 , WEK DF2 (Near Departure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N17" t="str">
        <f t="shared" si="6"/>
        <v/>
      </c>
      <c r="O17" t="str">
        <f t="shared" ref="O17:P17" si="57">IF($G17="","",IF($B17="SHO",TRIM(CONCATENATE(E17,E18,E19,E20,E21,E22,E23,E24,E25,E26,E27,E28,E29,E30,E31)),""))</f>
        <v/>
      </c>
      <c r="P17" t="str">
        <f t="shared" si="57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ref="T17:V17" si="58">IF($G17="","",IF($B17="PAS",TRIM(CONCATENATE(D17,D18,D19,D20,D21,D22,D23,D24,D25,D26,D27,D28,D29,D30,D31)),""))</f>
        <v/>
      </c>
      <c r="U17" t="str">
        <f t="shared" si="58"/>
        <v/>
      </c>
      <c r="V17" t="str">
        <f t="shared" si="58"/>
        <v/>
      </c>
    </row>
    <row r="18" spans="1:22" hidden="1" x14ac:dyDescent="0.25">
      <c r="A18">
        <f t="shared" si="1"/>
        <v>2</v>
      </c>
      <c r="B18" t="str">
        <f>VLOOKUP(A18,Sheet1!A:Z,2,FALSE)</f>
        <v>DUF</v>
      </c>
      <c r="C18" t="s">
        <v>419</v>
      </c>
      <c r="D18" t="str">
        <f>CONCATENATE($C18,VLOOKUP($A18,Sheet1!$A:$AC,6,FALSE),""" alt=""""&gt;")</f>
        <v>&lt;div class="image-container"&gt;&lt;img class="item-image" src="/res/media/app/shop/hong-kong-duty-free.jpg" alt=""&gt;</v>
      </c>
      <c r="E18" t="str">
        <f>CONCATENATE($C18,VLOOKUP($A18,Sheet1!$A:$AC,6,FALSE),""" alt=""""&gt;")</f>
        <v>&lt;div class="image-container"&gt;&lt;img class="item-image" src="/res/media/app/shop/hong-kong-duty-free.jpg" alt=""&gt;</v>
      </c>
      <c r="F18" t="str">
        <f>CONCATENATE($C18,VLOOKUP($A18,Sheet1!$A:$AC,6,FALSE),""" alt=""""&gt;")</f>
        <v>&lt;div class="image-container"&gt;&lt;img class="item-image" src="/res/media/app/shop/hong-kong-duty-free.jpg" alt=""&gt;</v>
      </c>
      <c r="G18" t="str">
        <f t="shared" si="2"/>
        <v/>
      </c>
      <c r="H18" t="str">
        <f t="shared" si="3"/>
        <v/>
      </c>
      <c r="I18" t="str">
        <f t="shared" ref="I18:J18" si="59">IF($G18="","",TRIM(CONCATENATE(E18,E19,E20,E21,E22,E23,E24,E25,E26,E27,E28,E29,E30,E31,E32)))</f>
        <v/>
      </c>
      <c r="J18" t="str">
        <f t="shared" si="59"/>
        <v/>
      </c>
      <c r="K18" t="str">
        <f t="shared" si="5"/>
        <v/>
      </c>
      <c r="L18" t="str">
        <f t="shared" si="5"/>
        <v/>
      </c>
      <c r="M18" t="str">
        <f t="shared" si="5"/>
        <v/>
      </c>
      <c r="N18" t="str">
        <f t="shared" si="6"/>
        <v/>
      </c>
      <c r="O18" t="str">
        <f t="shared" ref="O18:P18" si="60">IF($G18="","",IF($B18="SHO",TRIM(CONCATENATE(E18,E19,E20,E21,E22,E23,E24,E25,E26,E27,E28,E29,E30,E31,E32)),""))</f>
        <v/>
      </c>
      <c r="P18" t="str">
        <f t="shared" si="60"/>
        <v/>
      </c>
      <c r="Q18" t="str">
        <f t="shared" si="8"/>
        <v/>
      </c>
      <c r="R18" t="str">
        <f t="shared" si="8"/>
        <v/>
      </c>
      <c r="S18" t="str">
        <f t="shared" si="8"/>
        <v/>
      </c>
      <c r="T18" t="str">
        <f t="shared" ref="T18:V18" si="61">IF($G18="","",IF($B18="PAS",TRIM(CONCATENATE(D18,D19,D20,D21,D22,D23,D24,D25,D26,D27,D28,D29,D30,D31,D32)),""))</f>
        <v/>
      </c>
      <c r="U18" t="str">
        <f t="shared" si="61"/>
        <v/>
      </c>
      <c r="V18" t="str">
        <f t="shared" si="61"/>
        <v/>
      </c>
    </row>
    <row r="19" spans="1:22" hidden="1" x14ac:dyDescent="0.25">
      <c r="A19">
        <f t="shared" si="1"/>
        <v>2</v>
      </c>
      <c r="B19" t="str">
        <f>VLOOKUP(A19,Sheet1!A:Z,2,FALSE)</f>
        <v>DUF</v>
      </c>
      <c r="C19" t="s">
        <v>490</v>
      </c>
      <c r="D19" t="str">
        <f t="shared" ref="D19:F19" si="62">$C19</f>
        <v>&lt;/div&gt;&lt;div class="item-content-container"&gt;</v>
      </c>
      <c r="E19" t="str">
        <f t="shared" si="62"/>
        <v>&lt;/div&gt;&lt;div class="item-content-container"&gt;</v>
      </c>
      <c r="F19" t="str">
        <f t="shared" si="62"/>
        <v>&lt;/div&gt;&lt;div class="item-content-container"&gt;</v>
      </c>
      <c r="G19" t="str">
        <f t="shared" si="2"/>
        <v/>
      </c>
      <c r="H19" t="str">
        <f t="shared" si="3"/>
        <v/>
      </c>
      <c r="I19" t="str">
        <f t="shared" ref="I19:J19" si="63">IF($G19="","",TRIM(CONCATENATE(E19,E20,E21,E22,E23,E24,E25,E26,E27,E28,E29,E30,E31,E32,E33)))</f>
        <v/>
      </c>
      <c r="J19" t="str">
        <f t="shared" si="63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6"/>
        <v/>
      </c>
      <c r="O19" t="str">
        <f t="shared" ref="O19:P19" si="64">IF($G19="","",IF($B19="SHO",TRIM(CONCATENATE(E19,E20,E21,E22,E23,E24,E25,E26,E27,E28,E29,E30,E31,E32,E33)),""))</f>
        <v/>
      </c>
      <c r="P19" t="str">
        <f t="shared" si="64"/>
        <v/>
      </c>
      <c r="Q19" t="str">
        <f t="shared" si="8"/>
        <v/>
      </c>
      <c r="R19" t="str">
        <f t="shared" si="8"/>
        <v/>
      </c>
      <c r="S19" t="str">
        <f t="shared" si="8"/>
        <v/>
      </c>
      <c r="T19" t="str">
        <f t="shared" ref="T19:V19" si="65">IF($G19="","",IF($B19="PAS",TRIM(CONCATENATE(D19,D20,D21,D22,D23,D24,D25,D26,D27,D28,D29,D30,D31,D32,D33)),""))</f>
        <v/>
      </c>
      <c r="U19" t="str">
        <f t="shared" si="65"/>
        <v/>
      </c>
      <c r="V19" t="str">
        <f t="shared" si="65"/>
        <v/>
      </c>
    </row>
    <row r="20" spans="1:22" hidden="1" x14ac:dyDescent="0.25">
      <c r="A20">
        <f t="shared" si="1"/>
        <v>2</v>
      </c>
      <c r="B20" t="str">
        <f>VLOOKUP(A20,Sheet1!A:Z,2,FALSE)</f>
        <v>DUF</v>
      </c>
      <c r="C20" t="s">
        <v>413</v>
      </c>
      <c r="D20" t="str">
        <f>CONCATENATE($C20,VLOOKUP($A20,Sheet1!$A:$AC,15,FALSE))</f>
        <v>&lt;p class="sub-title"&gt;香港免稅店</v>
      </c>
      <c r="E20" t="str">
        <f>CONCATENATE($C20,VLOOKUP($A20,Sheet1!$A:$AC,16,FALSE))</f>
        <v>&lt;p class="sub-title"&gt;香港免税店</v>
      </c>
      <c r="F20" t="str">
        <f>CONCATENATE($C20,VLOOKUP($A20,Sheet1!$A:$AC,14,FALSE))</f>
        <v>&lt;p class="sub-title"&gt;Hong Kong Duty Free</v>
      </c>
      <c r="G20" t="str">
        <f t="shared" si="2"/>
        <v/>
      </c>
      <c r="H20" t="str">
        <f t="shared" si="3"/>
        <v/>
      </c>
      <c r="I20" t="str">
        <f t="shared" ref="I20:J20" si="66">IF($G20="","",TRIM(CONCATENATE(E20,E21,E22,E23,E24,E25,E26,E27,E28,E29,E30,E31,E32,E33,E34)))</f>
        <v/>
      </c>
      <c r="J20" t="str">
        <f t="shared" si="66"/>
        <v/>
      </c>
      <c r="K20" t="str">
        <f t="shared" si="5"/>
        <v/>
      </c>
      <c r="L20" t="str">
        <f t="shared" si="5"/>
        <v/>
      </c>
      <c r="M20" t="str">
        <f t="shared" si="5"/>
        <v/>
      </c>
      <c r="N20" t="str">
        <f t="shared" si="6"/>
        <v/>
      </c>
      <c r="O20" t="str">
        <f t="shared" ref="O20:P20" si="67">IF($G20="","",IF($B20="SHO",TRIM(CONCATENATE(E20,E21,E22,E23,E24,E25,E26,E27,E28,E29,E30,E31,E32,E33,E34)),""))</f>
        <v/>
      </c>
      <c r="P20" t="str">
        <f t="shared" si="67"/>
        <v/>
      </c>
      <c r="Q20" t="str">
        <f t="shared" si="8"/>
        <v/>
      </c>
      <c r="R20" t="str">
        <f t="shared" si="8"/>
        <v/>
      </c>
      <c r="S20" t="str">
        <f t="shared" si="8"/>
        <v/>
      </c>
      <c r="T20" t="str">
        <f t="shared" ref="T20:V20" si="68">IF($G20="","",IF($B20="PAS",TRIM(CONCATENATE(D20,D21,D22,D23,D24,D25,D26,D27,D28,D29,D30,D31,D32,D33,D34)),""))</f>
        <v/>
      </c>
      <c r="U20" t="str">
        <f t="shared" si="68"/>
        <v/>
      </c>
      <c r="V20" t="str">
        <f t="shared" si="68"/>
        <v/>
      </c>
    </row>
    <row r="21" spans="1:22" hidden="1" x14ac:dyDescent="0.25">
      <c r="A21">
        <f t="shared" si="1"/>
        <v>2</v>
      </c>
      <c r="B21" t="str">
        <f>VLOOKUP(A21,Sheet1!A:Z,2,FALSE)</f>
        <v>DUF</v>
      </c>
      <c r="C21" t="s">
        <v>491</v>
      </c>
      <c r="D21" t="str">
        <f t="shared" ref="D21:F21" si="69">$C21</f>
        <v>&lt;/p&gt;&lt;div class="item-content"&gt;</v>
      </c>
      <c r="E21" t="str">
        <f t="shared" si="69"/>
        <v>&lt;/p&gt;&lt;div class="item-content"&gt;</v>
      </c>
      <c r="F21" t="str">
        <f t="shared" si="69"/>
        <v>&lt;/p&gt;&lt;div class="item-content"&gt;</v>
      </c>
      <c r="G21" t="str">
        <f t="shared" si="2"/>
        <v/>
      </c>
      <c r="H21" t="str">
        <f t="shared" si="3"/>
        <v/>
      </c>
      <c r="I21" t="str">
        <f t="shared" ref="I21:J21" si="70">IF($G21="","",TRIM(CONCATENATE(E21,E22,E23,E24,E25,E26,E27,E28,E29,E30,E31,E32,E33,E34,E35)))</f>
        <v/>
      </c>
      <c r="J21" t="str">
        <f t="shared" si="70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6"/>
        <v/>
      </c>
      <c r="O21" t="str">
        <f t="shared" ref="O21:P21" si="71">IF($G21="","",IF($B21="SHO",TRIM(CONCATENATE(E21,E22,E23,E24,E25,E26,E27,E28,E29,E30,E31,E32,E33,E34,E35)),""))</f>
        <v/>
      </c>
      <c r="P21" t="str">
        <f t="shared" si="71"/>
        <v/>
      </c>
      <c r="Q21" t="str">
        <f t="shared" si="8"/>
        <v/>
      </c>
      <c r="R21" t="str">
        <f t="shared" si="8"/>
        <v/>
      </c>
      <c r="S21" t="str">
        <f t="shared" si="8"/>
        <v/>
      </c>
      <c r="T21" t="str">
        <f t="shared" ref="T21:V21" si="72">IF($G21="","",IF($B21="PAS",TRIM(CONCATENATE(D21,D22,D23,D24,D25,D26,D27,D28,D29,D30,D31,D32,D33,D34,D35)),""))</f>
        <v/>
      </c>
      <c r="U21" t="str">
        <f t="shared" si="72"/>
        <v/>
      </c>
      <c r="V21" t="str">
        <f t="shared" si="72"/>
        <v/>
      </c>
    </row>
    <row r="22" spans="1:22" hidden="1" x14ac:dyDescent="0.25">
      <c r="A22">
        <f t="shared" si="1"/>
        <v>2</v>
      </c>
      <c r="B22" t="str">
        <f>VLOOKUP(A22,Sheet1!A:Z,2,FALSE)</f>
        <v>DUF</v>
      </c>
      <c r="C22" t="s">
        <v>414</v>
      </c>
      <c r="D22" t="str">
        <f>CONCATENATE($C22,VLOOKUP($A22,Sheet1!$A:$AC,4,FALSE))</f>
        <v>&lt;div class="item-label"&gt;免稅店</v>
      </c>
      <c r="E22" t="str">
        <f>CONCATENATE($C22,VLOOKUP($A22,Sheet1!$A:$AC,5,FALSE))</f>
        <v>&lt;div class="item-label"&gt;免税店</v>
      </c>
      <c r="F22" t="str">
        <f>CONCATENATE($C22,VLOOKUP($A22,Sheet1!$A:$AC,3,FALSE))</f>
        <v>&lt;div class="item-label"&gt;Duty Free</v>
      </c>
      <c r="G22" t="str">
        <f t="shared" si="2"/>
        <v/>
      </c>
      <c r="H22" t="str">
        <f t="shared" si="3"/>
        <v/>
      </c>
      <c r="I22" t="str">
        <f t="shared" ref="I22:J22" si="73">IF($G22="","",TRIM(CONCATENATE(E22,E23,E24,E25,E26,E27,E28,E29,E30,E31,E32,E33,E34,E35,E36)))</f>
        <v/>
      </c>
      <c r="J22" t="str">
        <f t="shared" si="73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6"/>
        <v/>
      </c>
      <c r="O22" t="str">
        <f t="shared" ref="O22:P22" si="74">IF($G22="","",IF($B22="SHO",TRIM(CONCATENATE(E22,E23,E24,E25,E26,E27,E28,E29,E30,E31,E32,E33,E34,E35,E36)),""))</f>
        <v/>
      </c>
      <c r="P22" t="str">
        <f t="shared" si="74"/>
        <v/>
      </c>
      <c r="Q22" t="str">
        <f t="shared" si="8"/>
        <v/>
      </c>
      <c r="R22" t="str">
        <f t="shared" si="8"/>
        <v/>
      </c>
      <c r="S22" t="str">
        <f t="shared" si="8"/>
        <v/>
      </c>
      <c r="T22" t="str">
        <f t="shared" ref="T22:V22" si="75">IF($G22="","",IF($B22="PAS",TRIM(CONCATENATE(D22,D23,D24,D25,D26,D27,D28,D29,D30,D31,D32,D33,D34,D35,D36)),""))</f>
        <v/>
      </c>
      <c r="U22" t="str">
        <f t="shared" si="75"/>
        <v/>
      </c>
      <c r="V22" t="str">
        <f t="shared" si="75"/>
        <v/>
      </c>
    </row>
    <row r="23" spans="1:22" hidden="1" x14ac:dyDescent="0.25">
      <c r="A23">
        <f t="shared" si="1"/>
        <v>2</v>
      </c>
      <c r="B23" t="str">
        <f>VLOOKUP(A23,Sheet1!A:Z,2,FALSE)</f>
        <v>DUF</v>
      </c>
      <c r="C23" t="s">
        <v>492</v>
      </c>
      <c r="D23" t="str">
        <f t="shared" ref="D23:F23" si="76">$C23</f>
        <v>&lt;/div&gt;&lt;div class="content-row clearfix"&gt;&lt;span class="item-icon icon-s icon-inline ico-shop"&gt;&lt;/span&gt;</v>
      </c>
      <c r="E23" t="str">
        <f t="shared" si="76"/>
        <v>&lt;/div&gt;&lt;div class="content-row clearfix"&gt;&lt;span class="item-icon icon-s icon-inline ico-shop"&gt;&lt;/span&gt;</v>
      </c>
      <c r="F23" t="str">
        <f t="shared" si="76"/>
        <v>&lt;/div&gt;&lt;div class="content-row clearfix"&gt;&lt;span class="item-icon icon-s icon-inline ico-shop"&gt;&lt;/span&gt;</v>
      </c>
      <c r="G23" t="str">
        <f t="shared" si="2"/>
        <v/>
      </c>
      <c r="H23" t="str">
        <f t="shared" si="3"/>
        <v/>
      </c>
      <c r="I23" t="str">
        <f t="shared" ref="I23:J23" si="77">IF($G23="","",TRIM(CONCATENATE(E23,E24,E25,E26,E27,E28,E29,E30,E31,E32,E33,E34,E35,E36,E37)))</f>
        <v/>
      </c>
      <c r="J23" t="str">
        <f t="shared" si="77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6"/>
        <v/>
      </c>
      <c r="O23" t="str">
        <f t="shared" ref="O23:P23" si="78">IF($G23="","",IF($B23="SHO",TRIM(CONCATENATE(E23,E24,E25,E26,E27,E28,E29,E30,E31,E32,E33,E34,E35,E36,E37)),""))</f>
        <v/>
      </c>
      <c r="P23" t="str">
        <f t="shared" si="78"/>
        <v/>
      </c>
      <c r="Q23" t="str">
        <f t="shared" si="8"/>
        <v/>
      </c>
      <c r="R23" t="str">
        <f t="shared" si="8"/>
        <v/>
      </c>
      <c r="S23" t="str">
        <f t="shared" si="8"/>
        <v/>
      </c>
      <c r="T23" t="str">
        <f t="shared" ref="T23:V23" si="79">IF($G23="","",IF($B23="PAS",TRIM(CONCATENATE(D23,D24,D25,D26,D27,D28,D29,D30,D31,D32,D33,D34,D35,D36,D37)),""))</f>
        <v/>
      </c>
      <c r="U23" t="str">
        <f t="shared" si="79"/>
        <v/>
      </c>
      <c r="V23" t="str">
        <f t="shared" si="79"/>
        <v/>
      </c>
    </row>
    <row r="24" spans="1:22" hidden="1" x14ac:dyDescent="0.25">
      <c r="A24">
        <f t="shared" si="1"/>
        <v>2</v>
      </c>
      <c r="B24" t="str">
        <f>VLOOKUP(A24,Sheet1!A:Z,2,FALSE)</f>
        <v>DUF</v>
      </c>
      <c r="C24" t="s">
        <v>415</v>
      </c>
      <c r="D24" t="str">
        <f>CONCATENATE($C24,VLOOKUP($A24,Sheet1!$A:$AC,11,FALSE))</f>
        <v>&lt;p class="info"&gt;B3 , WEK DF2 (近離港大堂 (入閘區))</v>
      </c>
      <c r="E24" t="str">
        <f>CONCATENATE($C24,VLOOKUP($A24,Sheet1!$A:$AC,12,FALSE))</f>
        <v>&lt;p class="info"&gt;B3 , WEK DF2 (近离港大堂 (入闸区))</v>
      </c>
      <c r="F24" t="str">
        <f>CONCATENATE($C24,VLOOKUP($A24,Sheet1!$A:$AC,10,FALSE))</f>
        <v>&lt;p class="info"&gt;B3 , WEK DF2 (Near Departure Concourse (Paid Area))</v>
      </c>
      <c r="G24" t="str">
        <f t="shared" si="2"/>
        <v/>
      </c>
      <c r="H24" t="str">
        <f t="shared" si="3"/>
        <v/>
      </c>
      <c r="I24" t="str">
        <f t="shared" ref="I24:J24" si="80">IF($G24="","",TRIM(CONCATENATE(E24,E25,E26,E27,E28,E29,E30,E31,E32,E33,E34,E35,E36,E37,E38)))</f>
        <v/>
      </c>
      <c r="J24" t="str">
        <f t="shared" si="80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6"/>
        <v/>
      </c>
      <c r="O24" t="str">
        <f t="shared" ref="O24:P24" si="81">IF($G24="","",IF($B24="SHO",TRIM(CONCATENATE(E24,E25,E26,E27,E28,E29,E30,E31,E32,E33,E34,E35,E36,E37,E38)),""))</f>
        <v/>
      </c>
      <c r="P24" t="str">
        <f t="shared" si="81"/>
        <v/>
      </c>
      <c r="Q24" t="str">
        <f t="shared" si="8"/>
        <v/>
      </c>
      <c r="R24" t="str">
        <f t="shared" si="8"/>
        <v/>
      </c>
      <c r="S24" t="str">
        <f t="shared" si="8"/>
        <v/>
      </c>
      <c r="T24" t="str">
        <f t="shared" ref="T24:V24" si="82">IF($G24="","",IF($B24="PAS",TRIM(CONCATENATE(D24,D25,D26,D27,D28,D29,D30,D31,D32,D33,D34,D35,D36,D37,D38)),""))</f>
        <v/>
      </c>
      <c r="U24" t="str">
        <f t="shared" si="82"/>
        <v/>
      </c>
      <c r="V24" t="str">
        <f t="shared" si="82"/>
        <v/>
      </c>
    </row>
    <row r="25" spans="1:22" hidden="1" x14ac:dyDescent="0.25">
      <c r="A25">
        <f t="shared" si="1"/>
        <v>2</v>
      </c>
      <c r="B25" t="str">
        <f>VLOOKUP(A25,Sheet1!A:Z,2,FALSE)</f>
        <v>DUF</v>
      </c>
      <c r="C25" t="s">
        <v>493</v>
      </c>
      <c r="D25" t="str">
        <f t="shared" ref="D25:F25" si="83">$C25</f>
        <v>&lt;/p&gt;&lt;/div&gt;&lt;div class="content-row clearfix"&gt;&lt;span class="item-icon icon-s icon-inline ico-opening-hour"&gt;&lt;/span&gt;</v>
      </c>
      <c r="E25" t="str">
        <f t="shared" si="83"/>
        <v>&lt;/p&gt;&lt;/div&gt;&lt;div class="content-row clearfix"&gt;&lt;span class="item-icon icon-s icon-inline ico-opening-hour"&gt;&lt;/span&gt;</v>
      </c>
      <c r="F25" t="str">
        <f t="shared" si="83"/>
        <v>&lt;/p&gt;&lt;/div&gt;&lt;div class="content-row clearfix"&gt;&lt;span class="item-icon icon-s icon-inline ico-opening-hour"&gt;&lt;/span&gt;</v>
      </c>
      <c r="G25" t="str">
        <f t="shared" si="2"/>
        <v/>
      </c>
      <c r="H25" t="str">
        <f t="shared" si="3"/>
        <v/>
      </c>
      <c r="I25" t="str">
        <f t="shared" ref="I25:J25" si="84">IF($G25="","",TRIM(CONCATENATE(E25,E26,E27,E28,E29,E30,E31,E32,E33,E34,E35,E36,E37,E38,E39)))</f>
        <v/>
      </c>
      <c r="J25" t="str">
        <f t="shared" si="84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6"/>
        <v/>
      </c>
      <c r="O25" t="str">
        <f t="shared" ref="O25:P25" si="85">IF($G25="","",IF($B25="SHO",TRIM(CONCATENATE(E25,E26,E27,E28,E29,E30,E31,E32,E33,E34,E35,E36,E37,E38,E39)),""))</f>
        <v/>
      </c>
      <c r="P25" t="str">
        <f t="shared" si="85"/>
        <v/>
      </c>
      <c r="Q25" t="str">
        <f t="shared" si="8"/>
        <v/>
      </c>
      <c r="R25" t="str">
        <f t="shared" si="8"/>
        <v/>
      </c>
      <c r="S25" t="str">
        <f t="shared" si="8"/>
        <v/>
      </c>
      <c r="T25" t="str">
        <f t="shared" ref="T25:V25" si="86">IF($G25="","",IF($B25="PAS",TRIM(CONCATENATE(D25,D26,D27,D28,D29,D30,D31,D32,D33,D34,D35,D36,D37,D38,D39)),""))</f>
        <v/>
      </c>
      <c r="U25" t="str">
        <f t="shared" si="86"/>
        <v/>
      </c>
      <c r="V25" t="str">
        <f t="shared" si="86"/>
        <v/>
      </c>
    </row>
    <row r="26" spans="1:22" hidden="1" x14ac:dyDescent="0.25">
      <c r="A26">
        <f t="shared" si="1"/>
        <v>2</v>
      </c>
      <c r="B26" t="str">
        <f>VLOOKUP(A26,Sheet1!A:Z,2,FALSE)</f>
        <v>DUF</v>
      </c>
      <c r="C26" t="s">
        <v>415</v>
      </c>
      <c r="D26" s="2" t="str">
        <f>CONCATENATE($C26,IFERROR(SUBSTITUTE(VLOOKUP($A26,Sheet1!$A:$AC,22,FALSE),CHAR(10),"&lt;br&gt;"),VLOOKUP($A26,Sheet1!$A:$AC,22,FALSE)))</f>
        <v>&lt;p class="info"&gt;06:30-23:30</v>
      </c>
      <c r="E26" s="2" t="str">
        <f>CONCATENATE($C26,IFERROR(SUBSTITUTE(VLOOKUP($A26,Sheet1!$A:$AC,23,FALSE),CHAR(10),"&lt;br&gt;"),VLOOKUP($A26,Sheet1!$A:$AC,23,FALSE)))</f>
        <v>&lt;p class="info"&gt;06:30-23:30</v>
      </c>
      <c r="F26" s="2" t="str">
        <f>CONCATENATE($C26,IFERROR(SUBSTITUTE(VLOOKUP($A26,Sheet1!$A:$AC,21,FALSE),CHAR(10),"&lt;br&gt;"),VLOOKUP($A26,Sheet1!$A:$AC,21,FALSE)))</f>
        <v>&lt;p class="info"&gt;06:30-23:30</v>
      </c>
      <c r="G26" t="str">
        <f t="shared" si="2"/>
        <v/>
      </c>
      <c r="H26" t="str">
        <f t="shared" si="3"/>
        <v/>
      </c>
      <c r="I26" t="str">
        <f t="shared" ref="I26:J26" si="87">IF($G26="","",TRIM(CONCATENATE(E26,E27,E28,E29,E30,E31,E32,E33,E34,E35,E36,E37,E38,E39,E40)))</f>
        <v/>
      </c>
      <c r="J26" t="str">
        <f t="shared" si="87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6"/>
        <v/>
      </c>
      <c r="O26" t="str">
        <f t="shared" ref="O26:P26" si="88">IF($G26="","",IF($B26="SHO",TRIM(CONCATENATE(E26,E27,E28,E29,E30,E31,E32,E33,E34,E35,E36,E37,E38,E39,E40)),""))</f>
        <v/>
      </c>
      <c r="P26" t="str">
        <f t="shared" si="88"/>
        <v/>
      </c>
      <c r="Q26" t="str">
        <f t="shared" si="8"/>
        <v/>
      </c>
      <c r="R26" t="str">
        <f t="shared" si="8"/>
        <v/>
      </c>
      <c r="S26" t="str">
        <f t="shared" si="8"/>
        <v/>
      </c>
      <c r="T26" t="str">
        <f t="shared" ref="T26:V26" si="89">IF($G26="","",IF($B26="PAS",TRIM(CONCATENATE(D26,D27,D28,D29,D30,D31,D32,D33,D34,D35,D36,D37,D38,D39,D40)),""))</f>
        <v/>
      </c>
      <c r="U26" t="str">
        <f t="shared" si="89"/>
        <v/>
      </c>
      <c r="V26" t="str">
        <f t="shared" si="89"/>
        <v/>
      </c>
    </row>
    <row r="27" spans="1:22" hidden="1" x14ac:dyDescent="0.25">
      <c r="A27">
        <f t="shared" si="1"/>
        <v>2</v>
      </c>
      <c r="B27" t="str">
        <f>VLOOKUP(A27,Sheet1!A:Z,2,FALSE)</f>
        <v>DUF</v>
      </c>
      <c r="C27" t="s">
        <v>495</v>
      </c>
      <c r="D27" t="str">
        <f t="shared" ref="D27:F27" si="90">$C27</f>
        <v>&lt;/p&gt;&lt;/div&gt;&lt;div class="content-row clearfix"&gt;&lt;span class="item-icon icon-s icon-inline ico-tel-no"&gt;&lt;/span&gt;</v>
      </c>
      <c r="E27" t="str">
        <f t="shared" si="90"/>
        <v>&lt;/p&gt;&lt;/div&gt;&lt;div class="content-row clearfix"&gt;&lt;span class="item-icon icon-s icon-inline ico-tel-no"&gt;&lt;/span&gt;</v>
      </c>
      <c r="F27" t="str">
        <f t="shared" si="90"/>
        <v>&lt;/p&gt;&lt;/div&gt;&lt;div class="content-row clearfix"&gt;&lt;span class="item-icon icon-s icon-inline ico-tel-no"&gt;&lt;/span&gt;</v>
      </c>
      <c r="G27" t="str">
        <f t="shared" si="2"/>
        <v/>
      </c>
      <c r="H27" t="str">
        <f t="shared" si="3"/>
        <v/>
      </c>
      <c r="I27" t="str">
        <f t="shared" ref="I27:J27" si="91">IF($G27="","",TRIM(CONCATENATE(E27,E28,E29,E30,E31,E32,E33,E34,E35,E36,E37,E38,E39,E40,E41)))</f>
        <v/>
      </c>
      <c r="J27" t="str">
        <f t="shared" si="91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6"/>
        <v/>
      </c>
      <c r="O27" t="str">
        <f t="shared" ref="O27:P27" si="92">IF($G27="","",IF($B27="SHO",TRIM(CONCATENATE(E27,E28,E29,E30,E31,E32,E33,E34,E35,E36,E37,E38,E39,E40,E41)),""))</f>
        <v/>
      </c>
      <c r="P27" t="str">
        <f t="shared" si="92"/>
        <v/>
      </c>
      <c r="Q27" t="str">
        <f t="shared" si="8"/>
        <v/>
      </c>
      <c r="R27" t="str">
        <f t="shared" si="8"/>
        <v/>
      </c>
      <c r="S27" t="str">
        <f t="shared" si="8"/>
        <v/>
      </c>
      <c r="T27" t="str">
        <f t="shared" ref="T27:V27" si="93">IF($G27="","",IF($B27="PAS",TRIM(CONCATENATE(D27,D28,D29,D30,D31,D32,D33,D34,D35,D36,D37,D38,D39,D40,D41)),""))</f>
        <v/>
      </c>
      <c r="U27" t="str">
        <f t="shared" si="93"/>
        <v/>
      </c>
      <c r="V27" t="str">
        <f t="shared" si="93"/>
        <v/>
      </c>
    </row>
    <row r="28" spans="1:22" hidden="1" x14ac:dyDescent="0.25">
      <c r="A28">
        <f t="shared" si="1"/>
        <v>2</v>
      </c>
      <c r="B28" t="str">
        <f>VLOOKUP(A28,Sheet1!A:Z,2,FALSE)</f>
        <v>DUF</v>
      </c>
      <c r="C28" t="s">
        <v>415</v>
      </c>
      <c r="D28" t="str">
        <f>CONCATENATE($C28,VLOOKUP($A28,Sheet1!$A:$ACZ,17,FALSE))</f>
        <v>&lt;p class="info"&gt;3690-2550</v>
      </c>
      <c r="E28" t="str">
        <f>CONCATENATE($C28,VLOOKUP($A28,Sheet1!$A:$AC,17,FALSE))</f>
        <v>&lt;p class="info"&gt;3690-2550</v>
      </c>
      <c r="F28" t="str">
        <f>CONCATENATE($C28,VLOOKUP($A28,Sheet1!$A:$AC,17,FALSE))</f>
        <v>&lt;p class="info"&gt;3690-2550</v>
      </c>
      <c r="G28" t="str">
        <f t="shared" si="2"/>
        <v/>
      </c>
      <c r="H28" t="str">
        <f t="shared" si="3"/>
        <v/>
      </c>
      <c r="I28" t="str">
        <f t="shared" ref="I28:J28" si="94">IF($G28="","",TRIM(CONCATENATE(E28,E29,E30,E31,E32,E33,E34,E35,E36,E37,E38,E39,E40,E41,E42)))</f>
        <v/>
      </c>
      <c r="J28" t="str">
        <f t="shared" si="94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6"/>
        <v/>
      </c>
      <c r="O28" t="str">
        <f t="shared" ref="O28:P28" si="95">IF($G28="","",IF($B28="SHO",TRIM(CONCATENATE(E28,E29,E30,E31,E32,E33,E34,E35,E36,E37,E38,E39,E40,E41,E42)),""))</f>
        <v/>
      </c>
      <c r="P28" t="str">
        <f t="shared" si="95"/>
        <v/>
      </c>
      <c r="Q28" t="str">
        <f t="shared" si="8"/>
        <v/>
      </c>
      <c r="R28" t="str">
        <f t="shared" si="8"/>
        <v/>
      </c>
      <c r="S28" t="str">
        <f t="shared" si="8"/>
        <v/>
      </c>
      <c r="T28" t="str">
        <f t="shared" ref="T28:V28" si="96">IF($G28="","",IF($B28="PAS",TRIM(CONCATENATE(D28,D29,D30,D31,D32,D33,D34,D35,D36,D37,D38,D39,D40,D41,D42)),""))</f>
        <v/>
      </c>
      <c r="U28" t="str">
        <f t="shared" si="96"/>
        <v/>
      </c>
      <c r="V28" t="str">
        <f t="shared" si="96"/>
        <v/>
      </c>
    </row>
    <row r="29" spans="1:22" hidden="1" x14ac:dyDescent="0.25">
      <c r="A29">
        <f t="shared" si="1"/>
        <v>2</v>
      </c>
      <c r="B29" t="str">
        <f>VLOOKUP(A29,Sheet1!A:Z,2,FALSE)</f>
        <v>DUF</v>
      </c>
      <c r="C29" t="s">
        <v>494</v>
      </c>
      <c r="D29" t="str">
        <f t="shared" ref="D29:F29" si="97">$C29</f>
        <v>&lt;/p&gt;&lt;/div&gt;&lt;div class="content-row clearfix"&gt;</v>
      </c>
      <c r="E29" t="str">
        <f t="shared" si="97"/>
        <v>&lt;/p&gt;&lt;/div&gt;&lt;div class="content-row clearfix"&gt;</v>
      </c>
      <c r="F29" t="str">
        <f t="shared" si="97"/>
        <v>&lt;/p&gt;&lt;/div&gt;&lt;div class="content-row clearfix"&gt;</v>
      </c>
      <c r="G29" t="str">
        <f t="shared" si="2"/>
        <v/>
      </c>
      <c r="H29" t="str">
        <f t="shared" si="3"/>
        <v/>
      </c>
      <c r="I29" t="str">
        <f t="shared" ref="I29:J29" si="98">IF($G29="","",TRIM(CONCATENATE(E29,E30,E31,E32,E33,E34,E35,E36,E37,E38,E39,E40,E41,E42,E43)))</f>
        <v/>
      </c>
      <c r="J29" t="str">
        <f t="shared" si="98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6"/>
        <v/>
      </c>
      <c r="O29" t="str">
        <f t="shared" ref="O29:P29" si="99">IF($G29="","",IF($B29="SHO",TRIM(CONCATENATE(E29,E30,E31,E32,E33,E34,E35,E36,E37,E38,E39,E40,E41,E42,E43)),""))</f>
        <v/>
      </c>
      <c r="P29" t="str">
        <f t="shared" si="99"/>
        <v/>
      </c>
      <c r="Q29" t="str">
        <f t="shared" si="8"/>
        <v/>
      </c>
      <c r="R29" t="str">
        <f t="shared" si="8"/>
        <v/>
      </c>
      <c r="S29" t="str">
        <f t="shared" si="8"/>
        <v/>
      </c>
      <c r="T29" t="str">
        <f t="shared" ref="T29:V29" si="100">IF($G29="","",IF($B29="PAS",TRIM(CONCATENATE(D29,D30,D31,D32,D33,D34,D35,D36,D37,D38,D39,D40,D41,D42,D43)),""))</f>
        <v/>
      </c>
      <c r="U29" t="str">
        <f t="shared" si="100"/>
        <v/>
      </c>
      <c r="V29" t="str">
        <f t="shared" si="100"/>
        <v/>
      </c>
    </row>
    <row r="30" spans="1:22" hidden="1" x14ac:dyDescent="0.25">
      <c r="A30">
        <f t="shared" si="1"/>
        <v>2</v>
      </c>
      <c r="B30" t="str">
        <f>VLOOKUP(A30,Sheet1!A:Z,2,FALSE)</f>
        <v>DUF</v>
      </c>
      <c r="C30" t="s">
        <v>416</v>
      </c>
      <c r="D30" t="str">
        <f>CONCATENATE($C30,Sheet1!$AB$2,": ",VLOOKUP($A30,Sheet1!$A:$AC,28,FALSE),IF(VLOOKUP($A30,Sheet1!$A:$AC,25,FALSE)="","","&lt;/p&gt;&lt;p&gt;"),VLOOKUP($A30,Sheet1!$A:$AC,25,FALSE))</f>
        <v>&lt;p&gt;接受現金券: 接受&lt;/p&gt;&lt;p&gt;提供免稅酒類及香煙、香水及化妝品、國際奢侈品、特式食品等。</v>
      </c>
      <c r="E30" t="str">
        <f>CONCATENATE($C30,Sheet1!$AC$2,": ",VLOOKUP($A30,Sheet1!$A:$AC,29,FALSE),IF(VLOOKUP($A30,Sheet1!$A:$AC,26,FALSE)="","","&lt;/p&gt;&lt;p&gt;"),VLOOKUP($A30,Sheet1!$A:$AC,26,FALSE))</f>
        <v>&lt;p&gt;接受现金券: 接受&lt;/p&gt;&lt;p&gt;提供免税酒类及香烟、香水及化妆品、国际奢侈品、特式食品等。</v>
      </c>
      <c r="F30" t="str">
        <f>CONCATENATE($C30,Sheet1!$AA$2,": ",VLOOKUP($A30,Sheet1!$A:$AC,27,FALSE),IF(VLOOKUP($A30,Sheet1!$A:$AC,24,FALSE)="","","&lt;/p&gt;&lt;p&gt;"),VLOOKUP($A30,Sheet1!$A:$AC,24,FALSE))</f>
        <v>&lt;p&gt;Accept Cash Coupon: Y&lt;/p&gt;&lt;p&gt;Offer duty free liquor &amp; tobacco, perfume &amp; cosmetics, international luxury goods, specialty foods, etc.</v>
      </c>
      <c r="G30" t="str">
        <f t="shared" si="2"/>
        <v/>
      </c>
      <c r="H30" t="str">
        <f t="shared" si="3"/>
        <v/>
      </c>
      <c r="I30" t="str">
        <f t="shared" ref="I30:J30" si="101">IF($G30="","",TRIM(CONCATENATE(E30,E31,E32,E33,E34,E35,E36,E37,E38,E39,E40,E41,E42,E43,E44)))</f>
        <v/>
      </c>
      <c r="J30" t="str">
        <f t="shared" si="101"/>
        <v/>
      </c>
      <c r="K30" t="str">
        <f t="shared" si="5"/>
        <v/>
      </c>
      <c r="L30" t="str">
        <f t="shared" si="5"/>
        <v/>
      </c>
      <c r="M30" t="str">
        <f t="shared" si="5"/>
        <v/>
      </c>
      <c r="N30" t="str">
        <f t="shared" si="6"/>
        <v/>
      </c>
      <c r="O30" t="str">
        <f t="shared" ref="O30:P30" si="102">IF($G30="","",IF($B30="SHO",TRIM(CONCATENATE(E30,E31,E32,E33,E34,E35,E36,E37,E38,E39,E40,E41,E42,E43,E44)),""))</f>
        <v/>
      </c>
      <c r="P30" t="str">
        <f t="shared" si="102"/>
        <v/>
      </c>
      <c r="Q30" t="str">
        <f t="shared" si="8"/>
        <v/>
      </c>
      <c r="R30" t="str">
        <f t="shared" si="8"/>
        <v/>
      </c>
      <c r="S30" t="str">
        <f t="shared" si="8"/>
        <v/>
      </c>
      <c r="T30" t="str">
        <f t="shared" ref="T30:V30" si="103">IF($G30="","",IF($B30="PAS",TRIM(CONCATENATE(D30,D31,D32,D33,D34,D35,D36,D37,D38,D39,D40,D41,D42,D43,D44)),""))</f>
        <v/>
      </c>
      <c r="U30" t="str">
        <f t="shared" si="103"/>
        <v/>
      </c>
      <c r="V30" t="str">
        <f t="shared" si="103"/>
        <v/>
      </c>
    </row>
    <row r="31" spans="1:22" hidden="1" x14ac:dyDescent="0.25">
      <c r="A31">
        <f t="shared" si="1"/>
        <v>2</v>
      </c>
      <c r="B31" t="str">
        <f>VLOOKUP(A31,Sheet1!A:Z,2,FALSE)</f>
        <v>DUF</v>
      </c>
      <c r="C31" t="s">
        <v>496</v>
      </c>
      <c r="D31" t="str">
        <f t="shared" ref="D31:F32" si="104">$C31</f>
        <v>&lt;/p&gt;&lt;/div&gt;&lt;/div&gt;&lt;/div&gt;&lt;/div&gt;&lt;/div&gt;</v>
      </c>
      <c r="E31" t="str">
        <f t="shared" si="104"/>
        <v>&lt;/p&gt;&lt;/div&gt;&lt;/div&gt;&lt;/div&gt;&lt;/div&gt;&lt;/div&gt;</v>
      </c>
      <c r="F31" t="str">
        <f t="shared" si="104"/>
        <v>&lt;/p&gt;&lt;/div&gt;&lt;/div&gt;&lt;/div&gt;&lt;/div&gt;&lt;/div&gt;</v>
      </c>
      <c r="G31" t="str">
        <f t="shared" si="2"/>
        <v/>
      </c>
      <c r="H31" t="str">
        <f t="shared" si="3"/>
        <v/>
      </c>
      <c r="I31" t="str">
        <f t="shared" ref="I31:J31" si="105">IF($G31="","",TRIM(CONCATENATE(E31,E32,E33,E34,E35,E36,E37,E38,E39,E40,E41,E42,E43,E44,E45)))</f>
        <v/>
      </c>
      <c r="J31" t="str">
        <f t="shared" si="105"/>
        <v/>
      </c>
      <c r="K31" t="str">
        <f t="shared" si="5"/>
        <v/>
      </c>
      <c r="L31" t="str">
        <f t="shared" si="5"/>
        <v/>
      </c>
      <c r="M31" t="str">
        <f t="shared" si="5"/>
        <v/>
      </c>
      <c r="N31" t="str">
        <f t="shared" si="6"/>
        <v/>
      </c>
      <c r="O31" t="str">
        <f t="shared" ref="O31:P31" si="106">IF($G31="","",IF($B31="SHO",TRIM(CONCATENATE(E31,E32,E33,E34,E35,E36,E37,E38,E39,E40,E41,E42,E43,E44,E45)),""))</f>
        <v/>
      </c>
      <c r="P31" t="str">
        <f t="shared" si="106"/>
        <v/>
      </c>
      <c r="Q31" t="str">
        <f t="shared" si="8"/>
        <v/>
      </c>
      <c r="R31" t="str">
        <f t="shared" si="8"/>
        <v/>
      </c>
      <c r="S31" t="str">
        <f t="shared" si="8"/>
        <v/>
      </c>
      <c r="T31" t="str">
        <f t="shared" ref="T31:V31" si="107">IF($G31="","",IF($B31="PAS",TRIM(CONCATENATE(D31,D32,D33,D34,D35,D36,D37,D38,D39,D40,D41,D42,D43,D44,D45)),""))</f>
        <v/>
      </c>
      <c r="U31" t="str">
        <f t="shared" si="107"/>
        <v/>
      </c>
      <c r="V31" t="str">
        <f t="shared" si="107"/>
        <v/>
      </c>
    </row>
    <row r="32" spans="1:22" hidden="1" x14ac:dyDescent="0.25">
      <c r="A32">
        <f t="shared" si="1"/>
        <v>3</v>
      </c>
      <c r="B32" t="str">
        <f>VLOOKUP(A32,Sheet1!A:Z,2,FALSE)</f>
        <v>DUF</v>
      </c>
      <c r="C32" t="s">
        <v>489</v>
      </c>
      <c r="D32" t="str">
        <f t="shared" si="104"/>
        <v>&lt;div class="grid-detail-list"&gt;&lt;div class="item-container styled-text-wrapper"&gt;</v>
      </c>
      <c r="E32" t="str">
        <f t="shared" si="104"/>
        <v>&lt;div class="grid-detail-list"&gt;&lt;div class="item-container styled-text-wrapper"&gt;</v>
      </c>
      <c r="F32" t="str">
        <f t="shared" si="104"/>
        <v>&lt;div class="grid-detail-list"&gt;&lt;div class="item-container styled-text-wrapper"&gt;</v>
      </c>
      <c r="G32">
        <f t="shared" si="2"/>
        <v>3</v>
      </c>
      <c r="H32" t="str">
        <f t="shared" si="3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class="info"&gt;B2 , WEK DF3 (近抵港大堂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I32" t="str">
        <f t="shared" ref="I32:J32" si="108">IF($G32="","",TRIM(CONCATENATE(E32,E33,E34,E35,E36,E37,E38,E39,E40,E41,E42,E43,E44,E45,E46)))</f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class="info"&gt;B2 , WEK DF3 (近抵港大堂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J32" t="str">
        <f t="shared" si="108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class="info"&gt;B2 , WEK DF3 (Near Arrival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K32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class="sub-title"&gt;香港免稅店&lt;/p&gt;&lt;div class="item-content"&gt;&lt;div class="item-label"&gt;免稅店&lt;/div&gt;&lt;div class="content-row clearfix"&gt;&lt;span class="item-icon icon-s icon-inline ico-shop"&gt;&lt;/span&gt;&lt;p class="info"&gt;B2 , WEK DF3 (近抵港大堂 (入閘區))&lt;/p&gt;&lt;/div&gt;&lt;div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clearfix"&gt;&lt;p&gt;接受現金券: 接受&lt;/p&gt;&lt;p&gt;提供免稅酒類及香煙、香水及化妝品、國際奢侈品、特式食品等。&lt;/p&gt;&lt;/div&gt;&lt;/div&gt;&lt;/div&gt;&lt;/div&gt;&lt;/div&gt;</v>
      </c>
      <c r="L32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class="sub-title"&gt;香港免税店&lt;/p&gt;&lt;div class="item-content"&gt;&lt;div class="item-label"&gt;免税店&lt;/div&gt;&lt;div class="content-row clearfix"&gt;&lt;span class="item-icon icon-s icon-inline ico-shop"&gt;&lt;/span&gt;&lt;p class="info"&gt;B2 , WEK DF3 (近抵港大堂 (入闸区))&lt;/p&gt;&lt;/div&gt;&lt;div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clearfix"&gt;&lt;p&gt;接受现金券: 接受&lt;/p&gt;&lt;p&gt;提供免税酒类及香烟、香水及化妆品、国际奢侈品、特式食品等。&lt;/p&gt;&lt;/div&gt;&lt;/div&gt;&lt;/div&gt;&lt;/div&gt;&lt;/div&gt;</v>
      </c>
      <c r="M32" t="str">
        <f t="shared" si="5"/>
        <v>&lt;div class="grid-detail-list"&gt;&lt;div class="item-container styled-text-wrapper"&gt;&lt;div class="image-container"&gt;&lt;img class="item-image" src="/res/media/app/shop/hong-kong-duty-free.jpg" alt=""&gt;&lt;/div&gt;&lt;div class="item-content-container"&gt;&lt;p class="sub-title"&gt;Hong Kong Duty Free&lt;/p&gt;&lt;div class="item-content"&gt;&lt;div class="item-label"&gt;Duty Free&lt;/div&gt;&lt;div class="content-row clearfix"&gt;&lt;span class="item-icon icon-s icon-inline ico-shop"&gt;&lt;/span&gt;&lt;p class="info"&gt;B2 , WEK DF3 (Near Arrival Concourse (Paid Area))&lt;/p&gt;&lt;/div&gt;&lt;div class="content-row clearfix"&gt;&lt;span class="item-icon icon-s icon-inline ico-opening-hour"&gt;&lt;/span&gt;&lt;p class="info"&gt;06:30-23:30&lt;/p&gt;&lt;/div&gt;&lt;div class="content-row clearfix"&gt;&lt;span class="item-icon icon-s icon-inline ico-tel-no"&gt;&lt;/span&gt;&lt;p class="info"&gt;3690-2550&lt;/p&gt;&lt;/div&gt;&lt;div class="content-row clearfix"&gt;&lt;p&gt;Accept Cash Coupon: Y&lt;/p&gt;&lt;p&gt;Offer duty free liquor &amp; tobacco, perfume &amp; cosmetics, international luxury goods, specialty foods, etc.&lt;/p&gt;&lt;/div&gt;&lt;/div&gt;&lt;/div&gt;&lt;/div&gt;&lt;/div&gt;</v>
      </c>
      <c r="N32" t="str">
        <f t="shared" si="6"/>
        <v/>
      </c>
      <c r="O32" t="str">
        <f t="shared" ref="O32:P32" si="109">IF($G32="","",IF($B32="SHO",TRIM(CONCATENATE(E32,E33,E34,E35,E36,E37,E38,E39,E40,E41,E42,E43,E44,E45,E46)),""))</f>
        <v/>
      </c>
      <c r="P32" t="str">
        <f t="shared" si="109"/>
        <v/>
      </c>
      <c r="Q32" t="str">
        <f t="shared" si="8"/>
        <v/>
      </c>
      <c r="R32" t="str">
        <f t="shared" si="8"/>
        <v/>
      </c>
      <c r="S32" t="str">
        <f t="shared" si="8"/>
        <v/>
      </c>
      <c r="T32" t="str">
        <f t="shared" ref="T32:V32" si="110">IF($G32="","",IF($B32="PAS",TRIM(CONCATENATE(D32,D33,D34,D35,D36,D37,D38,D39,D40,D41,D42,D43,D44,D45,D46)),""))</f>
        <v/>
      </c>
      <c r="U32" t="str">
        <f t="shared" si="110"/>
        <v/>
      </c>
      <c r="V32" t="str">
        <f t="shared" si="110"/>
        <v/>
      </c>
    </row>
    <row r="33" spans="1:22" hidden="1" x14ac:dyDescent="0.25">
      <c r="A33">
        <f t="shared" si="1"/>
        <v>3</v>
      </c>
      <c r="B33" t="str">
        <f>VLOOKUP(A33,Sheet1!A:Z,2,FALSE)</f>
        <v>DUF</v>
      </c>
      <c r="C33" t="s">
        <v>419</v>
      </c>
      <c r="D33" t="str">
        <f>CONCATENATE($C33,VLOOKUP($A33,Sheet1!$A:$AC,6,FALSE),""" alt=""""&gt;")</f>
        <v>&lt;div class="image-container"&gt;&lt;img class="item-image" src="/res/media/app/shop/hong-kong-duty-free.jpg" alt=""&gt;</v>
      </c>
      <c r="E33" t="str">
        <f>CONCATENATE($C33,VLOOKUP($A33,Sheet1!$A:$AC,6,FALSE),""" alt=""""&gt;")</f>
        <v>&lt;div class="image-container"&gt;&lt;img class="item-image" src="/res/media/app/shop/hong-kong-duty-free.jpg" alt=""&gt;</v>
      </c>
      <c r="F33" t="str">
        <f>CONCATENATE($C33,VLOOKUP($A33,Sheet1!$A:$AC,6,FALSE),""" alt=""""&gt;")</f>
        <v>&lt;div class="image-container"&gt;&lt;img class="item-image" src="/res/media/app/shop/hong-kong-duty-free.jpg" alt=""&gt;</v>
      </c>
      <c r="G33" t="str">
        <f t="shared" si="2"/>
        <v/>
      </c>
      <c r="H33" t="str">
        <f t="shared" si="3"/>
        <v/>
      </c>
      <c r="I33" t="str">
        <f t="shared" ref="I33:J33" si="111">IF($G33="","",TRIM(CONCATENATE(E33,E34,E35,E36,E37,E38,E39,E40,E41,E42,E43,E44,E45,E46,E47)))</f>
        <v/>
      </c>
      <c r="J33" t="str">
        <f t="shared" si="111"/>
        <v/>
      </c>
      <c r="K33" t="str">
        <f t="shared" si="5"/>
        <v/>
      </c>
      <c r="L33" t="str">
        <f t="shared" si="5"/>
        <v/>
      </c>
      <c r="M33" t="str">
        <f t="shared" si="5"/>
        <v/>
      </c>
      <c r="N33" t="str">
        <f t="shared" si="6"/>
        <v/>
      </c>
      <c r="O33" t="str">
        <f t="shared" ref="O33:P33" si="112">IF($G33="","",IF($B33="SHO",TRIM(CONCATENATE(E33,E34,E35,E36,E37,E38,E39,E40,E41,E42,E43,E44,E45,E46,E47)),""))</f>
        <v/>
      </c>
      <c r="P33" t="str">
        <f t="shared" si="112"/>
        <v/>
      </c>
      <c r="Q33" t="str">
        <f t="shared" si="8"/>
        <v/>
      </c>
      <c r="R33" t="str">
        <f t="shared" si="8"/>
        <v/>
      </c>
      <c r="S33" t="str">
        <f t="shared" si="8"/>
        <v/>
      </c>
      <c r="T33" t="str">
        <f t="shared" ref="T33:V33" si="113">IF($G33="","",IF($B33="PAS",TRIM(CONCATENATE(D33,D34,D35,D36,D37,D38,D39,D40,D41,D42,D43,D44,D45,D46,D47)),""))</f>
        <v/>
      </c>
      <c r="U33" t="str">
        <f t="shared" si="113"/>
        <v/>
      </c>
      <c r="V33" t="str">
        <f t="shared" si="113"/>
        <v/>
      </c>
    </row>
    <row r="34" spans="1:22" hidden="1" x14ac:dyDescent="0.25">
      <c r="A34">
        <f t="shared" si="1"/>
        <v>3</v>
      </c>
      <c r="B34" t="str">
        <f>VLOOKUP(A34,Sheet1!A:Z,2,FALSE)</f>
        <v>DUF</v>
      </c>
      <c r="C34" t="s">
        <v>490</v>
      </c>
      <c r="D34" t="str">
        <f t="shared" ref="D34:F34" si="114">$C34</f>
        <v>&lt;/div&gt;&lt;div class="item-content-container"&gt;</v>
      </c>
      <c r="E34" t="str">
        <f t="shared" si="114"/>
        <v>&lt;/div&gt;&lt;div class="item-content-container"&gt;</v>
      </c>
      <c r="F34" t="str">
        <f t="shared" si="114"/>
        <v>&lt;/div&gt;&lt;div class="item-content-container"&gt;</v>
      </c>
      <c r="G34" t="str">
        <f t="shared" si="2"/>
        <v/>
      </c>
      <c r="H34" t="str">
        <f t="shared" si="3"/>
        <v/>
      </c>
      <c r="I34" t="str">
        <f t="shared" ref="I34:J34" si="115">IF($G34="","",TRIM(CONCATENATE(E34,E35,E36,E37,E38,E39,E40,E41,E42,E43,E44,E45,E46,E47,E48)))</f>
        <v/>
      </c>
      <c r="J34" t="str">
        <f t="shared" si="115"/>
        <v/>
      </c>
      <c r="K34" t="str">
        <f t="shared" si="5"/>
        <v/>
      </c>
      <c r="L34" t="str">
        <f t="shared" si="5"/>
        <v/>
      </c>
      <c r="M34" t="str">
        <f t="shared" si="5"/>
        <v/>
      </c>
      <c r="N34" t="str">
        <f t="shared" si="6"/>
        <v/>
      </c>
      <c r="O34" t="str">
        <f t="shared" ref="O34:P34" si="116">IF($G34="","",IF($B34="SHO",TRIM(CONCATENATE(E34,E35,E36,E37,E38,E39,E40,E41,E42,E43,E44,E45,E46,E47,E48)),""))</f>
        <v/>
      </c>
      <c r="P34" t="str">
        <f t="shared" si="116"/>
        <v/>
      </c>
      <c r="Q34" t="str">
        <f t="shared" si="8"/>
        <v/>
      </c>
      <c r="R34" t="str">
        <f t="shared" si="8"/>
        <v/>
      </c>
      <c r="S34" t="str">
        <f t="shared" si="8"/>
        <v/>
      </c>
      <c r="T34" t="str">
        <f t="shared" ref="T34:V34" si="117">IF($G34="","",IF($B34="PAS",TRIM(CONCATENATE(D34,D35,D36,D37,D38,D39,D40,D41,D42,D43,D44,D45,D46,D47,D48)),""))</f>
        <v/>
      </c>
      <c r="U34" t="str">
        <f t="shared" si="117"/>
        <v/>
      </c>
      <c r="V34" t="str">
        <f t="shared" si="117"/>
        <v/>
      </c>
    </row>
    <row r="35" spans="1:22" hidden="1" x14ac:dyDescent="0.25">
      <c r="A35">
        <f t="shared" si="1"/>
        <v>3</v>
      </c>
      <c r="B35" t="str">
        <f>VLOOKUP(A35,Sheet1!A:Z,2,FALSE)</f>
        <v>DUF</v>
      </c>
      <c r="C35" t="s">
        <v>413</v>
      </c>
      <c r="D35" t="str">
        <f>CONCATENATE($C35,VLOOKUP($A35,Sheet1!$A:$AC,15,FALSE))</f>
        <v>&lt;p class="sub-title"&gt;香港免稅店</v>
      </c>
      <c r="E35" t="str">
        <f>CONCATENATE($C35,VLOOKUP($A35,Sheet1!$A:$AC,16,FALSE))</f>
        <v>&lt;p class="sub-title"&gt;香港免税店</v>
      </c>
      <c r="F35" t="str">
        <f>CONCATENATE($C35,VLOOKUP($A35,Sheet1!$A:$AC,14,FALSE))</f>
        <v>&lt;p class="sub-title"&gt;Hong Kong Duty Free</v>
      </c>
      <c r="G35" t="str">
        <f t="shared" si="2"/>
        <v/>
      </c>
      <c r="H35" t="str">
        <f t="shared" si="3"/>
        <v/>
      </c>
      <c r="I35" t="str">
        <f t="shared" ref="I35:J35" si="118">IF($G35="","",TRIM(CONCATENATE(E35,E36,E37,E38,E39,E40,E41,E42,E43,E44,E45,E46,E47,E48,E49)))</f>
        <v/>
      </c>
      <c r="J35" t="str">
        <f t="shared" si="118"/>
        <v/>
      </c>
      <c r="K35" t="str">
        <f t="shared" si="5"/>
        <v/>
      </c>
      <c r="L35" t="str">
        <f t="shared" si="5"/>
        <v/>
      </c>
      <c r="M35" t="str">
        <f t="shared" si="5"/>
        <v/>
      </c>
      <c r="N35" t="str">
        <f t="shared" si="6"/>
        <v/>
      </c>
      <c r="O35" t="str">
        <f t="shared" ref="O35:P35" si="119">IF($G35="","",IF($B35="SHO",TRIM(CONCATENATE(E35,E36,E37,E38,E39,E40,E41,E42,E43,E44,E45,E46,E47,E48,E49)),""))</f>
        <v/>
      </c>
      <c r="P35" t="str">
        <f t="shared" si="119"/>
        <v/>
      </c>
      <c r="Q35" t="str">
        <f t="shared" si="8"/>
        <v/>
      </c>
      <c r="R35" t="str">
        <f t="shared" si="8"/>
        <v/>
      </c>
      <c r="S35" t="str">
        <f t="shared" si="8"/>
        <v/>
      </c>
      <c r="T35" t="str">
        <f t="shared" ref="T35:V35" si="120">IF($G35="","",IF($B35="PAS",TRIM(CONCATENATE(D35,D36,D37,D38,D39,D40,D41,D42,D43,D44,D45,D46,D47,D48,D49)),""))</f>
        <v/>
      </c>
      <c r="U35" t="str">
        <f t="shared" si="120"/>
        <v/>
      </c>
      <c r="V35" t="str">
        <f t="shared" si="120"/>
        <v/>
      </c>
    </row>
    <row r="36" spans="1:22" hidden="1" x14ac:dyDescent="0.25">
      <c r="A36">
        <f t="shared" si="1"/>
        <v>3</v>
      </c>
      <c r="B36" t="str">
        <f>VLOOKUP(A36,Sheet1!A:Z,2,FALSE)</f>
        <v>DUF</v>
      </c>
      <c r="C36" t="s">
        <v>491</v>
      </c>
      <c r="D36" t="str">
        <f t="shared" ref="D36:F36" si="121">$C36</f>
        <v>&lt;/p&gt;&lt;div class="item-content"&gt;</v>
      </c>
      <c r="E36" t="str">
        <f t="shared" si="121"/>
        <v>&lt;/p&gt;&lt;div class="item-content"&gt;</v>
      </c>
      <c r="F36" t="str">
        <f t="shared" si="121"/>
        <v>&lt;/p&gt;&lt;div class="item-content"&gt;</v>
      </c>
      <c r="G36" t="str">
        <f t="shared" si="2"/>
        <v/>
      </c>
      <c r="H36" t="str">
        <f t="shared" si="3"/>
        <v/>
      </c>
      <c r="I36" t="str">
        <f t="shared" ref="I36:J36" si="122">IF($G36="","",TRIM(CONCATENATE(E36,E37,E38,E39,E40,E41,E42,E43,E44,E45,E46,E47,E48,E49,E50)))</f>
        <v/>
      </c>
      <c r="J36" t="str">
        <f t="shared" si="122"/>
        <v/>
      </c>
      <c r="K36" t="str">
        <f t="shared" si="5"/>
        <v/>
      </c>
      <c r="L36" t="str">
        <f t="shared" si="5"/>
        <v/>
      </c>
      <c r="M36" t="str">
        <f t="shared" si="5"/>
        <v/>
      </c>
      <c r="N36" t="str">
        <f t="shared" si="6"/>
        <v/>
      </c>
      <c r="O36" t="str">
        <f t="shared" ref="O36:P36" si="123">IF($G36="","",IF($B36="SHO",TRIM(CONCATENATE(E36,E37,E38,E39,E40,E41,E42,E43,E44,E45,E46,E47,E48,E49,E50)),""))</f>
        <v/>
      </c>
      <c r="P36" t="str">
        <f t="shared" si="123"/>
        <v/>
      </c>
      <c r="Q36" t="str">
        <f t="shared" si="8"/>
        <v/>
      </c>
      <c r="R36" t="str">
        <f t="shared" si="8"/>
        <v/>
      </c>
      <c r="S36" t="str">
        <f t="shared" si="8"/>
        <v/>
      </c>
      <c r="T36" t="str">
        <f t="shared" ref="T36:V36" si="124">IF($G36="","",IF($B36="PAS",TRIM(CONCATENATE(D36,D37,D38,D39,D40,D41,D42,D43,D44,D45,D46,D47,D48,D49,D50)),""))</f>
        <v/>
      </c>
      <c r="U36" t="str">
        <f t="shared" si="124"/>
        <v/>
      </c>
      <c r="V36" t="str">
        <f t="shared" si="124"/>
        <v/>
      </c>
    </row>
    <row r="37" spans="1:22" hidden="1" x14ac:dyDescent="0.25">
      <c r="A37">
        <f t="shared" si="1"/>
        <v>3</v>
      </c>
      <c r="B37" t="str">
        <f>VLOOKUP(A37,Sheet1!A:Z,2,FALSE)</f>
        <v>DUF</v>
      </c>
      <c r="C37" t="s">
        <v>414</v>
      </c>
      <c r="D37" t="str">
        <f>CONCATENATE($C37,VLOOKUP($A37,Sheet1!$A:$AC,4,FALSE))</f>
        <v>&lt;div class="item-label"&gt;免稅店</v>
      </c>
      <c r="E37" t="str">
        <f>CONCATENATE($C37,VLOOKUP($A37,Sheet1!$A:$AC,5,FALSE))</f>
        <v>&lt;div class="item-label"&gt;免税店</v>
      </c>
      <c r="F37" t="str">
        <f>CONCATENATE($C37,VLOOKUP($A37,Sheet1!$A:$AC,3,FALSE))</f>
        <v>&lt;div class="item-label"&gt;Duty Free</v>
      </c>
      <c r="G37" t="str">
        <f t="shared" si="2"/>
        <v/>
      </c>
      <c r="H37" t="str">
        <f t="shared" si="3"/>
        <v/>
      </c>
      <c r="I37" t="str">
        <f t="shared" ref="I37:J37" si="125">IF($G37="","",TRIM(CONCATENATE(E37,E38,E39,E40,E41,E42,E43,E44,E45,E46,E47,E48,E49,E50,E51)))</f>
        <v/>
      </c>
      <c r="J37" t="str">
        <f t="shared" si="125"/>
        <v/>
      </c>
      <c r="K37" t="str">
        <f t="shared" si="5"/>
        <v/>
      </c>
      <c r="L37" t="str">
        <f t="shared" si="5"/>
        <v/>
      </c>
      <c r="M37" t="str">
        <f t="shared" si="5"/>
        <v/>
      </c>
      <c r="N37" t="str">
        <f t="shared" si="6"/>
        <v/>
      </c>
      <c r="O37" t="str">
        <f t="shared" ref="O37:P37" si="126">IF($G37="","",IF($B37="SHO",TRIM(CONCATENATE(E37,E38,E39,E40,E41,E42,E43,E44,E45,E46,E47,E48,E49,E50,E51)),""))</f>
        <v/>
      </c>
      <c r="P37" t="str">
        <f t="shared" si="126"/>
        <v/>
      </c>
      <c r="Q37" t="str">
        <f t="shared" si="8"/>
        <v/>
      </c>
      <c r="R37" t="str">
        <f t="shared" si="8"/>
        <v/>
      </c>
      <c r="S37" t="str">
        <f t="shared" si="8"/>
        <v/>
      </c>
      <c r="T37" t="str">
        <f t="shared" ref="T37:V37" si="127">IF($G37="","",IF($B37="PAS",TRIM(CONCATENATE(D37,D38,D39,D40,D41,D42,D43,D44,D45,D46,D47,D48,D49,D50,D51)),""))</f>
        <v/>
      </c>
      <c r="U37" t="str">
        <f t="shared" si="127"/>
        <v/>
      </c>
      <c r="V37" t="str">
        <f t="shared" si="127"/>
        <v/>
      </c>
    </row>
    <row r="38" spans="1:22" hidden="1" x14ac:dyDescent="0.25">
      <c r="A38">
        <f t="shared" si="1"/>
        <v>3</v>
      </c>
      <c r="B38" t="str">
        <f>VLOOKUP(A38,Sheet1!A:Z,2,FALSE)</f>
        <v>DUF</v>
      </c>
      <c r="C38" t="s">
        <v>492</v>
      </c>
      <c r="D38" t="str">
        <f t="shared" ref="D38:F38" si="128">$C38</f>
        <v>&lt;/div&gt;&lt;div class="content-row clearfix"&gt;&lt;span class="item-icon icon-s icon-inline ico-shop"&gt;&lt;/span&gt;</v>
      </c>
      <c r="E38" t="str">
        <f t="shared" si="128"/>
        <v>&lt;/div&gt;&lt;div class="content-row clearfix"&gt;&lt;span class="item-icon icon-s icon-inline ico-shop"&gt;&lt;/span&gt;</v>
      </c>
      <c r="F38" t="str">
        <f t="shared" si="128"/>
        <v>&lt;/div&gt;&lt;div class="content-row clearfix"&gt;&lt;span class="item-icon icon-s icon-inline ico-shop"&gt;&lt;/span&gt;</v>
      </c>
      <c r="G38" t="str">
        <f t="shared" si="2"/>
        <v/>
      </c>
      <c r="H38" t="str">
        <f t="shared" si="3"/>
        <v/>
      </c>
      <c r="I38" t="str">
        <f t="shared" ref="I38:J38" si="129">IF($G38="","",TRIM(CONCATENATE(E38,E39,E40,E41,E42,E43,E44,E45,E46,E47,E48,E49,E50,E51,E52)))</f>
        <v/>
      </c>
      <c r="J38" t="str">
        <f t="shared" si="129"/>
        <v/>
      </c>
      <c r="K38" t="str">
        <f t="shared" si="5"/>
        <v/>
      </c>
      <c r="L38" t="str">
        <f t="shared" si="5"/>
        <v/>
      </c>
      <c r="M38" t="str">
        <f t="shared" si="5"/>
        <v/>
      </c>
      <c r="N38" t="str">
        <f t="shared" si="6"/>
        <v/>
      </c>
      <c r="O38" t="str">
        <f t="shared" ref="O38:P38" si="130">IF($G38="","",IF($B38="SHO",TRIM(CONCATENATE(E38,E39,E40,E41,E42,E43,E44,E45,E46,E47,E48,E49,E50,E51,E52)),""))</f>
        <v/>
      </c>
      <c r="P38" t="str">
        <f t="shared" si="130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ref="T38:V38" si="131">IF($G38="","",IF($B38="PAS",TRIM(CONCATENATE(D38,D39,D40,D41,D42,D43,D44,D45,D46,D47,D48,D49,D50,D51,D52)),""))</f>
        <v/>
      </c>
      <c r="U38" t="str">
        <f t="shared" si="131"/>
        <v/>
      </c>
      <c r="V38" t="str">
        <f t="shared" si="131"/>
        <v/>
      </c>
    </row>
    <row r="39" spans="1:22" hidden="1" x14ac:dyDescent="0.25">
      <c r="A39">
        <f t="shared" si="1"/>
        <v>3</v>
      </c>
      <c r="B39" t="str">
        <f>VLOOKUP(A39,Sheet1!A:Z,2,FALSE)</f>
        <v>DUF</v>
      </c>
      <c r="C39" t="s">
        <v>415</v>
      </c>
      <c r="D39" t="str">
        <f>CONCATENATE($C39,VLOOKUP($A39,Sheet1!$A:$AC,11,FALSE))</f>
        <v>&lt;p class="info"&gt;B2 , WEK DF3 (近抵港大堂 (入閘區))</v>
      </c>
      <c r="E39" t="str">
        <f>CONCATENATE($C39,VLOOKUP($A39,Sheet1!$A:$AC,12,FALSE))</f>
        <v>&lt;p class="info"&gt;B2 , WEK DF3 (近抵港大堂 (入闸区))</v>
      </c>
      <c r="F39" t="str">
        <f>CONCATENATE($C39,VLOOKUP($A39,Sheet1!$A:$AC,10,FALSE))</f>
        <v>&lt;p class="info"&gt;B2 , WEK DF3 (Near Arrival Concourse (Paid Area))</v>
      </c>
      <c r="G39" t="str">
        <f t="shared" si="2"/>
        <v/>
      </c>
      <c r="H39" t="str">
        <f t="shared" si="3"/>
        <v/>
      </c>
      <c r="I39" t="str">
        <f t="shared" ref="I39:J39" si="132">IF($G39="","",TRIM(CONCATENATE(E39,E40,E41,E42,E43,E44,E45,E46,E47,E48,E49,E50,E51,E52,E53)))</f>
        <v/>
      </c>
      <c r="J39" t="str">
        <f t="shared" si="132"/>
        <v/>
      </c>
      <c r="K39" t="str">
        <f t="shared" si="5"/>
        <v/>
      </c>
      <c r="L39" t="str">
        <f t="shared" si="5"/>
        <v/>
      </c>
      <c r="M39" t="str">
        <f t="shared" si="5"/>
        <v/>
      </c>
      <c r="N39" t="str">
        <f t="shared" si="6"/>
        <v/>
      </c>
      <c r="O39" t="str">
        <f t="shared" ref="O39:P39" si="133">IF($G39="","",IF($B39="SHO",TRIM(CONCATENATE(E39,E40,E41,E42,E43,E44,E45,E46,E47,E48,E49,E50,E51,E52,E53)),""))</f>
        <v/>
      </c>
      <c r="P39" t="str">
        <f t="shared" si="133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ref="T39:V39" si="134">IF($G39="","",IF($B39="PAS",TRIM(CONCATENATE(D39,D40,D41,D42,D43,D44,D45,D46,D47,D48,D49,D50,D51,D52,D53)),""))</f>
        <v/>
      </c>
      <c r="U39" t="str">
        <f t="shared" si="134"/>
        <v/>
      </c>
      <c r="V39" t="str">
        <f t="shared" si="134"/>
        <v/>
      </c>
    </row>
    <row r="40" spans="1:22" hidden="1" x14ac:dyDescent="0.25">
      <c r="A40">
        <f t="shared" si="1"/>
        <v>3</v>
      </c>
      <c r="B40" t="str">
        <f>VLOOKUP(A40,Sheet1!A:Z,2,FALSE)</f>
        <v>DUF</v>
      </c>
      <c r="C40" t="s">
        <v>493</v>
      </c>
      <c r="D40" t="str">
        <f t="shared" ref="D40:F40" si="135">$C40</f>
        <v>&lt;/p&gt;&lt;/div&gt;&lt;div class="content-row clearfix"&gt;&lt;span class="item-icon icon-s icon-inline ico-opening-hour"&gt;&lt;/span&gt;</v>
      </c>
      <c r="E40" t="str">
        <f t="shared" si="135"/>
        <v>&lt;/p&gt;&lt;/div&gt;&lt;div class="content-row clearfix"&gt;&lt;span class="item-icon icon-s icon-inline ico-opening-hour"&gt;&lt;/span&gt;</v>
      </c>
      <c r="F40" t="str">
        <f t="shared" si="135"/>
        <v>&lt;/p&gt;&lt;/div&gt;&lt;div class="content-row clearfix"&gt;&lt;span class="item-icon icon-s icon-inline ico-opening-hour"&gt;&lt;/span&gt;</v>
      </c>
      <c r="G40" t="str">
        <f t="shared" si="2"/>
        <v/>
      </c>
      <c r="H40" t="str">
        <f t="shared" si="3"/>
        <v/>
      </c>
      <c r="I40" t="str">
        <f t="shared" ref="I40:J40" si="136">IF($G40="","",TRIM(CONCATENATE(E40,E41,E42,E43,E44,E45,E46,E47,E48,E49,E50,E51,E52,E53,E54)))</f>
        <v/>
      </c>
      <c r="J40" t="str">
        <f t="shared" si="136"/>
        <v/>
      </c>
      <c r="K40" t="str">
        <f t="shared" si="5"/>
        <v/>
      </c>
      <c r="L40" t="str">
        <f t="shared" si="5"/>
        <v/>
      </c>
      <c r="M40" t="str">
        <f t="shared" si="5"/>
        <v/>
      </c>
      <c r="N40" t="str">
        <f t="shared" si="6"/>
        <v/>
      </c>
      <c r="O40" t="str">
        <f t="shared" ref="O40:P40" si="137">IF($G40="","",IF($B40="SHO",TRIM(CONCATENATE(E40,E41,E42,E43,E44,E45,E46,E47,E48,E49,E50,E51,E52,E53,E54)),""))</f>
        <v/>
      </c>
      <c r="P40" t="str">
        <f t="shared" si="137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ref="T40:V40" si="138">IF($G40="","",IF($B40="PAS",TRIM(CONCATENATE(D40,D41,D42,D43,D44,D45,D46,D47,D48,D49,D50,D51,D52,D53,D54)),""))</f>
        <v/>
      </c>
      <c r="U40" t="str">
        <f t="shared" si="138"/>
        <v/>
      </c>
      <c r="V40" t="str">
        <f t="shared" si="138"/>
        <v/>
      </c>
    </row>
    <row r="41" spans="1:22" hidden="1" x14ac:dyDescent="0.25">
      <c r="A41">
        <f t="shared" si="1"/>
        <v>3</v>
      </c>
      <c r="B41" t="str">
        <f>VLOOKUP(A41,Sheet1!A:Z,2,FALSE)</f>
        <v>DUF</v>
      </c>
      <c r="C41" t="s">
        <v>415</v>
      </c>
      <c r="D41" s="2" t="str">
        <f>CONCATENATE($C41,IFERROR(SUBSTITUTE(VLOOKUP($A41,Sheet1!$A:$AC,22,FALSE),CHAR(10),"&lt;br&gt;"),VLOOKUP($A41,Sheet1!$A:$AC,22,FALSE)))</f>
        <v>&lt;p class="info"&gt;06:30-23:30</v>
      </c>
      <c r="E41" s="2" t="str">
        <f>CONCATENATE($C41,IFERROR(SUBSTITUTE(VLOOKUP($A41,Sheet1!$A:$AC,23,FALSE),CHAR(10),"&lt;br&gt;"),VLOOKUP($A41,Sheet1!$A:$AC,23,FALSE)))</f>
        <v>&lt;p class="info"&gt;06:30-23:30</v>
      </c>
      <c r="F41" s="2" t="str">
        <f>CONCATENATE($C41,IFERROR(SUBSTITUTE(VLOOKUP($A41,Sheet1!$A:$AC,21,FALSE),CHAR(10),"&lt;br&gt;"),VLOOKUP($A41,Sheet1!$A:$AC,21,FALSE)))</f>
        <v>&lt;p class="info"&gt;06:30-23:30</v>
      </c>
      <c r="G41" t="str">
        <f t="shared" si="2"/>
        <v/>
      </c>
      <c r="H41" t="str">
        <f t="shared" si="3"/>
        <v/>
      </c>
      <c r="I41" t="str">
        <f t="shared" ref="I41:J41" si="139">IF($G41="","",TRIM(CONCATENATE(E41,E42,E43,E44,E45,E46,E47,E48,E49,E50,E51,E52,E53,E54,E55)))</f>
        <v/>
      </c>
      <c r="J41" t="str">
        <f t="shared" si="139"/>
        <v/>
      </c>
      <c r="K41" t="str">
        <f t="shared" si="5"/>
        <v/>
      </c>
      <c r="L41" t="str">
        <f t="shared" si="5"/>
        <v/>
      </c>
      <c r="M41" t="str">
        <f t="shared" si="5"/>
        <v/>
      </c>
      <c r="N41" t="str">
        <f t="shared" si="6"/>
        <v/>
      </c>
      <c r="O41" t="str">
        <f t="shared" ref="O41:P41" si="140">IF($G41="","",IF($B41="SHO",TRIM(CONCATENATE(E41,E42,E43,E44,E45,E46,E47,E48,E49,E50,E51,E52,E53,E54,E55)),""))</f>
        <v/>
      </c>
      <c r="P41" t="str">
        <f t="shared" si="140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ref="T41:V41" si="141">IF($G41="","",IF($B41="PAS",TRIM(CONCATENATE(D41,D42,D43,D44,D45,D46,D47,D48,D49,D50,D51,D52,D53,D54,D55)),""))</f>
        <v/>
      </c>
      <c r="U41" t="str">
        <f t="shared" si="141"/>
        <v/>
      </c>
      <c r="V41" t="str">
        <f t="shared" si="141"/>
        <v/>
      </c>
    </row>
    <row r="42" spans="1:22" hidden="1" x14ac:dyDescent="0.25">
      <c r="A42">
        <f t="shared" si="1"/>
        <v>3</v>
      </c>
      <c r="B42" t="str">
        <f>VLOOKUP(A42,Sheet1!A:Z,2,FALSE)</f>
        <v>DUF</v>
      </c>
      <c r="C42" t="s">
        <v>495</v>
      </c>
      <c r="D42" t="str">
        <f t="shared" ref="D42:F42" si="142">$C42</f>
        <v>&lt;/p&gt;&lt;/div&gt;&lt;div class="content-row clearfix"&gt;&lt;span class="item-icon icon-s icon-inline ico-tel-no"&gt;&lt;/span&gt;</v>
      </c>
      <c r="E42" t="str">
        <f t="shared" si="142"/>
        <v>&lt;/p&gt;&lt;/div&gt;&lt;div class="content-row clearfix"&gt;&lt;span class="item-icon icon-s icon-inline ico-tel-no"&gt;&lt;/span&gt;</v>
      </c>
      <c r="F42" t="str">
        <f t="shared" si="142"/>
        <v>&lt;/p&gt;&lt;/div&gt;&lt;div class="content-row clearfix"&gt;&lt;span class="item-icon icon-s icon-inline ico-tel-no"&gt;&lt;/span&gt;</v>
      </c>
      <c r="G42" t="str">
        <f t="shared" si="2"/>
        <v/>
      </c>
      <c r="H42" t="str">
        <f t="shared" si="3"/>
        <v/>
      </c>
      <c r="I42" t="str">
        <f t="shared" ref="I42:J42" si="143">IF($G42="","",TRIM(CONCATENATE(E42,E43,E44,E45,E46,E47,E48,E49,E50,E51,E52,E53,E54,E55,E56)))</f>
        <v/>
      </c>
      <c r="J42" t="str">
        <f t="shared" si="143"/>
        <v/>
      </c>
      <c r="K42" t="str">
        <f t="shared" si="5"/>
        <v/>
      </c>
      <c r="L42" t="str">
        <f t="shared" si="5"/>
        <v/>
      </c>
      <c r="M42" t="str">
        <f t="shared" si="5"/>
        <v/>
      </c>
      <c r="N42" t="str">
        <f t="shared" si="6"/>
        <v/>
      </c>
      <c r="O42" t="str">
        <f t="shared" ref="O42:P42" si="144">IF($G42="","",IF($B42="SHO",TRIM(CONCATENATE(E42,E43,E44,E45,E46,E47,E48,E49,E50,E51,E52,E53,E54,E55,E56)),""))</f>
        <v/>
      </c>
      <c r="P42" t="str">
        <f t="shared" si="144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ref="T42:V42" si="145">IF($G42="","",IF($B42="PAS",TRIM(CONCATENATE(D42,D43,D44,D45,D46,D47,D48,D49,D50,D51,D52,D53,D54,D55,D56)),""))</f>
        <v/>
      </c>
      <c r="U42" t="str">
        <f t="shared" si="145"/>
        <v/>
      </c>
      <c r="V42" t="str">
        <f t="shared" si="145"/>
        <v/>
      </c>
    </row>
    <row r="43" spans="1:22" hidden="1" x14ac:dyDescent="0.25">
      <c r="A43">
        <f t="shared" si="1"/>
        <v>3</v>
      </c>
      <c r="B43" t="str">
        <f>VLOOKUP(A43,Sheet1!A:Z,2,FALSE)</f>
        <v>DUF</v>
      </c>
      <c r="C43" t="s">
        <v>415</v>
      </c>
      <c r="D43" t="str">
        <f>CONCATENATE($C43,VLOOKUP($A43,Sheet1!$A:$ACZ,17,FALSE))</f>
        <v>&lt;p class="info"&gt;3690-2550</v>
      </c>
      <c r="E43" t="str">
        <f>CONCATENATE($C43,VLOOKUP($A43,Sheet1!$A:$AC,17,FALSE))</f>
        <v>&lt;p class="info"&gt;3690-2550</v>
      </c>
      <c r="F43" t="str">
        <f>CONCATENATE($C43,VLOOKUP($A43,Sheet1!$A:$AC,17,FALSE))</f>
        <v>&lt;p class="info"&gt;3690-2550</v>
      </c>
      <c r="G43" t="str">
        <f t="shared" si="2"/>
        <v/>
      </c>
      <c r="H43" t="str">
        <f t="shared" si="3"/>
        <v/>
      </c>
      <c r="I43" t="str">
        <f t="shared" ref="I43:J43" si="146">IF($G43="","",TRIM(CONCATENATE(E43,E44,E45,E46,E47,E48,E49,E50,E51,E52,E53,E54,E55,E56,E57)))</f>
        <v/>
      </c>
      <c r="J43" t="str">
        <f t="shared" si="146"/>
        <v/>
      </c>
      <c r="K43" t="str">
        <f t="shared" si="5"/>
        <v/>
      </c>
      <c r="L43" t="str">
        <f t="shared" si="5"/>
        <v/>
      </c>
      <c r="M43" t="str">
        <f t="shared" si="5"/>
        <v/>
      </c>
      <c r="N43" t="str">
        <f t="shared" si="6"/>
        <v/>
      </c>
      <c r="O43" t="str">
        <f t="shared" ref="O43:P43" si="147">IF($G43="","",IF($B43="SHO",TRIM(CONCATENATE(E43,E44,E45,E46,E47,E48,E49,E50,E51,E52,E53,E54,E55,E56,E57)),""))</f>
        <v/>
      </c>
      <c r="P43" t="str">
        <f t="shared" si="147"/>
        <v/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ref="T43:V43" si="148">IF($G43="","",IF($B43="PAS",TRIM(CONCATENATE(D43,D44,D45,D46,D47,D48,D49,D50,D51,D52,D53,D54,D55,D56,D57)),""))</f>
        <v/>
      </c>
      <c r="U43" t="str">
        <f t="shared" si="148"/>
        <v/>
      </c>
      <c r="V43" t="str">
        <f t="shared" si="148"/>
        <v/>
      </c>
    </row>
    <row r="44" spans="1:22" hidden="1" x14ac:dyDescent="0.25">
      <c r="A44">
        <f t="shared" si="1"/>
        <v>3</v>
      </c>
      <c r="B44" t="str">
        <f>VLOOKUP(A44,Sheet1!A:Z,2,FALSE)</f>
        <v>DUF</v>
      </c>
      <c r="C44" t="s">
        <v>494</v>
      </c>
      <c r="D44" t="str">
        <f t="shared" ref="D44:F44" si="149">$C44</f>
        <v>&lt;/p&gt;&lt;/div&gt;&lt;div class="content-row clearfix"&gt;</v>
      </c>
      <c r="E44" t="str">
        <f t="shared" si="149"/>
        <v>&lt;/p&gt;&lt;/div&gt;&lt;div class="content-row clearfix"&gt;</v>
      </c>
      <c r="F44" t="str">
        <f t="shared" si="149"/>
        <v>&lt;/p&gt;&lt;/div&gt;&lt;div class="content-row clearfix"&gt;</v>
      </c>
      <c r="G44" t="str">
        <f t="shared" si="2"/>
        <v/>
      </c>
      <c r="H44" t="str">
        <f t="shared" si="3"/>
        <v/>
      </c>
      <c r="I44" t="str">
        <f t="shared" ref="I44:J44" si="150">IF($G44="","",TRIM(CONCATENATE(E44,E45,E46,E47,E48,E49,E50,E51,E52,E53,E54,E55,E56,E57,E58)))</f>
        <v/>
      </c>
      <c r="J44" t="str">
        <f t="shared" si="150"/>
        <v/>
      </c>
      <c r="K44" t="str">
        <f t="shared" si="5"/>
        <v/>
      </c>
      <c r="L44" t="str">
        <f t="shared" si="5"/>
        <v/>
      </c>
      <c r="M44" t="str">
        <f t="shared" si="5"/>
        <v/>
      </c>
      <c r="N44" t="str">
        <f t="shared" si="6"/>
        <v/>
      </c>
      <c r="O44" t="str">
        <f t="shared" ref="O44:P44" si="151">IF($G44="","",IF($B44="SHO",TRIM(CONCATENATE(E44,E45,E46,E47,E48,E49,E50,E51,E52,E53,E54,E55,E56,E57,E58)),""))</f>
        <v/>
      </c>
      <c r="P44" t="str">
        <f t="shared" si="151"/>
        <v/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ref="T44:V44" si="152">IF($G44="","",IF($B44="PAS",TRIM(CONCATENATE(D44,D45,D46,D47,D48,D49,D50,D51,D52,D53,D54,D55,D56,D57,D58)),""))</f>
        <v/>
      </c>
      <c r="U44" t="str">
        <f t="shared" si="152"/>
        <v/>
      </c>
      <c r="V44" t="str">
        <f t="shared" si="152"/>
        <v/>
      </c>
    </row>
    <row r="45" spans="1:22" hidden="1" x14ac:dyDescent="0.25">
      <c r="A45">
        <f t="shared" si="1"/>
        <v>3</v>
      </c>
      <c r="B45" t="str">
        <f>VLOOKUP(A45,Sheet1!A:Z,2,FALSE)</f>
        <v>DUF</v>
      </c>
      <c r="C45" t="s">
        <v>416</v>
      </c>
      <c r="D45" t="str">
        <f>CONCATENATE($C45,Sheet1!$AB$2,": ",VLOOKUP($A45,Sheet1!$A:$AC,28,FALSE),IF(VLOOKUP($A45,Sheet1!$A:$AC,25,FALSE)="","","&lt;/p&gt;&lt;p&gt;"),VLOOKUP($A45,Sheet1!$A:$AC,25,FALSE))</f>
        <v>&lt;p&gt;接受現金券: 接受&lt;/p&gt;&lt;p&gt;提供免稅酒類及香煙、香水及化妝品、國際奢侈品、特式食品等。</v>
      </c>
      <c r="E45" t="str">
        <f>CONCATENATE($C45,Sheet1!$AC$2,": ",VLOOKUP($A45,Sheet1!$A:$AC,29,FALSE),IF(VLOOKUP($A45,Sheet1!$A:$AC,26,FALSE)="","","&lt;/p&gt;&lt;p&gt;"),VLOOKUP($A45,Sheet1!$A:$AC,26,FALSE))</f>
        <v>&lt;p&gt;接受现金券: 接受&lt;/p&gt;&lt;p&gt;提供免税酒类及香烟、香水及化妆品、国际奢侈品、特式食品等。</v>
      </c>
      <c r="F45" t="str">
        <f>CONCATENATE($C45,Sheet1!$AA$2,": ",VLOOKUP($A45,Sheet1!$A:$AC,27,FALSE),IF(VLOOKUP($A45,Sheet1!$A:$AC,24,FALSE)="","","&lt;/p&gt;&lt;p&gt;"),VLOOKUP($A45,Sheet1!$A:$AC,24,FALSE))</f>
        <v>&lt;p&gt;Accept Cash Coupon: Y&lt;/p&gt;&lt;p&gt;Offer duty free liquor &amp; tobacco, perfume &amp; cosmetics, international luxury goods, specialty foods, etc.</v>
      </c>
      <c r="G45" t="str">
        <f t="shared" si="2"/>
        <v/>
      </c>
      <c r="H45" t="str">
        <f t="shared" si="3"/>
        <v/>
      </c>
      <c r="I45" t="str">
        <f t="shared" ref="I45:J45" si="153">IF($G45="","",TRIM(CONCATENATE(E45,E46,E47,E48,E49,E50,E51,E52,E53,E54,E55,E56,E57,E58,E59)))</f>
        <v/>
      </c>
      <c r="J45" t="str">
        <f t="shared" si="153"/>
        <v/>
      </c>
      <c r="K45" t="str">
        <f t="shared" si="5"/>
        <v/>
      </c>
      <c r="L45" t="str">
        <f t="shared" si="5"/>
        <v/>
      </c>
      <c r="M45" t="str">
        <f t="shared" si="5"/>
        <v/>
      </c>
      <c r="N45" t="str">
        <f t="shared" si="6"/>
        <v/>
      </c>
      <c r="O45" t="str">
        <f t="shared" ref="O45:P45" si="154">IF($G45="","",IF($B45="SHO",TRIM(CONCATENATE(E45,E46,E47,E48,E49,E50,E51,E52,E53,E54,E55,E56,E57,E58,E59)),""))</f>
        <v/>
      </c>
      <c r="P45" t="str">
        <f t="shared" si="154"/>
        <v/>
      </c>
      <c r="Q45" t="str">
        <f t="shared" si="8"/>
        <v/>
      </c>
      <c r="R45" t="str">
        <f t="shared" si="8"/>
        <v/>
      </c>
      <c r="S45" t="str">
        <f t="shared" si="8"/>
        <v/>
      </c>
      <c r="T45" t="str">
        <f t="shared" ref="T45:V45" si="155">IF($G45="","",IF($B45="PAS",TRIM(CONCATENATE(D45,D46,D47,D48,D49,D50,D51,D52,D53,D54,D55,D56,D57,D58,D59)),""))</f>
        <v/>
      </c>
      <c r="U45" t="str">
        <f t="shared" si="155"/>
        <v/>
      </c>
      <c r="V45" t="str">
        <f t="shared" si="155"/>
        <v/>
      </c>
    </row>
    <row r="46" spans="1:22" hidden="1" x14ac:dyDescent="0.25">
      <c r="A46">
        <f t="shared" si="1"/>
        <v>3</v>
      </c>
      <c r="B46" t="str">
        <f>VLOOKUP(A46,Sheet1!A:Z,2,FALSE)</f>
        <v>DUF</v>
      </c>
      <c r="C46" t="s">
        <v>496</v>
      </c>
      <c r="D46" t="str">
        <f t="shared" ref="D46:F47" si="156">$C46</f>
        <v>&lt;/p&gt;&lt;/div&gt;&lt;/div&gt;&lt;/div&gt;&lt;/div&gt;&lt;/div&gt;</v>
      </c>
      <c r="E46" t="str">
        <f t="shared" si="156"/>
        <v>&lt;/p&gt;&lt;/div&gt;&lt;/div&gt;&lt;/div&gt;&lt;/div&gt;&lt;/div&gt;</v>
      </c>
      <c r="F46" t="str">
        <f t="shared" si="156"/>
        <v>&lt;/p&gt;&lt;/div&gt;&lt;/div&gt;&lt;/div&gt;&lt;/div&gt;&lt;/div&gt;</v>
      </c>
      <c r="G46" t="str">
        <f t="shared" si="2"/>
        <v/>
      </c>
      <c r="H46" t="str">
        <f t="shared" si="3"/>
        <v/>
      </c>
      <c r="I46" t="str">
        <f t="shared" ref="I46:J46" si="157">IF($G46="","",TRIM(CONCATENATE(E46,E47,E48,E49,E50,E51,E52,E53,E54,E55,E56,E57,E58,E59,E60)))</f>
        <v/>
      </c>
      <c r="J46" t="str">
        <f t="shared" si="157"/>
        <v/>
      </c>
      <c r="K46" t="str">
        <f t="shared" si="5"/>
        <v/>
      </c>
      <c r="L46" t="str">
        <f t="shared" si="5"/>
        <v/>
      </c>
      <c r="M46" t="str">
        <f t="shared" si="5"/>
        <v/>
      </c>
      <c r="N46" t="str">
        <f t="shared" si="6"/>
        <v/>
      </c>
      <c r="O46" t="str">
        <f t="shared" ref="O46:P46" si="158">IF($G46="","",IF($B46="SHO",TRIM(CONCATENATE(E46,E47,E48,E49,E50,E51,E52,E53,E54,E55,E56,E57,E58,E59,E60)),""))</f>
        <v/>
      </c>
      <c r="P46" t="str">
        <f t="shared" si="158"/>
        <v/>
      </c>
      <c r="Q46" t="str">
        <f t="shared" si="8"/>
        <v/>
      </c>
      <c r="R46" t="str">
        <f t="shared" si="8"/>
        <v/>
      </c>
      <c r="S46" t="str">
        <f t="shared" si="8"/>
        <v/>
      </c>
      <c r="T46" t="str">
        <f t="shared" ref="T46:V46" si="159">IF($G46="","",IF($B46="PAS",TRIM(CONCATENATE(D46,D47,D48,D49,D50,D51,D52,D53,D54,D55,D56,D57,D58,D59,D60)),""))</f>
        <v/>
      </c>
      <c r="U46" t="str">
        <f t="shared" si="159"/>
        <v/>
      </c>
      <c r="V46" t="str">
        <f t="shared" si="159"/>
        <v/>
      </c>
    </row>
    <row r="47" spans="1:22" hidden="1" x14ac:dyDescent="0.25">
      <c r="A47">
        <f t="shared" si="1"/>
        <v>4</v>
      </c>
      <c r="B47" t="str">
        <f>VLOOKUP(A47,Sheet1!A:Z,2,FALSE)</f>
        <v>SHO</v>
      </c>
      <c r="C47" t="s">
        <v>489</v>
      </c>
      <c r="D47" t="str">
        <f t="shared" si="156"/>
        <v>&lt;div class="grid-detail-list"&gt;&lt;div class="item-container styled-text-wrapper"&gt;</v>
      </c>
      <c r="E47" t="str">
        <f t="shared" si="156"/>
        <v>&lt;div class="grid-detail-list"&gt;&lt;div class="item-container styled-text-wrapper"&gt;</v>
      </c>
      <c r="F47" t="str">
        <f t="shared" si="156"/>
        <v>&lt;div class="grid-detail-list"&gt;&lt;div class="item-container styled-text-wrapper"&gt;</v>
      </c>
      <c r="G47">
        <f t="shared" si="2"/>
        <v>4</v>
      </c>
      <c r="H47" t="str">
        <f t="shared" si="3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class="sub-title"&gt;手信棧&lt;/p&gt;&lt;div class="item-content"&gt;&lt;div class="item-label"&gt;購物指南&lt;/div&gt;&lt;div class="content-row clearfix"&gt;&lt;span class="item-icon icon-s icon-inline ico-shop"&gt;&lt;/span&gt;&lt;p class="info"&gt;B1 , WEK B1-12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clearfix"&gt;&lt;p&gt;接受現金券: 接受&lt;/p&gt;&lt;p&gt;提供一站式的購物體驗，售賣香港本地零售美食禮品及包裝食品&lt;/p&gt;&lt;/div&gt;&lt;/div&gt;&lt;/div&gt;&lt;/div&gt;&lt;/div&gt;</v>
      </c>
      <c r="I47" t="str">
        <f t="shared" ref="I47:J47" si="160">IF($G47="","",TRIM(CONCATENATE(E47,E48,E49,E50,E51,E52,E53,E54,E55,E56,E57,E58,E59,E60,E61)))</f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class="sub-title"&gt;手信栈&lt;/p&gt;&lt;div class="item-content"&gt;&lt;div class="item-label"&gt;购物指南&lt;/div&gt;&lt;div class="content-row clearfix"&gt;&lt;span class="item-icon icon-s icon-inline ico-shop"&gt;&lt;/span&gt;&lt;p class="info"&gt;B1 , WEK B1-12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clearfix"&gt;&lt;p&gt;接受现金券: 接受&lt;/p&gt;&lt;p&gt;提供一站式的购物体验，售卖香港本地零售美食礼品及包装食品&lt;/p&gt;&lt;/div&gt;&lt;/div&gt;&lt;/div&gt;&lt;/div&gt;&lt;/div&gt;</v>
      </c>
      <c r="J47" t="str">
        <f t="shared" si="160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class="sub-title"&gt;Asia Favourites&lt;/p&gt;&lt;div class="item-content"&gt;&lt;div class="item-label"&gt;Shopping&lt;/div&gt;&lt;div class="content-row clearfix"&gt;&lt;span class="item-icon icon-s icon-inline ico-shop"&gt;&lt;/span&gt;&lt;p class="info"&gt;B1 , WEK B1-12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clearfix"&gt;&lt;p&gt;Accept Cash Coupon: Y&lt;/p&gt;&lt;p&gt;Asia Favourites offers a wide selection of local confectionary and food delights best suited for souvenirs.&lt;/p&gt;&lt;/div&gt;&lt;/div&gt;&lt;/div&gt;&lt;/div&gt;&lt;/div&gt;</v>
      </c>
      <c r="K47" t="str">
        <f t="shared" si="5"/>
        <v/>
      </c>
      <c r="L47" t="str">
        <f t="shared" si="5"/>
        <v/>
      </c>
      <c r="M47" t="str">
        <f t="shared" si="5"/>
        <v/>
      </c>
      <c r="N47" t="str">
        <f t="shared" si="6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class="sub-title"&gt;手信棧&lt;/p&gt;&lt;div class="item-content"&gt;&lt;div class="item-label"&gt;購物指南&lt;/div&gt;&lt;div class="content-row clearfix"&gt;&lt;span class="item-icon icon-s icon-inline ico-shop"&gt;&lt;/span&gt;&lt;p class="info"&gt;B1 , WEK B1-12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clearfix"&gt;&lt;p&gt;接受現金券: 接受&lt;/p&gt;&lt;p&gt;提供一站式的購物體驗，售賣香港本地零售美食禮品及包裝食品&lt;/p&gt;&lt;/div&gt;&lt;/div&gt;&lt;/div&gt;&lt;/div&gt;&lt;/div&gt;</v>
      </c>
      <c r="O47" t="str">
        <f t="shared" ref="O47:P47" si="161">IF($G47="","",IF($B47="SHO",TRIM(CONCATENATE(E47,E48,E49,E50,E51,E52,E53,E54,E55,E56,E57,E58,E59,E60,E61)),""))</f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class="sub-title"&gt;手信栈&lt;/p&gt;&lt;div class="item-content"&gt;&lt;div class="item-label"&gt;购物指南&lt;/div&gt;&lt;div class="content-row clearfix"&gt;&lt;span class="item-icon icon-s icon-inline ico-shop"&gt;&lt;/span&gt;&lt;p class="info"&gt;B1 , WEK B1-12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clearfix"&gt;&lt;p&gt;接受现金券: 接受&lt;/p&gt;&lt;p&gt;提供一站式的购物体验，售卖香港本地零售美食礼品及包装食品&lt;/p&gt;&lt;/div&gt;&lt;/div&gt;&lt;/div&gt;&lt;/div&gt;&lt;/div&gt;</v>
      </c>
      <c r="P47" t="str">
        <f t="shared" si="161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class="sub-title"&gt;Asia Favourites&lt;/p&gt;&lt;div class="item-content"&gt;&lt;div class="item-label"&gt;Shopping&lt;/div&gt;&lt;div class="content-row clearfix"&gt;&lt;span class="item-icon icon-s icon-inline ico-shop"&gt;&lt;/span&gt;&lt;p class="info"&gt;B1 , WEK B1-12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class="info"&gt;2153-2743&lt;/p&gt;&lt;/div&gt;&lt;div class="content-row clearfix"&gt;&lt;p&gt;Accept Cash Coupon: Y&lt;/p&gt;&lt;p&gt;Asia Favourites offers a wide selection of local confectionary and food delights best suited for souvenirs.&lt;/p&gt;&lt;/div&gt;&lt;/div&gt;&lt;/div&gt;&lt;/div&gt;&lt;/div&gt;</v>
      </c>
      <c r="Q47" t="str">
        <f t="shared" si="8"/>
        <v/>
      </c>
      <c r="R47" t="str">
        <f t="shared" si="8"/>
        <v/>
      </c>
      <c r="S47" t="str">
        <f t="shared" si="8"/>
        <v/>
      </c>
      <c r="T47" t="str">
        <f t="shared" ref="T47:V47" si="162">IF($G47="","",IF($B47="PAS",TRIM(CONCATENATE(D47,D48,D49,D50,D51,D52,D53,D54,D55,D56,D57,D58,D59,D60,D61)),""))</f>
        <v/>
      </c>
      <c r="U47" t="str">
        <f t="shared" si="162"/>
        <v/>
      </c>
      <c r="V47" t="str">
        <f t="shared" si="162"/>
        <v/>
      </c>
    </row>
    <row r="48" spans="1:22" hidden="1" x14ac:dyDescent="0.25">
      <c r="A48">
        <f t="shared" si="1"/>
        <v>4</v>
      </c>
      <c r="B48" t="str">
        <f>VLOOKUP(A48,Sheet1!A:Z,2,FALSE)</f>
        <v>SHO</v>
      </c>
      <c r="C48" t="s">
        <v>419</v>
      </c>
      <c r="D48" t="str">
        <f>CONCATENATE($C48,VLOOKUP($A48,Sheet1!$A:$AC,6,FALSE),""" alt=""""&gt;")</f>
        <v>&lt;div class="image-container"&gt;&lt;img class="item-image" src="/res/media/app/shop/asia-favourites.jpg" alt=""&gt;</v>
      </c>
      <c r="E48" t="str">
        <f>CONCATENATE($C48,VLOOKUP($A48,Sheet1!$A:$AC,6,FALSE),""" alt=""""&gt;")</f>
        <v>&lt;div class="image-container"&gt;&lt;img class="item-image" src="/res/media/app/shop/asia-favourites.jpg" alt=""&gt;</v>
      </c>
      <c r="F48" t="str">
        <f>CONCATENATE($C48,VLOOKUP($A48,Sheet1!$A:$AC,6,FALSE),""" alt=""""&gt;")</f>
        <v>&lt;div class="image-container"&gt;&lt;img class="item-image" src="/res/media/app/shop/asia-favourites.jpg" alt=""&gt;</v>
      </c>
      <c r="G48" t="str">
        <f t="shared" si="2"/>
        <v/>
      </c>
      <c r="H48" t="str">
        <f t="shared" si="3"/>
        <v/>
      </c>
      <c r="I48" t="str">
        <f t="shared" ref="I48:J48" si="163">IF($G48="","",TRIM(CONCATENATE(E48,E49,E50,E51,E52,E53,E54,E55,E56,E57,E58,E59,E60,E61,E62)))</f>
        <v/>
      </c>
      <c r="J48" t="str">
        <f t="shared" si="163"/>
        <v/>
      </c>
      <c r="K48" t="str">
        <f t="shared" si="5"/>
        <v/>
      </c>
      <c r="L48" t="str">
        <f t="shared" si="5"/>
        <v/>
      </c>
      <c r="M48" t="str">
        <f t="shared" si="5"/>
        <v/>
      </c>
      <c r="N48" t="str">
        <f t="shared" si="6"/>
        <v/>
      </c>
      <c r="O48" t="str">
        <f t="shared" ref="O48:P48" si="164">IF($G48="","",IF($B48="SHO",TRIM(CONCATENATE(E48,E49,E50,E51,E52,E53,E54,E55,E56,E57,E58,E59,E60,E61,E62)),""))</f>
        <v/>
      </c>
      <c r="P48" t="str">
        <f t="shared" si="164"/>
        <v/>
      </c>
      <c r="Q48" t="str">
        <f t="shared" si="8"/>
        <v/>
      </c>
      <c r="R48" t="str">
        <f t="shared" si="8"/>
        <v/>
      </c>
      <c r="S48" t="str">
        <f t="shared" si="8"/>
        <v/>
      </c>
      <c r="T48" t="str">
        <f t="shared" ref="T48:V48" si="165">IF($G48="","",IF($B48="PAS",TRIM(CONCATENATE(D48,D49,D50,D51,D52,D53,D54,D55,D56,D57,D58,D59,D60,D61,D62)),""))</f>
        <v/>
      </c>
      <c r="U48" t="str">
        <f t="shared" si="165"/>
        <v/>
      </c>
      <c r="V48" t="str">
        <f t="shared" si="165"/>
        <v/>
      </c>
    </row>
    <row r="49" spans="1:22" hidden="1" x14ac:dyDescent="0.25">
      <c r="A49">
        <f t="shared" si="1"/>
        <v>4</v>
      </c>
      <c r="B49" t="str">
        <f>VLOOKUP(A49,Sheet1!A:Z,2,FALSE)</f>
        <v>SHO</v>
      </c>
      <c r="C49" t="s">
        <v>490</v>
      </c>
      <c r="D49" t="str">
        <f t="shared" ref="D49:F49" si="166">$C49</f>
        <v>&lt;/div&gt;&lt;div class="item-content-container"&gt;</v>
      </c>
      <c r="E49" t="str">
        <f t="shared" si="166"/>
        <v>&lt;/div&gt;&lt;div class="item-content-container"&gt;</v>
      </c>
      <c r="F49" t="str">
        <f t="shared" si="166"/>
        <v>&lt;/div&gt;&lt;div class="item-content-container"&gt;</v>
      </c>
      <c r="G49" t="str">
        <f t="shared" si="2"/>
        <v/>
      </c>
      <c r="H49" t="str">
        <f t="shared" si="3"/>
        <v/>
      </c>
      <c r="I49" t="str">
        <f t="shared" ref="I49:J49" si="167">IF($G49="","",TRIM(CONCATENATE(E49,E50,E51,E52,E53,E54,E55,E56,E57,E58,E59,E60,E61,E62,E63)))</f>
        <v/>
      </c>
      <c r="J49" t="str">
        <f t="shared" si="167"/>
        <v/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6"/>
        <v/>
      </c>
      <c r="O49" t="str">
        <f t="shared" ref="O49:P49" si="168">IF($G49="","",IF($B49="SHO",TRIM(CONCATENATE(E49,E50,E51,E52,E53,E54,E55,E56,E57,E58,E59,E60,E61,E62,E63)),""))</f>
        <v/>
      </c>
      <c r="P49" t="str">
        <f t="shared" si="168"/>
        <v/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ref="T49:V49" si="169">IF($G49="","",IF($B49="PAS",TRIM(CONCATENATE(D49,D50,D51,D52,D53,D54,D55,D56,D57,D58,D59,D60,D61,D62,D63)),""))</f>
        <v/>
      </c>
      <c r="U49" t="str">
        <f t="shared" si="169"/>
        <v/>
      </c>
      <c r="V49" t="str">
        <f t="shared" si="169"/>
        <v/>
      </c>
    </row>
    <row r="50" spans="1:22" hidden="1" x14ac:dyDescent="0.25">
      <c r="A50">
        <f t="shared" si="1"/>
        <v>4</v>
      </c>
      <c r="B50" t="str">
        <f>VLOOKUP(A50,Sheet1!A:Z,2,FALSE)</f>
        <v>SHO</v>
      </c>
      <c r="C50" t="s">
        <v>413</v>
      </c>
      <c r="D50" t="str">
        <f>CONCATENATE($C50,VLOOKUP($A50,Sheet1!$A:$AC,15,FALSE))</f>
        <v>&lt;p class="sub-title"&gt;手信棧</v>
      </c>
      <c r="E50" t="str">
        <f>CONCATENATE($C50,VLOOKUP($A50,Sheet1!$A:$AC,16,FALSE))</f>
        <v>&lt;p class="sub-title"&gt;手信栈</v>
      </c>
      <c r="F50" t="str">
        <f>CONCATENATE($C50,VLOOKUP($A50,Sheet1!$A:$AC,14,FALSE))</f>
        <v>&lt;p class="sub-title"&gt;Asia Favourites</v>
      </c>
      <c r="G50" t="str">
        <f t="shared" si="2"/>
        <v/>
      </c>
      <c r="H50" t="str">
        <f t="shared" si="3"/>
        <v/>
      </c>
      <c r="I50" t="str">
        <f t="shared" ref="I50:J50" si="170">IF($G50="","",TRIM(CONCATENATE(E50,E51,E52,E53,E54,E55,E56,E57,E58,E59,E60,E61,E62,E63,E64)))</f>
        <v/>
      </c>
      <c r="J50" t="str">
        <f t="shared" si="170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6"/>
        <v/>
      </c>
      <c r="O50" t="str">
        <f t="shared" ref="O50:P50" si="171">IF($G50="","",IF($B50="SHO",TRIM(CONCATENATE(E50,E51,E52,E53,E54,E55,E56,E57,E58,E59,E60,E61,E62,E63,E64)),""))</f>
        <v/>
      </c>
      <c r="P50" t="str">
        <f t="shared" si="171"/>
        <v/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ref="T50:V50" si="172">IF($G50="","",IF($B50="PAS",TRIM(CONCATENATE(D50,D51,D52,D53,D54,D55,D56,D57,D58,D59,D60,D61,D62,D63,D64)),""))</f>
        <v/>
      </c>
      <c r="U50" t="str">
        <f t="shared" si="172"/>
        <v/>
      </c>
      <c r="V50" t="str">
        <f t="shared" si="172"/>
        <v/>
      </c>
    </row>
    <row r="51" spans="1:22" hidden="1" x14ac:dyDescent="0.25">
      <c r="A51">
        <f t="shared" si="1"/>
        <v>4</v>
      </c>
      <c r="B51" t="str">
        <f>VLOOKUP(A51,Sheet1!A:Z,2,FALSE)</f>
        <v>SHO</v>
      </c>
      <c r="C51" t="s">
        <v>491</v>
      </c>
      <c r="D51" t="str">
        <f t="shared" ref="D51:F51" si="173">$C51</f>
        <v>&lt;/p&gt;&lt;div class="item-content"&gt;</v>
      </c>
      <c r="E51" t="str">
        <f t="shared" si="173"/>
        <v>&lt;/p&gt;&lt;div class="item-content"&gt;</v>
      </c>
      <c r="F51" t="str">
        <f t="shared" si="173"/>
        <v>&lt;/p&gt;&lt;div class="item-content"&gt;</v>
      </c>
      <c r="G51" t="str">
        <f t="shared" si="2"/>
        <v/>
      </c>
      <c r="H51" t="str">
        <f t="shared" si="3"/>
        <v/>
      </c>
      <c r="I51" t="str">
        <f t="shared" ref="I51:J51" si="174">IF($G51="","",TRIM(CONCATENATE(E51,E52,E53,E54,E55,E56,E57,E58,E59,E60,E61,E62,E63,E64,E65)))</f>
        <v/>
      </c>
      <c r="J51" t="str">
        <f t="shared" si="174"/>
        <v/>
      </c>
      <c r="K51" t="str">
        <f t="shared" si="5"/>
        <v/>
      </c>
      <c r="L51" t="str">
        <f t="shared" si="5"/>
        <v/>
      </c>
      <c r="M51" t="str">
        <f t="shared" si="5"/>
        <v/>
      </c>
      <c r="N51" t="str">
        <f t="shared" si="6"/>
        <v/>
      </c>
      <c r="O51" t="str">
        <f t="shared" ref="O51:P51" si="175">IF($G51="","",IF($B51="SHO",TRIM(CONCATENATE(E51,E52,E53,E54,E55,E56,E57,E58,E59,E60,E61,E62,E63,E64,E65)),""))</f>
        <v/>
      </c>
      <c r="P51" t="str">
        <f t="shared" si="175"/>
        <v/>
      </c>
      <c r="Q51" t="str">
        <f t="shared" si="8"/>
        <v/>
      </c>
      <c r="R51" t="str">
        <f t="shared" si="8"/>
        <v/>
      </c>
      <c r="S51" t="str">
        <f t="shared" si="8"/>
        <v/>
      </c>
      <c r="T51" t="str">
        <f t="shared" ref="T51:V51" si="176">IF($G51="","",IF($B51="PAS",TRIM(CONCATENATE(D51,D52,D53,D54,D55,D56,D57,D58,D59,D60,D61,D62,D63,D64,D65)),""))</f>
        <v/>
      </c>
      <c r="U51" t="str">
        <f t="shared" si="176"/>
        <v/>
      </c>
      <c r="V51" t="str">
        <f t="shared" si="176"/>
        <v/>
      </c>
    </row>
    <row r="52" spans="1:22" hidden="1" x14ac:dyDescent="0.25">
      <c r="A52">
        <f t="shared" si="1"/>
        <v>4</v>
      </c>
      <c r="B52" t="str">
        <f>VLOOKUP(A52,Sheet1!A:Z,2,FALSE)</f>
        <v>SHO</v>
      </c>
      <c r="C52" t="s">
        <v>414</v>
      </c>
      <c r="D52" t="str">
        <f>CONCATENATE($C52,VLOOKUP($A52,Sheet1!$A:$AC,4,FALSE))</f>
        <v>&lt;div class="item-label"&gt;購物指南</v>
      </c>
      <c r="E52" t="str">
        <f>CONCATENATE($C52,VLOOKUP($A52,Sheet1!$A:$AC,5,FALSE))</f>
        <v>&lt;div class="item-label"&gt;购物指南</v>
      </c>
      <c r="F52" t="str">
        <f>CONCATENATE($C52,VLOOKUP($A52,Sheet1!$A:$AC,3,FALSE))</f>
        <v>&lt;div class="item-label"&gt;Shopping</v>
      </c>
      <c r="G52" t="str">
        <f t="shared" si="2"/>
        <v/>
      </c>
      <c r="H52" t="str">
        <f t="shared" si="3"/>
        <v/>
      </c>
      <c r="I52" t="str">
        <f t="shared" ref="I52:J52" si="177">IF($G52="","",TRIM(CONCATENATE(E52,E53,E54,E55,E56,E57,E58,E59,E60,E61,E62,E63,E64,E65,E66)))</f>
        <v/>
      </c>
      <c r="J52" t="str">
        <f t="shared" si="177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6"/>
        <v/>
      </c>
      <c r="O52" t="str">
        <f t="shared" ref="O52:P52" si="178">IF($G52="","",IF($B52="SHO",TRIM(CONCATENATE(E52,E53,E54,E55,E56,E57,E58,E59,E60,E61,E62,E63,E64,E65,E66)),""))</f>
        <v/>
      </c>
      <c r="P52" t="str">
        <f t="shared" si="178"/>
        <v/>
      </c>
      <c r="Q52" t="str">
        <f t="shared" si="8"/>
        <v/>
      </c>
      <c r="R52" t="str">
        <f t="shared" si="8"/>
        <v/>
      </c>
      <c r="S52" t="str">
        <f t="shared" si="8"/>
        <v/>
      </c>
      <c r="T52" t="str">
        <f t="shared" ref="T52:V52" si="179">IF($G52="","",IF($B52="PAS",TRIM(CONCATENATE(D52,D53,D54,D55,D56,D57,D58,D59,D60,D61,D62,D63,D64,D65,D66)),""))</f>
        <v/>
      </c>
      <c r="U52" t="str">
        <f t="shared" si="179"/>
        <v/>
      </c>
      <c r="V52" t="str">
        <f t="shared" si="179"/>
        <v/>
      </c>
    </row>
    <row r="53" spans="1:22" hidden="1" x14ac:dyDescent="0.25">
      <c r="A53">
        <f t="shared" si="1"/>
        <v>4</v>
      </c>
      <c r="B53" t="str">
        <f>VLOOKUP(A53,Sheet1!A:Z,2,FALSE)</f>
        <v>SHO</v>
      </c>
      <c r="C53" t="s">
        <v>492</v>
      </c>
      <c r="D53" t="str">
        <f t="shared" ref="D53:F53" si="180">$C53</f>
        <v>&lt;/div&gt;&lt;div class="content-row clearfix"&gt;&lt;span class="item-icon icon-s icon-inline ico-shop"&gt;&lt;/span&gt;</v>
      </c>
      <c r="E53" t="str">
        <f t="shared" si="180"/>
        <v>&lt;/div&gt;&lt;div class="content-row clearfix"&gt;&lt;span class="item-icon icon-s icon-inline ico-shop"&gt;&lt;/span&gt;</v>
      </c>
      <c r="F53" t="str">
        <f t="shared" si="180"/>
        <v>&lt;/div&gt;&lt;div class="content-row clearfix"&gt;&lt;span class="item-icon icon-s icon-inline ico-shop"&gt;&lt;/span&gt;</v>
      </c>
      <c r="G53" t="str">
        <f t="shared" si="2"/>
        <v/>
      </c>
      <c r="H53" t="str">
        <f t="shared" si="3"/>
        <v/>
      </c>
      <c r="I53" t="str">
        <f t="shared" ref="I53:J53" si="181">IF($G53="","",TRIM(CONCATENATE(E53,E54,E55,E56,E57,E58,E59,E60,E61,E62,E63,E64,E65,E66,E67)))</f>
        <v/>
      </c>
      <c r="J53" t="str">
        <f t="shared" si="181"/>
        <v/>
      </c>
      <c r="K53" t="str">
        <f t="shared" si="5"/>
        <v/>
      </c>
      <c r="L53" t="str">
        <f t="shared" si="5"/>
        <v/>
      </c>
      <c r="M53" t="str">
        <f t="shared" si="5"/>
        <v/>
      </c>
      <c r="N53" t="str">
        <f t="shared" si="6"/>
        <v/>
      </c>
      <c r="O53" t="str">
        <f t="shared" ref="O53:P53" si="182">IF($G53="","",IF($B53="SHO",TRIM(CONCATENATE(E53,E54,E55,E56,E57,E58,E59,E60,E61,E62,E63,E64,E65,E66,E67)),""))</f>
        <v/>
      </c>
      <c r="P53" t="str">
        <f t="shared" si="182"/>
        <v/>
      </c>
      <c r="Q53" t="str">
        <f t="shared" si="8"/>
        <v/>
      </c>
      <c r="R53" t="str">
        <f t="shared" si="8"/>
        <v/>
      </c>
      <c r="S53" t="str">
        <f t="shared" si="8"/>
        <v/>
      </c>
      <c r="T53" t="str">
        <f t="shared" ref="T53:V53" si="183">IF($G53="","",IF($B53="PAS",TRIM(CONCATENATE(D53,D54,D55,D56,D57,D58,D59,D60,D61,D62,D63,D64,D65,D66,D67)),""))</f>
        <v/>
      </c>
      <c r="U53" t="str">
        <f t="shared" si="183"/>
        <v/>
      </c>
      <c r="V53" t="str">
        <f t="shared" si="183"/>
        <v/>
      </c>
    </row>
    <row r="54" spans="1:22" hidden="1" x14ac:dyDescent="0.25">
      <c r="A54">
        <f t="shared" si="1"/>
        <v>4</v>
      </c>
      <c r="B54" t="str">
        <f>VLOOKUP(A54,Sheet1!A:Z,2,FALSE)</f>
        <v>SHO</v>
      </c>
      <c r="C54" t="s">
        <v>415</v>
      </c>
      <c r="D54" t="str">
        <f>CONCATENATE($C54,VLOOKUP($A54,Sheet1!$A:$AC,11,FALSE))</f>
        <v>&lt;p class="info"&gt;B1 , WEK B1-12 (近售票大堂)</v>
      </c>
      <c r="E54" t="str">
        <f>CONCATENATE($C54,VLOOKUP($A54,Sheet1!$A:$AC,12,FALSE))</f>
        <v>&lt;p class="info"&gt;B1 , WEK B1-12 (近售票大堂)</v>
      </c>
      <c r="F54" t="str">
        <f>CONCATENATE($C54,VLOOKUP($A54,Sheet1!$A:$AC,10,FALSE))</f>
        <v>&lt;p class="info"&gt;B1 , WEK B1-12 (Near Ticketing Concourse)</v>
      </c>
      <c r="G54" t="str">
        <f t="shared" si="2"/>
        <v/>
      </c>
      <c r="H54" t="str">
        <f t="shared" si="3"/>
        <v/>
      </c>
      <c r="I54" t="str">
        <f t="shared" ref="I54:J54" si="184">IF($G54="","",TRIM(CONCATENATE(E54,E55,E56,E57,E58,E59,E60,E61,E62,E63,E64,E65,E66,E67,E68)))</f>
        <v/>
      </c>
      <c r="J54" t="str">
        <f t="shared" si="184"/>
        <v/>
      </c>
      <c r="K54" t="str">
        <f t="shared" si="5"/>
        <v/>
      </c>
      <c r="L54" t="str">
        <f t="shared" si="5"/>
        <v/>
      </c>
      <c r="M54" t="str">
        <f t="shared" si="5"/>
        <v/>
      </c>
      <c r="N54" t="str">
        <f t="shared" si="6"/>
        <v/>
      </c>
      <c r="O54" t="str">
        <f t="shared" ref="O54:P54" si="185">IF($G54="","",IF($B54="SHO",TRIM(CONCATENATE(E54,E55,E56,E57,E58,E59,E60,E61,E62,E63,E64,E65,E66,E67,E68)),""))</f>
        <v/>
      </c>
      <c r="P54" t="str">
        <f t="shared" si="185"/>
        <v/>
      </c>
      <c r="Q54" t="str">
        <f t="shared" si="8"/>
        <v/>
      </c>
      <c r="R54" t="str">
        <f t="shared" si="8"/>
        <v/>
      </c>
      <c r="S54" t="str">
        <f t="shared" si="8"/>
        <v/>
      </c>
      <c r="T54" t="str">
        <f t="shared" ref="T54:V54" si="186">IF($G54="","",IF($B54="PAS",TRIM(CONCATENATE(D54,D55,D56,D57,D58,D59,D60,D61,D62,D63,D64,D65,D66,D67,D68)),""))</f>
        <v/>
      </c>
      <c r="U54" t="str">
        <f t="shared" si="186"/>
        <v/>
      </c>
      <c r="V54" t="str">
        <f t="shared" si="186"/>
        <v/>
      </c>
    </row>
    <row r="55" spans="1:22" hidden="1" x14ac:dyDescent="0.25">
      <c r="A55">
        <f t="shared" si="1"/>
        <v>4</v>
      </c>
      <c r="B55" t="str">
        <f>VLOOKUP(A55,Sheet1!A:Z,2,FALSE)</f>
        <v>SHO</v>
      </c>
      <c r="C55" t="s">
        <v>493</v>
      </c>
      <c r="D55" t="str">
        <f t="shared" ref="D55:F55" si="187">$C55</f>
        <v>&lt;/p&gt;&lt;/div&gt;&lt;div class="content-row clearfix"&gt;&lt;span class="item-icon icon-s icon-inline ico-opening-hour"&gt;&lt;/span&gt;</v>
      </c>
      <c r="E55" t="str">
        <f t="shared" si="187"/>
        <v>&lt;/p&gt;&lt;/div&gt;&lt;div class="content-row clearfix"&gt;&lt;span class="item-icon icon-s icon-inline ico-opening-hour"&gt;&lt;/span&gt;</v>
      </c>
      <c r="F55" t="str">
        <f t="shared" si="187"/>
        <v>&lt;/p&gt;&lt;/div&gt;&lt;div class="content-row clearfix"&gt;&lt;span class="item-icon icon-s icon-inline ico-opening-hour"&gt;&lt;/span&gt;</v>
      </c>
      <c r="G55" t="str">
        <f t="shared" si="2"/>
        <v/>
      </c>
      <c r="H55" t="str">
        <f t="shared" si="3"/>
        <v/>
      </c>
      <c r="I55" t="str">
        <f t="shared" ref="I55:J55" si="188">IF($G55="","",TRIM(CONCATENATE(E55,E56,E57,E58,E59,E60,E61,E62,E63,E64,E65,E66,E67,E68,E69)))</f>
        <v/>
      </c>
      <c r="J55" t="str">
        <f t="shared" si="188"/>
        <v/>
      </c>
      <c r="K55" t="str">
        <f t="shared" si="5"/>
        <v/>
      </c>
      <c r="L55" t="str">
        <f t="shared" si="5"/>
        <v/>
      </c>
      <c r="M55" t="str">
        <f t="shared" si="5"/>
        <v/>
      </c>
      <c r="N55" t="str">
        <f t="shared" si="6"/>
        <v/>
      </c>
      <c r="O55" t="str">
        <f t="shared" ref="O55:P55" si="189">IF($G55="","",IF($B55="SHO",TRIM(CONCATENATE(E55,E56,E57,E58,E59,E60,E61,E62,E63,E64,E65,E66,E67,E68,E69)),""))</f>
        <v/>
      </c>
      <c r="P55" t="str">
        <f t="shared" si="189"/>
        <v/>
      </c>
      <c r="Q55" t="str">
        <f t="shared" si="8"/>
        <v/>
      </c>
      <c r="R55" t="str">
        <f t="shared" si="8"/>
        <v/>
      </c>
      <c r="S55" t="str">
        <f t="shared" si="8"/>
        <v/>
      </c>
      <c r="T55" t="str">
        <f t="shared" ref="T55:V55" si="190">IF($G55="","",IF($B55="PAS",TRIM(CONCATENATE(D55,D56,D57,D58,D59,D60,D61,D62,D63,D64,D65,D66,D67,D68,D69)),""))</f>
        <v/>
      </c>
      <c r="U55" t="str">
        <f t="shared" si="190"/>
        <v/>
      </c>
      <c r="V55" t="str">
        <f t="shared" si="190"/>
        <v/>
      </c>
    </row>
    <row r="56" spans="1:22" hidden="1" x14ac:dyDescent="0.25">
      <c r="A56">
        <f t="shared" si="1"/>
        <v>4</v>
      </c>
      <c r="B56" t="str">
        <f>VLOOKUP(A56,Sheet1!A:Z,2,FALSE)</f>
        <v>SHO</v>
      </c>
      <c r="C56" t="s">
        <v>415</v>
      </c>
      <c r="D56" s="2" t="str">
        <f>CONCATENATE($C56,IFERROR(SUBSTITUTE(VLOOKUP($A56,Sheet1!$A:$AC,22,FALSE),CHAR(10),"&lt;br&gt;"),VLOOKUP($A56,Sheet1!$A:$AC,22,FALSE)))</f>
        <v>&lt;p class="info"&gt;08:00-22:00</v>
      </c>
      <c r="E56" s="2" t="str">
        <f>CONCATENATE($C56,IFERROR(SUBSTITUTE(VLOOKUP($A56,Sheet1!$A:$AC,23,FALSE),CHAR(10),"&lt;br&gt;"),VLOOKUP($A56,Sheet1!$A:$AC,23,FALSE)))</f>
        <v>&lt;p class="info"&gt;08:00-22:00</v>
      </c>
      <c r="F56" s="2" t="str">
        <f>CONCATENATE($C56,IFERROR(SUBSTITUTE(VLOOKUP($A56,Sheet1!$A:$AC,21,FALSE),CHAR(10),"&lt;br&gt;"),VLOOKUP($A56,Sheet1!$A:$AC,21,FALSE)))</f>
        <v>&lt;p class="info"&gt;08:00-22:00</v>
      </c>
      <c r="G56" t="str">
        <f t="shared" si="2"/>
        <v/>
      </c>
      <c r="H56" t="str">
        <f t="shared" si="3"/>
        <v/>
      </c>
      <c r="I56" t="str">
        <f t="shared" ref="I56:J56" si="191">IF($G56="","",TRIM(CONCATENATE(E56,E57,E58,E59,E60,E61,E62,E63,E64,E65,E66,E67,E68,E69,E70)))</f>
        <v/>
      </c>
      <c r="J56" t="str">
        <f t="shared" si="191"/>
        <v/>
      </c>
      <c r="K56" t="str">
        <f t="shared" si="5"/>
        <v/>
      </c>
      <c r="L56" t="str">
        <f t="shared" si="5"/>
        <v/>
      </c>
      <c r="M56" t="str">
        <f t="shared" si="5"/>
        <v/>
      </c>
      <c r="N56" t="str">
        <f t="shared" si="6"/>
        <v/>
      </c>
      <c r="O56" t="str">
        <f t="shared" ref="O56:P56" si="192">IF($G56="","",IF($B56="SHO",TRIM(CONCATENATE(E56,E57,E58,E59,E60,E61,E62,E63,E64,E65,E66,E67,E68,E69,E70)),""))</f>
        <v/>
      </c>
      <c r="P56" t="str">
        <f t="shared" si="192"/>
        <v/>
      </c>
      <c r="Q56" t="str">
        <f t="shared" si="8"/>
        <v/>
      </c>
      <c r="R56" t="str">
        <f t="shared" si="8"/>
        <v/>
      </c>
      <c r="S56" t="str">
        <f t="shared" si="8"/>
        <v/>
      </c>
      <c r="T56" t="str">
        <f t="shared" ref="T56:V56" si="193">IF($G56="","",IF($B56="PAS",TRIM(CONCATENATE(D56,D57,D58,D59,D60,D61,D62,D63,D64,D65,D66,D67,D68,D69,D70)),""))</f>
        <v/>
      </c>
      <c r="U56" t="str">
        <f t="shared" si="193"/>
        <v/>
      </c>
      <c r="V56" t="str">
        <f t="shared" si="193"/>
        <v/>
      </c>
    </row>
    <row r="57" spans="1:22" hidden="1" x14ac:dyDescent="0.25">
      <c r="A57">
        <f t="shared" si="1"/>
        <v>4</v>
      </c>
      <c r="B57" t="str">
        <f>VLOOKUP(A57,Sheet1!A:Z,2,FALSE)</f>
        <v>SHO</v>
      </c>
      <c r="C57" t="s">
        <v>495</v>
      </c>
      <c r="D57" t="str">
        <f t="shared" ref="D57:F57" si="194">$C57</f>
        <v>&lt;/p&gt;&lt;/div&gt;&lt;div class="content-row clearfix"&gt;&lt;span class="item-icon icon-s icon-inline ico-tel-no"&gt;&lt;/span&gt;</v>
      </c>
      <c r="E57" t="str">
        <f t="shared" si="194"/>
        <v>&lt;/p&gt;&lt;/div&gt;&lt;div class="content-row clearfix"&gt;&lt;span class="item-icon icon-s icon-inline ico-tel-no"&gt;&lt;/span&gt;</v>
      </c>
      <c r="F57" t="str">
        <f t="shared" si="194"/>
        <v>&lt;/p&gt;&lt;/div&gt;&lt;div class="content-row clearfix"&gt;&lt;span class="item-icon icon-s icon-inline ico-tel-no"&gt;&lt;/span&gt;</v>
      </c>
      <c r="G57" t="str">
        <f t="shared" si="2"/>
        <v/>
      </c>
      <c r="H57" t="str">
        <f t="shared" si="3"/>
        <v/>
      </c>
      <c r="I57" t="str">
        <f t="shared" ref="I57:J57" si="195">IF($G57="","",TRIM(CONCATENATE(E57,E58,E59,E60,E61,E62,E63,E64,E65,E66,E67,E68,E69,E70,E71)))</f>
        <v/>
      </c>
      <c r="J57" t="str">
        <f t="shared" si="195"/>
        <v/>
      </c>
      <c r="K57" t="str">
        <f t="shared" si="5"/>
        <v/>
      </c>
      <c r="L57" t="str">
        <f t="shared" si="5"/>
        <v/>
      </c>
      <c r="M57" t="str">
        <f t="shared" si="5"/>
        <v/>
      </c>
      <c r="N57" t="str">
        <f t="shared" si="6"/>
        <v/>
      </c>
      <c r="O57" t="str">
        <f t="shared" ref="O57:P57" si="196">IF($G57="","",IF($B57="SHO",TRIM(CONCATENATE(E57,E58,E59,E60,E61,E62,E63,E64,E65,E66,E67,E68,E69,E70,E71)),""))</f>
        <v/>
      </c>
      <c r="P57" t="str">
        <f t="shared" si="196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ref="T57:V57" si="197">IF($G57="","",IF($B57="PAS",TRIM(CONCATENATE(D57,D58,D59,D60,D61,D62,D63,D64,D65,D66,D67,D68,D69,D70,D71)),""))</f>
        <v/>
      </c>
      <c r="U57" t="str">
        <f t="shared" si="197"/>
        <v/>
      </c>
      <c r="V57" t="str">
        <f t="shared" si="197"/>
        <v/>
      </c>
    </row>
    <row r="58" spans="1:22" hidden="1" x14ac:dyDescent="0.25">
      <c r="A58">
        <f t="shared" si="1"/>
        <v>4</v>
      </c>
      <c r="B58" t="str">
        <f>VLOOKUP(A58,Sheet1!A:Z,2,FALSE)</f>
        <v>SHO</v>
      </c>
      <c r="C58" t="s">
        <v>415</v>
      </c>
      <c r="D58" t="str">
        <f>CONCATENATE($C58,VLOOKUP($A58,Sheet1!$A:$ACZ,17,FALSE))</f>
        <v>&lt;p class="info"&gt;2153-2743</v>
      </c>
      <c r="E58" t="str">
        <f>CONCATENATE($C58,VLOOKUP($A58,Sheet1!$A:$AC,17,FALSE))</f>
        <v>&lt;p class="info"&gt;2153-2743</v>
      </c>
      <c r="F58" t="str">
        <f>CONCATENATE($C58,VLOOKUP($A58,Sheet1!$A:$AC,17,FALSE))</f>
        <v>&lt;p class="info"&gt;2153-2743</v>
      </c>
      <c r="G58" t="str">
        <f t="shared" si="2"/>
        <v/>
      </c>
      <c r="H58" t="str">
        <f t="shared" si="3"/>
        <v/>
      </c>
      <c r="I58" t="str">
        <f t="shared" ref="I58:J58" si="198">IF($G58="","",TRIM(CONCATENATE(E58,E59,E60,E61,E62,E63,E64,E65,E66,E67,E68,E69,E70,E71,E72)))</f>
        <v/>
      </c>
      <c r="J58" t="str">
        <f t="shared" si="198"/>
        <v/>
      </c>
      <c r="K58" t="str">
        <f t="shared" si="5"/>
        <v/>
      </c>
      <c r="L58" t="str">
        <f t="shared" si="5"/>
        <v/>
      </c>
      <c r="M58" t="str">
        <f t="shared" si="5"/>
        <v/>
      </c>
      <c r="N58" t="str">
        <f t="shared" si="6"/>
        <v/>
      </c>
      <c r="O58" t="str">
        <f t="shared" ref="O58:P58" si="199">IF($G58="","",IF($B58="SHO",TRIM(CONCATENATE(E58,E59,E60,E61,E62,E63,E64,E65,E66,E67,E68,E69,E70,E71,E72)),""))</f>
        <v/>
      </c>
      <c r="P58" t="str">
        <f t="shared" si="199"/>
        <v/>
      </c>
      <c r="Q58" t="str">
        <f t="shared" si="8"/>
        <v/>
      </c>
      <c r="R58" t="str">
        <f t="shared" si="8"/>
        <v/>
      </c>
      <c r="S58" t="str">
        <f t="shared" si="8"/>
        <v/>
      </c>
      <c r="T58" t="str">
        <f t="shared" ref="T58:V58" si="200">IF($G58="","",IF($B58="PAS",TRIM(CONCATENATE(D58,D59,D60,D61,D62,D63,D64,D65,D66,D67,D68,D69,D70,D71,D72)),""))</f>
        <v/>
      </c>
      <c r="U58" t="str">
        <f t="shared" si="200"/>
        <v/>
      </c>
      <c r="V58" t="str">
        <f t="shared" si="200"/>
        <v/>
      </c>
    </row>
    <row r="59" spans="1:22" hidden="1" x14ac:dyDescent="0.25">
      <c r="A59">
        <f t="shared" si="1"/>
        <v>4</v>
      </c>
      <c r="B59" t="str">
        <f>VLOOKUP(A59,Sheet1!A:Z,2,FALSE)</f>
        <v>SHO</v>
      </c>
      <c r="C59" t="s">
        <v>494</v>
      </c>
      <c r="D59" t="str">
        <f t="shared" ref="D59:F59" si="201">$C59</f>
        <v>&lt;/p&gt;&lt;/div&gt;&lt;div class="content-row clearfix"&gt;</v>
      </c>
      <c r="E59" t="str">
        <f t="shared" si="201"/>
        <v>&lt;/p&gt;&lt;/div&gt;&lt;div class="content-row clearfix"&gt;</v>
      </c>
      <c r="F59" t="str">
        <f t="shared" si="201"/>
        <v>&lt;/p&gt;&lt;/div&gt;&lt;div class="content-row clearfix"&gt;</v>
      </c>
      <c r="G59" t="str">
        <f t="shared" si="2"/>
        <v/>
      </c>
      <c r="H59" t="str">
        <f t="shared" si="3"/>
        <v/>
      </c>
      <c r="I59" t="str">
        <f t="shared" ref="I59:J59" si="202">IF($G59="","",TRIM(CONCATENATE(E59,E60,E61,E62,E63,E64,E65,E66,E67,E68,E69,E70,E71,E72,E73)))</f>
        <v/>
      </c>
      <c r="J59" t="str">
        <f t="shared" si="202"/>
        <v/>
      </c>
      <c r="K59" t="str">
        <f t="shared" si="5"/>
        <v/>
      </c>
      <c r="L59" t="str">
        <f t="shared" si="5"/>
        <v/>
      </c>
      <c r="M59" t="str">
        <f t="shared" si="5"/>
        <v/>
      </c>
      <c r="N59" t="str">
        <f t="shared" si="6"/>
        <v/>
      </c>
      <c r="O59" t="str">
        <f t="shared" ref="O59:P59" si="203">IF($G59="","",IF($B59="SHO",TRIM(CONCATENATE(E59,E60,E61,E62,E63,E64,E65,E66,E67,E68,E69,E70,E71,E72,E73)),""))</f>
        <v/>
      </c>
      <c r="P59" t="str">
        <f t="shared" si="203"/>
        <v/>
      </c>
      <c r="Q59" t="str">
        <f t="shared" si="8"/>
        <v/>
      </c>
      <c r="R59" t="str">
        <f t="shared" si="8"/>
        <v/>
      </c>
      <c r="S59" t="str">
        <f t="shared" si="8"/>
        <v/>
      </c>
      <c r="T59" t="str">
        <f t="shared" ref="T59:V59" si="204">IF($G59="","",IF($B59="PAS",TRIM(CONCATENATE(D59,D60,D61,D62,D63,D64,D65,D66,D67,D68,D69,D70,D71,D72,D73)),""))</f>
        <v/>
      </c>
      <c r="U59" t="str">
        <f t="shared" si="204"/>
        <v/>
      </c>
      <c r="V59" t="str">
        <f t="shared" si="204"/>
        <v/>
      </c>
    </row>
    <row r="60" spans="1:22" hidden="1" x14ac:dyDescent="0.25">
      <c r="A60">
        <f t="shared" si="1"/>
        <v>4</v>
      </c>
      <c r="B60" t="str">
        <f>VLOOKUP(A60,Sheet1!A:Z,2,FALSE)</f>
        <v>SHO</v>
      </c>
      <c r="C60" t="s">
        <v>416</v>
      </c>
      <c r="D60" t="str">
        <f>CONCATENATE($C60,Sheet1!$AB$2,": ",VLOOKUP($A60,Sheet1!$A:$AC,28,FALSE),IF(VLOOKUP($A60,Sheet1!$A:$AC,25,FALSE)="","","&lt;/p&gt;&lt;p&gt;"),VLOOKUP($A60,Sheet1!$A:$AC,25,FALSE))</f>
        <v>&lt;p&gt;接受現金券: 接受&lt;/p&gt;&lt;p&gt;提供一站式的購物體驗，售賣香港本地零售美食禮品及包裝食品</v>
      </c>
      <c r="E60" t="str">
        <f>CONCATENATE($C60,Sheet1!$AC$2,": ",VLOOKUP($A60,Sheet1!$A:$AC,29,FALSE),IF(VLOOKUP($A60,Sheet1!$A:$AC,26,FALSE)="","","&lt;/p&gt;&lt;p&gt;"),VLOOKUP($A60,Sheet1!$A:$AC,26,FALSE))</f>
        <v>&lt;p&gt;接受现金券: 接受&lt;/p&gt;&lt;p&gt;提供一站式的购物体验，售卖香港本地零售美食礼品及包装食品</v>
      </c>
      <c r="F60" t="str">
        <f>CONCATENATE($C60,Sheet1!$AA$2,": ",VLOOKUP($A60,Sheet1!$A:$AC,27,FALSE),IF(VLOOKUP($A60,Sheet1!$A:$AC,24,FALSE)="","","&lt;/p&gt;&lt;p&gt;"),VLOOKUP($A60,Sheet1!$A:$AC,24,FALSE))</f>
        <v>&lt;p&gt;Accept Cash Coupon: Y&lt;/p&gt;&lt;p&gt;Asia Favourites offers a wide selection of local confectionary and food delights best suited for souvenirs.</v>
      </c>
      <c r="G60" t="str">
        <f t="shared" si="2"/>
        <v/>
      </c>
      <c r="H60" t="str">
        <f t="shared" si="3"/>
        <v/>
      </c>
      <c r="I60" t="str">
        <f t="shared" ref="I60:J60" si="205">IF($G60="","",TRIM(CONCATENATE(E60,E61,E62,E63,E64,E65,E66,E67,E68,E69,E70,E71,E72,E73,E74)))</f>
        <v/>
      </c>
      <c r="J60" t="str">
        <f t="shared" si="205"/>
        <v/>
      </c>
      <c r="K60" t="str">
        <f t="shared" si="5"/>
        <v/>
      </c>
      <c r="L60" t="str">
        <f t="shared" si="5"/>
        <v/>
      </c>
      <c r="M60" t="str">
        <f t="shared" si="5"/>
        <v/>
      </c>
      <c r="N60" t="str">
        <f t="shared" si="6"/>
        <v/>
      </c>
      <c r="O60" t="str">
        <f t="shared" ref="O60:P60" si="206">IF($G60="","",IF($B60="SHO",TRIM(CONCATENATE(E60,E61,E62,E63,E64,E65,E66,E67,E68,E69,E70,E71,E72,E73,E74)),""))</f>
        <v/>
      </c>
      <c r="P60" t="str">
        <f t="shared" si="206"/>
        <v/>
      </c>
      <c r="Q60" t="str">
        <f t="shared" si="8"/>
        <v/>
      </c>
      <c r="R60" t="str">
        <f t="shared" si="8"/>
        <v/>
      </c>
      <c r="S60" t="str">
        <f t="shared" si="8"/>
        <v/>
      </c>
      <c r="T60" t="str">
        <f t="shared" ref="T60:V60" si="207">IF($G60="","",IF($B60="PAS",TRIM(CONCATENATE(D60,D61,D62,D63,D64,D65,D66,D67,D68,D69,D70,D71,D72,D73,D74)),""))</f>
        <v/>
      </c>
      <c r="U60" t="str">
        <f t="shared" si="207"/>
        <v/>
      </c>
      <c r="V60" t="str">
        <f t="shared" si="207"/>
        <v/>
      </c>
    </row>
    <row r="61" spans="1:22" hidden="1" x14ac:dyDescent="0.25">
      <c r="A61">
        <f t="shared" si="1"/>
        <v>4</v>
      </c>
      <c r="B61" t="str">
        <f>VLOOKUP(A61,Sheet1!A:Z,2,FALSE)</f>
        <v>SHO</v>
      </c>
      <c r="C61" t="s">
        <v>496</v>
      </c>
      <c r="D61" t="str">
        <f t="shared" ref="D61:F62" si="208">$C61</f>
        <v>&lt;/p&gt;&lt;/div&gt;&lt;/div&gt;&lt;/div&gt;&lt;/div&gt;&lt;/div&gt;</v>
      </c>
      <c r="E61" t="str">
        <f t="shared" si="208"/>
        <v>&lt;/p&gt;&lt;/div&gt;&lt;/div&gt;&lt;/div&gt;&lt;/div&gt;&lt;/div&gt;</v>
      </c>
      <c r="F61" t="str">
        <f t="shared" si="208"/>
        <v>&lt;/p&gt;&lt;/div&gt;&lt;/div&gt;&lt;/div&gt;&lt;/div&gt;&lt;/div&gt;</v>
      </c>
      <c r="G61" t="str">
        <f t="shared" si="2"/>
        <v/>
      </c>
      <c r="H61" t="str">
        <f t="shared" si="3"/>
        <v/>
      </c>
      <c r="I61" t="str">
        <f t="shared" ref="I61:J61" si="209">IF($G61="","",TRIM(CONCATENATE(E61,E62,E63,E64,E65,E66,E67,E68,E69,E70,E71,E72,E73,E74,E75)))</f>
        <v/>
      </c>
      <c r="J61" t="str">
        <f t="shared" si="209"/>
        <v/>
      </c>
      <c r="K61" t="str">
        <f t="shared" si="5"/>
        <v/>
      </c>
      <c r="L61" t="str">
        <f t="shared" si="5"/>
        <v/>
      </c>
      <c r="M61" t="str">
        <f t="shared" si="5"/>
        <v/>
      </c>
      <c r="N61" t="str">
        <f t="shared" si="6"/>
        <v/>
      </c>
      <c r="O61" t="str">
        <f t="shared" ref="O61:P61" si="210">IF($G61="","",IF($B61="SHO",TRIM(CONCATENATE(E61,E62,E63,E64,E65,E66,E67,E68,E69,E70,E71,E72,E73,E74,E75)),""))</f>
        <v/>
      </c>
      <c r="P61" t="str">
        <f t="shared" si="210"/>
        <v/>
      </c>
      <c r="Q61" t="str">
        <f t="shared" si="8"/>
        <v/>
      </c>
      <c r="R61" t="str">
        <f t="shared" si="8"/>
        <v/>
      </c>
      <c r="S61" t="str">
        <f t="shared" si="8"/>
        <v/>
      </c>
      <c r="T61" t="str">
        <f t="shared" ref="T61:V61" si="211">IF($G61="","",IF($B61="PAS",TRIM(CONCATENATE(D61,D62,D63,D64,D65,D66,D67,D68,D69,D70,D71,D72,D73,D74,D75)),""))</f>
        <v/>
      </c>
      <c r="U61" t="str">
        <f t="shared" si="211"/>
        <v/>
      </c>
      <c r="V61" t="str">
        <f t="shared" si="211"/>
        <v/>
      </c>
    </row>
    <row r="62" spans="1:22" hidden="1" x14ac:dyDescent="0.25">
      <c r="A62">
        <f t="shared" si="1"/>
        <v>5</v>
      </c>
      <c r="B62" t="str">
        <f>VLOOKUP(A62,Sheet1!A:Z,2,FALSE)</f>
        <v>SHO</v>
      </c>
      <c r="C62" t="s">
        <v>489</v>
      </c>
      <c r="D62" t="str">
        <f t="shared" si="208"/>
        <v>&lt;div class="grid-detail-list"&gt;&lt;div class="item-container styled-text-wrapper"&gt;</v>
      </c>
      <c r="E62" t="str">
        <f t="shared" si="208"/>
        <v>&lt;div class="grid-detail-list"&gt;&lt;div class="item-container styled-text-wrapper"&gt;</v>
      </c>
      <c r="F62" t="str">
        <f t="shared" si="208"/>
        <v>&lt;div class="grid-detail-list"&gt;&lt;div class="item-container styled-text-wrapper"&gt;</v>
      </c>
      <c r="G62">
        <f t="shared" si="2"/>
        <v>5</v>
      </c>
      <c r="H62" t="str">
        <f t="shared" si="3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class="sub-title"&gt;手信棧&lt;/p&gt;&lt;div class="item-content"&gt;&lt;div class="item-label"&gt;購物指南&lt;/div&gt;&lt;div class="content-row clearfix"&gt;&lt;span class="item-icon icon-s icon-inline ico-shop"&gt;&lt;/span&gt;&lt;p class="info"&gt;B1 , WEK B1-13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clearfix"&gt;&lt;p&gt;接受現金券: 接受&lt;/p&gt;&lt;p&gt;提供一站式的購物體驗，售賣香港本地零售美食禮品及包裝食品&lt;/p&gt;&lt;/div&gt;&lt;/div&gt;&lt;/div&gt;&lt;/div&gt;&lt;/div&gt;</v>
      </c>
      <c r="I62" t="str">
        <f t="shared" ref="I62:J62" si="212">IF($G62="","",TRIM(CONCATENATE(E62,E63,E64,E65,E66,E67,E68,E69,E70,E71,E72,E73,E74,E75,E76)))</f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class="sub-title"&gt;手信栈&lt;/p&gt;&lt;div class="item-content"&gt;&lt;div class="item-label"&gt;购物指南&lt;/div&gt;&lt;div class="content-row clearfix"&gt;&lt;span class="item-icon icon-s icon-inline ico-shop"&gt;&lt;/span&gt;&lt;p class="info"&gt;B1 , WEK B1-13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clearfix"&gt;&lt;p&gt;接受现金券: 接受&lt;/p&gt;&lt;p&gt;提供一站式的购物体验，售卖香港本地零售美食礼品及包装食品&lt;/p&gt;&lt;/div&gt;&lt;/div&gt;&lt;/div&gt;&lt;/div&gt;&lt;/div&gt;</v>
      </c>
      <c r="J62" t="str">
        <f t="shared" si="212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class="sub-title"&gt;Asia Favourites&lt;/p&gt;&lt;div class="item-content"&gt;&lt;div class="item-label"&gt;Shopping&lt;/div&gt;&lt;div class="content-row clearfix"&gt;&lt;span class="item-icon icon-s icon-inline ico-shop"&gt;&lt;/span&gt;&lt;p class="info"&gt;B1 , WEK B1-13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clearfix"&gt;&lt;p&gt;Accept Cash Coupon: Y&lt;/p&gt;&lt;p&gt;Asia Favourites offers a wide selection of local confectionary and food delights best suited for souvenirs.&lt;/p&gt;&lt;/div&gt;&lt;/div&gt;&lt;/div&gt;&lt;/div&gt;&lt;/div&gt;</v>
      </c>
      <c r="K62" t="str">
        <f t="shared" si="5"/>
        <v/>
      </c>
      <c r="L62" t="str">
        <f t="shared" si="5"/>
        <v/>
      </c>
      <c r="M62" t="str">
        <f t="shared" si="5"/>
        <v/>
      </c>
      <c r="N62" t="str">
        <f t="shared" si="6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class="sub-title"&gt;手信棧&lt;/p&gt;&lt;div class="item-content"&gt;&lt;div class="item-label"&gt;購物指南&lt;/div&gt;&lt;div class="content-row clearfix"&gt;&lt;span class="item-icon icon-s icon-inline ico-shop"&gt;&lt;/span&gt;&lt;p class="info"&gt;B1 , WEK B1-13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clearfix"&gt;&lt;p&gt;接受現金券: 接受&lt;/p&gt;&lt;p&gt;提供一站式的購物體驗，售賣香港本地零售美食禮品及包裝食品&lt;/p&gt;&lt;/div&gt;&lt;/div&gt;&lt;/div&gt;&lt;/div&gt;&lt;/div&gt;</v>
      </c>
      <c r="O62" t="str">
        <f t="shared" ref="O62:P62" si="213">IF($G62="","",IF($B62="SHO",TRIM(CONCATENATE(E62,E63,E64,E65,E66,E67,E68,E69,E70,E71,E72,E73,E74,E75,E76)),""))</f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class="sub-title"&gt;手信栈&lt;/p&gt;&lt;div class="item-content"&gt;&lt;div class="item-label"&gt;购物指南&lt;/div&gt;&lt;div class="content-row clearfix"&gt;&lt;span class="item-icon icon-s icon-inline ico-shop"&gt;&lt;/span&gt;&lt;p class="info"&gt;B1 , WEK B1-13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clearfix"&gt;&lt;p&gt;接受现金券: 接受&lt;/p&gt;&lt;p&gt;提供一站式的购物体验，售卖香港本地零售美食礼品及包装食品&lt;/p&gt;&lt;/div&gt;&lt;/div&gt;&lt;/div&gt;&lt;/div&gt;&lt;/div&gt;</v>
      </c>
      <c r="P62" t="str">
        <f t="shared" si="213"/>
        <v>&lt;div class="grid-detail-list"&gt;&lt;div class="item-container styled-text-wrapper"&gt;&lt;div class="image-container"&gt;&lt;img class="item-image" src="/res/media/app/shop/asia-favourites.jpg" alt=""&gt;&lt;/div&gt;&lt;div class="item-content-container"&gt;&lt;p class="sub-title"&gt;Asia Favourites&lt;/p&gt;&lt;div class="item-content"&gt;&lt;div class="item-label"&gt;Shopping&lt;/div&gt;&lt;div class="content-row clearfix"&gt;&lt;span class="item-icon icon-s icon-inline ico-shop"&gt;&lt;/span&gt;&lt;p class="info"&gt;B1 , WEK B1-13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class="info"&gt;2153-2742&lt;/p&gt;&lt;/div&gt;&lt;div class="content-row clearfix"&gt;&lt;p&gt;Accept Cash Coupon: Y&lt;/p&gt;&lt;p&gt;Asia Favourites offers a wide selection of local confectionary and food delights best suited for souvenirs.&lt;/p&gt;&lt;/div&gt;&lt;/div&gt;&lt;/div&gt;&lt;/div&gt;&lt;/div&gt;</v>
      </c>
      <c r="Q62" t="str">
        <f t="shared" si="8"/>
        <v/>
      </c>
      <c r="R62" t="str">
        <f t="shared" si="8"/>
        <v/>
      </c>
      <c r="S62" t="str">
        <f t="shared" si="8"/>
        <v/>
      </c>
      <c r="T62" t="str">
        <f t="shared" ref="T62:V62" si="214">IF($G62="","",IF($B62="PAS",TRIM(CONCATENATE(D62,D63,D64,D65,D66,D67,D68,D69,D70,D71,D72,D73,D74,D75,D76)),""))</f>
        <v/>
      </c>
      <c r="U62" t="str">
        <f t="shared" si="214"/>
        <v/>
      </c>
      <c r="V62" t="str">
        <f t="shared" si="214"/>
        <v/>
      </c>
    </row>
    <row r="63" spans="1:22" hidden="1" x14ac:dyDescent="0.25">
      <c r="A63">
        <f t="shared" si="1"/>
        <v>5</v>
      </c>
      <c r="B63" t="str">
        <f>VLOOKUP(A63,Sheet1!A:Z,2,FALSE)</f>
        <v>SHO</v>
      </c>
      <c r="C63" t="s">
        <v>419</v>
      </c>
      <c r="D63" t="str">
        <f>CONCATENATE($C63,VLOOKUP($A63,Sheet1!$A:$AC,6,FALSE),""" alt=""""&gt;")</f>
        <v>&lt;div class="image-container"&gt;&lt;img class="item-image" src="/res/media/app/shop/asia-favourites.jpg" alt=""&gt;</v>
      </c>
      <c r="E63" t="str">
        <f>CONCATENATE($C63,VLOOKUP($A63,Sheet1!$A:$AC,6,FALSE),""" alt=""""&gt;")</f>
        <v>&lt;div class="image-container"&gt;&lt;img class="item-image" src="/res/media/app/shop/asia-favourites.jpg" alt=""&gt;</v>
      </c>
      <c r="F63" t="str">
        <f>CONCATENATE($C63,VLOOKUP($A63,Sheet1!$A:$AC,6,FALSE),""" alt=""""&gt;")</f>
        <v>&lt;div class="image-container"&gt;&lt;img class="item-image" src="/res/media/app/shop/asia-favourites.jpg" alt=""&gt;</v>
      </c>
      <c r="G63" t="str">
        <f t="shared" si="2"/>
        <v/>
      </c>
      <c r="H63" t="str">
        <f t="shared" si="3"/>
        <v/>
      </c>
      <c r="I63" t="str">
        <f t="shared" ref="I63:J63" si="215">IF($G63="","",TRIM(CONCATENATE(E63,E64,E65,E66,E67,E68,E69,E70,E71,E72,E73,E74,E75,E76,E77)))</f>
        <v/>
      </c>
      <c r="J63" t="str">
        <f t="shared" si="215"/>
        <v/>
      </c>
      <c r="K63" t="str">
        <f t="shared" si="5"/>
        <v/>
      </c>
      <c r="L63" t="str">
        <f t="shared" si="5"/>
        <v/>
      </c>
      <c r="M63" t="str">
        <f t="shared" si="5"/>
        <v/>
      </c>
      <c r="N63" t="str">
        <f t="shared" si="6"/>
        <v/>
      </c>
      <c r="O63" t="str">
        <f t="shared" ref="O63:P63" si="216">IF($G63="","",IF($B63="SHO",TRIM(CONCATENATE(E63,E64,E65,E66,E67,E68,E69,E70,E71,E72,E73,E74,E75,E76,E77)),""))</f>
        <v/>
      </c>
      <c r="P63" t="str">
        <f t="shared" si="216"/>
        <v/>
      </c>
      <c r="Q63" t="str">
        <f t="shared" si="8"/>
        <v/>
      </c>
      <c r="R63" t="str">
        <f t="shared" si="8"/>
        <v/>
      </c>
      <c r="S63" t="str">
        <f t="shared" si="8"/>
        <v/>
      </c>
      <c r="T63" t="str">
        <f t="shared" ref="T63:V63" si="217">IF($G63="","",IF($B63="PAS",TRIM(CONCATENATE(D63,D64,D65,D66,D67,D68,D69,D70,D71,D72,D73,D74,D75,D76,D77)),""))</f>
        <v/>
      </c>
      <c r="U63" t="str">
        <f t="shared" si="217"/>
        <v/>
      </c>
      <c r="V63" t="str">
        <f t="shared" si="217"/>
        <v/>
      </c>
    </row>
    <row r="64" spans="1:22" hidden="1" x14ac:dyDescent="0.25">
      <c r="A64">
        <f t="shared" si="1"/>
        <v>5</v>
      </c>
      <c r="B64" t="str">
        <f>VLOOKUP(A64,Sheet1!A:Z,2,FALSE)</f>
        <v>SHO</v>
      </c>
      <c r="C64" t="s">
        <v>490</v>
      </c>
      <c r="D64" t="str">
        <f t="shared" ref="D64:F64" si="218">$C64</f>
        <v>&lt;/div&gt;&lt;div class="item-content-container"&gt;</v>
      </c>
      <c r="E64" t="str">
        <f t="shared" si="218"/>
        <v>&lt;/div&gt;&lt;div class="item-content-container"&gt;</v>
      </c>
      <c r="F64" t="str">
        <f t="shared" si="218"/>
        <v>&lt;/div&gt;&lt;div class="item-content-container"&gt;</v>
      </c>
      <c r="G64" t="str">
        <f t="shared" si="2"/>
        <v/>
      </c>
      <c r="H64" t="str">
        <f t="shared" si="3"/>
        <v/>
      </c>
      <c r="I64" t="str">
        <f t="shared" ref="I64:J64" si="219">IF($G64="","",TRIM(CONCATENATE(E64,E65,E66,E67,E68,E69,E70,E71,E72,E73,E74,E75,E76,E77,E78)))</f>
        <v/>
      </c>
      <c r="J64" t="str">
        <f t="shared" si="219"/>
        <v/>
      </c>
      <c r="K64" t="str">
        <f t="shared" si="5"/>
        <v/>
      </c>
      <c r="L64" t="str">
        <f t="shared" si="5"/>
        <v/>
      </c>
      <c r="M64" t="str">
        <f t="shared" si="5"/>
        <v/>
      </c>
      <c r="N64" t="str">
        <f t="shared" si="6"/>
        <v/>
      </c>
      <c r="O64" t="str">
        <f t="shared" ref="O64:P64" si="220">IF($G64="","",IF($B64="SHO",TRIM(CONCATENATE(E64,E65,E66,E67,E68,E69,E70,E71,E72,E73,E74,E75,E76,E77,E78)),""))</f>
        <v/>
      </c>
      <c r="P64" t="str">
        <f t="shared" si="220"/>
        <v/>
      </c>
      <c r="Q64" t="str">
        <f t="shared" si="8"/>
        <v/>
      </c>
      <c r="R64" t="str">
        <f t="shared" si="8"/>
        <v/>
      </c>
      <c r="S64" t="str">
        <f t="shared" si="8"/>
        <v/>
      </c>
      <c r="T64" t="str">
        <f t="shared" ref="T64:V64" si="221">IF($G64="","",IF($B64="PAS",TRIM(CONCATENATE(D64,D65,D66,D67,D68,D69,D70,D71,D72,D73,D74,D75,D76,D77,D78)),""))</f>
        <v/>
      </c>
      <c r="U64" t="str">
        <f t="shared" si="221"/>
        <v/>
      </c>
      <c r="V64" t="str">
        <f t="shared" si="221"/>
        <v/>
      </c>
    </row>
    <row r="65" spans="1:22" hidden="1" x14ac:dyDescent="0.25">
      <c r="A65">
        <f t="shared" si="1"/>
        <v>5</v>
      </c>
      <c r="B65" t="str">
        <f>VLOOKUP(A65,Sheet1!A:Z,2,FALSE)</f>
        <v>SHO</v>
      </c>
      <c r="C65" t="s">
        <v>413</v>
      </c>
      <c r="D65" t="str">
        <f>CONCATENATE($C65,VLOOKUP($A65,Sheet1!$A:$AC,15,FALSE))</f>
        <v>&lt;p class="sub-title"&gt;手信棧</v>
      </c>
      <c r="E65" t="str">
        <f>CONCATENATE($C65,VLOOKUP($A65,Sheet1!$A:$AC,16,FALSE))</f>
        <v>&lt;p class="sub-title"&gt;手信栈</v>
      </c>
      <c r="F65" t="str">
        <f>CONCATENATE($C65,VLOOKUP($A65,Sheet1!$A:$AC,14,FALSE))</f>
        <v>&lt;p class="sub-title"&gt;Asia Favourites</v>
      </c>
      <c r="G65" t="str">
        <f t="shared" si="2"/>
        <v/>
      </c>
      <c r="H65" t="str">
        <f t="shared" si="3"/>
        <v/>
      </c>
      <c r="I65" t="str">
        <f t="shared" ref="I65:J65" si="222">IF($G65="","",TRIM(CONCATENATE(E65,E66,E67,E68,E69,E70,E71,E72,E73,E74,E75,E76,E77,E78,E79)))</f>
        <v/>
      </c>
      <c r="J65" t="str">
        <f t="shared" si="222"/>
        <v/>
      </c>
      <c r="K65" t="str">
        <f t="shared" si="5"/>
        <v/>
      </c>
      <c r="L65" t="str">
        <f t="shared" si="5"/>
        <v/>
      </c>
      <c r="M65" t="str">
        <f t="shared" si="5"/>
        <v/>
      </c>
      <c r="N65" t="str">
        <f t="shared" si="6"/>
        <v/>
      </c>
      <c r="O65" t="str">
        <f t="shared" ref="O65:P65" si="223">IF($G65="","",IF($B65="SHO",TRIM(CONCATENATE(E65,E66,E67,E68,E69,E70,E71,E72,E73,E74,E75,E76,E77,E78,E79)),""))</f>
        <v/>
      </c>
      <c r="P65" t="str">
        <f t="shared" si="223"/>
        <v/>
      </c>
      <c r="Q65" t="str">
        <f t="shared" si="8"/>
        <v/>
      </c>
      <c r="R65" t="str">
        <f t="shared" si="8"/>
        <v/>
      </c>
      <c r="S65" t="str">
        <f t="shared" si="8"/>
        <v/>
      </c>
      <c r="T65" t="str">
        <f t="shared" ref="T65:V65" si="224">IF($G65="","",IF($B65="PAS",TRIM(CONCATENATE(D65,D66,D67,D68,D69,D70,D71,D72,D73,D74,D75,D76,D77,D78,D79)),""))</f>
        <v/>
      </c>
      <c r="U65" t="str">
        <f t="shared" si="224"/>
        <v/>
      </c>
      <c r="V65" t="str">
        <f t="shared" si="224"/>
        <v/>
      </c>
    </row>
    <row r="66" spans="1:22" hidden="1" x14ac:dyDescent="0.25">
      <c r="A66">
        <f t="shared" si="1"/>
        <v>5</v>
      </c>
      <c r="B66" t="str">
        <f>VLOOKUP(A66,Sheet1!A:Z,2,FALSE)</f>
        <v>SHO</v>
      </c>
      <c r="C66" t="s">
        <v>491</v>
      </c>
      <c r="D66" t="str">
        <f t="shared" ref="D66:F66" si="225">$C66</f>
        <v>&lt;/p&gt;&lt;div class="item-content"&gt;</v>
      </c>
      <c r="E66" t="str">
        <f t="shared" si="225"/>
        <v>&lt;/p&gt;&lt;div class="item-content"&gt;</v>
      </c>
      <c r="F66" t="str">
        <f t="shared" si="225"/>
        <v>&lt;/p&gt;&lt;div class="item-content"&gt;</v>
      </c>
      <c r="G66" t="str">
        <f t="shared" si="2"/>
        <v/>
      </c>
      <c r="H66" t="str">
        <f t="shared" si="3"/>
        <v/>
      </c>
      <c r="I66" t="str">
        <f t="shared" ref="I66:J66" si="226">IF($G66="","",TRIM(CONCATENATE(E66,E67,E68,E69,E70,E71,E72,E73,E74,E75,E76,E77,E78,E79,E80)))</f>
        <v/>
      </c>
      <c r="J66" t="str">
        <f t="shared" si="226"/>
        <v/>
      </c>
      <c r="K66" t="str">
        <f t="shared" si="5"/>
        <v/>
      </c>
      <c r="L66" t="str">
        <f t="shared" si="5"/>
        <v/>
      </c>
      <c r="M66" t="str">
        <f t="shared" si="5"/>
        <v/>
      </c>
      <c r="N66" t="str">
        <f t="shared" si="6"/>
        <v/>
      </c>
      <c r="O66" t="str">
        <f t="shared" ref="O66:P66" si="227">IF($G66="","",IF($B66="SHO",TRIM(CONCATENATE(E66,E67,E68,E69,E70,E71,E72,E73,E74,E75,E76,E77,E78,E79,E80)),""))</f>
        <v/>
      </c>
      <c r="P66" t="str">
        <f t="shared" si="227"/>
        <v/>
      </c>
      <c r="Q66" t="str">
        <f t="shared" si="8"/>
        <v/>
      </c>
      <c r="R66" t="str">
        <f t="shared" si="8"/>
        <v/>
      </c>
      <c r="S66" t="str">
        <f t="shared" si="8"/>
        <v/>
      </c>
      <c r="T66" t="str">
        <f t="shared" ref="T66:V66" si="228">IF($G66="","",IF($B66="PAS",TRIM(CONCATENATE(D66,D67,D68,D69,D70,D71,D72,D73,D74,D75,D76,D77,D78,D79,D80)),""))</f>
        <v/>
      </c>
      <c r="U66" t="str">
        <f t="shared" si="228"/>
        <v/>
      </c>
      <c r="V66" t="str">
        <f t="shared" si="228"/>
        <v/>
      </c>
    </row>
    <row r="67" spans="1:22" hidden="1" x14ac:dyDescent="0.25">
      <c r="A67">
        <f t="shared" ref="A67:A130" si="229">ROUNDUP((ROW(D67)-1)/15,0)</f>
        <v>5</v>
      </c>
      <c r="B67" t="str">
        <f>VLOOKUP(A67,Sheet1!A:Z,2,FALSE)</f>
        <v>SHO</v>
      </c>
      <c r="C67" t="s">
        <v>414</v>
      </c>
      <c r="D67" t="str">
        <f>CONCATENATE($C67,VLOOKUP($A67,Sheet1!$A:$AC,4,FALSE))</f>
        <v>&lt;div class="item-label"&gt;購物指南</v>
      </c>
      <c r="E67" t="str">
        <f>CONCATENATE($C67,VLOOKUP($A67,Sheet1!$A:$AC,5,FALSE))</f>
        <v>&lt;div class="item-label"&gt;购物指南</v>
      </c>
      <c r="F67" t="str">
        <f>CONCATENATE($C67,VLOOKUP($A67,Sheet1!$A:$AC,3,FALSE))</f>
        <v>&lt;div class="item-label"&gt;Shopping</v>
      </c>
      <c r="G67" t="str">
        <f t="shared" ref="G67:G130" si="230">IF(EXACT(A66,A67),"",A67)</f>
        <v/>
      </c>
      <c r="H67" t="str">
        <f t="shared" ref="H67:H130" si="231">IF($G67="","",TRIM(CONCATENATE(D67,D68,D69,D70,D71,D72,D73,D74,D75,D76,D77,D78,D79,D80,D81)))</f>
        <v/>
      </c>
      <c r="I67" t="str">
        <f t="shared" ref="I67:J67" si="232">IF($G67="","",TRIM(CONCATENATE(E67,E68,E69,E70,E71,E72,E73,E74,E75,E76,E77,E78,E79,E80,E81)))</f>
        <v/>
      </c>
      <c r="J67" t="str">
        <f t="shared" si="232"/>
        <v/>
      </c>
      <c r="K67" t="str">
        <f t="shared" ref="K67:M130" si="233">IF($G67="","",IF($B67="DUF",TRIM(CONCATENATE(D67,D68,D69,D70,D71,D72,D73,D74,D75,D76,D77,D78,D79,D80,D81)),""))</f>
        <v/>
      </c>
      <c r="L67" t="str">
        <f t="shared" si="233"/>
        <v/>
      </c>
      <c r="M67" t="str">
        <f t="shared" si="233"/>
        <v/>
      </c>
      <c r="N67" t="str">
        <f t="shared" ref="N67:N130" si="234">IF($G67="","",IF($B67="SHO",TRIM(CONCATENATE(D67,D68,D69,D70,D71,D72,D73,D74,D75,D76,D77,D78,D79,D80,D81)),""))</f>
        <v/>
      </c>
      <c r="O67" t="str">
        <f t="shared" ref="O67:P67" si="235">IF($G67="","",IF($B67="SHO",TRIM(CONCATENATE(E67,E68,E69,E70,E71,E72,E73,E74,E75,E76,E77,E78,E79,E80,E81)),""))</f>
        <v/>
      </c>
      <c r="P67" t="str">
        <f t="shared" si="235"/>
        <v/>
      </c>
      <c r="Q67" t="str">
        <f t="shared" ref="Q67:S130" si="236">IF($G67="","",IF($B67="FNB",TRIM(CONCATENATE(D67,D68,D69,D70,D71,D72,D73,D74,D75,D76,D77,D78,D79,D80,D81)),""))</f>
        <v/>
      </c>
      <c r="R67" t="str">
        <f t="shared" si="236"/>
        <v/>
      </c>
      <c r="S67" t="str">
        <f t="shared" si="236"/>
        <v/>
      </c>
      <c r="T67" t="str">
        <f t="shared" ref="T67:V67" si="237">IF($G67="","",IF($B67="PAS",TRIM(CONCATENATE(D67,D68,D69,D70,D71,D72,D73,D74,D75,D76,D77,D78,D79,D80,D81)),""))</f>
        <v/>
      </c>
      <c r="U67" t="str">
        <f t="shared" si="237"/>
        <v/>
      </c>
      <c r="V67" t="str">
        <f t="shared" si="237"/>
        <v/>
      </c>
    </row>
    <row r="68" spans="1:22" hidden="1" x14ac:dyDescent="0.25">
      <c r="A68">
        <f t="shared" si="229"/>
        <v>5</v>
      </c>
      <c r="B68" t="str">
        <f>VLOOKUP(A68,Sheet1!A:Z,2,FALSE)</f>
        <v>SHO</v>
      </c>
      <c r="C68" t="s">
        <v>492</v>
      </c>
      <c r="D68" t="str">
        <f t="shared" ref="D68:F68" si="238">$C68</f>
        <v>&lt;/div&gt;&lt;div class="content-row clearfix"&gt;&lt;span class="item-icon icon-s icon-inline ico-shop"&gt;&lt;/span&gt;</v>
      </c>
      <c r="E68" t="str">
        <f t="shared" si="238"/>
        <v>&lt;/div&gt;&lt;div class="content-row clearfix"&gt;&lt;span class="item-icon icon-s icon-inline ico-shop"&gt;&lt;/span&gt;</v>
      </c>
      <c r="F68" t="str">
        <f t="shared" si="238"/>
        <v>&lt;/div&gt;&lt;div class="content-row clearfix"&gt;&lt;span class="item-icon icon-s icon-inline ico-shop"&gt;&lt;/span&gt;</v>
      </c>
      <c r="G68" t="str">
        <f t="shared" si="230"/>
        <v/>
      </c>
      <c r="H68" t="str">
        <f t="shared" si="231"/>
        <v/>
      </c>
      <c r="I68" t="str">
        <f t="shared" ref="I68:J68" si="239">IF($G68="","",TRIM(CONCATENATE(E68,E69,E70,E71,E72,E73,E74,E75,E76,E77,E78,E79,E80,E81,E82)))</f>
        <v/>
      </c>
      <c r="J68" t="str">
        <f t="shared" si="239"/>
        <v/>
      </c>
      <c r="K68" t="str">
        <f t="shared" si="233"/>
        <v/>
      </c>
      <c r="L68" t="str">
        <f t="shared" si="233"/>
        <v/>
      </c>
      <c r="M68" t="str">
        <f t="shared" si="233"/>
        <v/>
      </c>
      <c r="N68" t="str">
        <f t="shared" si="234"/>
        <v/>
      </c>
      <c r="O68" t="str">
        <f t="shared" ref="O68:P68" si="240">IF($G68="","",IF($B68="SHO",TRIM(CONCATENATE(E68,E69,E70,E71,E72,E73,E74,E75,E76,E77,E78,E79,E80,E81,E82)),""))</f>
        <v/>
      </c>
      <c r="P68" t="str">
        <f t="shared" si="240"/>
        <v/>
      </c>
      <c r="Q68" t="str">
        <f t="shared" si="236"/>
        <v/>
      </c>
      <c r="R68" t="str">
        <f t="shared" si="236"/>
        <v/>
      </c>
      <c r="S68" t="str">
        <f t="shared" si="236"/>
        <v/>
      </c>
      <c r="T68" t="str">
        <f t="shared" ref="T68:V68" si="241">IF($G68="","",IF($B68="PAS",TRIM(CONCATENATE(D68,D69,D70,D71,D72,D73,D74,D75,D76,D77,D78,D79,D80,D81,D82)),""))</f>
        <v/>
      </c>
      <c r="U68" t="str">
        <f t="shared" si="241"/>
        <v/>
      </c>
      <c r="V68" t="str">
        <f t="shared" si="241"/>
        <v/>
      </c>
    </row>
    <row r="69" spans="1:22" hidden="1" x14ac:dyDescent="0.25">
      <c r="A69">
        <f t="shared" si="229"/>
        <v>5</v>
      </c>
      <c r="B69" t="str">
        <f>VLOOKUP(A69,Sheet1!A:Z,2,FALSE)</f>
        <v>SHO</v>
      </c>
      <c r="C69" t="s">
        <v>415</v>
      </c>
      <c r="D69" t="str">
        <f>CONCATENATE($C69,VLOOKUP($A69,Sheet1!$A:$AC,11,FALSE))</f>
        <v>&lt;p class="info"&gt;B1 , WEK B1-13 (近售票大堂)</v>
      </c>
      <c r="E69" t="str">
        <f>CONCATENATE($C69,VLOOKUP($A69,Sheet1!$A:$AC,12,FALSE))</f>
        <v>&lt;p class="info"&gt;B1 , WEK B1-13 (近售票大堂)</v>
      </c>
      <c r="F69" t="str">
        <f>CONCATENATE($C69,VLOOKUP($A69,Sheet1!$A:$AC,10,FALSE))</f>
        <v>&lt;p class="info"&gt;B1 , WEK B1-13 (Near Ticketing Concourse)</v>
      </c>
      <c r="G69" t="str">
        <f t="shared" si="230"/>
        <v/>
      </c>
      <c r="H69" t="str">
        <f t="shared" si="231"/>
        <v/>
      </c>
      <c r="I69" t="str">
        <f t="shared" ref="I69:J69" si="242">IF($G69="","",TRIM(CONCATENATE(E69,E70,E71,E72,E73,E74,E75,E76,E77,E78,E79,E80,E81,E82,E83)))</f>
        <v/>
      </c>
      <c r="J69" t="str">
        <f t="shared" si="242"/>
        <v/>
      </c>
      <c r="K69" t="str">
        <f t="shared" si="233"/>
        <v/>
      </c>
      <c r="L69" t="str">
        <f t="shared" si="233"/>
        <v/>
      </c>
      <c r="M69" t="str">
        <f t="shared" si="233"/>
        <v/>
      </c>
      <c r="N69" t="str">
        <f t="shared" si="234"/>
        <v/>
      </c>
      <c r="O69" t="str">
        <f t="shared" ref="O69:P69" si="243">IF($G69="","",IF($B69="SHO",TRIM(CONCATENATE(E69,E70,E71,E72,E73,E74,E75,E76,E77,E78,E79,E80,E81,E82,E83)),""))</f>
        <v/>
      </c>
      <c r="P69" t="str">
        <f t="shared" si="243"/>
        <v/>
      </c>
      <c r="Q69" t="str">
        <f t="shared" si="236"/>
        <v/>
      </c>
      <c r="R69" t="str">
        <f t="shared" si="236"/>
        <v/>
      </c>
      <c r="S69" t="str">
        <f t="shared" si="236"/>
        <v/>
      </c>
      <c r="T69" t="str">
        <f t="shared" ref="T69:V69" si="244">IF($G69="","",IF($B69="PAS",TRIM(CONCATENATE(D69,D70,D71,D72,D73,D74,D75,D76,D77,D78,D79,D80,D81,D82,D83)),""))</f>
        <v/>
      </c>
      <c r="U69" t="str">
        <f t="shared" si="244"/>
        <v/>
      </c>
      <c r="V69" t="str">
        <f t="shared" si="244"/>
        <v/>
      </c>
    </row>
    <row r="70" spans="1:22" hidden="1" x14ac:dyDescent="0.25">
      <c r="A70">
        <f t="shared" si="229"/>
        <v>5</v>
      </c>
      <c r="B70" t="str">
        <f>VLOOKUP(A70,Sheet1!A:Z,2,FALSE)</f>
        <v>SHO</v>
      </c>
      <c r="C70" t="s">
        <v>493</v>
      </c>
      <c r="D70" t="str">
        <f t="shared" ref="D70:F70" si="245">$C70</f>
        <v>&lt;/p&gt;&lt;/div&gt;&lt;div class="content-row clearfix"&gt;&lt;span class="item-icon icon-s icon-inline ico-opening-hour"&gt;&lt;/span&gt;</v>
      </c>
      <c r="E70" t="str">
        <f t="shared" si="245"/>
        <v>&lt;/p&gt;&lt;/div&gt;&lt;div class="content-row clearfix"&gt;&lt;span class="item-icon icon-s icon-inline ico-opening-hour"&gt;&lt;/span&gt;</v>
      </c>
      <c r="F70" t="str">
        <f t="shared" si="245"/>
        <v>&lt;/p&gt;&lt;/div&gt;&lt;div class="content-row clearfix"&gt;&lt;span class="item-icon icon-s icon-inline ico-opening-hour"&gt;&lt;/span&gt;</v>
      </c>
      <c r="G70" t="str">
        <f t="shared" si="230"/>
        <v/>
      </c>
      <c r="H70" t="str">
        <f t="shared" si="231"/>
        <v/>
      </c>
      <c r="I70" t="str">
        <f t="shared" ref="I70:J70" si="246">IF($G70="","",TRIM(CONCATENATE(E70,E71,E72,E73,E74,E75,E76,E77,E78,E79,E80,E81,E82,E83,E84)))</f>
        <v/>
      </c>
      <c r="J70" t="str">
        <f t="shared" si="246"/>
        <v/>
      </c>
      <c r="K70" t="str">
        <f t="shared" si="233"/>
        <v/>
      </c>
      <c r="L70" t="str">
        <f t="shared" si="233"/>
        <v/>
      </c>
      <c r="M70" t="str">
        <f t="shared" si="233"/>
        <v/>
      </c>
      <c r="N70" t="str">
        <f t="shared" si="234"/>
        <v/>
      </c>
      <c r="O70" t="str">
        <f t="shared" ref="O70:P70" si="247">IF($G70="","",IF($B70="SHO",TRIM(CONCATENATE(E70,E71,E72,E73,E74,E75,E76,E77,E78,E79,E80,E81,E82,E83,E84)),""))</f>
        <v/>
      </c>
      <c r="P70" t="str">
        <f t="shared" si="247"/>
        <v/>
      </c>
      <c r="Q70" t="str">
        <f t="shared" si="236"/>
        <v/>
      </c>
      <c r="R70" t="str">
        <f t="shared" si="236"/>
        <v/>
      </c>
      <c r="S70" t="str">
        <f t="shared" si="236"/>
        <v/>
      </c>
      <c r="T70" t="str">
        <f t="shared" ref="T70:V70" si="248">IF($G70="","",IF($B70="PAS",TRIM(CONCATENATE(D70,D71,D72,D73,D74,D75,D76,D77,D78,D79,D80,D81,D82,D83,D84)),""))</f>
        <v/>
      </c>
      <c r="U70" t="str">
        <f t="shared" si="248"/>
        <v/>
      </c>
      <c r="V70" t="str">
        <f t="shared" si="248"/>
        <v/>
      </c>
    </row>
    <row r="71" spans="1:22" hidden="1" x14ac:dyDescent="0.25">
      <c r="A71">
        <f t="shared" si="229"/>
        <v>5</v>
      </c>
      <c r="B71" t="str">
        <f>VLOOKUP(A71,Sheet1!A:Z,2,FALSE)</f>
        <v>SHO</v>
      </c>
      <c r="C71" t="s">
        <v>415</v>
      </c>
      <c r="D71" s="2" t="str">
        <f>CONCATENATE($C71,IFERROR(SUBSTITUTE(VLOOKUP($A71,Sheet1!$A:$AC,22,FALSE),CHAR(10),"&lt;br&gt;"),VLOOKUP($A71,Sheet1!$A:$AC,22,FALSE)))</f>
        <v>&lt;p class="info"&gt;08:00-22:00</v>
      </c>
      <c r="E71" s="2" t="str">
        <f>CONCATENATE($C71,IFERROR(SUBSTITUTE(VLOOKUP($A71,Sheet1!$A:$AC,23,FALSE),CHAR(10),"&lt;br&gt;"),VLOOKUP($A71,Sheet1!$A:$AC,23,FALSE)))</f>
        <v>&lt;p class="info"&gt;08:00-22:00</v>
      </c>
      <c r="F71" s="2" t="str">
        <f>CONCATENATE($C71,IFERROR(SUBSTITUTE(VLOOKUP($A71,Sheet1!$A:$AC,21,FALSE),CHAR(10),"&lt;br&gt;"),VLOOKUP($A71,Sheet1!$A:$AC,21,FALSE)))</f>
        <v>&lt;p class="info"&gt;08:00-22:00</v>
      </c>
      <c r="G71" t="str">
        <f t="shared" si="230"/>
        <v/>
      </c>
      <c r="H71" t="str">
        <f t="shared" si="231"/>
        <v/>
      </c>
      <c r="I71" t="str">
        <f t="shared" ref="I71:J71" si="249">IF($G71="","",TRIM(CONCATENATE(E71,E72,E73,E74,E75,E76,E77,E78,E79,E80,E81,E82,E83,E84,E85)))</f>
        <v/>
      </c>
      <c r="J71" t="str">
        <f t="shared" si="249"/>
        <v/>
      </c>
      <c r="K71" t="str">
        <f t="shared" si="233"/>
        <v/>
      </c>
      <c r="L71" t="str">
        <f t="shared" si="233"/>
        <v/>
      </c>
      <c r="M71" t="str">
        <f t="shared" si="233"/>
        <v/>
      </c>
      <c r="N71" t="str">
        <f t="shared" si="234"/>
        <v/>
      </c>
      <c r="O71" t="str">
        <f t="shared" ref="O71:P71" si="250">IF($G71="","",IF($B71="SHO",TRIM(CONCATENATE(E71,E72,E73,E74,E75,E76,E77,E78,E79,E80,E81,E82,E83,E84,E85)),""))</f>
        <v/>
      </c>
      <c r="P71" t="str">
        <f t="shared" si="250"/>
        <v/>
      </c>
      <c r="Q71" t="str">
        <f t="shared" si="236"/>
        <v/>
      </c>
      <c r="R71" t="str">
        <f t="shared" si="236"/>
        <v/>
      </c>
      <c r="S71" t="str">
        <f t="shared" si="236"/>
        <v/>
      </c>
      <c r="T71" t="str">
        <f t="shared" ref="T71:V71" si="251">IF($G71="","",IF($B71="PAS",TRIM(CONCATENATE(D71,D72,D73,D74,D75,D76,D77,D78,D79,D80,D81,D82,D83,D84,D85)),""))</f>
        <v/>
      </c>
      <c r="U71" t="str">
        <f t="shared" si="251"/>
        <v/>
      </c>
      <c r="V71" t="str">
        <f t="shared" si="251"/>
        <v/>
      </c>
    </row>
    <row r="72" spans="1:22" hidden="1" x14ac:dyDescent="0.25">
      <c r="A72">
        <f t="shared" si="229"/>
        <v>5</v>
      </c>
      <c r="B72" t="str">
        <f>VLOOKUP(A72,Sheet1!A:Z,2,FALSE)</f>
        <v>SHO</v>
      </c>
      <c r="C72" t="s">
        <v>495</v>
      </c>
      <c r="D72" t="str">
        <f t="shared" ref="D72:F72" si="252">$C72</f>
        <v>&lt;/p&gt;&lt;/div&gt;&lt;div class="content-row clearfix"&gt;&lt;span class="item-icon icon-s icon-inline ico-tel-no"&gt;&lt;/span&gt;</v>
      </c>
      <c r="E72" t="str">
        <f t="shared" si="252"/>
        <v>&lt;/p&gt;&lt;/div&gt;&lt;div class="content-row clearfix"&gt;&lt;span class="item-icon icon-s icon-inline ico-tel-no"&gt;&lt;/span&gt;</v>
      </c>
      <c r="F72" t="str">
        <f t="shared" si="252"/>
        <v>&lt;/p&gt;&lt;/div&gt;&lt;div class="content-row clearfix"&gt;&lt;span class="item-icon icon-s icon-inline ico-tel-no"&gt;&lt;/span&gt;</v>
      </c>
      <c r="G72" t="str">
        <f t="shared" si="230"/>
        <v/>
      </c>
      <c r="H72" t="str">
        <f t="shared" si="231"/>
        <v/>
      </c>
      <c r="I72" t="str">
        <f t="shared" ref="I72:J72" si="253">IF($G72="","",TRIM(CONCATENATE(E72,E73,E74,E75,E76,E77,E78,E79,E80,E81,E82,E83,E84,E85,E86)))</f>
        <v/>
      </c>
      <c r="J72" t="str">
        <f t="shared" si="253"/>
        <v/>
      </c>
      <c r="K72" t="str">
        <f t="shared" si="233"/>
        <v/>
      </c>
      <c r="L72" t="str">
        <f t="shared" si="233"/>
        <v/>
      </c>
      <c r="M72" t="str">
        <f t="shared" si="233"/>
        <v/>
      </c>
      <c r="N72" t="str">
        <f t="shared" si="234"/>
        <v/>
      </c>
      <c r="O72" t="str">
        <f t="shared" ref="O72:P72" si="254">IF($G72="","",IF($B72="SHO",TRIM(CONCATENATE(E72,E73,E74,E75,E76,E77,E78,E79,E80,E81,E82,E83,E84,E85,E86)),""))</f>
        <v/>
      </c>
      <c r="P72" t="str">
        <f t="shared" si="254"/>
        <v/>
      </c>
      <c r="Q72" t="str">
        <f t="shared" si="236"/>
        <v/>
      </c>
      <c r="R72" t="str">
        <f t="shared" si="236"/>
        <v/>
      </c>
      <c r="S72" t="str">
        <f t="shared" si="236"/>
        <v/>
      </c>
      <c r="T72" t="str">
        <f t="shared" ref="T72:V72" si="255">IF($G72="","",IF($B72="PAS",TRIM(CONCATENATE(D72,D73,D74,D75,D76,D77,D78,D79,D80,D81,D82,D83,D84,D85,D86)),""))</f>
        <v/>
      </c>
      <c r="U72" t="str">
        <f t="shared" si="255"/>
        <v/>
      </c>
      <c r="V72" t="str">
        <f t="shared" si="255"/>
        <v/>
      </c>
    </row>
    <row r="73" spans="1:22" hidden="1" x14ac:dyDescent="0.25">
      <c r="A73">
        <f t="shared" si="229"/>
        <v>5</v>
      </c>
      <c r="B73" t="str">
        <f>VLOOKUP(A73,Sheet1!A:Z,2,FALSE)</f>
        <v>SHO</v>
      </c>
      <c r="C73" t="s">
        <v>415</v>
      </c>
      <c r="D73" t="str">
        <f>CONCATENATE($C73,VLOOKUP($A73,Sheet1!$A:$ACZ,17,FALSE))</f>
        <v>&lt;p class="info"&gt;2153-2742</v>
      </c>
      <c r="E73" t="str">
        <f>CONCATENATE($C73,VLOOKUP($A73,Sheet1!$A:$AC,17,FALSE))</f>
        <v>&lt;p class="info"&gt;2153-2742</v>
      </c>
      <c r="F73" t="str">
        <f>CONCATENATE($C73,VLOOKUP($A73,Sheet1!$A:$AC,17,FALSE))</f>
        <v>&lt;p class="info"&gt;2153-2742</v>
      </c>
      <c r="G73" t="str">
        <f t="shared" si="230"/>
        <v/>
      </c>
      <c r="H73" t="str">
        <f t="shared" si="231"/>
        <v/>
      </c>
      <c r="I73" t="str">
        <f t="shared" ref="I73:J73" si="256">IF($G73="","",TRIM(CONCATENATE(E73,E74,E75,E76,E77,E78,E79,E80,E81,E82,E83,E84,E85,E86,E87)))</f>
        <v/>
      </c>
      <c r="J73" t="str">
        <f t="shared" si="256"/>
        <v/>
      </c>
      <c r="K73" t="str">
        <f t="shared" si="233"/>
        <v/>
      </c>
      <c r="L73" t="str">
        <f t="shared" si="233"/>
        <v/>
      </c>
      <c r="M73" t="str">
        <f t="shared" si="233"/>
        <v/>
      </c>
      <c r="N73" t="str">
        <f t="shared" si="234"/>
        <v/>
      </c>
      <c r="O73" t="str">
        <f t="shared" ref="O73:P73" si="257">IF($G73="","",IF($B73="SHO",TRIM(CONCATENATE(E73,E74,E75,E76,E77,E78,E79,E80,E81,E82,E83,E84,E85,E86,E87)),""))</f>
        <v/>
      </c>
      <c r="P73" t="str">
        <f t="shared" si="257"/>
        <v/>
      </c>
      <c r="Q73" t="str">
        <f t="shared" si="236"/>
        <v/>
      </c>
      <c r="R73" t="str">
        <f t="shared" si="236"/>
        <v/>
      </c>
      <c r="S73" t="str">
        <f t="shared" si="236"/>
        <v/>
      </c>
      <c r="T73" t="str">
        <f t="shared" ref="T73:V73" si="258">IF($G73="","",IF($B73="PAS",TRIM(CONCATENATE(D73,D74,D75,D76,D77,D78,D79,D80,D81,D82,D83,D84,D85,D86,D87)),""))</f>
        <v/>
      </c>
      <c r="U73" t="str">
        <f t="shared" si="258"/>
        <v/>
      </c>
      <c r="V73" t="str">
        <f t="shared" si="258"/>
        <v/>
      </c>
    </row>
    <row r="74" spans="1:22" hidden="1" x14ac:dyDescent="0.25">
      <c r="A74">
        <f t="shared" si="229"/>
        <v>5</v>
      </c>
      <c r="B74" t="str">
        <f>VLOOKUP(A74,Sheet1!A:Z,2,FALSE)</f>
        <v>SHO</v>
      </c>
      <c r="C74" t="s">
        <v>494</v>
      </c>
      <c r="D74" t="str">
        <f t="shared" ref="D74:F74" si="259">$C74</f>
        <v>&lt;/p&gt;&lt;/div&gt;&lt;div class="content-row clearfix"&gt;</v>
      </c>
      <c r="E74" t="str">
        <f t="shared" si="259"/>
        <v>&lt;/p&gt;&lt;/div&gt;&lt;div class="content-row clearfix"&gt;</v>
      </c>
      <c r="F74" t="str">
        <f t="shared" si="259"/>
        <v>&lt;/p&gt;&lt;/div&gt;&lt;div class="content-row clearfix"&gt;</v>
      </c>
      <c r="G74" t="str">
        <f t="shared" si="230"/>
        <v/>
      </c>
      <c r="H74" t="str">
        <f t="shared" si="231"/>
        <v/>
      </c>
      <c r="I74" t="str">
        <f t="shared" ref="I74:J74" si="260">IF($G74="","",TRIM(CONCATENATE(E74,E75,E76,E77,E78,E79,E80,E81,E82,E83,E84,E85,E86,E87,E88)))</f>
        <v/>
      </c>
      <c r="J74" t="str">
        <f t="shared" si="260"/>
        <v/>
      </c>
      <c r="K74" t="str">
        <f t="shared" si="233"/>
        <v/>
      </c>
      <c r="L74" t="str">
        <f t="shared" si="233"/>
        <v/>
      </c>
      <c r="M74" t="str">
        <f t="shared" si="233"/>
        <v/>
      </c>
      <c r="N74" t="str">
        <f t="shared" si="234"/>
        <v/>
      </c>
      <c r="O74" t="str">
        <f t="shared" ref="O74:P74" si="261">IF($G74="","",IF($B74="SHO",TRIM(CONCATENATE(E74,E75,E76,E77,E78,E79,E80,E81,E82,E83,E84,E85,E86,E87,E88)),""))</f>
        <v/>
      </c>
      <c r="P74" t="str">
        <f t="shared" si="261"/>
        <v/>
      </c>
      <c r="Q74" t="str">
        <f t="shared" si="236"/>
        <v/>
      </c>
      <c r="R74" t="str">
        <f t="shared" si="236"/>
        <v/>
      </c>
      <c r="S74" t="str">
        <f t="shared" si="236"/>
        <v/>
      </c>
      <c r="T74" t="str">
        <f t="shared" ref="T74:V74" si="262">IF($G74="","",IF($B74="PAS",TRIM(CONCATENATE(D74,D75,D76,D77,D78,D79,D80,D81,D82,D83,D84,D85,D86,D87,D88)),""))</f>
        <v/>
      </c>
      <c r="U74" t="str">
        <f t="shared" si="262"/>
        <v/>
      </c>
      <c r="V74" t="str">
        <f t="shared" si="262"/>
        <v/>
      </c>
    </row>
    <row r="75" spans="1:22" hidden="1" x14ac:dyDescent="0.25">
      <c r="A75">
        <f t="shared" si="229"/>
        <v>5</v>
      </c>
      <c r="B75" t="str">
        <f>VLOOKUP(A75,Sheet1!A:Z,2,FALSE)</f>
        <v>SHO</v>
      </c>
      <c r="C75" t="s">
        <v>416</v>
      </c>
      <c r="D75" t="str">
        <f>CONCATENATE($C75,Sheet1!$AB$2,": ",VLOOKUP($A75,Sheet1!$A:$AC,28,FALSE),IF(VLOOKUP($A75,Sheet1!$A:$AC,25,FALSE)="","","&lt;/p&gt;&lt;p&gt;"),VLOOKUP($A75,Sheet1!$A:$AC,25,FALSE))</f>
        <v>&lt;p&gt;接受現金券: 接受&lt;/p&gt;&lt;p&gt;提供一站式的購物體驗，售賣香港本地零售美食禮品及包裝食品</v>
      </c>
      <c r="E75" t="str">
        <f>CONCATENATE($C75,Sheet1!$AC$2,": ",VLOOKUP($A75,Sheet1!$A:$AC,29,FALSE),IF(VLOOKUP($A75,Sheet1!$A:$AC,26,FALSE)="","","&lt;/p&gt;&lt;p&gt;"),VLOOKUP($A75,Sheet1!$A:$AC,26,FALSE))</f>
        <v>&lt;p&gt;接受现金券: 接受&lt;/p&gt;&lt;p&gt;提供一站式的购物体验，售卖香港本地零售美食礼品及包装食品</v>
      </c>
      <c r="F75" t="str">
        <f>CONCATENATE($C75,Sheet1!$AA$2,": ",VLOOKUP($A75,Sheet1!$A:$AC,27,FALSE),IF(VLOOKUP($A75,Sheet1!$A:$AC,24,FALSE)="","","&lt;/p&gt;&lt;p&gt;"),VLOOKUP($A75,Sheet1!$A:$AC,24,FALSE))</f>
        <v>&lt;p&gt;Accept Cash Coupon: Y&lt;/p&gt;&lt;p&gt;Asia Favourites offers a wide selection of local confectionary and food delights best suited for souvenirs.</v>
      </c>
      <c r="G75" t="str">
        <f t="shared" si="230"/>
        <v/>
      </c>
      <c r="H75" t="str">
        <f t="shared" si="231"/>
        <v/>
      </c>
      <c r="I75" t="str">
        <f t="shared" ref="I75:J75" si="263">IF($G75="","",TRIM(CONCATENATE(E75,E76,E77,E78,E79,E80,E81,E82,E83,E84,E85,E86,E87,E88,E89)))</f>
        <v/>
      </c>
      <c r="J75" t="str">
        <f t="shared" si="263"/>
        <v/>
      </c>
      <c r="K75" t="str">
        <f t="shared" si="233"/>
        <v/>
      </c>
      <c r="L75" t="str">
        <f t="shared" si="233"/>
        <v/>
      </c>
      <c r="M75" t="str">
        <f t="shared" si="233"/>
        <v/>
      </c>
      <c r="N75" t="str">
        <f t="shared" si="234"/>
        <v/>
      </c>
      <c r="O75" t="str">
        <f t="shared" ref="O75:P75" si="264">IF($G75="","",IF($B75="SHO",TRIM(CONCATENATE(E75,E76,E77,E78,E79,E80,E81,E82,E83,E84,E85,E86,E87,E88,E89)),""))</f>
        <v/>
      </c>
      <c r="P75" t="str">
        <f t="shared" si="264"/>
        <v/>
      </c>
      <c r="Q75" t="str">
        <f t="shared" si="236"/>
        <v/>
      </c>
      <c r="R75" t="str">
        <f t="shared" si="236"/>
        <v/>
      </c>
      <c r="S75" t="str">
        <f t="shared" si="236"/>
        <v/>
      </c>
      <c r="T75" t="str">
        <f t="shared" ref="T75:V75" si="265">IF($G75="","",IF($B75="PAS",TRIM(CONCATENATE(D75,D76,D77,D78,D79,D80,D81,D82,D83,D84,D85,D86,D87,D88,D89)),""))</f>
        <v/>
      </c>
      <c r="U75" t="str">
        <f t="shared" si="265"/>
        <v/>
      </c>
      <c r="V75" t="str">
        <f t="shared" si="265"/>
        <v/>
      </c>
    </row>
    <row r="76" spans="1:22" hidden="1" x14ac:dyDescent="0.25">
      <c r="A76">
        <f t="shared" si="229"/>
        <v>5</v>
      </c>
      <c r="B76" t="str">
        <f>VLOOKUP(A76,Sheet1!A:Z,2,FALSE)</f>
        <v>SHO</v>
      </c>
      <c r="C76" t="s">
        <v>496</v>
      </c>
      <c r="D76" t="str">
        <f t="shared" ref="D76:F77" si="266">$C76</f>
        <v>&lt;/p&gt;&lt;/div&gt;&lt;/div&gt;&lt;/div&gt;&lt;/div&gt;&lt;/div&gt;</v>
      </c>
      <c r="E76" t="str">
        <f t="shared" si="266"/>
        <v>&lt;/p&gt;&lt;/div&gt;&lt;/div&gt;&lt;/div&gt;&lt;/div&gt;&lt;/div&gt;</v>
      </c>
      <c r="F76" t="str">
        <f t="shared" si="266"/>
        <v>&lt;/p&gt;&lt;/div&gt;&lt;/div&gt;&lt;/div&gt;&lt;/div&gt;&lt;/div&gt;</v>
      </c>
      <c r="G76" t="str">
        <f t="shared" si="230"/>
        <v/>
      </c>
      <c r="H76" t="str">
        <f t="shared" si="231"/>
        <v/>
      </c>
      <c r="I76" t="str">
        <f t="shared" ref="I76:J76" si="267">IF($G76="","",TRIM(CONCATENATE(E76,E77,E78,E79,E80,E81,E82,E83,E84,E85,E86,E87,E88,E89,E90)))</f>
        <v/>
      </c>
      <c r="J76" t="str">
        <f t="shared" si="267"/>
        <v/>
      </c>
      <c r="K76" t="str">
        <f t="shared" si="233"/>
        <v/>
      </c>
      <c r="L76" t="str">
        <f t="shared" si="233"/>
        <v/>
      </c>
      <c r="M76" t="str">
        <f t="shared" si="233"/>
        <v/>
      </c>
      <c r="N76" t="str">
        <f t="shared" si="234"/>
        <v/>
      </c>
      <c r="O76" t="str">
        <f t="shared" ref="O76:P76" si="268">IF($G76="","",IF($B76="SHO",TRIM(CONCATENATE(E76,E77,E78,E79,E80,E81,E82,E83,E84,E85,E86,E87,E88,E89,E90)),""))</f>
        <v/>
      </c>
      <c r="P76" t="str">
        <f t="shared" si="268"/>
        <v/>
      </c>
      <c r="Q76" t="str">
        <f t="shared" si="236"/>
        <v/>
      </c>
      <c r="R76" t="str">
        <f t="shared" si="236"/>
        <v/>
      </c>
      <c r="S76" t="str">
        <f t="shared" si="236"/>
        <v/>
      </c>
      <c r="T76" t="str">
        <f t="shared" ref="T76:V76" si="269">IF($G76="","",IF($B76="PAS",TRIM(CONCATENATE(D76,D77,D78,D79,D80,D81,D82,D83,D84,D85,D86,D87,D88,D89,D90)),""))</f>
        <v/>
      </c>
      <c r="U76" t="str">
        <f t="shared" si="269"/>
        <v/>
      </c>
      <c r="V76" t="str">
        <f t="shared" si="269"/>
        <v/>
      </c>
    </row>
    <row r="77" spans="1:22" hidden="1" x14ac:dyDescent="0.25">
      <c r="A77">
        <f t="shared" si="229"/>
        <v>6</v>
      </c>
      <c r="B77" t="str">
        <f>VLOOKUP(A77,Sheet1!A:Z,2,FALSE)</f>
        <v>PAS</v>
      </c>
      <c r="C77" t="s">
        <v>489</v>
      </c>
      <c r="D77" t="str">
        <f t="shared" si="266"/>
        <v>&lt;div class="grid-detail-list"&gt;&lt;div class="item-container styled-text-wrapper"&gt;</v>
      </c>
      <c r="E77" t="str">
        <f t="shared" si="266"/>
        <v>&lt;div class="grid-detail-list"&gt;&lt;div class="item-container styled-text-wrapper"&gt;</v>
      </c>
      <c r="F77" t="str">
        <f t="shared" si="266"/>
        <v>&lt;div class="grid-detail-list"&gt;&lt;div class="item-container styled-text-wrapper"&gt;</v>
      </c>
      <c r="G77">
        <f t="shared" si="230"/>
        <v>6</v>
      </c>
      <c r="H77" t="str">
        <f t="shared" si="231"/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class="sub-title"&gt;中國銀行(香港)&lt;/p&gt;&lt;div class="item-content"&gt;&lt;div class="item-label"&gt;旅客服務&lt;/div&gt;&lt;div class="content-row clearfix"&gt;&lt;span class="item-icon icon-s icon-inline ico-shop"&gt;&lt;/span&gt;&lt;p class="info"&gt;B1 , WEK B1-14 (近售票大堂)&lt;/p&gt;&lt;/div&gt;&lt;div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clearfix"&gt;&lt;p&gt;接受現金券: 不接受&lt;/p&gt;&lt;p&gt;提供多元化自助銀行服務包括港幣及人民幣現金提存、轉賬、繳費等 &lt;/p&gt;&lt;/div&gt;&lt;/div&gt;&lt;/div&gt;&lt;/div&gt;&lt;/div&gt;</v>
      </c>
      <c r="I77" t="str">
        <f t="shared" ref="I77:J77" si="270">IF($G77="","",TRIM(CONCATENATE(E77,E78,E79,E80,E81,E82,E83,E84,E85,E86,E87,E88,E89,E90,E91)))</f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class="sub-title"&gt;中国银行(香港)&lt;/p&gt;&lt;div class="item-content"&gt;&lt;div class="item-label"&gt;旅客服务&lt;/div&gt;&lt;div class="content-row clearfix"&gt;&lt;span class="item-icon icon-s icon-inline ico-shop"&gt;&lt;/span&gt;&lt;p class="info"&gt;B1 , WEK B1-14 (近售票大堂)&lt;/p&gt;&lt;/div&gt;&lt;div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clearfix"&gt;&lt;p&gt;接受现金券: 不接受&lt;/p&gt;&lt;p&gt;提供多元化自助银行服务包括港币及人民币现金提存、转账、缴费等 &lt;/p&gt;&lt;/div&gt;&lt;/div&gt;&lt;/div&gt;&lt;/div&gt;&lt;/div&gt;</v>
      </c>
      <c r="J77" t="str">
        <f t="shared" si="270"/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class="sub-title"&gt;Bank of China (Hong Kong)&lt;/p&gt;&lt;div class="item-content"&gt;&lt;div class="item-label"&gt;Passenger Services&lt;/div&gt;&lt;div class="content-row clearfix"&gt;&lt;span class="item-icon icon-s icon-inline ico-shop"&gt;&lt;/span&gt;&lt;p class="info"&gt;B1 , WEK B1-14 (Near Ticketing Concourse)&lt;/p&gt;&lt;/div&gt;&lt;div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clearfix"&gt;&lt;p&gt;Accept Cash Coupon: N&lt;/p&gt;&lt;p&gt;Provide comprehensive automated banking service including Cash withdrawal (HKD &amp; RMB), Cash deposit (HKD &amp; RMB), Transfer &amp; Bill payment.&lt;/p&gt;&lt;/div&gt;&lt;/div&gt;&lt;/div&gt;&lt;/div&gt;&lt;/div&gt;</v>
      </c>
      <c r="K77" t="str">
        <f t="shared" si="233"/>
        <v/>
      </c>
      <c r="L77" t="str">
        <f t="shared" si="233"/>
        <v/>
      </c>
      <c r="M77" t="str">
        <f t="shared" si="233"/>
        <v/>
      </c>
      <c r="N77" t="str">
        <f t="shared" si="234"/>
        <v/>
      </c>
      <c r="O77" t="str">
        <f t="shared" ref="O77:P77" si="271">IF($G77="","",IF($B77="SHO",TRIM(CONCATENATE(E77,E78,E79,E80,E81,E82,E83,E84,E85,E86,E87,E88,E89,E90,E91)),""))</f>
        <v/>
      </c>
      <c r="P77" t="str">
        <f t="shared" si="271"/>
        <v/>
      </c>
      <c r="Q77" t="str">
        <f t="shared" si="236"/>
        <v/>
      </c>
      <c r="R77" t="str">
        <f t="shared" si="236"/>
        <v/>
      </c>
      <c r="S77" t="str">
        <f t="shared" si="236"/>
        <v/>
      </c>
      <c r="T77" t="str">
        <f t="shared" ref="T77:V77" si="272">IF($G77="","",IF($B77="PAS",TRIM(CONCATENATE(D77,D78,D79,D80,D81,D82,D83,D84,D85,D86,D87,D88,D89,D90,D91)),""))</f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class="sub-title"&gt;中國銀行(香港)&lt;/p&gt;&lt;div class="item-content"&gt;&lt;div class="item-label"&gt;旅客服務&lt;/div&gt;&lt;div class="content-row clearfix"&gt;&lt;span class="item-icon icon-s icon-inline ico-shop"&gt;&lt;/span&gt;&lt;p class="info"&gt;B1 , WEK B1-14 (近售票大堂)&lt;/p&gt;&lt;/div&gt;&lt;div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clearfix"&gt;&lt;p&gt;接受現金券: 不接受&lt;/p&gt;&lt;p&gt;提供多元化自助銀行服務包括港幣及人民幣現金提存、轉賬、繳費等 &lt;/p&gt;&lt;/div&gt;&lt;/div&gt;&lt;/div&gt;&lt;/div&gt;&lt;/div&gt;</v>
      </c>
      <c r="U77" t="str">
        <f t="shared" si="272"/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class="sub-title"&gt;中国银行(香港)&lt;/p&gt;&lt;div class="item-content"&gt;&lt;div class="item-label"&gt;旅客服务&lt;/div&gt;&lt;div class="content-row clearfix"&gt;&lt;span class="item-icon icon-s icon-inline ico-shop"&gt;&lt;/span&gt;&lt;p class="info"&gt;B1 , WEK B1-14 (近售票大堂)&lt;/p&gt;&lt;/div&gt;&lt;div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clearfix"&gt;&lt;p&gt;接受现金券: 不接受&lt;/p&gt;&lt;p&gt;提供多元化自助银行服务包括港币及人民币现金提存、转账、缴费等 &lt;/p&gt;&lt;/div&gt;&lt;/div&gt;&lt;/div&gt;&lt;/div&gt;&lt;/div&gt;</v>
      </c>
      <c r="V77" t="str">
        <f t="shared" si="272"/>
        <v>&lt;div class="grid-detail-list"&gt;&lt;div class="item-container styled-text-wrapper"&gt;&lt;div class="image-container"&gt;&lt;img class="item-image" src="/res/media/app/shop/BOC.jpg" alt=""&gt;&lt;/div&gt;&lt;div class="item-content-container"&gt;&lt;p class="sub-title"&gt;Bank of China (Hong Kong)&lt;/p&gt;&lt;div class="item-content"&gt;&lt;div class="item-label"&gt;Passenger Services&lt;/div&gt;&lt;div class="content-row clearfix"&gt;&lt;span class="item-icon icon-s icon-inline ico-shop"&gt;&lt;/span&gt;&lt;p class="info"&gt;B1 , WEK B1-14 (Near Ticketing Concourse)&lt;/p&gt;&lt;/div&gt;&lt;div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class="info"&gt;3988-2388&lt;/p&gt;&lt;/div&gt;&lt;div class="content-row clearfix"&gt;&lt;p&gt;Accept Cash Coupon: N&lt;/p&gt;&lt;p&gt;Provide comprehensive automated banking service including Cash withdrawal (HKD &amp; RMB), Cash deposit (HKD &amp; RMB), Transfer &amp; Bill payment.&lt;/p&gt;&lt;/div&gt;&lt;/div&gt;&lt;/div&gt;&lt;/div&gt;&lt;/div&gt;</v>
      </c>
    </row>
    <row r="78" spans="1:22" hidden="1" x14ac:dyDescent="0.25">
      <c r="A78">
        <f t="shared" si="229"/>
        <v>6</v>
      </c>
      <c r="B78" t="str">
        <f>VLOOKUP(A78,Sheet1!A:Z,2,FALSE)</f>
        <v>PAS</v>
      </c>
      <c r="C78" t="s">
        <v>419</v>
      </c>
      <c r="D78" t="str">
        <f>CONCATENATE($C78,VLOOKUP($A78,Sheet1!$A:$AC,6,FALSE),""" alt=""""&gt;")</f>
        <v>&lt;div class="image-container"&gt;&lt;img class="item-image" src="/res/media/app/shop/BOC.jpg" alt=""&gt;</v>
      </c>
      <c r="E78" t="str">
        <f>CONCATENATE($C78,VLOOKUP($A78,Sheet1!$A:$AC,6,FALSE),""" alt=""""&gt;")</f>
        <v>&lt;div class="image-container"&gt;&lt;img class="item-image" src="/res/media/app/shop/BOC.jpg" alt=""&gt;</v>
      </c>
      <c r="F78" t="str">
        <f>CONCATENATE($C78,VLOOKUP($A78,Sheet1!$A:$AC,6,FALSE),""" alt=""""&gt;")</f>
        <v>&lt;div class="image-container"&gt;&lt;img class="item-image" src="/res/media/app/shop/BOC.jpg" alt=""&gt;</v>
      </c>
      <c r="G78" t="str">
        <f t="shared" si="230"/>
        <v/>
      </c>
      <c r="H78" t="str">
        <f t="shared" si="231"/>
        <v/>
      </c>
      <c r="I78" t="str">
        <f t="shared" ref="I78:J78" si="273">IF($G78="","",TRIM(CONCATENATE(E78,E79,E80,E81,E82,E83,E84,E85,E86,E87,E88,E89,E90,E91,E92)))</f>
        <v/>
      </c>
      <c r="J78" t="str">
        <f t="shared" si="273"/>
        <v/>
      </c>
      <c r="K78" t="str">
        <f t="shared" si="233"/>
        <v/>
      </c>
      <c r="L78" t="str">
        <f t="shared" si="233"/>
        <v/>
      </c>
      <c r="M78" t="str">
        <f t="shared" si="233"/>
        <v/>
      </c>
      <c r="N78" t="str">
        <f t="shared" si="234"/>
        <v/>
      </c>
      <c r="O78" t="str">
        <f t="shared" ref="O78:P78" si="274">IF($G78="","",IF($B78="SHO",TRIM(CONCATENATE(E78,E79,E80,E81,E82,E83,E84,E85,E86,E87,E88,E89,E90,E91,E92)),""))</f>
        <v/>
      </c>
      <c r="P78" t="str">
        <f t="shared" si="274"/>
        <v/>
      </c>
      <c r="Q78" t="str">
        <f t="shared" si="236"/>
        <v/>
      </c>
      <c r="R78" t="str">
        <f t="shared" si="236"/>
        <v/>
      </c>
      <c r="S78" t="str">
        <f t="shared" si="236"/>
        <v/>
      </c>
      <c r="T78" t="str">
        <f t="shared" ref="T78:V78" si="275">IF($G78="","",IF($B78="PAS",TRIM(CONCATENATE(D78,D79,D80,D81,D82,D83,D84,D85,D86,D87,D88,D89,D90,D91,D92)),""))</f>
        <v/>
      </c>
      <c r="U78" t="str">
        <f t="shared" si="275"/>
        <v/>
      </c>
      <c r="V78" t="str">
        <f t="shared" si="275"/>
        <v/>
      </c>
    </row>
    <row r="79" spans="1:22" hidden="1" x14ac:dyDescent="0.25">
      <c r="A79">
        <f t="shared" si="229"/>
        <v>6</v>
      </c>
      <c r="B79" t="str">
        <f>VLOOKUP(A79,Sheet1!A:Z,2,FALSE)</f>
        <v>PAS</v>
      </c>
      <c r="C79" t="s">
        <v>490</v>
      </c>
      <c r="D79" t="str">
        <f t="shared" ref="D79:F79" si="276">$C79</f>
        <v>&lt;/div&gt;&lt;div class="item-content-container"&gt;</v>
      </c>
      <c r="E79" t="str">
        <f t="shared" si="276"/>
        <v>&lt;/div&gt;&lt;div class="item-content-container"&gt;</v>
      </c>
      <c r="F79" t="str">
        <f t="shared" si="276"/>
        <v>&lt;/div&gt;&lt;div class="item-content-container"&gt;</v>
      </c>
      <c r="G79" t="str">
        <f t="shared" si="230"/>
        <v/>
      </c>
      <c r="H79" t="str">
        <f t="shared" si="231"/>
        <v/>
      </c>
      <c r="I79" t="str">
        <f t="shared" ref="I79:J79" si="277">IF($G79="","",TRIM(CONCATENATE(E79,E80,E81,E82,E83,E84,E85,E86,E87,E88,E89,E90,E91,E92,E93)))</f>
        <v/>
      </c>
      <c r="J79" t="str">
        <f t="shared" si="277"/>
        <v/>
      </c>
      <c r="K79" t="str">
        <f t="shared" si="233"/>
        <v/>
      </c>
      <c r="L79" t="str">
        <f t="shared" si="233"/>
        <v/>
      </c>
      <c r="M79" t="str">
        <f t="shared" si="233"/>
        <v/>
      </c>
      <c r="N79" t="str">
        <f t="shared" si="234"/>
        <v/>
      </c>
      <c r="O79" t="str">
        <f t="shared" ref="O79:P79" si="278">IF($G79="","",IF($B79="SHO",TRIM(CONCATENATE(E79,E80,E81,E82,E83,E84,E85,E86,E87,E88,E89,E90,E91,E92,E93)),""))</f>
        <v/>
      </c>
      <c r="P79" t="str">
        <f t="shared" si="278"/>
        <v/>
      </c>
      <c r="Q79" t="str">
        <f t="shared" si="236"/>
        <v/>
      </c>
      <c r="R79" t="str">
        <f t="shared" si="236"/>
        <v/>
      </c>
      <c r="S79" t="str">
        <f t="shared" si="236"/>
        <v/>
      </c>
      <c r="T79" t="str">
        <f t="shared" ref="T79:V79" si="279">IF($G79="","",IF($B79="PAS",TRIM(CONCATENATE(D79,D80,D81,D82,D83,D84,D85,D86,D87,D88,D89,D90,D91,D92,D93)),""))</f>
        <v/>
      </c>
      <c r="U79" t="str">
        <f t="shared" si="279"/>
        <v/>
      </c>
      <c r="V79" t="str">
        <f t="shared" si="279"/>
        <v/>
      </c>
    </row>
    <row r="80" spans="1:22" hidden="1" x14ac:dyDescent="0.25">
      <c r="A80">
        <f t="shared" si="229"/>
        <v>6</v>
      </c>
      <c r="B80" t="str">
        <f>VLOOKUP(A80,Sheet1!A:Z,2,FALSE)</f>
        <v>PAS</v>
      </c>
      <c r="C80" t="s">
        <v>413</v>
      </c>
      <c r="D80" t="str">
        <f>CONCATENATE($C80,VLOOKUP($A80,Sheet1!$A:$AC,15,FALSE))</f>
        <v>&lt;p class="sub-title"&gt;中國銀行(香港)</v>
      </c>
      <c r="E80" t="str">
        <f>CONCATENATE($C80,VLOOKUP($A80,Sheet1!$A:$AC,16,FALSE))</f>
        <v>&lt;p class="sub-title"&gt;中国银行(香港)</v>
      </c>
      <c r="F80" t="str">
        <f>CONCATENATE($C80,VLOOKUP($A80,Sheet1!$A:$AC,14,FALSE))</f>
        <v>&lt;p class="sub-title"&gt;Bank of China (Hong Kong)</v>
      </c>
      <c r="G80" t="str">
        <f t="shared" si="230"/>
        <v/>
      </c>
      <c r="H80" t="str">
        <f t="shared" si="231"/>
        <v/>
      </c>
      <c r="I80" t="str">
        <f t="shared" ref="I80:J80" si="280">IF($G80="","",TRIM(CONCATENATE(E80,E81,E82,E83,E84,E85,E86,E87,E88,E89,E90,E91,E92,E93,E94)))</f>
        <v/>
      </c>
      <c r="J80" t="str">
        <f t="shared" si="280"/>
        <v/>
      </c>
      <c r="K80" t="str">
        <f t="shared" si="233"/>
        <v/>
      </c>
      <c r="L80" t="str">
        <f t="shared" si="233"/>
        <v/>
      </c>
      <c r="M80" t="str">
        <f t="shared" si="233"/>
        <v/>
      </c>
      <c r="N80" t="str">
        <f t="shared" si="234"/>
        <v/>
      </c>
      <c r="O80" t="str">
        <f t="shared" ref="O80:P80" si="281">IF($G80="","",IF($B80="SHO",TRIM(CONCATENATE(E80,E81,E82,E83,E84,E85,E86,E87,E88,E89,E90,E91,E92,E93,E94)),""))</f>
        <v/>
      </c>
      <c r="P80" t="str">
        <f t="shared" si="281"/>
        <v/>
      </c>
      <c r="Q80" t="str">
        <f t="shared" si="236"/>
        <v/>
      </c>
      <c r="R80" t="str">
        <f t="shared" si="236"/>
        <v/>
      </c>
      <c r="S80" t="str">
        <f t="shared" si="236"/>
        <v/>
      </c>
      <c r="T80" t="str">
        <f t="shared" ref="T80:V80" si="282">IF($G80="","",IF($B80="PAS",TRIM(CONCATENATE(D80,D81,D82,D83,D84,D85,D86,D87,D88,D89,D90,D91,D92,D93,D94)),""))</f>
        <v/>
      </c>
      <c r="U80" t="str">
        <f t="shared" si="282"/>
        <v/>
      </c>
      <c r="V80" t="str">
        <f t="shared" si="282"/>
        <v/>
      </c>
    </row>
    <row r="81" spans="1:22" hidden="1" x14ac:dyDescent="0.25">
      <c r="A81">
        <f t="shared" si="229"/>
        <v>6</v>
      </c>
      <c r="B81" t="str">
        <f>VLOOKUP(A81,Sheet1!A:Z,2,FALSE)</f>
        <v>PAS</v>
      </c>
      <c r="C81" t="s">
        <v>491</v>
      </c>
      <c r="D81" t="str">
        <f t="shared" ref="D81:F81" si="283">$C81</f>
        <v>&lt;/p&gt;&lt;div class="item-content"&gt;</v>
      </c>
      <c r="E81" t="str">
        <f t="shared" si="283"/>
        <v>&lt;/p&gt;&lt;div class="item-content"&gt;</v>
      </c>
      <c r="F81" t="str">
        <f t="shared" si="283"/>
        <v>&lt;/p&gt;&lt;div class="item-content"&gt;</v>
      </c>
      <c r="G81" t="str">
        <f t="shared" si="230"/>
        <v/>
      </c>
      <c r="H81" t="str">
        <f t="shared" si="231"/>
        <v/>
      </c>
      <c r="I81" t="str">
        <f t="shared" ref="I81:J81" si="284">IF($G81="","",TRIM(CONCATENATE(E81,E82,E83,E84,E85,E86,E87,E88,E89,E90,E91,E92,E93,E94,E95)))</f>
        <v/>
      </c>
      <c r="J81" t="str">
        <f t="shared" si="284"/>
        <v/>
      </c>
      <c r="K81" t="str">
        <f t="shared" si="233"/>
        <v/>
      </c>
      <c r="L81" t="str">
        <f t="shared" si="233"/>
        <v/>
      </c>
      <c r="M81" t="str">
        <f t="shared" si="233"/>
        <v/>
      </c>
      <c r="N81" t="str">
        <f t="shared" si="234"/>
        <v/>
      </c>
      <c r="O81" t="str">
        <f t="shared" ref="O81:P81" si="285">IF($G81="","",IF($B81="SHO",TRIM(CONCATENATE(E81,E82,E83,E84,E85,E86,E87,E88,E89,E90,E91,E92,E93,E94,E95)),""))</f>
        <v/>
      </c>
      <c r="P81" t="str">
        <f t="shared" si="285"/>
        <v/>
      </c>
      <c r="Q81" t="str">
        <f t="shared" si="236"/>
        <v/>
      </c>
      <c r="R81" t="str">
        <f t="shared" si="236"/>
        <v/>
      </c>
      <c r="S81" t="str">
        <f t="shared" si="236"/>
        <v/>
      </c>
      <c r="T81" t="str">
        <f t="shared" ref="T81:V81" si="286">IF($G81="","",IF($B81="PAS",TRIM(CONCATENATE(D81,D82,D83,D84,D85,D86,D87,D88,D89,D90,D91,D92,D93,D94,D95)),""))</f>
        <v/>
      </c>
      <c r="U81" t="str">
        <f t="shared" si="286"/>
        <v/>
      </c>
      <c r="V81" t="str">
        <f t="shared" si="286"/>
        <v/>
      </c>
    </row>
    <row r="82" spans="1:22" hidden="1" x14ac:dyDescent="0.25">
      <c r="A82">
        <f t="shared" si="229"/>
        <v>6</v>
      </c>
      <c r="B82" t="str">
        <f>VLOOKUP(A82,Sheet1!A:Z,2,FALSE)</f>
        <v>PAS</v>
      </c>
      <c r="C82" t="s">
        <v>414</v>
      </c>
      <c r="D82" t="str">
        <f>CONCATENATE($C82,VLOOKUP($A82,Sheet1!$A:$AC,4,FALSE))</f>
        <v>&lt;div class="item-label"&gt;旅客服務</v>
      </c>
      <c r="E82" t="str">
        <f>CONCATENATE($C82,VLOOKUP($A82,Sheet1!$A:$AC,5,FALSE))</f>
        <v>&lt;div class="item-label"&gt;旅客服务</v>
      </c>
      <c r="F82" t="str">
        <f>CONCATENATE($C82,VLOOKUP($A82,Sheet1!$A:$AC,3,FALSE))</f>
        <v>&lt;div class="item-label"&gt;Passenger Services</v>
      </c>
      <c r="G82" t="str">
        <f t="shared" si="230"/>
        <v/>
      </c>
      <c r="H82" t="str">
        <f t="shared" si="231"/>
        <v/>
      </c>
      <c r="I82" t="str">
        <f t="shared" ref="I82:J82" si="287">IF($G82="","",TRIM(CONCATENATE(E82,E83,E84,E85,E86,E87,E88,E89,E90,E91,E92,E93,E94,E95,E96)))</f>
        <v/>
      </c>
      <c r="J82" t="str">
        <f t="shared" si="287"/>
        <v/>
      </c>
      <c r="K82" t="str">
        <f t="shared" si="233"/>
        <v/>
      </c>
      <c r="L82" t="str">
        <f t="shared" si="233"/>
        <v/>
      </c>
      <c r="M82" t="str">
        <f t="shared" si="233"/>
        <v/>
      </c>
      <c r="N82" t="str">
        <f t="shared" si="234"/>
        <v/>
      </c>
      <c r="O82" t="str">
        <f t="shared" ref="O82:P82" si="288">IF($G82="","",IF($B82="SHO",TRIM(CONCATENATE(E82,E83,E84,E85,E86,E87,E88,E89,E90,E91,E92,E93,E94,E95,E96)),""))</f>
        <v/>
      </c>
      <c r="P82" t="str">
        <f t="shared" si="288"/>
        <v/>
      </c>
      <c r="Q82" t="str">
        <f t="shared" si="236"/>
        <v/>
      </c>
      <c r="R82" t="str">
        <f t="shared" si="236"/>
        <v/>
      </c>
      <c r="S82" t="str">
        <f t="shared" si="236"/>
        <v/>
      </c>
      <c r="T82" t="str">
        <f t="shared" ref="T82:V82" si="289">IF($G82="","",IF($B82="PAS",TRIM(CONCATENATE(D82,D83,D84,D85,D86,D87,D88,D89,D90,D91,D92,D93,D94,D95,D96)),""))</f>
        <v/>
      </c>
      <c r="U82" t="str">
        <f t="shared" si="289"/>
        <v/>
      </c>
      <c r="V82" t="str">
        <f t="shared" si="289"/>
        <v/>
      </c>
    </row>
    <row r="83" spans="1:22" hidden="1" x14ac:dyDescent="0.25">
      <c r="A83">
        <f t="shared" si="229"/>
        <v>6</v>
      </c>
      <c r="B83" t="str">
        <f>VLOOKUP(A83,Sheet1!A:Z,2,FALSE)</f>
        <v>PAS</v>
      </c>
      <c r="C83" t="s">
        <v>492</v>
      </c>
      <c r="D83" t="str">
        <f t="shared" ref="D83:F83" si="290">$C83</f>
        <v>&lt;/div&gt;&lt;div class="content-row clearfix"&gt;&lt;span class="item-icon icon-s icon-inline ico-shop"&gt;&lt;/span&gt;</v>
      </c>
      <c r="E83" t="str">
        <f t="shared" si="290"/>
        <v>&lt;/div&gt;&lt;div class="content-row clearfix"&gt;&lt;span class="item-icon icon-s icon-inline ico-shop"&gt;&lt;/span&gt;</v>
      </c>
      <c r="F83" t="str">
        <f t="shared" si="290"/>
        <v>&lt;/div&gt;&lt;div class="content-row clearfix"&gt;&lt;span class="item-icon icon-s icon-inline ico-shop"&gt;&lt;/span&gt;</v>
      </c>
      <c r="G83" t="str">
        <f t="shared" si="230"/>
        <v/>
      </c>
      <c r="H83" t="str">
        <f t="shared" si="231"/>
        <v/>
      </c>
      <c r="I83" t="str">
        <f t="shared" ref="I83:J83" si="291">IF($G83="","",TRIM(CONCATENATE(E83,E84,E85,E86,E87,E88,E89,E90,E91,E92,E93,E94,E95,E96,E97)))</f>
        <v/>
      </c>
      <c r="J83" t="str">
        <f t="shared" si="291"/>
        <v/>
      </c>
      <c r="K83" t="str">
        <f t="shared" si="233"/>
        <v/>
      </c>
      <c r="L83" t="str">
        <f t="shared" si="233"/>
        <v/>
      </c>
      <c r="M83" t="str">
        <f t="shared" si="233"/>
        <v/>
      </c>
      <c r="N83" t="str">
        <f t="shared" si="234"/>
        <v/>
      </c>
      <c r="O83" t="str">
        <f t="shared" ref="O83:P83" si="292">IF($G83="","",IF($B83="SHO",TRIM(CONCATENATE(E83,E84,E85,E86,E87,E88,E89,E90,E91,E92,E93,E94,E95,E96,E97)),""))</f>
        <v/>
      </c>
      <c r="P83" t="str">
        <f t="shared" si="292"/>
        <v/>
      </c>
      <c r="Q83" t="str">
        <f t="shared" si="236"/>
        <v/>
      </c>
      <c r="R83" t="str">
        <f t="shared" si="236"/>
        <v/>
      </c>
      <c r="S83" t="str">
        <f t="shared" si="236"/>
        <v/>
      </c>
      <c r="T83" t="str">
        <f t="shared" ref="T83:V83" si="293">IF($G83="","",IF($B83="PAS",TRIM(CONCATENATE(D83,D84,D85,D86,D87,D88,D89,D90,D91,D92,D93,D94,D95,D96,D97)),""))</f>
        <v/>
      </c>
      <c r="U83" t="str">
        <f t="shared" si="293"/>
        <v/>
      </c>
      <c r="V83" t="str">
        <f t="shared" si="293"/>
        <v/>
      </c>
    </row>
    <row r="84" spans="1:22" hidden="1" x14ac:dyDescent="0.25">
      <c r="A84">
        <f t="shared" si="229"/>
        <v>6</v>
      </c>
      <c r="B84" t="str">
        <f>VLOOKUP(A84,Sheet1!A:Z,2,FALSE)</f>
        <v>PAS</v>
      </c>
      <c r="C84" t="s">
        <v>415</v>
      </c>
      <c r="D84" t="str">
        <f>CONCATENATE($C84,VLOOKUP($A84,Sheet1!$A:$AC,11,FALSE))</f>
        <v>&lt;p class="info"&gt;B1 , WEK B1-14 (近售票大堂)</v>
      </c>
      <c r="E84" t="str">
        <f>CONCATENATE($C84,VLOOKUP($A84,Sheet1!$A:$AC,12,FALSE))</f>
        <v>&lt;p class="info"&gt;B1 , WEK B1-14 (近售票大堂)</v>
      </c>
      <c r="F84" t="str">
        <f>CONCATENATE($C84,VLOOKUP($A84,Sheet1!$A:$AC,10,FALSE))</f>
        <v>&lt;p class="info"&gt;B1 , WEK B1-14 (Near Ticketing Concourse)</v>
      </c>
      <c r="G84" t="str">
        <f t="shared" si="230"/>
        <v/>
      </c>
      <c r="H84" t="str">
        <f t="shared" si="231"/>
        <v/>
      </c>
      <c r="I84" t="str">
        <f t="shared" ref="I84:J84" si="294">IF($G84="","",TRIM(CONCATENATE(E84,E85,E86,E87,E88,E89,E90,E91,E92,E93,E94,E95,E96,E97,E98)))</f>
        <v/>
      </c>
      <c r="J84" t="str">
        <f t="shared" si="294"/>
        <v/>
      </c>
      <c r="K84" t="str">
        <f t="shared" si="233"/>
        <v/>
      </c>
      <c r="L84" t="str">
        <f t="shared" si="233"/>
        <v/>
      </c>
      <c r="M84" t="str">
        <f t="shared" si="233"/>
        <v/>
      </c>
      <c r="N84" t="str">
        <f t="shared" si="234"/>
        <v/>
      </c>
      <c r="O84" t="str">
        <f t="shared" ref="O84:P84" si="295">IF($G84="","",IF($B84="SHO",TRIM(CONCATENATE(E84,E85,E86,E87,E88,E89,E90,E91,E92,E93,E94,E95,E96,E97,E98)),""))</f>
        <v/>
      </c>
      <c r="P84" t="str">
        <f t="shared" si="295"/>
        <v/>
      </c>
      <c r="Q84" t="str">
        <f t="shared" si="236"/>
        <v/>
      </c>
      <c r="R84" t="str">
        <f t="shared" si="236"/>
        <v/>
      </c>
      <c r="S84" t="str">
        <f t="shared" si="236"/>
        <v/>
      </c>
      <c r="T84" t="str">
        <f t="shared" ref="T84:V84" si="296">IF($G84="","",IF($B84="PAS",TRIM(CONCATENATE(D84,D85,D86,D87,D88,D89,D90,D91,D92,D93,D94,D95,D96,D97,D98)),""))</f>
        <v/>
      </c>
      <c r="U84" t="str">
        <f t="shared" si="296"/>
        <v/>
      </c>
      <c r="V84" t="str">
        <f t="shared" si="296"/>
        <v/>
      </c>
    </row>
    <row r="85" spans="1:22" hidden="1" x14ac:dyDescent="0.25">
      <c r="A85">
        <f t="shared" si="229"/>
        <v>6</v>
      </c>
      <c r="B85" t="str">
        <f>VLOOKUP(A85,Sheet1!A:Z,2,FALSE)</f>
        <v>PAS</v>
      </c>
      <c r="C85" t="s">
        <v>493</v>
      </c>
      <c r="D85" t="str">
        <f t="shared" ref="D85:F85" si="297">$C85</f>
        <v>&lt;/p&gt;&lt;/div&gt;&lt;div class="content-row clearfix"&gt;&lt;span class="item-icon icon-s icon-inline ico-opening-hour"&gt;&lt;/span&gt;</v>
      </c>
      <c r="E85" t="str">
        <f t="shared" si="297"/>
        <v>&lt;/p&gt;&lt;/div&gt;&lt;div class="content-row clearfix"&gt;&lt;span class="item-icon icon-s icon-inline ico-opening-hour"&gt;&lt;/span&gt;</v>
      </c>
      <c r="F85" t="str">
        <f t="shared" si="297"/>
        <v>&lt;/p&gt;&lt;/div&gt;&lt;div class="content-row clearfix"&gt;&lt;span class="item-icon icon-s icon-inline ico-opening-hour"&gt;&lt;/span&gt;</v>
      </c>
      <c r="G85" t="str">
        <f t="shared" si="230"/>
        <v/>
      </c>
      <c r="H85" t="str">
        <f t="shared" si="231"/>
        <v/>
      </c>
      <c r="I85" t="str">
        <f t="shared" ref="I85:J85" si="298">IF($G85="","",TRIM(CONCATENATE(E85,E86,E87,E88,E89,E90,E91,E92,E93,E94,E95,E96,E97,E98,E99)))</f>
        <v/>
      </c>
      <c r="J85" t="str">
        <f t="shared" si="298"/>
        <v/>
      </c>
      <c r="K85" t="str">
        <f t="shared" si="233"/>
        <v/>
      </c>
      <c r="L85" t="str">
        <f t="shared" si="233"/>
        <v/>
      </c>
      <c r="M85" t="str">
        <f t="shared" si="233"/>
        <v/>
      </c>
      <c r="N85" t="str">
        <f t="shared" si="234"/>
        <v/>
      </c>
      <c r="O85" t="str">
        <f t="shared" ref="O85:P85" si="299">IF($G85="","",IF($B85="SHO",TRIM(CONCATENATE(E85,E86,E87,E88,E89,E90,E91,E92,E93,E94,E95,E96,E97,E98,E99)),""))</f>
        <v/>
      </c>
      <c r="P85" t="str">
        <f t="shared" si="299"/>
        <v/>
      </c>
      <c r="Q85" t="str">
        <f t="shared" si="236"/>
        <v/>
      </c>
      <c r="R85" t="str">
        <f t="shared" si="236"/>
        <v/>
      </c>
      <c r="S85" t="str">
        <f t="shared" si="236"/>
        <v/>
      </c>
      <c r="T85" t="str">
        <f t="shared" ref="T85:V85" si="300">IF($G85="","",IF($B85="PAS",TRIM(CONCATENATE(D85,D86,D87,D88,D89,D90,D91,D92,D93,D94,D95,D96,D97,D98,D99)),""))</f>
        <v/>
      </c>
      <c r="U85" t="str">
        <f t="shared" si="300"/>
        <v/>
      </c>
      <c r="V85" t="str">
        <f t="shared" si="300"/>
        <v/>
      </c>
    </row>
    <row r="86" spans="1:22" hidden="1" x14ac:dyDescent="0.25">
      <c r="A86">
        <f t="shared" si="229"/>
        <v>6</v>
      </c>
      <c r="B86" t="str">
        <f>VLOOKUP(A86,Sheet1!A:Z,2,FALSE)</f>
        <v>PAS</v>
      </c>
      <c r="C86" t="s">
        <v>415</v>
      </c>
      <c r="D86" s="2" t="str">
        <f>CONCATENATE($C86,IFERROR(SUBSTITUTE(VLOOKUP($A86,Sheet1!$A:$AC,22,FALSE),CHAR(10),"&lt;br&gt;"),VLOOKUP($A86,Sheet1!$A:$AC,22,FALSE)))</f>
        <v>&lt;p class="info"&gt;06:00-24:00</v>
      </c>
      <c r="E86" s="2" t="str">
        <f>CONCATENATE($C86,IFERROR(SUBSTITUTE(VLOOKUP($A86,Sheet1!$A:$AC,23,FALSE),CHAR(10),"&lt;br&gt;"),VLOOKUP($A86,Sheet1!$A:$AC,23,FALSE)))</f>
        <v>&lt;p class="info"&gt;06:00-24:00</v>
      </c>
      <c r="F86" s="2" t="str">
        <f>CONCATENATE($C86,IFERROR(SUBSTITUTE(VLOOKUP($A86,Sheet1!$A:$AC,21,FALSE),CHAR(10),"&lt;br&gt;"),VLOOKUP($A86,Sheet1!$A:$AC,21,FALSE)))</f>
        <v>&lt;p class="info"&gt;06:00-24:00</v>
      </c>
      <c r="G86" t="str">
        <f t="shared" si="230"/>
        <v/>
      </c>
      <c r="H86" t="str">
        <f t="shared" si="231"/>
        <v/>
      </c>
      <c r="I86" t="str">
        <f t="shared" ref="I86:J86" si="301">IF($G86="","",TRIM(CONCATENATE(E86,E87,E88,E89,E90,E91,E92,E93,E94,E95,E96,E97,E98,E99,E100)))</f>
        <v/>
      </c>
      <c r="J86" t="str">
        <f t="shared" si="301"/>
        <v/>
      </c>
      <c r="K86" t="str">
        <f t="shared" si="233"/>
        <v/>
      </c>
      <c r="L86" t="str">
        <f t="shared" si="233"/>
        <v/>
      </c>
      <c r="M86" t="str">
        <f t="shared" si="233"/>
        <v/>
      </c>
      <c r="N86" t="str">
        <f t="shared" si="234"/>
        <v/>
      </c>
      <c r="O86" t="str">
        <f t="shared" ref="O86:P86" si="302">IF($G86="","",IF($B86="SHO",TRIM(CONCATENATE(E86,E87,E88,E89,E90,E91,E92,E93,E94,E95,E96,E97,E98,E99,E100)),""))</f>
        <v/>
      </c>
      <c r="P86" t="str">
        <f t="shared" si="302"/>
        <v/>
      </c>
      <c r="Q86" t="str">
        <f t="shared" si="236"/>
        <v/>
      </c>
      <c r="R86" t="str">
        <f t="shared" si="236"/>
        <v/>
      </c>
      <c r="S86" t="str">
        <f t="shared" si="236"/>
        <v/>
      </c>
      <c r="T86" t="str">
        <f t="shared" ref="T86:V86" si="303">IF($G86="","",IF($B86="PAS",TRIM(CONCATENATE(D86,D87,D88,D89,D90,D91,D92,D93,D94,D95,D96,D97,D98,D99,D100)),""))</f>
        <v/>
      </c>
      <c r="U86" t="str">
        <f t="shared" si="303"/>
        <v/>
      </c>
      <c r="V86" t="str">
        <f t="shared" si="303"/>
        <v/>
      </c>
    </row>
    <row r="87" spans="1:22" hidden="1" x14ac:dyDescent="0.25">
      <c r="A87">
        <f t="shared" si="229"/>
        <v>6</v>
      </c>
      <c r="B87" t="str">
        <f>VLOOKUP(A87,Sheet1!A:Z,2,FALSE)</f>
        <v>PAS</v>
      </c>
      <c r="C87" t="s">
        <v>495</v>
      </c>
      <c r="D87" t="str">
        <f t="shared" ref="D87:F87" si="304">$C87</f>
        <v>&lt;/p&gt;&lt;/div&gt;&lt;div class="content-row clearfix"&gt;&lt;span class="item-icon icon-s icon-inline ico-tel-no"&gt;&lt;/span&gt;</v>
      </c>
      <c r="E87" t="str">
        <f t="shared" si="304"/>
        <v>&lt;/p&gt;&lt;/div&gt;&lt;div class="content-row clearfix"&gt;&lt;span class="item-icon icon-s icon-inline ico-tel-no"&gt;&lt;/span&gt;</v>
      </c>
      <c r="F87" t="str">
        <f t="shared" si="304"/>
        <v>&lt;/p&gt;&lt;/div&gt;&lt;div class="content-row clearfix"&gt;&lt;span class="item-icon icon-s icon-inline ico-tel-no"&gt;&lt;/span&gt;</v>
      </c>
      <c r="G87" t="str">
        <f t="shared" si="230"/>
        <v/>
      </c>
      <c r="H87" t="str">
        <f t="shared" si="231"/>
        <v/>
      </c>
      <c r="I87" t="str">
        <f t="shared" ref="I87:J87" si="305">IF($G87="","",TRIM(CONCATENATE(E87,E88,E89,E90,E91,E92,E93,E94,E95,E96,E97,E98,E99,E100,E101)))</f>
        <v/>
      </c>
      <c r="J87" t="str">
        <f t="shared" si="305"/>
        <v/>
      </c>
      <c r="K87" t="str">
        <f t="shared" si="233"/>
        <v/>
      </c>
      <c r="L87" t="str">
        <f t="shared" si="233"/>
        <v/>
      </c>
      <c r="M87" t="str">
        <f t="shared" si="233"/>
        <v/>
      </c>
      <c r="N87" t="str">
        <f t="shared" si="234"/>
        <v/>
      </c>
      <c r="O87" t="str">
        <f t="shared" ref="O87:P87" si="306">IF($G87="","",IF($B87="SHO",TRIM(CONCATENATE(E87,E88,E89,E90,E91,E92,E93,E94,E95,E96,E97,E98,E99,E100,E101)),""))</f>
        <v/>
      </c>
      <c r="P87" t="str">
        <f t="shared" si="306"/>
        <v/>
      </c>
      <c r="Q87" t="str">
        <f t="shared" si="236"/>
        <v/>
      </c>
      <c r="R87" t="str">
        <f t="shared" si="236"/>
        <v/>
      </c>
      <c r="S87" t="str">
        <f t="shared" si="236"/>
        <v/>
      </c>
      <c r="T87" t="str">
        <f t="shared" ref="T87:V87" si="307">IF($G87="","",IF($B87="PAS",TRIM(CONCATENATE(D87,D88,D89,D90,D91,D92,D93,D94,D95,D96,D97,D98,D99,D100,D101)),""))</f>
        <v/>
      </c>
      <c r="U87" t="str">
        <f t="shared" si="307"/>
        <v/>
      </c>
      <c r="V87" t="str">
        <f t="shared" si="307"/>
        <v/>
      </c>
    </row>
    <row r="88" spans="1:22" hidden="1" x14ac:dyDescent="0.25">
      <c r="A88">
        <f t="shared" si="229"/>
        <v>6</v>
      </c>
      <c r="B88" t="str">
        <f>VLOOKUP(A88,Sheet1!A:Z,2,FALSE)</f>
        <v>PAS</v>
      </c>
      <c r="C88" t="s">
        <v>415</v>
      </c>
      <c r="D88" t="str">
        <f>CONCATENATE($C88,VLOOKUP($A88,Sheet1!$A:$ACZ,17,FALSE))</f>
        <v>&lt;p class="info"&gt;3988-2388</v>
      </c>
      <c r="E88" t="str">
        <f>CONCATENATE($C88,VLOOKUP($A88,Sheet1!$A:$AC,17,FALSE))</f>
        <v>&lt;p class="info"&gt;3988-2388</v>
      </c>
      <c r="F88" t="str">
        <f>CONCATENATE($C88,VLOOKUP($A88,Sheet1!$A:$AC,17,FALSE))</f>
        <v>&lt;p class="info"&gt;3988-2388</v>
      </c>
      <c r="G88" t="str">
        <f t="shared" si="230"/>
        <v/>
      </c>
      <c r="H88" t="str">
        <f t="shared" si="231"/>
        <v/>
      </c>
      <c r="I88" t="str">
        <f t="shared" ref="I88:J88" si="308">IF($G88="","",TRIM(CONCATENATE(E88,E89,E90,E91,E92,E93,E94,E95,E96,E97,E98,E99,E100,E101,E102)))</f>
        <v/>
      </c>
      <c r="J88" t="str">
        <f t="shared" si="308"/>
        <v/>
      </c>
      <c r="K88" t="str">
        <f t="shared" si="233"/>
        <v/>
      </c>
      <c r="L88" t="str">
        <f t="shared" si="233"/>
        <v/>
      </c>
      <c r="M88" t="str">
        <f t="shared" si="233"/>
        <v/>
      </c>
      <c r="N88" t="str">
        <f t="shared" si="234"/>
        <v/>
      </c>
      <c r="O88" t="str">
        <f t="shared" ref="O88:P88" si="309">IF($G88="","",IF($B88="SHO",TRIM(CONCATENATE(E88,E89,E90,E91,E92,E93,E94,E95,E96,E97,E98,E99,E100,E101,E102)),""))</f>
        <v/>
      </c>
      <c r="P88" t="str">
        <f t="shared" si="309"/>
        <v/>
      </c>
      <c r="Q88" t="str">
        <f t="shared" si="236"/>
        <v/>
      </c>
      <c r="R88" t="str">
        <f t="shared" si="236"/>
        <v/>
      </c>
      <c r="S88" t="str">
        <f t="shared" si="236"/>
        <v/>
      </c>
      <c r="T88" t="str">
        <f t="shared" ref="T88:V88" si="310">IF($G88="","",IF($B88="PAS",TRIM(CONCATENATE(D88,D89,D90,D91,D92,D93,D94,D95,D96,D97,D98,D99,D100,D101,D102)),""))</f>
        <v/>
      </c>
      <c r="U88" t="str">
        <f t="shared" si="310"/>
        <v/>
      </c>
      <c r="V88" t="str">
        <f t="shared" si="310"/>
        <v/>
      </c>
    </row>
    <row r="89" spans="1:22" hidden="1" x14ac:dyDescent="0.25">
      <c r="A89">
        <f t="shared" si="229"/>
        <v>6</v>
      </c>
      <c r="B89" t="str">
        <f>VLOOKUP(A89,Sheet1!A:Z,2,FALSE)</f>
        <v>PAS</v>
      </c>
      <c r="C89" t="s">
        <v>494</v>
      </c>
      <c r="D89" t="str">
        <f t="shared" ref="D89:F89" si="311">$C89</f>
        <v>&lt;/p&gt;&lt;/div&gt;&lt;div class="content-row clearfix"&gt;</v>
      </c>
      <c r="E89" t="str">
        <f t="shared" si="311"/>
        <v>&lt;/p&gt;&lt;/div&gt;&lt;div class="content-row clearfix"&gt;</v>
      </c>
      <c r="F89" t="str">
        <f t="shared" si="311"/>
        <v>&lt;/p&gt;&lt;/div&gt;&lt;div class="content-row clearfix"&gt;</v>
      </c>
      <c r="G89" t="str">
        <f t="shared" si="230"/>
        <v/>
      </c>
      <c r="H89" t="str">
        <f t="shared" si="231"/>
        <v/>
      </c>
      <c r="I89" t="str">
        <f t="shared" ref="I89:J89" si="312">IF($G89="","",TRIM(CONCATENATE(E89,E90,E91,E92,E93,E94,E95,E96,E97,E98,E99,E100,E101,E102,E103)))</f>
        <v/>
      </c>
      <c r="J89" t="str">
        <f t="shared" si="312"/>
        <v/>
      </c>
      <c r="K89" t="str">
        <f t="shared" si="233"/>
        <v/>
      </c>
      <c r="L89" t="str">
        <f t="shared" si="233"/>
        <v/>
      </c>
      <c r="M89" t="str">
        <f t="shared" si="233"/>
        <v/>
      </c>
      <c r="N89" t="str">
        <f t="shared" si="234"/>
        <v/>
      </c>
      <c r="O89" t="str">
        <f t="shared" ref="O89:P89" si="313">IF($G89="","",IF($B89="SHO",TRIM(CONCATENATE(E89,E90,E91,E92,E93,E94,E95,E96,E97,E98,E99,E100,E101,E102,E103)),""))</f>
        <v/>
      </c>
      <c r="P89" t="str">
        <f t="shared" si="313"/>
        <v/>
      </c>
      <c r="Q89" t="str">
        <f t="shared" si="236"/>
        <v/>
      </c>
      <c r="R89" t="str">
        <f t="shared" si="236"/>
        <v/>
      </c>
      <c r="S89" t="str">
        <f t="shared" si="236"/>
        <v/>
      </c>
      <c r="T89" t="str">
        <f t="shared" ref="T89:V89" si="314">IF($G89="","",IF($B89="PAS",TRIM(CONCATENATE(D89,D90,D91,D92,D93,D94,D95,D96,D97,D98,D99,D100,D101,D102,D103)),""))</f>
        <v/>
      </c>
      <c r="U89" t="str">
        <f t="shared" si="314"/>
        <v/>
      </c>
      <c r="V89" t="str">
        <f t="shared" si="314"/>
        <v/>
      </c>
    </row>
    <row r="90" spans="1:22" hidden="1" x14ac:dyDescent="0.25">
      <c r="A90">
        <f t="shared" si="229"/>
        <v>6</v>
      </c>
      <c r="B90" t="str">
        <f>VLOOKUP(A90,Sheet1!A:Z,2,FALSE)</f>
        <v>PAS</v>
      </c>
      <c r="C90" t="s">
        <v>416</v>
      </c>
      <c r="D90" t="str">
        <f>CONCATENATE($C90,Sheet1!$AB$2,": ",VLOOKUP($A90,Sheet1!$A:$AC,28,FALSE),IF(VLOOKUP($A90,Sheet1!$A:$AC,25,FALSE)="","","&lt;/p&gt;&lt;p&gt;"),VLOOKUP($A90,Sheet1!$A:$AC,25,FALSE))</f>
        <v xml:space="preserve">&lt;p&gt;接受現金券: 不接受&lt;/p&gt;&lt;p&gt;提供多元化自助銀行服務包括港幣及人民幣現金提存、轉賬、繳費等 </v>
      </c>
      <c r="E90" t="str">
        <f>CONCATENATE($C90,Sheet1!$AC$2,": ",VLOOKUP($A90,Sheet1!$A:$AC,29,FALSE),IF(VLOOKUP($A90,Sheet1!$A:$AC,26,FALSE)="","","&lt;/p&gt;&lt;p&gt;"),VLOOKUP($A90,Sheet1!$A:$AC,26,FALSE))</f>
        <v xml:space="preserve">&lt;p&gt;接受现金券: 不接受&lt;/p&gt;&lt;p&gt;提供多元化自助银行服务包括港币及人民币现金提存、转账、缴费等 </v>
      </c>
      <c r="F90" t="str">
        <f>CONCATENATE($C90,Sheet1!$AA$2,": ",VLOOKUP($A90,Sheet1!$A:$AC,27,FALSE),IF(VLOOKUP($A90,Sheet1!$A:$AC,24,FALSE)="","","&lt;/p&gt;&lt;p&gt;"),VLOOKUP($A90,Sheet1!$A:$AC,24,FALSE))</f>
        <v>&lt;p&gt;Accept Cash Coupon: N&lt;/p&gt;&lt;p&gt;Provide comprehensive automated banking service including Cash withdrawal (HKD &amp; RMB), Cash deposit (HKD &amp; RMB), Transfer &amp; Bill payment.</v>
      </c>
      <c r="G90" t="str">
        <f t="shared" si="230"/>
        <v/>
      </c>
      <c r="H90" t="str">
        <f t="shared" si="231"/>
        <v/>
      </c>
      <c r="I90" t="str">
        <f t="shared" ref="I90:J90" si="315">IF($G90="","",TRIM(CONCATENATE(E90,E91,E92,E93,E94,E95,E96,E97,E98,E99,E100,E101,E102,E103,E104)))</f>
        <v/>
      </c>
      <c r="J90" t="str">
        <f t="shared" si="315"/>
        <v/>
      </c>
      <c r="K90" t="str">
        <f t="shared" si="233"/>
        <v/>
      </c>
      <c r="L90" t="str">
        <f t="shared" si="233"/>
        <v/>
      </c>
      <c r="M90" t="str">
        <f t="shared" si="233"/>
        <v/>
      </c>
      <c r="N90" t="str">
        <f t="shared" si="234"/>
        <v/>
      </c>
      <c r="O90" t="str">
        <f t="shared" ref="O90:P90" si="316">IF($G90="","",IF($B90="SHO",TRIM(CONCATENATE(E90,E91,E92,E93,E94,E95,E96,E97,E98,E99,E100,E101,E102,E103,E104)),""))</f>
        <v/>
      </c>
      <c r="P90" t="str">
        <f t="shared" si="316"/>
        <v/>
      </c>
      <c r="Q90" t="str">
        <f t="shared" si="236"/>
        <v/>
      </c>
      <c r="R90" t="str">
        <f t="shared" si="236"/>
        <v/>
      </c>
      <c r="S90" t="str">
        <f t="shared" si="236"/>
        <v/>
      </c>
      <c r="T90" t="str">
        <f t="shared" ref="T90:V90" si="317">IF($G90="","",IF($B90="PAS",TRIM(CONCATENATE(D90,D91,D92,D93,D94,D95,D96,D97,D98,D99,D100,D101,D102,D103,D104)),""))</f>
        <v/>
      </c>
      <c r="U90" t="str">
        <f t="shared" si="317"/>
        <v/>
      </c>
      <c r="V90" t="str">
        <f t="shared" si="317"/>
        <v/>
      </c>
    </row>
    <row r="91" spans="1:22" hidden="1" x14ac:dyDescent="0.25">
      <c r="A91">
        <f t="shared" si="229"/>
        <v>6</v>
      </c>
      <c r="B91" t="str">
        <f>VLOOKUP(A91,Sheet1!A:Z,2,FALSE)</f>
        <v>PAS</v>
      </c>
      <c r="C91" t="s">
        <v>496</v>
      </c>
      <c r="D91" t="str">
        <f t="shared" ref="D91:F92" si="318">$C91</f>
        <v>&lt;/p&gt;&lt;/div&gt;&lt;/div&gt;&lt;/div&gt;&lt;/div&gt;&lt;/div&gt;</v>
      </c>
      <c r="E91" t="str">
        <f t="shared" si="318"/>
        <v>&lt;/p&gt;&lt;/div&gt;&lt;/div&gt;&lt;/div&gt;&lt;/div&gt;&lt;/div&gt;</v>
      </c>
      <c r="F91" t="str">
        <f t="shared" si="318"/>
        <v>&lt;/p&gt;&lt;/div&gt;&lt;/div&gt;&lt;/div&gt;&lt;/div&gt;&lt;/div&gt;</v>
      </c>
      <c r="G91" t="str">
        <f t="shared" si="230"/>
        <v/>
      </c>
      <c r="H91" t="str">
        <f t="shared" si="231"/>
        <v/>
      </c>
      <c r="I91" t="str">
        <f t="shared" ref="I91:J91" si="319">IF($G91="","",TRIM(CONCATENATE(E91,E92,E93,E94,E95,E96,E97,E98,E99,E100,E101,E102,E103,E104,E105)))</f>
        <v/>
      </c>
      <c r="J91" t="str">
        <f t="shared" si="319"/>
        <v/>
      </c>
      <c r="K91" t="str">
        <f t="shared" si="233"/>
        <v/>
      </c>
      <c r="L91" t="str">
        <f t="shared" si="233"/>
        <v/>
      </c>
      <c r="M91" t="str">
        <f t="shared" si="233"/>
        <v/>
      </c>
      <c r="N91" t="str">
        <f t="shared" si="234"/>
        <v/>
      </c>
      <c r="O91" t="str">
        <f t="shared" ref="O91:P91" si="320">IF($G91="","",IF($B91="SHO",TRIM(CONCATENATE(E91,E92,E93,E94,E95,E96,E97,E98,E99,E100,E101,E102,E103,E104,E105)),""))</f>
        <v/>
      </c>
      <c r="P91" t="str">
        <f t="shared" si="320"/>
        <v/>
      </c>
      <c r="Q91" t="str">
        <f t="shared" si="236"/>
        <v/>
      </c>
      <c r="R91" t="str">
        <f t="shared" si="236"/>
        <v/>
      </c>
      <c r="S91" t="str">
        <f t="shared" si="236"/>
        <v/>
      </c>
      <c r="T91" t="str">
        <f t="shared" ref="T91:V91" si="321">IF($G91="","",IF($B91="PAS",TRIM(CONCATENATE(D91,D92,D93,D94,D95,D96,D97,D98,D99,D100,D101,D102,D103,D104,D105)),""))</f>
        <v/>
      </c>
      <c r="U91" t="str">
        <f t="shared" si="321"/>
        <v/>
      </c>
      <c r="V91" t="str">
        <f t="shared" si="321"/>
        <v/>
      </c>
    </row>
    <row r="92" spans="1:22" x14ac:dyDescent="0.25">
      <c r="A92">
        <f t="shared" si="229"/>
        <v>7</v>
      </c>
      <c r="B92" t="str">
        <f>VLOOKUP(A92,Sheet1!A:Z,2,FALSE)</f>
        <v>FNB</v>
      </c>
      <c r="C92" t="s">
        <v>489</v>
      </c>
      <c r="D92" t="str">
        <f t="shared" si="318"/>
        <v>&lt;div class="grid-detail-list"&gt;&lt;div class="item-container styled-text-wrapper"&gt;</v>
      </c>
      <c r="E92" t="str">
        <f t="shared" si="318"/>
        <v>&lt;div class="grid-detail-list"&gt;&lt;div class="item-container styled-text-wrapper"&gt;</v>
      </c>
      <c r="F92" t="str">
        <f t="shared" si="318"/>
        <v>&lt;div class="grid-detail-list"&gt;&lt;div class="item-container styled-text-wrapper"&gt;</v>
      </c>
      <c r="G92">
        <f t="shared" si="230"/>
        <v>7</v>
      </c>
      <c r="H92" t="str">
        <f t="shared" si="231"/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class="sub-title"&gt;好味一番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接受&lt;/p&gt;&lt;p&gt;日式定食&lt;/p&gt;&lt;/div&gt;&lt;/div&gt;&lt;/div&gt;&lt;/div&gt;&lt;/div&gt;</v>
      </c>
      <c r="I92" t="str">
        <f t="shared" ref="I92:J92" si="322">IF($G92="","",TRIM(CONCATENATE(E92,E93,E94,E95,E96,E97,E98,E99,E100,E101,E102,E103,E104,E105,E106)))</f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class="sub-title"&gt;好味一番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接受&lt;/p&gt;&lt;p&gt;日式定食&lt;/p&gt;&lt;/div&gt;&lt;/div&gt;&lt;/div&gt;&lt;/div&gt;&lt;/div&gt;</v>
      </c>
      <c r="J92" t="str">
        <f t="shared" si="322"/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class="sub-title"&gt;Oishii Ichiban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Y&lt;/p&gt;&lt;p&gt;Serving a variety of Japanese Combo Meals&lt;/p&gt;&lt;/div&gt;&lt;/div&gt;&lt;/div&gt;&lt;/div&gt;&lt;/div&gt;</v>
      </c>
      <c r="K92" t="str">
        <f t="shared" si="233"/>
        <v/>
      </c>
      <c r="L92" t="str">
        <f t="shared" si="233"/>
        <v/>
      </c>
      <c r="M92" t="str">
        <f t="shared" si="233"/>
        <v/>
      </c>
      <c r="N92" t="str">
        <f t="shared" si="234"/>
        <v/>
      </c>
      <c r="O92" t="str">
        <f t="shared" ref="O92:P92" si="323">IF($G92="","",IF($B92="SHO",TRIM(CONCATENATE(E92,E93,E94,E95,E96,E97,E98,E99,E100,E101,E102,E103,E104,E105,E106)),""))</f>
        <v/>
      </c>
      <c r="P92" t="str">
        <f t="shared" si="323"/>
        <v/>
      </c>
      <c r="Q92" t="str">
        <f t="shared" si="236"/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class="sub-title"&gt;好味一番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接受&lt;/p&gt;&lt;p&gt;日式定食&lt;/p&gt;&lt;/div&gt;&lt;/div&gt;&lt;/div&gt;&lt;/div&gt;&lt;/div&gt;</v>
      </c>
      <c r="R92" t="str">
        <f t="shared" si="236"/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class="sub-title"&gt;好味一番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接受&lt;/p&gt;&lt;p&gt;日式定食&lt;/p&gt;&lt;/div&gt;&lt;/div&gt;&lt;/div&gt;&lt;/div&gt;&lt;/div&gt;</v>
      </c>
      <c r="S92" t="str">
        <f t="shared" si="236"/>
        <v>&lt;div class="grid-detail-list"&gt;&lt;div class="item-container styled-text-wrapper"&gt;&lt;div class="image-container"&gt;&lt;img class="item-image" src="/res/media/app/shop/foodium-oishii-ichiban.jpg" alt=""&gt;&lt;/div&gt;&lt;div class="item-content-container"&gt;&lt;p class="sub-title"&gt;Oishii Ichiban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Y&lt;/p&gt;&lt;p&gt;Serving a variety of Japanese Combo Meals&lt;/p&gt;&lt;/div&gt;&lt;/div&gt;&lt;/div&gt;&lt;/div&gt;&lt;/div&gt;</v>
      </c>
      <c r="T92" t="str">
        <f t="shared" ref="T92:V92" si="324">IF($G92="","",IF($B92="PAS",TRIM(CONCATENATE(D92,D93,D94,D95,D96,D97,D98,D99,D100,D101,D102,D103,D104,D105,D106)),""))</f>
        <v/>
      </c>
      <c r="U92" t="str">
        <f t="shared" si="324"/>
        <v/>
      </c>
      <c r="V92" t="str">
        <f t="shared" si="324"/>
        <v/>
      </c>
    </row>
    <row r="93" spans="1:22" hidden="1" x14ac:dyDescent="0.25">
      <c r="A93">
        <f t="shared" si="229"/>
        <v>7</v>
      </c>
      <c r="B93" t="str">
        <f>VLOOKUP(A93,Sheet1!A:Z,2,FALSE)</f>
        <v>FNB</v>
      </c>
      <c r="C93" t="s">
        <v>419</v>
      </c>
      <c r="D93" t="str">
        <f>CONCATENATE($C93,VLOOKUP($A93,Sheet1!$A:$AC,6,FALSE),""" alt=""""&gt;")</f>
        <v>&lt;div class="image-container"&gt;&lt;img class="item-image" src="/res/media/app/shop/foodium-oishii-ichiban.jpg" alt=""&gt;</v>
      </c>
      <c r="E93" t="str">
        <f>CONCATENATE($C93,VLOOKUP($A93,Sheet1!$A:$AC,6,FALSE),""" alt=""""&gt;")</f>
        <v>&lt;div class="image-container"&gt;&lt;img class="item-image" src="/res/media/app/shop/foodium-oishii-ichiban.jpg" alt=""&gt;</v>
      </c>
      <c r="F93" t="str">
        <f>CONCATENATE($C93,VLOOKUP($A93,Sheet1!$A:$AC,6,FALSE),""" alt=""""&gt;")</f>
        <v>&lt;div class="image-container"&gt;&lt;img class="item-image" src="/res/media/app/shop/foodium-oishii-ichiban.jpg" alt=""&gt;</v>
      </c>
      <c r="G93" t="str">
        <f t="shared" si="230"/>
        <v/>
      </c>
      <c r="H93" t="str">
        <f t="shared" si="231"/>
        <v/>
      </c>
      <c r="I93" t="str">
        <f t="shared" ref="I93:J93" si="325">IF($G93="","",TRIM(CONCATENATE(E93,E94,E95,E96,E97,E98,E99,E100,E101,E102,E103,E104,E105,E106,E107)))</f>
        <v/>
      </c>
      <c r="J93" t="str">
        <f t="shared" si="325"/>
        <v/>
      </c>
      <c r="K93" t="str">
        <f t="shared" si="233"/>
        <v/>
      </c>
      <c r="L93" t="str">
        <f t="shared" si="233"/>
        <v/>
      </c>
      <c r="M93" t="str">
        <f t="shared" si="233"/>
        <v/>
      </c>
      <c r="N93" t="str">
        <f t="shared" si="234"/>
        <v/>
      </c>
      <c r="O93" t="str">
        <f t="shared" ref="O93:P93" si="326">IF($G93="","",IF($B93="SHO",TRIM(CONCATENATE(E93,E94,E95,E96,E97,E98,E99,E100,E101,E102,E103,E104,E105,E106,E107)),""))</f>
        <v/>
      </c>
      <c r="P93" t="str">
        <f t="shared" si="326"/>
        <v/>
      </c>
      <c r="Q93" t="str">
        <f t="shared" si="236"/>
        <v/>
      </c>
      <c r="R93" t="str">
        <f t="shared" si="236"/>
        <v/>
      </c>
      <c r="S93" t="str">
        <f t="shared" si="236"/>
        <v/>
      </c>
      <c r="T93" t="str">
        <f t="shared" ref="T93:V93" si="327">IF($G93="","",IF($B93="PAS",TRIM(CONCATENATE(D93,D94,D95,D96,D97,D98,D99,D100,D101,D102,D103,D104,D105,D106,D107)),""))</f>
        <v/>
      </c>
      <c r="U93" t="str">
        <f t="shared" si="327"/>
        <v/>
      </c>
      <c r="V93" t="str">
        <f t="shared" si="327"/>
        <v/>
      </c>
    </row>
    <row r="94" spans="1:22" hidden="1" x14ac:dyDescent="0.25">
      <c r="A94">
        <f t="shared" si="229"/>
        <v>7</v>
      </c>
      <c r="B94" t="str">
        <f>VLOOKUP(A94,Sheet1!A:Z,2,FALSE)</f>
        <v>FNB</v>
      </c>
      <c r="C94" t="s">
        <v>490</v>
      </c>
      <c r="D94" t="str">
        <f t="shared" ref="D94:F94" si="328">$C94</f>
        <v>&lt;/div&gt;&lt;div class="item-content-container"&gt;</v>
      </c>
      <c r="E94" t="str">
        <f t="shared" si="328"/>
        <v>&lt;/div&gt;&lt;div class="item-content-container"&gt;</v>
      </c>
      <c r="F94" t="str">
        <f t="shared" si="328"/>
        <v>&lt;/div&gt;&lt;div class="item-content-container"&gt;</v>
      </c>
      <c r="G94" t="str">
        <f t="shared" si="230"/>
        <v/>
      </c>
      <c r="H94" t="str">
        <f t="shared" si="231"/>
        <v/>
      </c>
      <c r="I94" t="str">
        <f t="shared" ref="I94:J94" si="329">IF($G94="","",TRIM(CONCATENATE(E94,E95,E96,E97,E98,E99,E100,E101,E102,E103,E104,E105,E106,E107,E108)))</f>
        <v/>
      </c>
      <c r="J94" t="str">
        <f t="shared" si="329"/>
        <v/>
      </c>
      <c r="K94" t="str">
        <f t="shared" si="233"/>
        <v/>
      </c>
      <c r="L94" t="str">
        <f t="shared" si="233"/>
        <v/>
      </c>
      <c r="M94" t="str">
        <f t="shared" si="233"/>
        <v/>
      </c>
      <c r="N94" t="str">
        <f t="shared" si="234"/>
        <v/>
      </c>
      <c r="O94" t="str">
        <f t="shared" ref="O94:P94" si="330">IF($G94="","",IF($B94="SHO",TRIM(CONCATENATE(E94,E95,E96,E97,E98,E99,E100,E101,E102,E103,E104,E105,E106,E107,E108)),""))</f>
        <v/>
      </c>
      <c r="P94" t="str">
        <f t="shared" si="330"/>
        <v/>
      </c>
      <c r="Q94" t="str">
        <f t="shared" si="236"/>
        <v/>
      </c>
      <c r="R94" t="str">
        <f t="shared" si="236"/>
        <v/>
      </c>
      <c r="S94" t="str">
        <f t="shared" si="236"/>
        <v/>
      </c>
      <c r="T94" t="str">
        <f t="shared" ref="T94:V94" si="331">IF($G94="","",IF($B94="PAS",TRIM(CONCATENATE(D94,D95,D96,D97,D98,D99,D100,D101,D102,D103,D104,D105,D106,D107,D108)),""))</f>
        <v/>
      </c>
      <c r="U94" t="str">
        <f t="shared" si="331"/>
        <v/>
      </c>
      <c r="V94" t="str">
        <f t="shared" si="331"/>
        <v/>
      </c>
    </row>
    <row r="95" spans="1:22" hidden="1" x14ac:dyDescent="0.25">
      <c r="A95">
        <f t="shared" si="229"/>
        <v>7</v>
      </c>
      <c r="B95" t="str">
        <f>VLOOKUP(A95,Sheet1!A:Z,2,FALSE)</f>
        <v>FNB</v>
      </c>
      <c r="C95" t="s">
        <v>413</v>
      </c>
      <c r="D95" t="str">
        <f>CONCATENATE($C95,VLOOKUP($A95,Sheet1!$A:$AC,15,FALSE))</f>
        <v>&lt;p class="sub-title"&gt;好味一番 (堂前食坊)</v>
      </c>
      <c r="E95" t="str">
        <f>CONCATENATE($C95,VLOOKUP($A95,Sheet1!$A:$AC,16,FALSE))</f>
        <v>&lt;p class="sub-title"&gt;好味一番 (堂前食坊)</v>
      </c>
      <c r="F95" t="str">
        <f>CONCATENATE($C95,VLOOKUP($A95,Sheet1!$A:$AC,14,FALSE))</f>
        <v>&lt;p class="sub-title"&gt;Oishii Ichiban (FOODIUM)</v>
      </c>
      <c r="G95" t="str">
        <f t="shared" si="230"/>
        <v/>
      </c>
      <c r="H95" t="str">
        <f t="shared" si="231"/>
        <v/>
      </c>
      <c r="I95" t="str">
        <f t="shared" ref="I95:J95" si="332">IF($G95="","",TRIM(CONCATENATE(E95,E96,E97,E98,E99,E100,E101,E102,E103,E104,E105,E106,E107,E108,E109)))</f>
        <v/>
      </c>
      <c r="J95" t="str">
        <f t="shared" si="332"/>
        <v/>
      </c>
      <c r="K95" t="str">
        <f t="shared" si="233"/>
        <v/>
      </c>
      <c r="L95" t="str">
        <f t="shared" si="233"/>
        <v/>
      </c>
      <c r="M95" t="str">
        <f t="shared" si="233"/>
        <v/>
      </c>
      <c r="N95" t="str">
        <f t="shared" si="234"/>
        <v/>
      </c>
      <c r="O95" t="str">
        <f t="shared" ref="O95:P95" si="333">IF($G95="","",IF($B95="SHO",TRIM(CONCATENATE(E95,E96,E97,E98,E99,E100,E101,E102,E103,E104,E105,E106,E107,E108,E109)),""))</f>
        <v/>
      </c>
      <c r="P95" t="str">
        <f t="shared" si="333"/>
        <v/>
      </c>
      <c r="Q95" t="str">
        <f t="shared" si="236"/>
        <v/>
      </c>
      <c r="R95" t="str">
        <f t="shared" si="236"/>
        <v/>
      </c>
      <c r="S95" t="str">
        <f t="shared" si="236"/>
        <v/>
      </c>
      <c r="T95" t="str">
        <f t="shared" ref="T95:V95" si="334">IF($G95="","",IF($B95="PAS",TRIM(CONCATENATE(D95,D96,D97,D98,D99,D100,D101,D102,D103,D104,D105,D106,D107,D108,D109)),""))</f>
        <v/>
      </c>
      <c r="U95" t="str">
        <f t="shared" si="334"/>
        <v/>
      </c>
      <c r="V95" t="str">
        <f t="shared" si="334"/>
        <v/>
      </c>
    </row>
    <row r="96" spans="1:22" hidden="1" x14ac:dyDescent="0.25">
      <c r="A96">
        <f t="shared" si="229"/>
        <v>7</v>
      </c>
      <c r="B96" t="str">
        <f>VLOOKUP(A96,Sheet1!A:Z,2,FALSE)</f>
        <v>FNB</v>
      </c>
      <c r="C96" t="s">
        <v>491</v>
      </c>
      <c r="D96" t="str">
        <f t="shared" ref="D96:F96" si="335">$C96</f>
        <v>&lt;/p&gt;&lt;div class="item-content"&gt;</v>
      </c>
      <c r="E96" t="str">
        <f t="shared" si="335"/>
        <v>&lt;/p&gt;&lt;div class="item-content"&gt;</v>
      </c>
      <c r="F96" t="str">
        <f t="shared" si="335"/>
        <v>&lt;/p&gt;&lt;div class="item-content"&gt;</v>
      </c>
      <c r="G96" t="str">
        <f t="shared" si="230"/>
        <v/>
      </c>
      <c r="H96" t="str">
        <f t="shared" si="231"/>
        <v/>
      </c>
      <c r="I96" t="str">
        <f t="shared" ref="I96:J96" si="336">IF($G96="","",TRIM(CONCATENATE(E96,E97,E98,E99,E100,E101,E102,E103,E104,E105,E106,E107,E108,E109,E110)))</f>
        <v/>
      </c>
      <c r="J96" t="str">
        <f t="shared" si="336"/>
        <v/>
      </c>
      <c r="K96" t="str">
        <f t="shared" si="233"/>
        <v/>
      </c>
      <c r="L96" t="str">
        <f t="shared" si="233"/>
        <v/>
      </c>
      <c r="M96" t="str">
        <f t="shared" si="233"/>
        <v/>
      </c>
      <c r="N96" t="str">
        <f t="shared" si="234"/>
        <v/>
      </c>
      <c r="O96" t="str">
        <f t="shared" ref="O96:P96" si="337">IF($G96="","",IF($B96="SHO",TRIM(CONCATENATE(E96,E97,E98,E99,E100,E101,E102,E103,E104,E105,E106,E107,E108,E109,E110)),""))</f>
        <v/>
      </c>
      <c r="P96" t="str">
        <f t="shared" si="337"/>
        <v/>
      </c>
      <c r="Q96" t="str">
        <f t="shared" si="236"/>
        <v/>
      </c>
      <c r="R96" t="str">
        <f t="shared" si="236"/>
        <v/>
      </c>
      <c r="S96" t="str">
        <f t="shared" si="236"/>
        <v/>
      </c>
      <c r="T96" t="str">
        <f t="shared" ref="T96:V96" si="338">IF($G96="","",IF($B96="PAS",TRIM(CONCATENATE(D96,D97,D98,D99,D100,D101,D102,D103,D104,D105,D106,D107,D108,D109,D110)),""))</f>
        <v/>
      </c>
      <c r="U96" t="str">
        <f t="shared" si="338"/>
        <v/>
      </c>
      <c r="V96" t="str">
        <f t="shared" si="338"/>
        <v/>
      </c>
    </row>
    <row r="97" spans="1:22" hidden="1" x14ac:dyDescent="0.25">
      <c r="A97">
        <f t="shared" si="229"/>
        <v>7</v>
      </c>
      <c r="B97" t="str">
        <f>VLOOKUP(A97,Sheet1!A:Z,2,FALSE)</f>
        <v>FNB</v>
      </c>
      <c r="C97" t="s">
        <v>414</v>
      </c>
      <c r="D97" t="str">
        <f>CONCATENATE($C97,VLOOKUP($A97,Sheet1!$A:$AC,4,FALSE))</f>
        <v>&lt;div class="item-label"&gt;美食薈萃</v>
      </c>
      <c r="E97" t="str">
        <f>CONCATENATE($C97,VLOOKUP($A97,Sheet1!$A:$AC,5,FALSE))</f>
        <v>&lt;div class="item-label"&gt;美食荟萃</v>
      </c>
      <c r="F97" t="str">
        <f>CONCATENATE($C97,VLOOKUP($A97,Sheet1!$A:$AC,3,FALSE))</f>
        <v>&lt;div class="item-label"&gt;Food &amp; Beverage</v>
      </c>
      <c r="G97" t="str">
        <f t="shared" si="230"/>
        <v/>
      </c>
      <c r="H97" t="str">
        <f t="shared" si="231"/>
        <v/>
      </c>
      <c r="I97" t="str">
        <f t="shared" ref="I97:J97" si="339">IF($G97="","",TRIM(CONCATENATE(E97,E98,E99,E100,E101,E102,E103,E104,E105,E106,E107,E108,E109,E110,E111)))</f>
        <v/>
      </c>
      <c r="J97" t="str">
        <f t="shared" si="339"/>
        <v/>
      </c>
      <c r="K97" t="str">
        <f t="shared" si="233"/>
        <v/>
      </c>
      <c r="L97" t="str">
        <f t="shared" si="233"/>
        <v/>
      </c>
      <c r="M97" t="str">
        <f t="shared" si="233"/>
        <v/>
      </c>
      <c r="N97" t="str">
        <f t="shared" si="234"/>
        <v/>
      </c>
      <c r="O97" t="str">
        <f t="shared" ref="O97:P97" si="340">IF($G97="","",IF($B97="SHO",TRIM(CONCATENATE(E97,E98,E99,E100,E101,E102,E103,E104,E105,E106,E107,E108,E109,E110,E111)),""))</f>
        <v/>
      </c>
      <c r="P97" t="str">
        <f t="shared" si="340"/>
        <v/>
      </c>
      <c r="Q97" t="str">
        <f t="shared" si="236"/>
        <v/>
      </c>
      <c r="R97" t="str">
        <f t="shared" si="236"/>
        <v/>
      </c>
      <c r="S97" t="str">
        <f t="shared" si="236"/>
        <v/>
      </c>
      <c r="T97" t="str">
        <f t="shared" ref="T97:V97" si="341">IF($G97="","",IF($B97="PAS",TRIM(CONCATENATE(D97,D98,D99,D100,D101,D102,D103,D104,D105,D106,D107,D108,D109,D110,D111)),""))</f>
        <v/>
      </c>
      <c r="U97" t="str">
        <f t="shared" si="341"/>
        <v/>
      </c>
      <c r="V97" t="str">
        <f t="shared" si="341"/>
        <v/>
      </c>
    </row>
    <row r="98" spans="1:22" hidden="1" x14ac:dyDescent="0.25">
      <c r="A98">
        <f t="shared" si="229"/>
        <v>7</v>
      </c>
      <c r="B98" t="str">
        <f>VLOOKUP(A98,Sheet1!A:Z,2,FALSE)</f>
        <v>FNB</v>
      </c>
      <c r="C98" t="s">
        <v>492</v>
      </c>
      <c r="D98" t="str">
        <f t="shared" ref="D98:F98" si="342">$C98</f>
        <v>&lt;/div&gt;&lt;div class="content-row clearfix"&gt;&lt;span class="item-icon icon-s icon-inline ico-shop"&gt;&lt;/span&gt;</v>
      </c>
      <c r="E98" t="str">
        <f t="shared" si="342"/>
        <v>&lt;/div&gt;&lt;div class="content-row clearfix"&gt;&lt;span class="item-icon icon-s icon-inline ico-shop"&gt;&lt;/span&gt;</v>
      </c>
      <c r="F98" t="str">
        <f t="shared" si="342"/>
        <v>&lt;/div&gt;&lt;div class="content-row clearfix"&gt;&lt;span class="item-icon icon-s icon-inline ico-shop"&gt;&lt;/span&gt;</v>
      </c>
      <c r="G98" t="str">
        <f t="shared" si="230"/>
        <v/>
      </c>
      <c r="H98" t="str">
        <f t="shared" si="231"/>
        <v/>
      </c>
      <c r="I98" t="str">
        <f t="shared" ref="I98:J98" si="343">IF($G98="","",TRIM(CONCATENATE(E98,E99,E100,E101,E102,E103,E104,E105,E106,E107,E108,E109,E110,E111,E112)))</f>
        <v/>
      </c>
      <c r="J98" t="str">
        <f t="shared" si="343"/>
        <v/>
      </c>
      <c r="K98" t="str">
        <f t="shared" si="233"/>
        <v/>
      </c>
      <c r="L98" t="str">
        <f t="shared" si="233"/>
        <v/>
      </c>
      <c r="M98" t="str">
        <f t="shared" si="233"/>
        <v/>
      </c>
      <c r="N98" t="str">
        <f t="shared" si="234"/>
        <v/>
      </c>
      <c r="O98" t="str">
        <f t="shared" ref="O98:P98" si="344">IF($G98="","",IF($B98="SHO",TRIM(CONCATENATE(E98,E99,E100,E101,E102,E103,E104,E105,E106,E107,E108,E109,E110,E111,E112)),""))</f>
        <v/>
      </c>
      <c r="P98" t="str">
        <f t="shared" si="344"/>
        <v/>
      </c>
      <c r="Q98" t="str">
        <f t="shared" si="236"/>
        <v/>
      </c>
      <c r="R98" t="str">
        <f t="shared" si="236"/>
        <v/>
      </c>
      <c r="S98" t="str">
        <f t="shared" si="236"/>
        <v/>
      </c>
      <c r="T98" t="str">
        <f t="shared" ref="T98:V98" si="345">IF($G98="","",IF($B98="PAS",TRIM(CONCATENATE(D98,D99,D100,D101,D102,D103,D104,D105,D106,D107,D108,D109,D110,D111,D112)),""))</f>
        <v/>
      </c>
      <c r="U98" t="str">
        <f t="shared" si="345"/>
        <v/>
      </c>
      <c r="V98" t="str">
        <f t="shared" si="345"/>
        <v/>
      </c>
    </row>
    <row r="99" spans="1:22" hidden="1" x14ac:dyDescent="0.25">
      <c r="A99">
        <f t="shared" si="229"/>
        <v>7</v>
      </c>
      <c r="B99" t="str">
        <f>VLOOKUP(A99,Sheet1!A:Z,2,FALSE)</f>
        <v>FNB</v>
      </c>
      <c r="C99" t="s">
        <v>415</v>
      </c>
      <c r="D99" t="str">
        <f>CONCATENATE($C99,VLOOKUP($A99,Sheet1!$A:$AC,11,FALSE))</f>
        <v>&lt;p class="info"&gt;B2 , WEK B2-10 (近抵港大堂 A 出口)</v>
      </c>
      <c r="E99" t="str">
        <f>CONCATENATE($C99,VLOOKUP($A99,Sheet1!$A:$AC,12,FALSE))</f>
        <v>&lt;p class="info"&gt;B2 , WEK B2-10 (近抵港大堂 A 出口)</v>
      </c>
      <c r="F99" t="str">
        <f>CONCATENATE($C99,VLOOKUP($A99,Sheet1!$A:$AC,10,FALSE))</f>
        <v>&lt;p class="info"&gt;B2 , WEK B2-10 (Near Arrival Concourse, Exit A)</v>
      </c>
      <c r="G99" t="str">
        <f t="shared" si="230"/>
        <v/>
      </c>
      <c r="H99" t="str">
        <f t="shared" si="231"/>
        <v/>
      </c>
      <c r="I99" t="str">
        <f t="shared" ref="I99:J99" si="346">IF($G99="","",TRIM(CONCATENATE(E99,E100,E101,E102,E103,E104,E105,E106,E107,E108,E109,E110,E111,E112,E113)))</f>
        <v/>
      </c>
      <c r="J99" t="str">
        <f t="shared" si="346"/>
        <v/>
      </c>
      <c r="K99" t="str">
        <f t="shared" si="233"/>
        <v/>
      </c>
      <c r="L99" t="str">
        <f t="shared" si="233"/>
        <v/>
      </c>
      <c r="M99" t="str">
        <f t="shared" si="233"/>
        <v/>
      </c>
      <c r="N99" t="str">
        <f t="shared" si="234"/>
        <v/>
      </c>
      <c r="O99" t="str">
        <f t="shared" ref="O99:P99" si="347">IF($G99="","",IF($B99="SHO",TRIM(CONCATENATE(E99,E100,E101,E102,E103,E104,E105,E106,E107,E108,E109,E110,E111,E112,E113)),""))</f>
        <v/>
      </c>
      <c r="P99" t="str">
        <f t="shared" si="347"/>
        <v/>
      </c>
      <c r="Q99" t="str">
        <f t="shared" si="236"/>
        <v/>
      </c>
      <c r="R99" t="str">
        <f t="shared" si="236"/>
        <v/>
      </c>
      <c r="S99" t="str">
        <f t="shared" si="236"/>
        <v/>
      </c>
      <c r="T99" t="str">
        <f t="shared" ref="T99:V99" si="348">IF($G99="","",IF($B99="PAS",TRIM(CONCATENATE(D99,D100,D101,D102,D103,D104,D105,D106,D107,D108,D109,D110,D111,D112,D113)),""))</f>
        <v/>
      </c>
      <c r="U99" t="str">
        <f t="shared" si="348"/>
        <v/>
      </c>
      <c r="V99" t="str">
        <f t="shared" si="348"/>
        <v/>
      </c>
    </row>
    <row r="100" spans="1:22" hidden="1" x14ac:dyDescent="0.25">
      <c r="A100">
        <f t="shared" si="229"/>
        <v>7</v>
      </c>
      <c r="B100" t="str">
        <f>VLOOKUP(A100,Sheet1!A:Z,2,FALSE)</f>
        <v>FNB</v>
      </c>
      <c r="C100" t="s">
        <v>493</v>
      </c>
      <c r="D100" t="str">
        <f t="shared" ref="D100:F100" si="349">$C100</f>
        <v>&lt;/p&gt;&lt;/div&gt;&lt;div class="content-row clearfix"&gt;&lt;span class="item-icon icon-s icon-inline ico-opening-hour"&gt;&lt;/span&gt;</v>
      </c>
      <c r="E100" t="str">
        <f t="shared" si="349"/>
        <v>&lt;/p&gt;&lt;/div&gt;&lt;div class="content-row clearfix"&gt;&lt;span class="item-icon icon-s icon-inline ico-opening-hour"&gt;&lt;/span&gt;</v>
      </c>
      <c r="F100" t="str">
        <f t="shared" si="349"/>
        <v>&lt;/p&gt;&lt;/div&gt;&lt;div class="content-row clearfix"&gt;&lt;span class="item-icon icon-s icon-inline ico-opening-hour"&gt;&lt;/span&gt;</v>
      </c>
      <c r="G100" t="str">
        <f t="shared" si="230"/>
        <v/>
      </c>
      <c r="H100" t="str">
        <f t="shared" si="231"/>
        <v/>
      </c>
      <c r="I100" t="str">
        <f t="shared" ref="I100:J100" si="350">IF($G100="","",TRIM(CONCATENATE(E100,E101,E102,E103,E104,E105,E106,E107,E108,E109,E110,E111,E112,E113,E114)))</f>
        <v/>
      </c>
      <c r="J100" t="str">
        <f t="shared" si="350"/>
        <v/>
      </c>
      <c r="K100" t="str">
        <f t="shared" si="233"/>
        <v/>
      </c>
      <c r="L100" t="str">
        <f t="shared" si="233"/>
        <v/>
      </c>
      <c r="M100" t="str">
        <f t="shared" si="233"/>
        <v/>
      </c>
      <c r="N100" t="str">
        <f t="shared" si="234"/>
        <v/>
      </c>
      <c r="O100" t="str">
        <f t="shared" ref="O100:P100" si="351">IF($G100="","",IF($B100="SHO",TRIM(CONCATENATE(E100,E101,E102,E103,E104,E105,E106,E107,E108,E109,E110,E111,E112,E113,E114)),""))</f>
        <v/>
      </c>
      <c r="P100" t="str">
        <f t="shared" si="351"/>
        <v/>
      </c>
      <c r="Q100" t="str">
        <f t="shared" si="236"/>
        <v/>
      </c>
      <c r="R100" t="str">
        <f t="shared" si="236"/>
        <v/>
      </c>
      <c r="S100" t="str">
        <f t="shared" si="236"/>
        <v/>
      </c>
      <c r="T100" t="str">
        <f t="shared" ref="T100:V100" si="352">IF($G100="","",IF($B100="PAS",TRIM(CONCATENATE(D100,D101,D102,D103,D104,D105,D106,D107,D108,D109,D110,D111,D112,D113,D114)),""))</f>
        <v/>
      </c>
      <c r="U100" t="str">
        <f t="shared" si="352"/>
        <v/>
      </c>
      <c r="V100" t="str">
        <f t="shared" si="352"/>
        <v/>
      </c>
    </row>
    <row r="101" spans="1:22" hidden="1" x14ac:dyDescent="0.25">
      <c r="A101">
        <f t="shared" si="229"/>
        <v>7</v>
      </c>
      <c r="B101" t="str">
        <f>VLOOKUP(A101,Sheet1!A:Z,2,FALSE)</f>
        <v>FNB</v>
      </c>
      <c r="C101" t="s">
        <v>415</v>
      </c>
      <c r="D101" s="2" t="str">
        <f>CONCATENATE($C101,IFERROR(SUBSTITUTE(VLOOKUP($A101,Sheet1!$A:$AC,22,FALSE),CHAR(10),"&lt;br&gt;"),VLOOKUP($A101,Sheet1!$A:$AC,22,FALSE)))</f>
        <v>&lt;p class="info"&gt;06:00-22:30</v>
      </c>
      <c r="E101" s="2" t="str">
        <f>CONCATENATE($C101,IFERROR(SUBSTITUTE(VLOOKUP($A101,Sheet1!$A:$AC,23,FALSE),CHAR(10),"&lt;br&gt;"),VLOOKUP($A101,Sheet1!$A:$AC,23,FALSE)))</f>
        <v>&lt;p class="info"&gt;06:00-22:30</v>
      </c>
      <c r="F101" s="2" t="str">
        <f>CONCATENATE($C101,IFERROR(SUBSTITUTE(VLOOKUP($A101,Sheet1!$A:$AC,21,FALSE),CHAR(10),"&lt;br&gt;"),VLOOKUP($A101,Sheet1!$A:$AC,21,FALSE)))</f>
        <v>&lt;p class="info"&gt;06:00-22:30</v>
      </c>
      <c r="G101" t="str">
        <f t="shared" si="230"/>
        <v/>
      </c>
      <c r="H101" t="str">
        <f t="shared" si="231"/>
        <v/>
      </c>
      <c r="I101" t="str">
        <f t="shared" ref="I101:J101" si="353">IF($G101="","",TRIM(CONCATENATE(E101,E102,E103,E104,E105,E106,E107,E108,E109,E110,E111,E112,E113,E114,E115)))</f>
        <v/>
      </c>
      <c r="J101" t="str">
        <f t="shared" si="353"/>
        <v/>
      </c>
      <c r="K101" t="str">
        <f t="shared" si="233"/>
        <v/>
      </c>
      <c r="L101" t="str">
        <f t="shared" si="233"/>
        <v/>
      </c>
      <c r="M101" t="str">
        <f t="shared" si="233"/>
        <v/>
      </c>
      <c r="N101" t="str">
        <f t="shared" si="234"/>
        <v/>
      </c>
      <c r="O101" t="str">
        <f t="shared" ref="O101:P101" si="354">IF($G101="","",IF($B101="SHO",TRIM(CONCATENATE(E101,E102,E103,E104,E105,E106,E107,E108,E109,E110,E111,E112,E113,E114,E115)),""))</f>
        <v/>
      </c>
      <c r="P101" t="str">
        <f t="shared" si="354"/>
        <v/>
      </c>
      <c r="Q101" t="str">
        <f t="shared" si="236"/>
        <v/>
      </c>
      <c r="R101" t="str">
        <f t="shared" si="236"/>
        <v/>
      </c>
      <c r="S101" t="str">
        <f t="shared" si="236"/>
        <v/>
      </c>
      <c r="T101" t="str">
        <f t="shared" ref="T101:V101" si="355">IF($G101="","",IF($B101="PAS",TRIM(CONCATENATE(D101,D102,D103,D104,D105,D106,D107,D108,D109,D110,D111,D112,D113,D114,D115)),""))</f>
        <v/>
      </c>
      <c r="U101" t="str">
        <f t="shared" si="355"/>
        <v/>
      </c>
      <c r="V101" t="str">
        <f t="shared" si="355"/>
        <v/>
      </c>
    </row>
    <row r="102" spans="1:22" hidden="1" x14ac:dyDescent="0.25">
      <c r="A102">
        <f t="shared" si="229"/>
        <v>7</v>
      </c>
      <c r="B102" t="str">
        <f>VLOOKUP(A102,Sheet1!A:Z,2,FALSE)</f>
        <v>FNB</v>
      </c>
      <c r="C102" t="s">
        <v>495</v>
      </c>
      <c r="D102" t="str">
        <f t="shared" ref="D102:F102" si="356">$C102</f>
        <v>&lt;/p&gt;&lt;/div&gt;&lt;div class="content-row clearfix"&gt;&lt;span class="item-icon icon-s icon-inline ico-tel-no"&gt;&lt;/span&gt;</v>
      </c>
      <c r="E102" t="str">
        <f t="shared" si="356"/>
        <v>&lt;/p&gt;&lt;/div&gt;&lt;div class="content-row clearfix"&gt;&lt;span class="item-icon icon-s icon-inline ico-tel-no"&gt;&lt;/span&gt;</v>
      </c>
      <c r="F102" t="str">
        <f t="shared" si="356"/>
        <v>&lt;/p&gt;&lt;/div&gt;&lt;div class="content-row clearfix"&gt;&lt;span class="item-icon icon-s icon-inline ico-tel-no"&gt;&lt;/span&gt;</v>
      </c>
      <c r="G102" t="str">
        <f t="shared" si="230"/>
        <v/>
      </c>
      <c r="H102" t="str">
        <f t="shared" si="231"/>
        <v/>
      </c>
      <c r="I102" t="str">
        <f t="shared" ref="I102:J102" si="357">IF($G102="","",TRIM(CONCATENATE(E102,E103,E104,E105,E106,E107,E108,E109,E110,E111,E112,E113,E114,E115,E116)))</f>
        <v/>
      </c>
      <c r="J102" t="str">
        <f t="shared" si="357"/>
        <v/>
      </c>
      <c r="K102" t="str">
        <f t="shared" si="233"/>
        <v/>
      </c>
      <c r="L102" t="str">
        <f t="shared" si="233"/>
        <v/>
      </c>
      <c r="M102" t="str">
        <f t="shared" si="233"/>
        <v/>
      </c>
      <c r="N102" t="str">
        <f t="shared" si="234"/>
        <v/>
      </c>
      <c r="O102" t="str">
        <f t="shared" ref="O102:P102" si="358">IF($G102="","",IF($B102="SHO",TRIM(CONCATENATE(E102,E103,E104,E105,E106,E107,E108,E109,E110,E111,E112,E113,E114,E115,E116)),""))</f>
        <v/>
      </c>
      <c r="P102" t="str">
        <f t="shared" si="358"/>
        <v/>
      </c>
      <c r="Q102" t="str">
        <f t="shared" si="236"/>
        <v/>
      </c>
      <c r="R102" t="str">
        <f t="shared" si="236"/>
        <v/>
      </c>
      <c r="S102" t="str">
        <f t="shared" si="236"/>
        <v/>
      </c>
      <c r="T102" t="str">
        <f t="shared" ref="T102:V102" si="359">IF($G102="","",IF($B102="PAS",TRIM(CONCATENATE(D102,D103,D104,D105,D106,D107,D108,D109,D110,D111,D112,D113,D114,D115,D116)),""))</f>
        <v/>
      </c>
      <c r="U102" t="str">
        <f t="shared" si="359"/>
        <v/>
      </c>
      <c r="V102" t="str">
        <f t="shared" si="359"/>
        <v/>
      </c>
    </row>
    <row r="103" spans="1:22" hidden="1" x14ac:dyDescent="0.25">
      <c r="A103">
        <f t="shared" si="229"/>
        <v>7</v>
      </c>
      <c r="B103" t="str">
        <f>VLOOKUP(A103,Sheet1!A:Z,2,FALSE)</f>
        <v>FNB</v>
      </c>
      <c r="C103" t="s">
        <v>415</v>
      </c>
      <c r="D103" t="str">
        <f>CONCATENATE($C103,VLOOKUP($A103,Sheet1!$A:$ACZ,17,FALSE))</f>
        <v>&lt;p class="info"&gt;2668-2873</v>
      </c>
      <c r="E103" t="str">
        <f>CONCATENATE($C103,VLOOKUP($A103,Sheet1!$A:$AC,17,FALSE))</f>
        <v>&lt;p class="info"&gt;2668-2873</v>
      </c>
      <c r="F103" t="str">
        <f>CONCATENATE($C103,VLOOKUP($A103,Sheet1!$A:$AC,17,FALSE))</f>
        <v>&lt;p class="info"&gt;2668-2873</v>
      </c>
      <c r="G103" t="str">
        <f t="shared" si="230"/>
        <v/>
      </c>
      <c r="H103" t="str">
        <f t="shared" si="231"/>
        <v/>
      </c>
      <c r="I103" t="str">
        <f t="shared" ref="I103:J103" si="360">IF($G103="","",TRIM(CONCATENATE(E103,E104,E105,E106,E107,E108,E109,E110,E111,E112,E113,E114,E115,E116,E117)))</f>
        <v/>
      </c>
      <c r="J103" t="str">
        <f t="shared" si="360"/>
        <v/>
      </c>
      <c r="K103" t="str">
        <f t="shared" si="233"/>
        <v/>
      </c>
      <c r="L103" t="str">
        <f t="shared" si="233"/>
        <v/>
      </c>
      <c r="M103" t="str">
        <f t="shared" si="233"/>
        <v/>
      </c>
      <c r="N103" t="str">
        <f t="shared" si="234"/>
        <v/>
      </c>
      <c r="O103" t="str">
        <f t="shared" ref="O103:P103" si="361">IF($G103="","",IF($B103="SHO",TRIM(CONCATENATE(E103,E104,E105,E106,E107,E108,E109,E110,E111,E112,E113,E114,E115,E116,E117)),""))</f>
        <v/>
      </c>
      <c r="P103" t="str">
        <f t="shared" si="361"/>
        <v/>
      </c>
      <c r="Q103" t="str">
        <f t="shared" si="236"/>
        <v/>
      </c>
      <c r="R103" t="str">
        <f t="shared" si="236"/>
        <v/>
      </c>
      <c r="S103" t="str">
        <f t="shared" si="236"/>
        <v/>
      </c>
      <c r="T103" t="str">
        <f t="shared" ref="T103:V103" si="362">IF($G103="","",IF($B103="PAS",TRIM(CONCATENATE(D103,D104,D105,D106,D107,D108,D109,D110,D111,D112,D113,D114,D115,D116,D117)),""))</f>
        <v/>
      </c>
      <c r="U103" t="str">
        <f t="shared" si="362"/>
        <v/>
      </c>
      <c r="V103" t="str">
        <f t="shared" si="362"/>
        <v/>
      </c>
    </row>
    <row r="104" spans="1:22" hidden="1" x14ac:dyDescent="0.25">
      <c r="A104">
        <f t="shared" si="229"/>
        <v>7</v>
      </c>
      <c r="B104" t="str">
        <f>VLOOKUP(A104,Sheet1!A:Z,2,FALSE)</f>
        <v>FNB</v>
      </c>
      <c r="C104" t="s">
        <v>494</v>
      </c>
      <c r="D104" t="str">
        <f t="shared" ref="D104:F104" si="363">$C104</f>
        <v>&lt;/p&gt;&lt;/div&gt;&lt;div class="content-row clearfix"&gt;</v>
      </c>
      <c r="E104" t="str">
        <f t="shared" si="363"/>
        <v>&lt;/p&gt;&lt;/div&gt;&lt;div class="content-row clearfix"&gt;</v>
      </c>
      <c r="F104" t="str">
        <f t="shared" si="363"/>
        <v>&lt;/p&gt;&lt;/div&gt;&lt;div class="content-row clearfix"&gt;</v>
      </c>
      <c r="G104" t="str">
        <f t="shared" si="230"/>
        <v/>
      </c>
      <c r="H104" t="str">
        <f t="shared" si="231"/>
        <v/>
      </c>
      <c r="I104" t="str">
        <f t="shared" ref="I104:J104" si="364">IF($G104="","",TRIM(CONCATENATE(E104,E105,E106,E107,E108,E109,E110,E111,E112,E113,E114,E115,E116,E117,E118)))</f>
        <v/>
      </c>
      <c r="J104" t="str">
        <f t="shared" si="364"/>
        <v/>
      </c>
      <c r="K104" t="str">
        <f t="shared" si="233"/>
        <v/>
      </c>
      <c r="L104" t="str">
        <f t="shared" si="233"/>
        <v/>
      </c>
      <c r="M104" t="str">
        <f t="shared" si="233"/>
        <v/>
      </c>
      <c r="N104" t="str">
        <f t="shared" si="234"/>
        <v/>
      </c>
      <c r="O104" t="str">
        <f t="shared" ref="O104:P104" si="365">IF($G104="","",IF($B104="SHO",TRIM(CONCATENATE(E104,E105,E106,E107,E108,E109,E110,E111,E112,E113,E114,E115,E116,E117,E118)),""))</f>
        <v/>
      </c>
      <c r="P104" t="str">
        <f t="shared" si="365"/>
        <v/>
      </c>
      <c r="Q104" t="str">
        <f t="shared" si="236"/>
        <v/>
      </c>
      <c r="R104" t="str">
        <f t="shared" si="236"/>
        <v/>
      </c>
      <c r="S104" t="str">
        <f t="shared" si="236"/>
        <v/>
      </c>
      <c r="T104" t="str">
        <f t="shared" ref="T104:V104" si="366">IF($G104="","",IF($B104="PAS",TRIM(CONCATENATE(D104,D105,D106,D107,D108,D109,D110,D111,D112,D113,D114,D115,D116,D117,D118)),""))</f>
        <v/>
      </c>
      <c r="U104" t="str">
        <f t="shared" si="366"/>
        <v/>
      </c>
      <c r="V104" t="str">
        <f t="shared" si="366"/>
        <v/>
      </c>
    </row>
    <row r="105" spans="1:22" hidden="1" x14ac:dyDescent="0.25">
      <c r="A105">
        <f t="shared" si="229"/>
        <v>7</v>
      </c>
      <c r="B105" t="str">
        <f>VLOOKUP(A105,Sheet1!A:Z,2,FALSE)</f>
        <v>FNB</v>
      </c>
      <c r="C105" t="s">
        <v>416</v>
      </c>
      <c r="D105" t="str">
        <f>CONCATENATE($C105,Sheet1!$AB$2,": ",VLOOKUP($A105,Sheet1!$A:$AC,28,FALSE),IF(VLOOKUP($A105,Sheet1!$A:$AC,25,FALSE)="","","&lt;/p&gt;&lt;p&gt;"),VLOOKUP($A105,Sheet1!$A:$AC,25,FALSE))</f>
        <v>&lt;p&gt;接受現金券: 接受&lt;/p&gt;&lt;p&gt;日式定食</v>
      </c>
      <c r="E105" t="str">
        <f>CONCATENATE($C105,Sheet1!$AC$2,": ",VLOOKUP($A105,Sheet1!$A:$AC,29,FALSE),IF(VLOOKUP($A105,Sheet1!$A:$AC,26,FALSE)="","","&lt;/p&gt;&lt;p&gt;"),VLOOKUP($A105,Sheet1!$A:$AC,26,FALSE))</f>
        <v>&lt;p&gt;接受现金券: 接受&lt;/p&gt;&lt;p&gt;日式定食</v>
      </c>
      <c r="F105" t="str">
        <f>CONCATENATE($C105,Sheet1!$AA$2,": ",VLOOKUP($A105,Sheet1!$A:$AC,27,FALSE),IF(VLOOKUP($A105,Sheet1!$A:$AC,24,FALSE)="","","&lt;/p&gt;&lt;p&gt;"),VLOOKUP($A105,Sheet1!$A:$AC,24,FALSE))</f>
        <v>&lt;p&gt;Accept Cash Coupon: Y&lt;/p&gt;&lt;p&gt;Serving a variety of  Japanese Combo Meals</v>
      </c>
      <c r="G105" t="str">
        <f t="shared" si="230"/>
        <v/>
      </c>
      <c r="H105" t="str">
        <f t="shared" si="231"/>
        <v/>
      </c>
      <c r="I105" t="str">
        <f t="shared" ref="I105:J105" si="367">IF($G105="","",TRIM(CONCATENATE(E105,E106,E107,E108,E109,E110,E111,E112,E113,E114,E115,E116,E117,E118,E119)))</f>
        <v/>
      </c>
      <c r="J105" t="str">
        <f t="shared" si="367"/>
        <v/>
      </c>
      <c r="K105" t="str">
        <f t="shared" si="233"/>
        <v/>
      </c>
      <c r="L105" t="str">
        <f t="shared" si="233"/>
        <v/>
      </c>
      <c r="M105" t="str">
        <f t="shared" si="233"/>
        <v/>
      </c>
      <c r="N105" t="str">
        <f t="shared" si="234"/>
        <v/>
      </c>
      <c r="O105" t="str">
        <f t="shared" ref="O105:P105" si="368">IF($G105="","",IF($B105="SHO",TRIM(CONCATENATE(E105,E106,E107,E108,E109,E110,E111,E112,E113,E114,E115,E116,E117,E118,E119)),""))</f>
        <v/>
      </c>
      <c r="P105" t="str">
        <f t="shared" si="368"/>
        <v/>
      </c>
      <c r="Q105" t="str">
        <f t="shared" si="236"/>
        <v/>
      </c>
      <c r="R105" t="str">
        <f t="shared" si="236"/>
        <v/>
      </c>
      <c r="S105" t="str">
        <f t="shared" si="236"/>
        <v/>
      </c>
      <c r="T105" t="str">
        <f t="shared" ref="T105:V105" si="369">IF($G105="","",IF($B105="PAS",TRIM(CONCATENATE(D105,D106,D107,D108,D109,D110,D111,D112,D113,D114,D115,D116,D117,D118,D119)),""))</f>
        <v/>
      </c>
      <c r="U105" t="str">
        <f t="shared" si="369"/>
        <v/>
      </c>
      <c r="V105" t="str">
        <f t="shared" si="369"/>
        <v/>
      </c>
    </row>
    <row r="106" spans="1:22" hidden="1" x14ac:dyDescent="0.25">
      <c r="A106">
        <f t="shared" si="229"/>
        <v>7</v>
      </c>
      <c r="B106" t="str">
        <f>VLOOKUP(A106,Sheet1!A:Z,2,FALSE)</f>
        <v>FNB</v>
      </c>
      <c r="C106" t="s">
        <v>496</v>
      </c>
      <c r="D106" t="str">
        <f t="shared" ref="D106:F107" si="370">$C106</f>
        <v>&lt;/p&gt;&lt;/div&gt;&lt;/div&gt;&lt;/div&gt;&lt;/div&gt;&lt;/div&gt;</v>
      </c>
      <c r="E106" t="str">
        <f t="shared" si="370"/>
        <v>&lt;/p&gt;&lt;/div&gt;&lt;/div&gt;&lt;/div&gt;&lt;/div&gt;&lt;/div&gt;</v>
      </c>
      <c r="F106" t="str">
        <f t="shared" si="370"/>
        <v>&lt;/p&gt;&lt;/div&gt;&lt;/div&gt;&lt;/div&gt;&lt;/div&gt;&lt;/div&gt;</v>
      </c>
      <c r="G106" t="str">
        <f t="shared" si="230"/>
        <v/>
      </c>
      <c r="H106" t="str">
        <f t="shared" si="231"/>
        <v/>
      </c>
      <c r="I106" t="str">
        <f t="shared" ref="I106:J106" si="371">IF($G106="","",TRIM(CONCATENATE(E106,E107,E108,E109,E110,E111,E112,E113,E114,E115,E116,E117,E118,E119,E120)))</f>
        <v/>
      </c>
      <c r="J106" t="str">
        <f t="shared" si="371"/>
        <v/>
      </c>
      <c r="K106" t="str">
        <f t="shared" si="233"/>
        <v/>
      </c>
      <c r="L106" t="str">
        <f t="shared" si="233"/>
        <v/>
      </c>
      <c r="M106" t="str">
        <f t="shared" si="233"/>
        <v/>
      </c>
      <c r="N106" t="str">
        <f t="shared" si="234"/>
        <v/>
      </c>
      <c r="O106" t="str">
        <f t="shared" ref="O106:P106" si="372">IF($G106="","",IF($B106="SHO",TRIM(CONCATENATE(E106,E107,E108,E109,E110,E111,E112,E113,E114,E115,E116,E117,E118,E119,E120)),""))</f>
        <v/>
      </c>
      <c r="P106" t="str">
        <f t="shared" si="372"/>
        <v/>
      </c>
      <c r="Q106" t="str">
        <f t="shared" si="236"/>
        <v/>
      </c>
      <c r="R106" t="str">
        <f t="shared" si="236"/>
        <v/>
      </c>
      <c r="S106" t="str">
        <f t="shared" si="236"/>
        <v/>
      </c>
      <c r="T106" t="str">
        <f t="shared" ref="T106:V106" si="373">IF($G106="","",IF($B106="PAS",TRIM(CONCATENATE(D106,D107,D108,D109,D110,D111,D112,D113,D114,D115,D116,D117,D118,D119,D120)),""))</f>
        <v/>
      </c>
      <c r="U106" t="str">
        <f t="shared" si="373"/>
        <v/>
      </c>
      <c r="V106" t="str">
        <f t="shared" si="373"/>
        <v/>
      </c>
    </row>
    <row r="107" spans="1:22" x14ac:dyDescent="0.25">
      <c r="A107">
        <f t="shared" si="229"/>
        <v>8</v>
      </c>
      <c r="B107" t="str">
        <f>VLOOKUP(A107,Sheet1!A:Z,2,FALSE)</f>
        <v>FNB</v>
      </c>
      <c r="C107" t="s">
        <v>489</v>
      </c>
      <c r="D107" t="str">
        <f t="shared" si="370"/>
        <v>&lt;div class="grid-detail-list"&gt;&lt;div class="item-container styled-text-wrapper"&gt;</v>
      </c>
      <c r="E107" t="str">
        <f t="shared" si="370"/>
        <v>&lt;div class="grid-detail-list"&gt;&lt;div class="item-container styled-text-wrapper"&gt;</v>
      </c>
      <c r="F107" t="str">
        <f t="shared" si="370"/>
        <v>&lt;div class="grid-detail-list"&gt;&lt;div class="item-container styled-text-wrapper"&gt;</v>
      </c>
      <c r="G107">
        <f t="shared" si="230"/>
        <v>8</v>
      </c>
      <c r="H107" t="str">
        <f t="shared" si="231"/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class="sub-title"&gt;粵粵小廚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接受&lt;/p&gt;&lt;p&gt;燒味是香港的招牌菜。 您可以在粤粤小厨把燒味配上白飯、麵或米粉來享用這份地道美味。&lt;/p&gt;&lt;/div&gt;&lt;/div&gt;&lt;/div&gt;&lt;/div&gt;&lt;/div&gt;</v>
      </c>
      <c r="I107" t="str">
        <f t="shared" ref="I107:J107" si="374">IF($G107="","",TRIM(CONCATENATE(E107,E108,E109,E110,E111,E112,E113,E114,E115,E116,E117,E118,E119,E120,E121)))</f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class="sub-title"&gt;粤粤小厨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接受&lt;/p&gt;&lt;p&gt;烧味是香港的招牌菜。您可以在粤粤小厨把烧味配上白饭、面或米粉来享用这份地道美味。&lt;/p&gt;&lt;/div&gt;&lt;/div&gt;&lt;/div&gt;&lt;/div&gt;&lt;/div&gt;</v>
      </c>
      <c r="J107" t="str">
        <f t="shared" si="374"/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class="sub-title"&gt;Canton Canton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Y&lt;/p&gt;&lt;p&gt;Siu mei is a signature cuisine in Hong Kong. You can pair your roasted meat with rice, noodles or rice noodles at Canton Canton.&lt;/p&gt;&lt;/div&gt;&lt;/div&gt;&lt;/div&gt;&lt;/div&gt;&lt;/div&gt;</v>
      </c>
      <c r="K107" t="str">
        <f t="shared" si="233"/>
        <v/>
      </c>
      <c r="L107" t="str">
        <f t="shared" si="233"/>
        <v/>
      </c>
      <c r="M107" t="str">
        <f t="shared" si="233"/>
        <v/>
      </c>
      <c r="N107" t="str">
        <f t="shared" si="234"/>
        <v/>
      </c>
      <c r="O107" t="str">
        <f t="shared" ref="O107:P107" si="375">IF($G107="","",IF($B107="SHO",TRIM(CONCATENATE(E107,E108,E109,E110,E111,E112,E113,E114,E115,E116,E117,E118,E119,E120,E121)),""))</f>
        <v/>
      </c>
      <c r="P107" t="str">
        <f t="shared" si="375"/>
        <v/>
      </c>
      <c r="Q107" t="str">
        <f t="shared" si="236"/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class="sub-title"&gt;粵粵小廚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接受&lt;/p&gt;&lt;p&gt;燒味是香港的招牌菜。 您可以在粤粤小厨把燒味配上白飯、麵或米粉來享用這份地道美味。&lt;/p&gt;&lt;/div&gt;&lt;/div&gt;&lt;/div&gt;&lt;/div&gt;&lt;/div&gt;</v>
      </c>
      <c r="R107" t="str">
        <f t="shared" si="236"/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class="sub-title"&gt;粤粤小厨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接受&lt;/p&gt;&lt;p&gt;烧味是香港的招牌菜。您可以在粤粤小厨把烧味配上白饭、面或米粉来享用这份地道美味。&lt;/p&gt;&lt;/div&gt;&lt;/div&gt;&lt;/div&gt;&lt;/div&gt;&lt;/div&gt;</v>
      </c>
      <c r="S107" t="str">
        <f t="shared" si="236"/>
        <v>&lt;div class="grid-detail-list"&gt;&lt;div class="item-container styled-text-wrapper"&gt;&lt;div class="image-container"&gt;&lt;img class="item-image" src="/res/media/app/shop/foodium-canton-canton.png" alt=""&gt;&lt;/div&gt;&lt;div class="item-content-container"&gt;&lt;p class="sub-title"&gt;Canton Canton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Y&lt;/p&gt;&lt;p&gt;Siu mei is a signature cuisine in Hong Kong. You can pair your roasted meat with rice, noodles or rice noodles at Canton Canton.&lt;/p&gt;&lt;/div&gt;&lt;/div&gt;&lt;/div&gt;&lt;/div&gt;&lt;/div&gt;</v>
      </c>
      <c r="T107" t="str">
        <f t="shared" ref="T107:V107" si="376">IF($G107="","",IF($B107="PAS",TRIM(CONCATENATE(D107,D108,D109,D110,D111,D112,D113,D114,D115,D116,D117,D118,D119,D120,D121)),""))</f>
        <v/>
      </c>
      <c r="U107" t="str">
        <f t="shared" si="376"/>
        <v/>
      </c>
      <c r="V107" t="str">
        <f t="shared" si="376"/>
        <v/>
      </c>
    </row>
    <row r="108" spans="1:22" hidden="1" x14ac:dyDescent="0.25">
      <c r="A108">
        <f t="shared" si="229"/>
        <v>8</v>
      </c>
      <c r="B108" t="str">
        <f>VLOOKUP(A108,Sheet1!A:Z,2,FALSE)</f>
        <v>FNB</v>
      </c>
      <c r="C108" t="s">
        <v>419</v>
      </c>
      <c r="D108" t="str">
        <f>CONCATENATE($C108,VLOOKUP($A108,Sheet1!$A:$AC,6,FALSE),""" alt=""""&gt;")</f>
        <v>&lt;div class="image-container"&gt;&lt;img class="item-image" src="/res/media/app/shop/foodium-canton-canton.png" alt=""&gt;</v>
      </c>
      <c r="E108" t="str">
        <f>CONCATENATE($C108,VLOOKUP($A108,Sheet1!$A:$AC,6,FALSE),""" alt=""""&gt;")</f>
        <v>&lt;div class="image-container"&gt;&lt;img class="item-image" src="/res/media/app/shop/foodium-canton-canton.png" alt=""&gt;</v>
      </c>
      <c r="F108" t="str">
        <f>CONCATENATE($C108,VLOOKUP($A108,Sheet1!$A:$AC,6,FALSE),""" alt=""""&gt;")</f>
        <v>&lt;div class="image-container"&gt;&lt;img class="item-image" src="/res/media/app/shop/foodium-canton-canton.png" alt=""&gt;</v>
      </c>
      <c r="G108" t="str">
        <f t="shared" si="230"/>
        <v/>
      </c>
      <c r="H108" t="str">
        <f t="shared" si="231"/>
        <v/>
      </c>
      <c r="I108" t="str">
        <f t="shared" ref="I108:J108" si="377">IF($G108="","",TRIM(CONCATENATE(E108,E109,E110,E111,E112,E113,E114,E115,E116,E117,E118,E119,E120,E121,E122)))</f>
        <v/>
      </c>
      <c r="J108" t="str">
        <f t="shared" si="377"/>
        <v/>
      </c>
      <c r="K108" t="str">
        <f t="shared" si="233"/>
        <v/>
      </c>
      <c r="L108" t="str">
        <f t="shared" si="233"/>
        <v/>
      </c>
      <c r="M108" t="str">
        <f t="shared" si="233"/>
        <v/>
      </c>
      <c r="N108" t="str">
        <f t="shared" si="234"/>
        <v/>
      </c>
      <c r="O108" t="str">
        <f t="shared" ref="O108:P108" si="378">IF($G108="","",IF($B108="SHO",TRIM(CONCATENATE(E108,E109,E110,E111,E112,E113,E114,E115,E116,E117,E118,E119,E120,E121,E122)),""))</f>
        <v/>
      </c>
      <c r="P108" t="str">
        <f t="shared" si="378"/>
        <v/>
      </c>
      <c r="Q108" t="str">
        <f t="shared" si="236"/>
        <v/>
      </c>
      <c r="R108" t="str">
        <f t="shared" si="236"/>
        <v/>
      </c>
      <c r="S108" t="str">
        <f t="shared" si="236"/>
        <v/>
      </c>
      <c r="T108" t="str">
        <f t="shared" ref="T108:V108" si="379">IF($G108="","",IF($B108="PAS",TRIM(CONCATENATE(D108,D109,D110,D111,D112,D113,D114,D115,D116,D117,D118,D119,D120,D121,D122)),""))</f>
        <v/>
      </c>
      <c r="U108" t="str">
        <f t="shared" si="379"/>
        <v/>
      </c>
      <c r="V108" t="str">
        <f t="shared" si="379"/>
        <v/>
      </c>
    </row>
    <row r="109" spans="1:22" hidden="1" x14ac:dyDescent="0.25">
      <c r="A109">
        <f t="shared" si="229"/>
        <v>8</v>
      </c>
      <c r="B109" t="str">
        <f>VLOOKUP(A109,Sheet1!A:Z,2,FALSE)</f>
        <v>FNB</v>
      </c>
      <c r="C109" t="s">
        <v>490</v>
      </c>
      <c r="D109" t="str">
        <f t="shared" ref="D109:F109" si="380">$C109</f>
        <v>&lt;/div&gt;&lt;div class="item-content-container"&gt;</v>
      </c>
      <c r="E109" t="str">
        <f t="shared" si="380"/>
        <v>&lt;/div&gt;&lt;div class="item-content-container"&gt;</v>
      </c>
      <c r="F109" t="str">
        <f t="shared" si="380"/>
        <v>&lt;/div&gt;&lt;div class="item-content-container"&gt;</v>
      </c>
      <c r="G109" t="str">
        <f t="shared" si="230"/>
        <v/>
      </c>
      <c r="H109" t="str">
        <f t="shared" si="231"/>
        <v/>
      </c>
      <c r="I109" t="str">
        <f t="shared" ref="I109:J109" si="381">IF($G109="","",TRIM(CONCATENATE(E109,E110,E111,E112,E113,E114,E115,E116,E117,E118,E119,E120,E121,E122,E123)))</f>
        <v/>
      </c>
      <c r="J109" t="str">
        <f t="shared" si="381"/>
        <v/>
      </c>
      <c r="K109" t="str">
        <f t="shared" si="233"/>
        <v/>
      </c>
      <c r="L109" t="str">
        <f t="shared" si="233"/>
        <v/>
      </c>
      <c r="M109" t="str">
        <f t="shared" si="233"/>
        <v/>
      </c>
      <c r="N109" t="str">
        <f t="shared" si="234"/>
        <v/>
      </c>
      <c r="O109" t="str">
        <f t="shared" ref="O109:P109" si="382">IF($G109="","",IF($B109="SHO",TRIM(CONCATENATE(E109,E110,E111,E112,E113,E114,E115,E116,E117,E118,E119,E120,E121,E122,E123)),""))</f>
        <v/>
      </c>
      <c r="P109" t="str">
        <f t="shared" si="382"/>
        <v/>
      </c>
      <c r="Q109" t="str">
        <f t="shared" si="236"/>
        <v/>
      </c>
      <c r="R109" t="str">
        <f t="shared" si="236"/>
        <v/>
      </c>
      <c r="S109" t="str">
        <f t="shared" si="236"/>
        <v/>
      </c>
      <c r="T109" t="str">
        <f t="shared" ref="T109:V109" si="383">IF($G109="","",IF($B109="PAS",TRIM(CONCATENATE(D109,D110,D111,D112,D113,D114,D115,D116,D117,D118,D119,D120,D121,D122,D123)),""))</f>
        <v/>
      </c>
      <c r="U109" t="str">
        <f t="shared" si="383"/>
        <v/>
      </c>
      <c r="V109" t="str">
        <f t="shared" si="383"/>
        <v/>
      </c>
    </row>
    <row r="110" spans="1:22" hidden="1" x14ac:dyDescent="0.25">
      <c r="A110">
        <f t="shared" si="229"/>
        <v>8</v>
      </c>
      <c r="B110" t="str">
        <f>VLOOKUP(A110,Sheet1!A:Z,2,FALSE)</f>
        <v>FNB</v>
      </c>
      <c r="C110" t="s">
        <v>413</v>
      </c>
      <c r="D110" t="str">
        <f>CONCATENATE($C110,VLOOKUP($A110,Sheet1!$A:$AC,15,FALSE))</f>
        <v>&lt;p class="sub-title"&gt;粵粵小廚 (堂前食坊)</v>
      </c>
      <c r="E110" t="str">
        <f>CONCATENATE($C110,VLOOKUP($A110,Sheet1!$A:$AC,16,FALSE))</f>
        <v>&lt;p class="sub-title"&gt;粤粤小厨 (堂前食坊)</v>
      </c>
      <c r="F110" t="str">
        <f>CONCATENATE($C110,VLOOKUP($A110,Sheet1!$A:$AC,14,FALSE))</f>
        <v>&lt;p class="sub-title"&gt;Canton Canton (FOODIUM)</v>
      </c>
      <c r="G110" t="str">
        <f t="shared" si="230"/>
        <v/>
      </c>
      <c r="H110" t="str">
        <f t="shared" si="231"/>
        <v/>
      </c>
      <c r="I110" t="str">
        <f t="shared" ref="I110:J110" si="384">IF($G110="","",TRIM(CONCATENATE(E110,E111,E112,E113,E114,E115,E116,E117,E118,E119,E120,E121,E122,E123,E124)))</f>
        <v/>
      </c>
      <c r="J110" t="str">
        <f t="shared" si="384"/>
        <v/>
      </c>
      <c r="K110" t="str">
        <f t="shared" si="233"/>
        <v/>
      </c>
      <c r="L110" t="str">
        <f t="shared" si="233"/>
        <v/>
      </c>
      <c r="M110" t="str">
        <f t="shared" si="233"/>
        <v/>
      </c>
      <c r="N110" t="str">
        <f t="shared" si="234"/>
        <v/>
      </c>
      <c r="O110" t="str">
        <f t="shared" ref="O110:P110" si="385">IF($G110="","",IF($B110="SHO",TRIM(CONCATENATE(E110,E111,E112,E113,E114,E115,E116,E117,E118,E119,E120,E121,E122,E123,E124)),""))</f>
        <v/>
      </c>
      <c r="P110" t="str">
        <f t="shared" si="385"/>
        <v/>
      </c>
      <c r="Q110" t="str">
        <f t="shared" si="236"/>
        <v/>
      </c>
      <c r="R110" t="str">
        <f t="shared" si="236"/>
        <v/>
      </c>
      <c r="S110" t="str">
        <f t="shared" si="236"/>
        <v/>
      </c>
      <c r="T110" t="str">
        <f t="shared" ref="T110:V110" si="386">IF($G110="","",IF($B110="PAS",TRIM(CONCATENATE(D110,D111,D112,D113,D114,D115,D116,D117,D118,D119,D120,D121,D122,D123,D124)),""))</f>
        <v/>
      </c>
      <c r="U110" t="str">
        <f t="shared" si="386"/>
        <v/>
      </c>
      <c r="V110" t="str">
        <f t="shared" si="386"/>
        <v/>
      </c>
    </row>
    <row r="111" spans="1:22" hidden="1" x14ac:dyDescent="0.25">
      <c r="A111">
        <f t="shared" si="229"/>
        <v>8</v>
      </c>
      <c r="B111" t="str">
        <f>VLOOKUP(A111,Sheet1!A:Z,2,FALSE)</f>
        <v>FNB</v>
      </c>
      <c r="C111" t="s">
        <v>491</v>
      </c>
      <c r="D111" t="str">
        <f t="shared" ref="D111:F111" si="387">$C111</f>
        <v>&lt;/p&gt;&lt;div class="item-content"&gt;</v>
      </c>
      <c r="E111" t="str">
        <f t="shared" si="387"/>
        <v>&lt;/p&gt;&lt;div class="item-content"&gt;</v>
      </c>
      <c r="F111" t="str">
        <f t="shared" si="387"/>
        <v>&lt;/p&gt;&lt;div class="item-content"&gt;</v>
      </c>
      <c r="G111" t="str">
        <f t="shared" si="230"/>
        <v/>
      </c>
      <c r="H111" t="str">
        <f t="shared" si="231"/>
        <v/>
      </c>
      <c r="I111" t="str">
        <f t="shared" ref="I111:J111" si="388">IF($G111="","",TRIM(CONCATENATE(E111,E112,E113,E114,E115,E116,E117,E118,E119,E120,E121,E122,E123,E124,E125)))</f>
        <v/>
      </c>
      <c r="J111" t="str">
        <f t="shared" si="388"/>
        <v/>
      </c>
      <c r="K111" t="str">
        <f t="shared" si="233"/>
        <v/>
      </c>
      <c r="L111" t="str">
        <f t="shared" si="233"/>
        <v/>
      </c>
      <c r="M111" t="str">
        <f t="shared" si="233"/>
        <v/>
      </c>
      <c r="N111" t="str">
        <f t="shared" si="234"/>
        <v/>
      </c>
      <c r="O111" t="str">
        <f t="shared" ref="O111:P111" si="389">IF($G111="","",IF($B111="SHO",TRIM(CONCATENATE(E111,E112,E113,E114,E115,E116,E117,E118,E119,E120,E121,E122,E123,E124,E125)),""))</f>
        <v/>
      </c>
      <c r="P111" t="str">
        <f t="shared" si="389"/>
        <v/>
      </c>
      <c r="Q111" t="str">
        <f t="shared" si="236"/>
        <v/>
      </c>
      <c r="R111" t="str">
        <f t="shared" si="236"/>
        <v/>
      </c>
      <c r="S111" t="str">
        <f t="shared" si="236"/>
        <v/>
      </c>
      <c r="T111" t="str">
        <f t="shared" ref="T111:V111" si="390">IF($G111="","",IF($B111="PAS",TRIM(CONCATENATE(D111,D112,D113,D114,D115,D116,D117,D118,D119,D120,D121,D122,D123,D124,D125)),""))</f>
        <v/>
      </c>
      <c r="U111" t="str">
        <f t="shared" si="390"/>
        <v/>
      </c>
      <c r="V111" t="str">
        <f t="shared" si="390"/>
        <v/>
      </c>
    </row>
    <row r="112" spans="1:22" hidden="1" x14ac:dyDescent="0.25">
      <c r="A112">
        <f t="shared" si="229"/>
        <v>8</v>
      </c>
      <c r="B112" t="str">
        <f>VLOOKUP(A112,Sheet1!A:Z,2,FALSE)</f>
        <v>FNB</v>
      </c>
      <c r="C112" t="s">
        <v>414</v>
      </c>
      <c r="D112" t="str">
        <f>CONCATENATE($C112,VLOOKUP($A112,Sheet1!$A:$AC,4,FALSE))</f>
        <v>&lt;div class="item-label"&gt;美食薈萃</v>
      </c>
      <c r="E112" t="str">
        <f>CONCATENATE($C112,VLOOKUP($A112,Sheet1!$A:$AC,5,FALSE))</f>
        <v>&lt;div class="item-label"&gt;美食荟萃</v>
      </c>
      <c r="F112" t="str">
        <f>CONCATENATE($C112,VLOOKUP($A112,Sheet1!$A:$AC,3,FALSE))</f>
        <v>&lt;div class="item-label"&gt;Food &amp; Beverage</v>
      </c>
      <c r="G112" t="str">
        <f t="shared" si="230"/>
        <v/>
      </c>
      <c r="H112" t="str">
        <f t="shared" si="231"/>
        <v/>
      </c>
      <c r="I112" t="str">
        <f t="shared" ref="I112:J112" si="391">IF($G112="","",TRIM(CONCATENATE(E112,E113,E114,E115,E116,E117,E118,E119,E120,E121,E122,E123,E124,E125,E126)))</f>
        <v/>
      </c>
      <c r="J112" t="str">
        <f t="shared" si="391"/>
        <v/>
      </c>
      <c r="K112" t="str">
        <f t="shared" si="233"/>
        <v/>
      </c>
      <c r="L112" t="str">
        <f t="shared" si="233"/>
        <v/>
      </c>
      <c r="M112" t="str">
        <f t="shared" si="233"/>
        <v/>
      </c>
      <c r="N112" t="str">
        <f t="shared" si="234"/>
        <v/>
      </c>
      <c r="O112" t="str">
        <f t="shared" ref="O112:P112" si="392">IF($G112="","",IF($B112="SHO",TRIM(CONCATENATE(E112,E113,E114,E115,E116,E117,E118,E119,E120,E121,E122,E123,E124,E125,E126)),""))</f>
        <v/>
      </c>
      <c r="P112" t="str">
        <f t="shared" si="392"/>
        <v/>
      </c>
      <c r="Q112" t="str">
        <f t="shared" si="236"/>
        <v/>
      </c>
      <c r="R112" t="str">
        <f t="shared" si="236"/>
        <v/>
      </c>
      <c r="S112" t="str">
        <f t="shared" si="236"/>
        <v/>
      </c>
      <c r="T112" t="str">
        <f t="shared" ref="T112:V112" si="393">IF($G112="","",IF($B112="PAS",TRIM(CONCATENATE(D112,D113,D114,D115,D116,D117,D118,D119,D120,D121,D122,D123,D124,D125,D126)),""))</f>
        <v/>
      </c>
      <c r="U112" t="str">
        <f t="shared" si="393"/>
        <v/>
      </c>
      <c r="V112" t="str">
        <f t="shared" si="393"/>
        <v/>
      </c>
    </row>
    <row r="113" spans="1:22" hidden="1" x14ac:dyDescent="0.25">
      <c r="A113">
        <f t="shared" si="229"/>
        <v>8</v>
      </c>
      <c r="B113" t="str">
        <f>VLOOKUP(A113,Sheet1!A:Z,2,FALSE)</f>
        <v>FNB</v>
      </c>
      <c r="C113" t="s">
        <v>492</v>
      </c>
      <c r="D113" t="str">
        <f t="shared" ref="D113:F113" si="394">$C113</f>
        <v>&lt;/div&gt;&lt;div class="content-row clearfix"&gt;&lt;span class="item-icon icon-s icon-inline ico-shop"&gt;&lt;/span&gt;</v>
      </c>
      <c r="E113" t="str">
        <f t="shared" si="394"/>
        <v>&lt;/div&gt;&lt;div class="content-row clearfix"&gt;&lt;span class="item-icon icon-s icon-inline ico-shop"&gt;&lt;/span&gt;</v>
      </c>
      <c r="F113" t="str">
        <f t="shared" si="394"/>
        <v>&lt;/div&gt;&lt;div class="content-row clearfix"&gt;&lt;span class="item-icon icon-s icon-inline ico-shop"&gt;&lt;/span&gt;</v>
      </c>
      <c r="G113" t="str">
        <f t="shared" si="230"/>
        <v/>
      </c>
      <c r="H113" t="str">
        <f t="shared" si="231"/>
        <v/>
      </c>
      <c r="I113" t="str">
        <f t="shared" ref="I113:J113" si="395">IF($G113="","",TRIM(CONCATENATE(E113,E114,E115,E116,E117,E118,E119,E120,E121,E122,E123,E124,E125,E126,E127)))</f>
        <v/>
      </c>
      <c r="J113" t="str">
        <f t="shared" si="395"/>
        <v/>
      </c>
      <c r="K113" t="str">
        <f t="shared" si="233"/>
        <v/>
      </c>
      <c r="L113" t="str">
        <f t="shared" si="233"/>
        <v/>
      </c>
      <c r="M113" t="str">
        <f t="shared" si="233"/>
        <v/>
      </c>
      <c r="N113" t="str">
        <f t="shared" si="234"/>
        <v/>
      </c>
      <c r="O113" t="str">
        <f t="shared" ref="O113:P113" si="396">IF($G113="","",IF($B113="SHO",TRIM(CONCATENATE(E113,E114,E115,E116,E117,E118,E119,E120,E121,E122,E123,E124,E125,E126,E127)),""))</f>
        <v/>
      </c>
      <c r="P113" t="str">
        <f t="shared" si="396"/>
        <v/>
      </c>
      <c r="Q113" t="str">
        <f t="shared" si="236"/>
        <v/>
      </c>
      <c r="R113" t="str">
        <f t="shared" si="236"/>
        <v/>
      </c>
      <c r="S113" t="str">
        <f t="shared" si="236"/>
        <v/>
      </c>
      <c r="T113" t="str">
        <f t="shared" ref="T113:V113" si="397">IF($G113="","",IF($B113="PAS",TRIM(CONCATENATE(D113,D114,D115,D116,D117,D118,D119,D120,D121,D122,D123,D124,D125,D126,D127)),""))</f>
        <v/>
      </c>
      <c r="U113" t="str">
        <f t="shared" si="397"/>
        <v/>
      </c>
      <c r="V113" t="str">
        <f t="shared" si="397"/>
        <v/>
      </c>
    </row>
    <row r="114" spans="1:22" hidden="1" x14ac:dyDescent="0.25">
      <c r="A114">
        <f t="shared" si="229"/>
        <v>8</v>
      </c>
      <c r="B114" t="str">
        <f>VLOOKUP(A114,Sheet1!A:Z,2,FALSE)</f>
        <v>FNB</v>
      </c>
      <c r="C114" t="s">
        <v>415</v>
      </c>
      <c r="D114" t="str">
        <f>CONCATENATE($C114,VLOOKUP($A114,Sheet1!$A:$AC,11,FALSE))</f>
        <v>&lt;p class="info"&gt;B2 , WEK B2-10 (近抵港大堂 A 出口)</v>
      </c>
      <c r="E114" t="str">
        <f>CONCATENATE($C114,VLOOKUP($A114,Sheet1!$A:$AC,12,FALSE))</f>
        <v>&lt;p class="info"&gt;B2 , WEK B2-10 (近抵港大堂 A 出口)</v>
      </c>
      <c r="F114" t="str">
        <f>CONCATENATE($C114,VLOOKUP($A114,Sheet1!$A:$AC,10,FALSE))</f>
        <v>&lt;p class="info"&gt;B2 , WEK B2-10 (Near Arrival Concourse, Exit A)</v>
      </c>
      <c r="G114" t="str">
        <f t="shared" si="230"/>
        <v/>
      </c>
      <c r="H114" t="str">
        <f t="shared" si="231"/>
        <v/>
      </c>
      <c r="I114" t="str">
        <f t="shared" ref="I114:J114" si="398">IF($G114="","",TRIM(CONCATENATE(E114,E115,E116,E117,E118,E119,E120,E121,E122,E123,E124,E125,E126,E127,E128)))</f>
        <v/>
      </c>
      <c r="J114" t="str">
        <f t="shared" si="398"/>
        <v/>
      </c>
      <c r="K114" t="str">
        <f t="shared" si="233"/>
        <v/>
      </c>
      <c r="L114" t="str">
        <f t="shared" si="233"/>
        <v/>
      </c>
      <c r="M114" t="str">
        <f t="shared" si="233"/>
        <v/>
      </c>
      <c r="N114" t="str">
        <f t="shared" si="234"/>
        <v/>
      </c>
      <c r="O114" t="str">
        <f t="shared" ref="O114:P114" si="399">IF($G114="","",IF($B114="SHO",TRIM(CONCATENATE(E114,E115,E116,E117,E118,E119,E120,E121,E122,E123,E124,E125,E126,E127,E128)),""))</f>
        <v/>
      </c>
      <c r="P114" t="str">
        <f t="shared" si="399"/>
        <v/>
      </c>
      <c r="Q114" t="str">
        <f t="shared" si="236"/>
        <v/>
      </c>
      <c r="R114" t="str">
        <f t="shared" si="236"/>
        <v/>
      </c>
      <c r="S114" t="str">
        <f t="shared" si="236"/>
        <v/>
      </c>
      <c r="T114" t="str">
        <f t="shared" ref="T114:V114" si="400">IF($G114="","",IF($B114="PAS",TRIM(CONCATENATE(D114,D115,D116,D117,D118,D119,D120,D121,D122,D123,D124,D125,D126,D127,D128)),""))</f>
        <v/>
      </c>
      <c r="U114" t="str">
        <f t="shared" si="400"/>
        <v/>
      </c>
      <c r="V114" t="str">
        <f t="shared" si="400"/>
        <v/>
      </c>
    </row>
    <row r="115" spans="1:22" hidden="1" x14ac:dyDescent="0.25">
      <c r="A115">
        <f t="shared" si="229"/>
        <v>8</v>
      </c>
      <c r="B115" t="str">
        <f>VLOOKUP(A115,Sheet1!A:Z,2,FALSE)</f>
        <v>FNB</v>
      </c>
      <c r="C115" t="s">
        <v>493</v>
      </c>
      <c r="D115" t="str">
        <f t="shared" ref="D115:F115" si="401">$C115</f>
        <v>&lt;/p&gt;&lt;/div&gt;&lt;div class="content-row clearfix"&gt;&lt;span class="item-icon icon-s icon-inline ico-opening-hour"&gt;&lt;/span&gt;</v>
      </c>
      <c r="E115" t="str">
        <f t="shared" si="401"/>
        <v>&lt;/p&gt;&lt;/div&gt;&lt;div class="content-row clearfix"&gt;&lt;span class="item-icon icon-s icon-inline ico-opening-hour"&gt;&lt;/span&gt;</v>
      </c>
      <c r="F115" t="str">
        <f t="shared" si="401"/>
        <v>&lt;/p&gt;&lt;/div&gt;&lt;div class="content-row clearfix"&gt;&lt;span class="item-icon icon-s icon-inline ico-opening-hour"&gt;&lt;/span&gt;</v>
      </c>
      <c r="G115" t="str">
        <f t="shared" si="230"/>
        <v/>
      </c>
      <c r="H115" t="str">
        <f t="shared" si="231"/>
        <v/>
      </c>
      <c r="I115" t="str">
        <f t="shared" ref="I115:J115" si="402">IF($G115="","",TRIM(CONCATENATE(E115,E116,E117,E118,E119,E120,E121,E122,E123,E124,E125,E126,E127,E128,E129)))</f>
        <v/>
      </c>
      <c r="J115" t="str">
        <f t="shared" si="402"/>
        <v/>
      </c>
      <c r="K115" t="str">
        <f t="shared" si="233"/>
        <v/>
      </c>
      <c r="L115" t="str">
        <f t="shared" si="233"/>
        <v/>
      </c>
      <c r="M115" t="str">
        <f t="shared" si="233"/>
        <v/>
      </c>
      <c r="N115" t="str">
        <f t="shared" si="234"/>
        <v/>
      </c>
      <c r="O115" t="str">
        <f t="shared" ref="O115:P115" si="403">IF($G115="","",IF($B115="SHO",TRIM(CONCATENATE(E115,E116,E117,E118,E119,E120,E121,E122,E123,E124,E125,E126,E127,E128,E129)),""))</f>
        <v/>
      </c>
      <c r="P115" t="str">
        <f t="shared" si="403"/>
        <v/>
      </c>
      <c r="Q115" t="str">
        <f t="shared" si="236"/>
        <v/>
      </c>
      <c r="R115" t="str">
        <f t="shared" si="236"/>
        <v/>
      </c>
      <c r="S115" t="str">
        <f t="shared" si="236"/>
        <v/>
      </c>
      <c r="T115" t="str">
        <f t="shared" ref="T115:V115" si="404">IF($G115="","",IF($B115="PAS",TRIM(CONCATENATE(D115,D116,D117,D118,D119,D120,D121,D122,D123,D124,D125,D126,D127,D128,D129)),""))</f>
        <v/>
      </c>
      <c r="U115" t="str">
        <f t="shared" si="404"/>
        <v/>
      </c>
      <c r="V115" t="str">
        <f t="shared" si="404"/>
        <v/>
      </c>
    </row>
    <row r="116" spans="1:22" hidden="1" x14ac:dyDescent="0.25">
      <c r="A116">
        <f t="shared" si="229"/>
        <v>8</v>
      </c>
      <c r="B116" t="str">
        <f>VLOOKUP(A116,Sheet1!A:Z,2,FALSE)</f>
        <v>FNB</v>
      </c>
      <c r="C116" t="s">
        <v>415</v>
      </c>
      <c r="D116" s="2" t="str">
        <f>CONCATENATE($C116,IFERROR(SUBSTITUTE(VLOOKUP($A116,Sheet1!$A:$AC,22,FALSE),CHAR(10),"&lt;br&gt;"),VLOOKUP($A116,Sheet1!$A:$AC,22,FALSE)))</f>
        <v>&lt;p class="info"&gt;06:00-22:30</v>
      </c>
      <c r="E116" s="2" t="str">
        <f>CONCATENATE($C116,IFERROR(SUBSTITUTE(VLOOKUP($A116,Sheet1!$A:$AC,23,FALSE),CHAR(10),"&lt;br&gt;"),VLOOKUP($A116,Sheet1!$A:$AC,23,FALSE)))</f>
        <v>&lt;p class="info"&gt;06:00-22:30</v>
      </c>
      <c r="F116" s="2" t="str">
        <f>CONCATENATE($C116,IFERROR(SUBSTITUTE(VLOOKUP($A116,Sheet1!$A:$AC,21,FALSE),CHAR(10),"&lt;br&gt;"),VLOOKUP($A116,Sheet1!$A:$AC,21,FALSE)))</f>
        <v>&lt;p class="info"&gt;06:00-22:30</v>
      </c>
      <c r="G116" t="str">
        <f t="shared" si="230"/>
        <v/>
      </c>
      <c r="H116" t="str">
        <f t="shared" si="231"/>
        <v/>
      </c>
      <c r="I116" t="str">
        <f t="shared" ref="I116:J116" si="405">IF($G116="","",TRIM(CONCATENATE(E116,E117,E118,E119,E120,E121,E122,E123,E124,E125,E126,E127,E128,E129,E130)))</f>
        <v/>
      </c>
      <c r="J116" t="str">
        <f t="shared" si="405"/>
        <v/>
      </c>
      <c r="K116" t="str">
        <f t="shared" si="233"/>
        <v/>
      </c>
      <c r="L116" t="str">
        <f t="shared" si="233"/>
        <v/>
      </c>
      <c r="M116" t="str">
        <f t="shared" si="233"/>
        <v/>
      </c>
      <c r="N116" t="str">
        <f t="shared" si="234"/>
        <v/>
      </c>
      <c r="O116" t="str">
        <f t="shared" ref="O116:P116" si="406">IF($G116="","",IF($B116="SHO",TRIM(CONCATENATE(E116,E117,E118,E119,E120,E121,E122,E123,E124,E125,E126,E127,E128,E129,E130)),""))</f>
        <v/>
      </c>
      <c r="P116" t="str">
        <f t="shared" si="406"/>
        <v/>
      </c>
      <c r="Q116" t="str">
        <f t="shared" si="236"/>
        <v/>
      </c>
      <c r="R116" t="str">
        <f t="shared" si="236"/>
        <v/>
      </c>
      <c r="S116" t="str">
        <f t="shared" si="236"/>
        <v/>
      </c>
      <c r="T116" t="str">
        <f t="shared" ref="T116:V116" si="407">IF($G116="","",IF($B116="PAS",TRIM(CONCATENATE(D116,D117,D118,D119,D120,D121,D122,D123,D124,D125,D126,D127,D128,D129,D130)),""))</f>
        <v/>
      </c>
      <c r="U116" t="str">
        <f t="shared" si="407"/>
        <v/>
      </c>
      <c r="V116" t="str">
        <f t="shared" si="407"/>
        <v/>
      </c>
    </row>
    <row r="117" spans="1:22" hidden="1" x14ac:dyDescent="0.25">
      <c r="A117">
        <f t="shared" si="229"/>
        <v>8</v>
      </c>
      <c r="B117" t="str">
        <f>VLOOKUP(A117,Sheet1!A:Z,2,FALSE)</f>
        <v>FNB</v>
      </c>
      <c r="C117" t="s">
        <v>495</v>
      </c>
      <c r="D117" t="str">
        <f t="shared" ref="D117:F117" si="408">$C117</f>
        <v>&lt;/p&gt;&lt;/div&gt;&lt;div class="content-row clearfix"&gt;&lt;span class="item-icon icon-s icon-inline ico-tel-no"&gt;&lt;/span&gt;</v>
      </c>
      <c r="E117" t="str">
        <f t="shared" si="408"/>
        <v>&lt;/p&gt;&lt;/div&gt;&lt;div class="content-row clearfix"&gt;&lt;span class="item-icon icon-s icon-inline ico-tel-no"&gt;&lt;/span&gt;</v>
      </c>
      <c r="F117" t="str">
        <f t="shared" si="408"/>
        <v>&lt;/p&gt;&lt;/div&gt;&lt;div class="content-row clearfix"&gt;&lt;span class="item-icon icon-s icon-inline ico-tel-no"&gt;&lt;/span&gt;</v>
      </c>
      <c r="G117" t="str">
        <f t="shared" si="230"/>
        <v/>
      </c>
      <c r="H117" t="str">
        <f t="shared" si="231"/>
        <v/>
      </c>
      <c r="I117" t="str">
        <f t="shared" ref="I117:J117" si="409">IF($G117="","",TRIM(CONCATENATE(E117,E118,E119,E120,E121,E122,E123,E124,E125,E126,E127,E128,E129,E130,E131)))</f>
        <v/>
      </c>
      <c r="J117" t="str">
        <f t="shared" si="409"/>
        <v/>
      </c>
      <c r="K117" t="str">
        <f t="shared" si="233"/>
        <v/>
      </c>
      <c r="L117" t="str">
        <f t="shared" si="233"/>
        <v/>
      </c>
      <c r="M117" t="str">
        <f t="shared" si="233"/>
        <v/>
      </c>
      <c r="N117" t="str">
        <f t="shared" si="234"/>
        <v/>
      </c>
      <c r="O117" t="str">
        <f t="shared" ref="O117:P117" si="410">IF($G117="","",IF($B117="SHO",TRIM(CONCATENATE(E117,E118,E119,E120,E121,E122,E123,E124,E125,E126,E127,E128,E129,E130,E131)),""))</f>
        <v/>
      </c>
      <c r="P117" t="str">
        <f t="shared" si="410"/>
        <v/>
      </c>
      <c r="Q117" t="str">
        <f t="shared" si="236"/>
        <v/>
      </c>
      <c r="R117" t="str">
        <f t="shared" si="236"/>
        <v/>
      </c>
      <c r="S117" t="str">
        <f t="shared" si="236"/>
        <v/>
      </c>
      <c r="T117" t="str">
        <f t="shared" ref="T117:V117" si="411">IF($G117="","",IF($B117="PAS",TRIM(CONCATENATE(D117,D118,D119,D120,D121,D122,D123,D124,D125,D126,D127,D128,D129,D130,D131)),""))</f>
        <v/>
      </c>
      <c r="U117" t="str">
        <f t="shared" si="411"/>
        <v/>
      </c>
      <c r="V117" t="str">
        <f t="shared" si="411"/>
        <v/>
      </c>
    </row>
    <row r="118" spans="1:22" hidden="1" x14ac:dyDescent="0.25">
      <c r="A118">
        <f t="shared" si="229"/>
        <v>8</v>
      </c>
      <c r="B118" t="str">
        <f>VLOOKUP(A118,Sheet1!A:Z,2,FALSE)</f>
        <v>FNB</v>
      </c>
      <c r="C118" t="s">
        <v>415</v>
      </c>
      <c r="D118" t="str">
        <f>CONCATENATE($C118,VLOOKUP($A118,Sheet1!$A:$ACZ,17,FALSE))</f>
        <v>&lt;p class="info"&gt;2668-2873</v>
      </c>
      <c r="E118" t="str">
        <f>CONCATENATE($C118,VLOOKUP($A118,Sheet1!$A:$AC,17,FALSE))</f>
        <v>&lt;p class="info"&gt;2668-2873</v>
      </c>
      <c r="F118" t="str">
        <f>CONCATENATE($C118,VLOOKUP($A118,Sheet1!$A:$AC,17,FALSE))</f>
        <v>&lt;p class="info"&gt;2668-2873</v>
      </c>
      <c r="G118" t="str">
        <f t="shared" si="230"/>
        <v/>
      </c>
      <c r="H118" t="str">
        <f t="shared" si="231"/>
        <v/>
      </c>
      <c r="I118" t="str">
        <f t="shared" ref="I118:J118" si="412">IF($G118="","",TRIM(CONCATENATE(E118,E119,E120,E121,E122,E123,E124,E125,E126,E127,E128,E129,E130,E131,E132)))</f>
        <v/>
      </c>
      <c r="J118" t="str">
        <f t="shared" si="412"/>
        <v/>
      </c>
      <c r="K118" t="str">
        <f t="shared" si="233"/>
        <v/>
      </c>
      <c r="L118" t="str">
        <f t="shared" si="233"/>
        <v/>
      </c>
      <c r="M118" t="str">
        <f t="shared" si="233"/>
        <v/>
      </c>
      <c r="N118" t="str">
        <f t="shared" si="234"/>
        <v/>
      </c>
      <c r="O118" t="str">
        <f t="shared" ref="O118:P118" si="413">IF($G118="","",IF($B118="SHO",TRIM(CONCATENATE(E118,E119,E120,E121,E122,E123,E124,E125,E126,E127,E128,E129,E130,E131,E132)),""))</f>
        <v/>
      </c>
      <c r="P118" t="str">
        <f t="shared" si="413"/>
        <v/>
      </c>
      <c r="Q118" t="str">
        <f t="shared" si="236"/>
        <v/>
      </c>
      <c r="R118" t="str">
        <f t="shared" si="236"/>
        <v/>
      </c>
      <c r="S118" t="str">
        <f t="shared" si="236"/>
        <v/>
      </c>
      <c r="T118" t="str">
        <f t="shared" ref="T118:V118" si="414">IF($G118="","",IF($B118="PAS",TRIM(CONCATENATE(D118,D119,D120,D121,D122,D123,D124,D125,D126,D127,D128,D129,D130,D131,D132)),""))</f>
        <v/>
      </c>
      <c r="U118" t="str">
        <f t="shared" si="414"/>
        <v/>
      </c>
      <c r="V118" t="str">
        <f t="shared" si="414"/>
        <v/>
      </c>
    </row>
    <row r="119" spans="1:22" hidden="1" x14ac:dyDescent="0.25">
      <c r="A119">
        <f t="shared" si="229"/>
        <v>8</v>
      </c>
      <c r="B119" t="str">
        <f>VLOOKUP(A119,Sheet1!A:Z,2,FALSE)</f>
        <v>FNB</v>
      </c>
      <c r="C119" t="s">
        <v>494</v>
      </c>
      <c r="D119" t="str">
        <f t="shared" ref="D119:F119" si="415">$C119</f>
        <v>&lt;/p&gt;&lt;/div&gt;&lt;div class="content-row clearfix"&gt;</v>
      </c>
      <c r="E119" t="str">
        <f t="shared" si="415"/>
        <v>&lt;/p&gt;&lt;/div&gt;&lt;div class="content-row clearfix"&gt;</v>
      </c>
      <c r="F119" t="str">
        <f t="shared" si="415"/>
        <v>&lt;/p&gt;&lt;/div&gt;&lt;div class="content-row clearfix"&gt;</v>
      </c>
      <c r="G119" t="str">
        <f t="shared" si="230"/>
        <v/>
      </c>
      <c r="H119" t="str">
        <f t="shared" si="231"/>
        <v/>
      </c>
      <c r="I119" t="str">
        <f t="shared" ref="I119:J119" si="416">IF($G119="","",TRIM(CONCATENATE(E119,E120,E121,E122,E123,E124,E125,E126,E127,E128,E129,E130,E131,E132,E133)))</f>
        <v/>
      </c>
      <c r="J119" t="str">
        <f t="shared" si="416"/>
        <v/>
      </c>
      <c r="K119" t="str">
        <f t="shared" si="233"/>
        <v/>
      </c>
      <c r="L119" t="str">
        <f t="shared" si="233"/>
        <v/>
      </c>
      <c r="M119" t="str">
        <f t="shared" si="233"/>
        <v/>
      </c>
      <c r="N119" t="str">
        <f t="shared" si="234"/>
        <v/>
      </c>
      <c r="O119" t="str">
        <f t="shared" ref="O119:P119" si="417">IF($G119="","",IF($B119="SHO",TRIM(CONCATENATE(E119,E120,E121,E122,E123,E124,E125,E126,E127,E128,E129,E130,E131,E132,E133)),""))</f>
        <v/>
      </c>
      <c r="P119" t="str">
        <f t="shared" si="417"/>
        <v/>
      </c>
      <c r="Q119" t="str">
        <f t="shared" si="236"/>
        <v/>
      </c>
      <c r="R119" t="str">
        <f t="shared" si="236"/>
        <v/>
      </c>
      <c r="S119" t="str">
        <f t="shared" si="236"/>
        <v/>
      </c>
      <c r="T119" t="str">
        <f t="shared" ref="T119:V119" si="418">IF($G119="","",IF($B119="PAS",TRIM(CONCATENATE(D119,D120,D121,D122,D123,D124,D125,D126,D127,D128,D129,D130,D131,D132,D133)),""))</f>
        <v/>
      </c>
      <c r="U119" t="str">
        <f t="shared" si="418"/>
        <v/>
      </c>
      <c r="V119" t="str">
        <f t="shared" si="418"/>
        <v/>
      </c>
    </row>
    <row r="120" spans="1:22" hidden="1" x14ac:dyDescent="0.25">
      <c r="A120">
        <f t="shared" si="229"/>
        <v>8</v>
      </c>
      <c r="B120" t="str">
        <f>VLOOKUP(A120,Sheet1!A:Z,2,FALSE)</f>
        <v>FNB</v>
      </c>
      <c r="C120" t="s">
        <v>416</v>
      </c>
      <c r="D120" t="str">
        <f>CONCATENATE($C120,Sheet1!$AB$2,": ",VLOOKUP($A120,Sheet1!$A:$AC,28,FALSE),IF(VLOOKUP($A120,Sheet1!$A:$AC,25,FALSE)="","","&lt;/p&gt;&lt;p&gt;"),VLOOKUP($A120,Sheet1!$A:$AC,25,FALSE))</f>
        <v>&lt;p&gt;接受現金券: 接受&lt;/p&gt;&lt;p&gt;燒味是香港的招牌菜。 您可以在粤粤小厨把燒味配上白飯、麵或米粉來享用這份地道美味。</v>
      </c>
      <c r="E120" t="str">
        <f>CONCATENATE($C120,Sheet1!$AC$2,": ",VLOOKUP($A120,Sheet1!$A:$AC,29,FALSE),IF(VLOOKUP($A120,Sheet1!$A:$AC,26,FALSE)="","","&lt;/p&gt;&lt;p&gt;"),VLOOKUP($A120,Sheet1!$A:$AC,26,FALSE))</f>
        <v>&lt;p&gt;接受现金券: 接受&lt;/p&gt;&lt;p&gt;烧味是香港的招牌菜。您可以在粤粤小厨把烧味配上白饭、面或米粉来享用这份地道美味。</v>
      </c>
      <c r="F120" t="str">
        <f>CONCATENATE($C120,Sheet1!$AA$2,": ",VLOOKUP($A120,Sheet1!$A:$AC,27,FALSE),IF(VLOOKUP($A120,Sheet1!$A:$AC,24,FALSE)="","","&lt;/p&gt;&lt;p&gt;"),VLOOKUP($A120,Sheet1!$A:$AC,24,FALSE))</f>
        <v>&lt;p&gt;Accept Cash Coupon: Y&lt;/p&gt;&lt;p&gt;Siu mei is a signature cuisine in Hong Kong. You can pair your roasted meat with rice, noodles or rice noodles at Canton Canton.</v>
      </c>
      <c r="G120" t="str">
        <f t="shared" si="230"/>
        <v/>
      </c>
      <c r="H120" t="str">
        <f t="shared" si="231"/>
        <v/>
      </c>
      <c r="I120" t="str">
        <f t="shared" ref="I120:J120" si="419">IF($G120="","",TRIM(CONCATENATE(E120,E121,E122,E123,E124,E125,E126,E127,E128,E129,E130,E131,E132,E133,E134)))</f>
        <v/>
      </c>
      <c r="J120" t="str">
        <f t="shared" si="419"/>
        <v/>
      </c>
      <c r="K120" t="str">
        <f t="shared" si="233"/>
        <v/>
      </c>
      <c r="L120" t="str">
        <f t="shared" si="233"/>
        <v/>
      </c>
      <c r="M120" t="str">
        <f t="shared" si="233"/>
        <v/>
      </c>
      <c r="N120" t="str">
        <f t="shared" si="234"/>
        <v/>
      </c>
      <c r="O120" t="str">
        <f t="shared" ref="O120:P120" si="420">IF($G120="","",IF($B120="SHO",TRIM(CONCATENATE(E120,E121,E122,E123,E124,E125,E126,E127,E128,E129,E130,E131,E132,E133,E134)),""))</f>
        <v/>
      </c>
      <c r="P120" t="str">
        <f t="shared" si="420"/>
        <v/>
      </c>
      <c r="Q120" t="str">
        <f t="shared" si="236"/>
        <v/>
      </c>
      <c r="R120" t="str">
        <f t="shared" si="236"/>
        <v/>
      </c>
      <c r="S120" t="str">
        <f t="shared" si="236"/>
        <v/>
      </c>
      <c r="T120" t="str">
        <f t="shared" ref="T120:V120" si="421">IF($G120="","",IF($B120="PAS",TRIM(CONCATENATE(D120,D121,D122,D123,D124,D125,D126,D127,D128,D129,D130,D131,D132,D133,D134)),""))</f>
        <v/>
      </c>
      <c r="U120" t="str">
        <f t="shared" si="421"/>
        <v/>
      </c>
      <c r="V120" t="str">
        <f t="shared" si="421"/>
        <v/>
      </c>
    </row>
    <row r="121" spans="1:22" hidden="1" x14ac:dyDescent="0.25">
      <c r="A121">
        <f t="shared" si="229"/>
        <v>8</v>
      </c>
      <c r="B121" t="str">
        <f>VLOOKUP(A121,Sheet1!A:Z,2,FALSE)</f>
        <v>FNB</v>
      </c>
      <c r="C121" t="s">
        <v>496</v>
      </c>
      <c r="D121" t="str">
        <f t="shared" ref="D121:F122" si="422">$C121</f>
        <v>&lt;/p&gt;&lt;/div&gt;&lt;/div&gt;&lt;/div&gt;&lt;/div&gt;&lt;/div&gt;</v>
      </c>
      <c r="E121" t="str">
        <f t="shared" si="422"/>
        <v>&lt;/p&gt;&lt;/div&gt;&lt;/div&gt;&lt;/div&gt;&lt;/div&gt;&lt;/div&gt;</v>
      </c>
      <c r="F121" t="str">
        <f t="shared" si="422"/>
        <v>&lt;/p&gt;&lt;/div&gt;&lt;/div&gt;&lt;/div&gt;&lt;/div&gt;&lt;/div&gt;</v>
      </c>
      <c r="G121" t="str">
        <f t="shared" si="230"/>
        <v/>
      </c>
      <c r="H121" t="str">
        <f t="shared" si="231"/>
        <v/>
      </c>
      <c r="I121" t="str">
        <f t="shared" ref="I121:J121" si="423">IF($G121="","",TRIM(CONCATENATE(E121,E122,E123,E124,E125,E126,E127,E128,E129,E130,E131,E132,E133,E134,E135)))</f>
        <v/>
      </c>
      <c r="J121" t="str">
        <f t="shared" si="423"/>
        <v/>
      </c>
      <c r="K121" t="str">
        <f t="shared" si="233"/>
        <v/>
      </c>
      <c r="L121" t="str">
        <f t="shared" si="233"/>
        <v/>
      </c>
      <c r="M121" t="str">
        <f t="shared" si="233"/>
        <v/>
      </c>
      <c r="N121" t="str">
        <f t="shared" si="234"/>
        <v/>
      </c>
      <c r="O121" t="str">
        <f t="shared" ref="O121:P121" si="424">IF($G121="","",IF($B121="SHO",TRIM(CONCATENATE(E121,E122,E123,E124,E125,E126,E127,E128,E129,E130,E131,E132,E133,E134,E135)),""))</f>
        <v/>
      </c>
      <c r="P121" t="str">
        <f t="shared" si="424"/>
        <v/>
      </c>
      <c r="Q121" t="str">
        <f t="shared" si="236"/>
        <v/>
      </c>
      <c r="R121" t="str">
        <f t="shared" si="236"/>
        <v/>
      </c>
      <c r="S121" t="str">
        <f t="shared" si="236"/>
        <v/>
      </c>
      <c r="T121" t="str">
        <f t="shared" ref="T121:V121" si="425">IF($G121="","",IF($B121="PAS",TRIM(CONCATENATE(D121,D122,D123,D124,D125,D126,D127,D128,D129,D130,D131,D132,D133,D134,D135)),""))</f>
        <v/>
      </c>
      <c r="U121" t="str">
        <f t="shared" si="425"/>
        <v/>
      </c>
      <c r="V121" t="str">
        <f t="shared" si="425"/>
        <v/>
      </c>
    </row>
    <row r="122" spans="1:22" x14ac:dyDescent="0.25">
      <c r="A122">
        <f t="shared" si="229"/>
        <v>9</v>
      </c>
      <c r="B122" t="str">
        <f>VLOOKUP(A122,Sheet1!A:Z,2,FALSE)</f>
        <v>FNB</v>
      </c>
      <c r="C122" t="s">
        <v>489</v>
      </c>
      <c r="D122" t="str">
        <f t="shared" si="422"/>
        <v>&lt;div class="grid-detail-list"&gt;&lt;div class="item-container styled-text-wrapper"&gt;</v>
      </c>
      <c r="E122" t="str">
        <f t="shared" si="422"/>
        <v>&lt;div class="grid-detail-list"&gt;&lt;div class="item-container styled-text-wrapper"&gt;</v>
      </c>
      <c r="F122" t="str">
        <f t="shared" si="422"/>
        <v>&lt;div class="grid-detail-list"&gt;&lt;div class="item-container styled-text-wrapper"&gt;</v>
      </c>
      <c r="G122">
        <f t="shared" si="230"/>
        <v>9</v>
      </c>
      <c r="H122" t="str">
        <f t="shared" si="231"/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class="sub-title"&gt;龍城冰廳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接受&lt;/p&gt;&lt;p&gt;港式茶餐廳，供應地道早餐、焗飯、意粉及絲襪奶茶等食品&lt;/p&gt;&lt;/div&gt;&lt;/div&gt;&lt;/div&gt;&lt;/div&gt;&lt;/div&gt;</v>
      </c>
      <c r="I122" t="str">
        <f t="shared" ref="I122:J122" si="426">IF($G122="","",TRIM(CONCATENATE(E122,E123,E124,E125,E126,E127,E128,E129,E130,E131,E132,E133,E134,E135,E136)))</f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class="sub-title"&gt;龙城冰厅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接受&lt;/p&gt;&lt;p&gt;港式茶餐厅，供应地道早餐、焗饭、意粉及丝袜奶茶等食品&lt;/p&gt;&lt;/div&gt;&lt;/div&gt;&lt;/div&gt;&lt;/div&gt;&lt;/div&gt;</v>
      </c>
      <c r="J122" t="str">
        <f t="shared" si="426"/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class="sub-title"&gt;Cafe Lung Shing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Y&lt;/p&gt;&lt;p&gt;Hong Kong-style diner, serving a variety of local breakfast meal, baked rice, spaghetti and milk tea&lt;/p&gt;&lt;/div&gt;&lt;/div&gt;&lt;/div&gt;&lt;/div&gt;&lt;/div&gt;</v>
      </c>
      <c r="K122" t="str">
        <f t="shared" si="233"/>
        <v/>
      </c>
      <c r="L122" t="str">
        <f t="shared" si="233"/>
        <v/>
      </c>
      <c r="M122" t="str">
        <f t="shared" si="233"/>
        <v/>
      </c>
      <c r="N122" t="str">
        <f t="shared" si="234"/>
        <v/>
      </c>
      <c r="O122" t="str">
        <f t="shared" ref="O122:P122" si="427">IF($G122="","",IF($B122="SHO",TRIM(CONCATENATE(E122,E123,E124,E125,E126,E127,E128,E129,E130,E131,E132,E133,E134,E135,E136)),""))</f>
        <v/>
      </c>
      <c r="P122" t="str">
        <f t="shared" si="427"/>
        <v/>
      </c>
      <c r="Q122" t="str">
        <f t="shared" si="236"/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class="sub-title"&gt;龍城冰廳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接受&lt;/p&gt;&lt;p&gt;港式茶餐廳，供應地道早餐、焗飯、意粉及絲襪奶茶等食品&lt;/p&gt;&lt;/div&gt;&lt;/div&gt;&lt;/div&gt;&lt;/div&gt;&lt;/div&gt;</v>
      </c>
      <c r="R122" t="str">
        <f t="shared" si="236"/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class="sub-title"&gt;龙城冰厅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接受&lt;/p&gt;&lt;p&gt;港式茶餐厅，供应地道早餐、焗饭、意粉及丝袜奶茶等食品&lt;/p&gt;&lt;/div&gt;&lt;/div&gt;&lt;/div&gt;&lt;/div&gt;&lt;/div&gt;</v>
      </c>
      <c r="S122" t="str">
        <f t="shared" si="236"/>
        <v>&lt;div class="grid-detail-list"&gt;&lt;div class="item-container styled-text-wrapper"&gt;&lt;div class="image-container"&gt;&lt;img class="item-image" src="/res/media/app/shop/foodium-cafe-lung-shing_20181221.jpg" alt=""&gt;&lt;/div&gt;&lt;div class="item-content-container"&gt;&lt;p class="sub-title"&gt;Cafe Lung Shing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Y&lt;/p&gt;&lt;p&gt;Hong Kong-style diner, serving a variety of local breakfast meal, baked rice, spaghetti and milk tea&lt;/p&gt;&lt;/div&gt;&lt;/div&gt;&lt;/div&gt;&lt;/div&gt;&lt;/div&gt;</v>
      </c>
      <c r="T122" t="str">
        <f t="shared" ref="T122:V122" si="428">IF($G122="","",IF($B122="PAS",TRIM(CONCATENATE(D122,D123,D124,D125,D126,D127,D128,D129,D130,D131,D132,D133,D134,D135,D136)),""))</f>
        <v/>
      </c>
      <c r="U122" t="str">
        <f t="shared" si="428"/>
        <v/>
      </c>
      <c r="V122" t="str">
        <f t="shared" si="428"/>
        <v/>
      </c>
    </row>
    <row r="123" spans="1:22" hidden="1" x14ac:dyDescent="0.25">
      <c r="A123">
        <f t="shared" si="229"/>
        <v>9</v>
      </c>
      <c r="B123" t="str">
        <f>VLOOKUP(A123,Sheet1!A:Z,2,FALSE)</f>
        <v>FNB</v>
      </c>
      <c r="C123" t="s">
        <v>419</v>
      </c>
      <c r="D123" t="str">
        <f>CONCATENATE($C123,VLOOKUP($A123,Sheet1!$A:$AC,6,FALSE),""" alt=""""&gt;")</f>
        <v>&lt;div class="image-container"&gt;&lt;img class="item-image" src="/res/media/app/shop/foodium-cafe-lung-shing_20181221.jpg" alt=""&gt;</v>
      </c>
      <c r="E123" t="str">
        <f>CONCATENATE($C123,VLOOKUP($A123,Sheet1!$A:$AC,6,FALSE),""" alt=""""&gt;")</f>
        <v>&lt;div class="image-container"&gt;&lt;img class="item-image" src="/res/media/app/shop/foodium-cafe-lung-shing_20181221.jpg" alt=""&gt;</v>
      </c>
      <c r="F123" t="str">
        <f>CONCATENATE($C123,VLOOKUP($A123,Sheet1!$A:$AC,6,FALSE),""" alt=""""&gt;")</f>
        <v>&lt;div class="image-container"&gt;&lt;img class="item-image" src="/res/media/app/shop/foodium-cafe-lung-shing_20181221.jpg" alt=""&gt;</v>
      </c>
      <c r="G123" t="str">
        <f t="shared" si="230"/>
        <v/>
      </c>
      <c r="H123" t="str">
        <f t="shared" si="231"/>
        <v/>
      </c>
      <c r="I123" t="str">
        <f t="shared" ref="I123:J123" si="429">IF($G123="","",TRIM(CONCATENATE(E123,E124,E125,E126,E127,E128,E129,E130,E131,E132,E133,E134,E135,E136,E137)))</f>
        <v/>
      </c>
      <c r="J123" t="str">
        <f t="shared" si="429"/>
        <v/>
      </c>
      <c r="K123" t="str">
        <f t="shared" si="233"/>
        <v/>
      </c>
      <c r="L123" t="str">
        <f t="shared" si="233"/>
        <v/>
      </c>
      <c r="M123" t="str">
        <f t="shared" si="233"/>
        <v/>
      </c>
      <c r="N123" t="str">
        <f t="shared" si="234"/>
        <v/>
      </c>
      <c r="O123" t="str">
        <f t="shared" ref="O123:P123" si="430">IF($G123="","",IF($B123="SHO",TRIM(CONCATENATE(E123,E124,E125,E126,E127,E128,E129,E130,E131,E132,E133,E134,E135,E136,E137)),""))</f>
        <v/>
      </c>
      <c r="P123" t="str">
        <f t="shared" si="430"/>
        <v/>
      </c>
      <c r="Q123" t="str">
        <f t="shared" si="236"/>
        <v/>
      </c>
      <c r="R123" t="str">
        <f t="shared" si="236"/>
        <v/>
      </c>
      <c r="S123" t="str">
        <f t="shared" si="236"/>
        <v/>
      </c>
      <c r="T123" t="str">
        <f t="shared" ref="T123:V123" si="431">IF($G123="","",IF($B123="PAS",TRIM(CONCATENATE(D123,D124,D125,D126,D127,D128,D129,D130,D131,D132,D133,D134,D135,D136,D137)),""))</f>
        <v/>
      </c>
      <c r="U123" t="str">
        <f t="shared" si="431"/>
        <v/>
      </c>
      <c r="V123" t="str">
        <f t="shared" si="431"/>
        <v/>
      </c>
    </row>
    <row r="124" spans="1:22" hidden="1" x14ac:dyDescent="0.25">
      <c r="A124">
        <f t="shared" si="229"/>
        <v>9</v>
      </c>
      <c r="B124" t="str">
        <f>VLOOKUP(A124,Sheet1!A:Z,2,FALSE)</f>
        <v>FNB</v>
      </c>
      <c r="C124" t="s">
        <v>490</v>
      </c>
      <c r="D124" t="str">
        <f t="shared" ref="D124:F124" si="432">$C124</f>
        <v>&lt;/div&gt;&lt;div class="item-content-container"&gt;</v>
      </c>
      <c r="E124" t="str">
        <f t="shared" si="432"/>
        <v>&lt;/div&gt;&lt;div class="item-content-container"&gt;</v>
      </c>
      <c r="F124" t="str">
        <f t="shared" si="432"/>
        <v>&lt;/div&gt;&lt;div class="item-content-container"&gt;</v>
      </c>
      <c r="G124" t="str">
        <f t="shared" si="230"/>
        <v/>
      </c>
      <c r="H124" t="str">
        <f t="shared" si="231"/>
        <v/>
      </c>
      <c r="I124" t="str">
        <f t="shared" ref="I124:J124" si="433">IF($G124="","",TRIM(CONCATENATE(E124,E125,E126,E127,E128,E129,E130,E131,E132,E133,E134,E135,E136,E137,E138)))</f>
        <v/>
      </c>
      <c r="J124" t="str">
        <f t="shared" si="433"/>
        <v/>
      </c>
      <c r="K124" t="str">
        <f t="shared" si="233"/>
        <v/>
      </c>
      <c r="L124" t="str">
        <f t="shared" si="233"/>
        <v/>
      </c>
      <c r="M124" t="str">
        <f t="shared" si="233"/>
        <v/>
      </c>
      <c r="N124" t="str">
        <f t="shared" si="234"/>
        <v/>
      </c>
      <c r="O124" t="str">
        <f t="shared" ref="O124:P124" si="434">IF($G124="","",IF($B124="SHO",TRIM(CONCATENATE(E124,E125,E126,E127,E128,E129,E130,E131,E132,E133,E134,E135,E136,E137,E138)),""))</f>
        <v/>
      </c>
      <c r="P124" t="str">
        <f t="shared" si="434"/>
        <v/>
      </c>
      <c r="Q124" t="str">
        <f t="shared" si="236"/>
        <v/>
      </c>
      <c r="R124" t="str">
        <f t="shared" si="236"/>
        <v/>
      </c>
      <c r="S124" t="str">
        <f t="shared" si="236"/>
        <v/>
      </c>
      <c r="T124" t="str">
        <f t="shared" ref="T124:V124" si="435">IF($G124="","",IF($B124="PAS",TRIM(CONCATENATE(D124,D125,D126,D127,D128,D129,D130,D131,D132,D133,D134,D135,D136,D137,D138)),""))</f>
        <v/>
      </c>
      <c r="U124" t="str">
        <f t="shared" si="435"/>
        <v/>
      </c>
      <c r="V124" t="str">
        <f t="shared" si="435"/>
        <v/>
      </c>
    </row>
    <row r="125" spans="1:22" hidden="1" x14ac:dyDescent="0.25">
      <c r="A125">
        <f t="shared" si="229"/>
        <v>9</v>
      </c>
      <c r="B125" t="str">
        <f>VLOOKUP(A125,Sheet1!A:Z,2,FALSE)</f>
        <v>FNB</v>
      </c>
      <c r="C125" t="s">
        <v>413</v>
      </c>
      <c r="D125" t="str">
        <f>CONCATENATE($C125,VLOOKUP($A125,Sheet1!$A:$AC,15,FALSE))</f>
        <v>&lt;p class="sub-title"&gt;龍城冰廳 (堂前食坊)</v>
      </c>
      <c r="E125" t="str">
        <f>CONCATENATE($C125,VLOOKUP($A125,Sheet1!$A:$AC,16,FALSE))</f>
        <v>&lt;p class="sub-title"&gt;龙城冰厅 (堂前食坊)</v>
      </c>
      <c r="F125" t="str">
        <f>CONCATENATE($C125,VLOOKUP($A125,Sheet1!$A:$AC,14,FALSE))</f>
        <v>&lt;p class="sub-title"&gt;Cafe Lung Shing (FOODIUM)</v>
      </c>
      <c r="G125" t="str">
        <f t="shared" si="230"/>
        <v/>
      </c>
      <c r="H125" t="str">
        <f t="shared" si="231"/>
        <v/>
      </c>
      <c r="I125" t="str">
        <f t="shared" ref="I125:J125" si="436">IF($G125="","",TRIM(CONCATENATE(E125,E126,E127,E128,E129,E130,E131,E132,E133,E134,E135,E136,E137,E138,E139)))</f>
        <v/>
      </c>
      <c r="J125" t="str">
        <f t="shared" si="436"/>
        <v/>
      </c>
      <c r="K125" t="str">
        <f t="shared" si="233"/>
        <v/>
      </c>
      <c r="L125" t="str">
        <f t="shared" si="233"/>
        <v/>
      </c>
      <c r="M125" t="str">
        <f t="shared" si="233"/>
        <v/>
      </c>
      <c r="N125" t="str">
        <f t="shared" si="234"/>
        <v/>
      </c>
      <c r="O125" t="str">
        <f t="shared" ref="O125:P125" si="437">IF($G125="","",IF($B125="SHO",TRIM(CONCATENATE(E125,E126,E127,E128,E129,E130,E131,E132,E133,E134,E135,E136,E137,E138,E139)),""))</f>
        <v/>
      </c>
      <c r="P125" t="str">
        <f t="shared" si="437"/>
        <v/>
      </c>
      <c r="Q125" t="str">
        <f t="shared" si="236"/>
        <v/>
      </c>
      <c r="R125" t="str">
        <f t="shared" si="236"/>
        <v/>
      </c>
      <c r="S125" t="str">
        <f t="shared" si="236"/>
        <v/>
      </c>
      <c r="T125" t="str">
        <f t="shared" ref="T125:V125" si="438">IF($G125="","",IF($B125="PAS",TRIM(CONCATENATE(D125,D126,D127,D128,D129,D130,D131,D132,D133,D134,D135,D136,D137,D138,D139)),""))</f>
        <v/>
      </c>
      <c r="U125" t="str">
        <f t="shared" si="438"/>
        <v/>
      </c>
      <c r="V125" t="str">
        <f t="shared" si="438"/>
        <v/>
      </c>
    </row>
    <row r="126" spans="1:22" hidden="1" x14ac:dyDescent="0.25">
      <c r="A126">
        <f t="shared" si="229"/>
        <v>9</v>
      </c>
      <c r="B126" t="str">
        <f>VLOOKUP(A126,Sheet1!A:Z,2,FALSE)</f>
        <v>FNB</v>
      </c>
      <c r="C126" t="s">
        <v>491</v>
      </c>
      <c r="D126" t="str">
        <f t="shared" ref="D126:F126" si="439">$C126</f>
        <v>&lt;/p&gt;&lt;div class="item-content"&gt;</v>
      </c>
      <c r="E126" t="str">
        <f t="shared" si="439"/>
        <v>&lt;/p&gt;&lt;div class="item-content"&gt;</v>
      </c>
      <c r="F126" t="str">
        <f t="shared" si="439"/>
        <v>&lt;/p&gt;&lt;div class="item-content"&gt;</v>
      </c>
      <c r="G126" t="str">
        <f t="shared" si="230"/>
        <v/>
      </c>
      <c r="H126" t="str">
        <f t="shared" si="231"/>
        <v/>
      </c>
      <c r="I126" t="str">
        <f t="shared" ref="I126:J126" si="440">IF($G126="","",TRIM(CONCATENATE(E126,E127,E128,E129,E130,E131,E132,E133,E134,E135,E136,E137,E138,E139,E140)))</f>
        <v/>
      </c>
      <c r="J126" t="str">
        <f t="shared" si="440"/>
        <v/>
      </c>
      <c r="K126" t="str">
        <f t="shared" si="233"/>
        <v/>
      </c>
      <c r="L126" t="str">
        <f t="shared" si="233"/>
        <v/>
      </c>
      <c r="M126" t="str">
        <f t="shared" si="233"/>
        <v/>
      </c>
      <c r="N126" t="str">
        <f t="shared" si="234"/>
        <v/>
      </c>
      <c r="O126" t="str">
        <f t="shared" ref="O126:P126" si="441">IF($G126="","",IF($B126="SHO",TRIM(CONCATENATE(E126,E127,E128,E129,E130,E131,E132,E133,E134,E135,E136,E137,E138,E139,E140)),""))</f>
        <v/>
      </c>
      <c r="P126" t="str">
        <f t="shared" si="441"/>
        <v/>
      </c>
      <c r="Q126" t="str">
        <f t="shared" si="236"/>
        <v/>
      </c>
      <c r="R126" t="str">
        <f t="shared" si="236"/>
        <v/>
      </c>
      <c r="S126" t="str">
        <f t="shared" si="236"/>
        <v/>
      </c>
      <c r="T126" t="str">
        <f t="shared" ref="T126:V126" si="442">IF($G126="","",IF($B126="PAS",TRIM(CONCATENATE(D126,D127,D128,D129,D130,D131,D132,D133,D134,D135,D136,D137,D138,D139,D140)),""))</f>
        <v/>
      </c>
      <c r="U126" t="str">
        <f t="shared" si="442"/>
        <v/>
      </c>
      <c r="V126" t="str">
        <f t="shared" si="442"/>
        <v/>
      </c>
    </row>
    <row r="127" spans="1:22" hidden="1" x14ac:dyDescent="0.25">
      <c r="A127">
        <f t="shared" si="229"/>
        <v>9</v>
      </c>
      <c r="B127" t="str">
        <f>VLOOKUP(A127,Sheet1!A:Z,2,FALSE)</f>
        <v>FNB</v>
      </c>
      <c r="C127" t="s">
        <v>414</v>
      </c>
      <c r="D127" t="str">
        <f>CONCATENATE($C127,VLOOKUP($A127,Sheet1!$A:$AC,4,FALSE))</f>
        <v>&lt;div class="item-label"&gt;美食薈萃</v>
      </c>
      <c r="E127" t="str">
        <f>CONCATENATE($C127,VLOOKUP($A127,Sheet1!$A:$AC,5,FALSE))</f>
        <v>&lt;div class="item-label"&gt;美食荟萃</v>
      </c>
      <c r="F127" t="str">
        <f>CONCATENATE($C127,VLOOKUP($A127,Sheet1!$A:$AC,3,FALSE))</f>
        <v>&lt;div class="item-label"&gt;Food &amp; Beverage</v>
      </c>
      <c r="G127" t="str">
        <f t="shared" si="230"/>
        <v/>
      </c>
      <c r="H127" t="str">
        <f t="shared" si="231"/>
        <v/>
      </c>
      <c r="I127" t="str">
        <f t="shared" ref="I127:J127" si="443">IF($G127="","",TRIM(CONCATENATE(E127,E128,E129,E130,E131,E132,E133,E134,E135,E136,E137,E138,E139,E140,E141)))</f>
        <v/>
      </c>
      <c r="J127" t="str">
        <f t="shared" si="443"/>
        <v/>
      </c>
      <c r="K127" t="str">
        <f t="shared" si="233"/>
        <v/>
      </c>
      <c r="L127" t="str">
        <f t="shared" si="233"/>
        <v/>
      </c>
      <c r="M127" t="str">
        <f t="shared" si="233"/>
        <v/>
      </c>
      <c r="N127" t="str">
        <f t="shared" si="234"/>
        <v/>
      </c>
      <c r="O127" t="str">
        <f t="shared" ref="O127:P127" si="444">IF($G127="","",IF($B127="SHO",TRIM(CONCATENATE(E127,E128,E129,E130,E131,E132,E133,E134,E135,E136,E137,E138,E139,E140,E141)),""))</f>
        <v/>
      </c>
      <c r="P127" t="str">
        <f t="shared" si="444"/>
        <v/>
      </c>
      <c r="Q127" t="str">
        <f t="shared" si="236"/>
        <v/>
      </c>
      <c r="R127" t="str">
        <f t="shared" si="236"/>
        <v/>
      </c>
      <c r="S127" t="str">
        <f t="shared" si="236"/>
        <v/>
      </c>
      <c r="T127" t="str">
        <f t="shared" ref="T127:V127" si="445">IF($G127="","",IF($B127="PAS",TRIM(CONCATENATE(D127,D128,D129,D130,D131,D132,D133,D134,D135,D136,D137,D138,D139,D140,D141)),""))</f>
        <v/>
      </c>
      <c r="U127" t="str">
        <f t="shared" si="445"/>
        <v/>
      </c>
      <c r="V127" t="str">
        <f t="shared" si="445"/>
        <v/>
      </c>
    </row>
    <row r="128" spans="1:22" hidden="1" x14ac:dyDescent="0.25">
      <c r="A128">
        <f t="shared" si="229"/>
        <v>9</v>
      </c>
      <c r="B128" t="str">
        <f>VLOOKUP(A128,Sheet1!A:Z,2,FALSE)</f>
        <v>FNB</v>
      </c>
      <c r="C128" t="s">
        <v>492</v>
      </c>
      <c r="D128" t="str">
        <f t="shared" ref="D128:F128" si="446">$C128</f>
        <v>&lt;/div&gt;&lt;div class="content-row clearfix"&gt;&lt;span class="item-icon icon-s icon-inline ico-shop"&gt;&lt;/span&gt;</v>
      </c>
      <c r="E128" t="str">
        <f t="shared" si="446"/>
        <v>&lt;/div&gt;&lt;div class="content-row clearfix"&gt;&lt;span class="item-icon icon-s icon-inline ico-shop"&gt;&lt;/span&gt;</v>
      </c>
      <c r="F128" t="str">
        <f t="shared" si="446"/>
        <v>&lt;/div&gt;&lt;div class="content-row clearfix"&gt;&lt;span class="item-icon icon-s icon-inline ico-shop"&gt;&lt;/span&gt;</v>
      </c>
      <c r="G128" t="str">
        <f t="shared" si="230"/>
        <v/>
      </c>
      <c r="H128" t="str">
        <f t="shared" si="231"/>
        <v/>
      </c>
      <c r="I128" t="str">
        <f t="shared" ref="I128:J128" si="447">IF($G128="","",TRIM(CONCATENATE(E128,E129,E130,E131,E132,E133,E134,E135,E136,E137,E138,E139,E140,E141,E142)))</f>
        <v/>
      </c>
      <c r="J128" t="str">
        <f t="shared" si="447"/>
        <v/>
      </c>
      <c r="K128" t="str">
        <f t="shared" si="233"/>
        <v/>
      </c>
      <c r="L128" t="str">
        <f t="shared" si="233"/>
        <v/>
      </c>
      <c r="M128" t="str">
        <f t="shared" si="233"/>
        <v/>
      </c>
      <c r="N128" t="str">
        <f t="shared" si="234"/>
        <v/>
      </c>
      <c r="O128" t="str">
        <f t="shared" ref="O128:P128" si="448">IF($G128="","",IF($B128="SHO",TRIM(CONCATENATE(E128,E129,E130,E131,E132,E133,E134,E135,E136,E137,E138,E139,E140,E141,E142)),""))</f>
        <v/>
      </c>
      <c r="P128" t="str">
        <f t="shared" si="448"/>
        <v/>
      </c>
      <c r="Q128" t="str">
        <f t="shared" si="236"/>
        <v/>
      </c>
      <c r="R128" t="str">
        <f t="shared" si="236"/>
        <v/>
      </c>
      <c r="S128" t="str">
        <f t="shared" si="236"/>
        <v/>
      </c>
      <c r="T128" t="str">
        <f t="shared" ref="T128:V128" si="449">IF($G128="","",IF($B128="PAS",TRIM(CONCATENATE(D128,D129,D130,D131,D132,D133,D134,D135,D136,D137,D138,D139,D140,D141,D142)),""))</f>
        <v/>
      </c>
      <c r="U128" t="str">
        <f t="shared" si="449"/>
        <v/>
      </c>
      <c r="V128" t="str">
        <f t="shared" si="449"/>
        <v/>
      </c>
    </row>
    <row r="129" spans="1:22" hidden="1" x14ac:dyDescent="0.25">
      <c r="A129">
        <f t="shared" si="229"/>
        <v>9</v>
      </c>
      <c r="B129" t="str">
        <f>VLOOKUP(A129,Sheet1!A:Z,2,FALSE)</f>
        <v>FNB</v>
      </c>
      <c r="C129" t="s">
        <v>415</v>
      </c>
      <c r="D129" t="str">
        <f>CONCATENATE($C129,VLOOKUP($A129,Sheet1!$A:$AC,11,FALSE))</f>
        <v>&lt;p class="info"&gt;B2 , WEK B2-10 (近抵港大堂 A 出口)</v>
      </c>
      <c r="E129" t="str">
        <f>CONCATENATE($C129,VLOOKUP($A129,Sheet1!$A:$AC,12,FALSE))</f>
        <v>&lt;p class="info"&gt;B2 , WEK B2-10 (近抵港大堂 A 出口)</v>
      </c>
      <c r="F129" t="str">
        <f>CONCATENATE($C129,VLOOKUP($A129,Sheet1!$A:$AC,10,FALSE))</f>
        <v>&lt;p class="info"&gt;B2 , WEK B2-10 (Near Arrival Concourse, Exit A)</v>
      </c>
      <c r="G129" t="str">
        <f t="shared" si="230"/>
        <v/>
      </c>
      <c r="H129" t="str">
        <f t="shared" si="231"/>
        <v/>
      </c>
      <c r="I129" t="str">
        <f t="shared" ref="I129:J129" si="450">IF($G129="","",TRIM(CONCATENATE(E129,E130,E131,E132,E133,E134,E135,E136,E137,E138,E139,E140,E141,E142,E143)))</f>
        <v/>
      </c>
      <c r="J129" t="str">
        <f t="shared" si="450"/>
        <v/>
      </c>
      <c r="K129" t="str">
        <f t="shared" si="233"/>
        <v/>
      </c>
      <c r="L129" t="str">
        <f t="shared" si="233"/>
        <v/>
      </c>
      <c r="M129" t="str">
        <f t="shared" si="233"/>
        <v/>
      </c>
      <c r="N129" t="str">
        <f t="shared" si="234"/>
        <v/>
      </c>
      <c r="O129" t="str">
        <f t="shared" ref="O129:P129" si="451">IF($G129="","",IF($B129="SHO",TRIM(CONCATENATE(E129,E130,E131,E132,E133,E134,E135,E136,E137,E138,E139,E140,E141,E142,E143)),""))</f>
        <v/>
      </c>
      <c r="P129" t="str">
        <f t="shared" si="451"/>
        <v/>
      </c>
      <c r="Q129" t="str">
        <f t="shared" si="236"/>
        <v/>
      </c>
      <c r="R129" t="str">
        <f t="shared" si="236"/>
        <v/>
      </c>
      <c r="S129" t="str">
        <f t="shared" si="236"/>
        <v/>
      </c>
      <c r="T129" t="str">
        <f t="shared" ref="T129:V129" si="452">IF($G129="","",IF($B129="PAS",TRIM(CONCATENATE(D129,D130,D131,D132,D133,D134,D135,D136,D137,D138,D139,D140,D141,D142,D143)),""))</f>
        <v/>
      </c>
      <c r="U129" t="str">
        <f t="shared" si="452"/>
        <v/>
      </c>
      <c r="V129" t="str">
        <f t="shared" si="452"/>
        <v/>
      </c>
    </row>
    <row r="130" spans="1:22" hidden="1" x14ac:dyDescent="0.25">
      <c r="A130">
        <f t="shared" si="229"/>
        <v>9</v>
      </c>
      <c r="B130" t="str">
        <f>VLOOKUP(A130,Sheet1!A:Z,2,FALSE)</f>
        <v>FNB</v>
      </c>
      <c r="C130" t="s">
        <v>493</v>
      </c>
      <c r="D130" t="str">
        <f t="shared" ref="D130:F130" si="453">$C130</f>
        <v>&lt;/p&gt;&lt;/div&gt;&lt;div class="content-row clearfix"&gt;&lt;span class="item-icon icon-s icon-inline ico-opening-hour"&gt;&lt;/span&gt;</v>
      </c>
      <c r="E130" t="str">
        <f t="shared" si="453"/>
        <v>&lt;/p&gt;&lt;/div&gt;&lt;div class="content-row clearfix"&gt;&lt;span class="item-icon icon-s icon-inline ico-opening-hour"&gt;&lt;/span&gt;</v>
      </c>
      <c r="F130" t="str">
        <f t="shared" si="453"/>
        <v>&lt;/p&gt;&lt;/div&gt;&lt;div class="content-row clearfix"&gt;&lt;span class="item-icon icon-s icon-inline ico-opening-hour"&gt;&lt;/span&gt;</v>
      </c>
      <c r="G130" t="str">
        <f t="shared" si="230"/>
        <v/>
      </c>
      <c r="H130" t="str">
        <f t="shared" si="231"/>
        <v/>
      </c>
      <c r="I130" t="str">
        <f t="shared" ref="I130:J130" si="454">IF($G130="","",TRIM(CONCATENATE(E130,E131,E132,E133,E134,E135,E136,E137,E138,E139,E140,E141,E142,E143,E144)))</f>
        <v/>
      </c>
      <c r="J130" t="str">
        <f t="shared" si="454"/>
        <v/>
      </c>
      <c r="K130" t="str">
        <f t="shared" si="233"/>
        <v/>
      </c>
      <c r="L130" t="str">
        <f t="shared" si="233"/>
        <v/>
      </c>
      <c r="M130" t="str">
        <f t="shared" si="233"/>
        <v/>
      </c>
      <c r="N130" t="str">
        <f t="shared" si="234"/>
        <v/>
      </c>
      <c r="O130" t="str">
        <f t="shared" ref="O130:P130" si="455">IF($G130="","",IF($B130="SHO",TRIM(CONCATENATE(E130,E131,E132,E133,E134,E135,E136,E137,E138,E139,E140,E141,E142,E143,E144)),""))</f>
        <v/>
      </c>
      <c r="P130" t="str">
        <f t="shared" si="455"/>
        <v/>
      </c>
      <c r="Q130" t="str">
        <f t="shared" si="236"/>
        <v/>
      </c>
      <c r="R130" t="str">
        <f t="shared" si="236"/>
        <v/>
      </c>
      <c r="S130" t="str">
        <f t="shared" si="236"/>
        <v/>
      </c>
      <c r="T130" t="str">
        <f t="shared" ref="T130:V130" si="456">IF($G130="","",IF($B130="PAS",TRIM(CONCATENATE(D130,D131,D132,D133,D134,D135,D136,D137,D138,D139,D140,D141,D142,D143,D144)),""))</f>
        <v/>
      </c>
      <c r="U130" t="str">
        <f t="shared" si="456"/>
        <v/>
      </c>
      <c r="V130" t="str">
        <f t="shared" si="456"/>
        <v/>
      </c>
    </row>
    <row r="131" spans="1:22" hidden="1" x14ac:dyDescent="0.25">
      <c r="A131">
        <f t="shared" ref="A131:A194" si="457">ROUNDUP((ROW(D131)-1)/15,0)</f>
        <v>9</v>
      </c>
      <c r="B131" t="str">
        <f>VLOOKUP(A131,Sheet1!A:Z,2,FALSE)</f>
        <v>FNB</v>
      </c>
      <c r="C131" t="s">
        <v>415</v>
      </c>
      <c r="D131" s="2" t="str">
        <f>CONCATENATE($C131,IFERROR(SUBSTITUTE(VLOOKUP($A131,Sheet1!$A:$AC,22,FALSE),CHAR(10),"&lt;br&gt;"),VLOOKUP($A131,Sheet1!$A:$AC,22,FALSE)))</f>
        <v>&lt;p class="info"&gt;06:00-22:30</v>
      </c>
      <c r="E131" s="2" t="str">
        <f>CONCATENATE($C131,IFERROR(SUBSTITUTE(VLOOKUP($A131,Sheet1!$A:$AC,23,FALSE),CHAR(10),"&lt;br&gt;"),VLOOKUP($A131,Sheet1!$A:$AC,23,FALSE)))</f>
        <v>&lt;p class="info"&gt;06:00-22:30</v>
      </c>
      <c r="F131" s="2" t="str">
        <f>CONCATENATE($C131,IFERROR(SUBSTITUTE(VLOOKUP($A131,Sheet1!$A:$AC,21,FALSE),CHAR(10),"&lt;br&gt;"),VLOOKUP($A131,Sheet1!$A:$AC,21,FALSE)))</f>
        <v>&lt;p class="info"&gt;06:00-22:30</v>
      </c>
      <c r="G131" t="str">
        <f t="shared" ref="G131:G194" si="458">IF(EXACT(A130,A131),"",A131)</f>
        <v/>
      </c>
      <c r="H131" t="str">
        <f t="shared" ref="H131:H194" si="459">IF($G131="","",TRIM(CONCATENATE(D131,D132,D133,D134,D135,D136,D137,D138,D139,D140,D141,D142,D143,D144,D145)))</f>
        <v/>
      </c>
      <c r="I131" t="str">
        <f t="shared" ref="I131:J131" si="460">IF($G131="","",TRIM(CONCATENATE(E131,E132,E133,E134,E135,E136,E137,E138,E139,E140,E141,E142,E143,E144,E145)))</f>
        <v/>
      </c>
      <c r="J131" t="str">
        <f t="shared" si="460"/>
        <v/>
      </c>
      <c r="K131" t="str">
        <f t="shared" ref="K131:M194" si="461">IF($G131="","",IF($B131="DUF",TRIM(CONCATENATE(D131,D132,D133,D134,D135,D136,D137,D138,D139,D140,D141,D142,D143,D144,D145)),""))</f>
        <v/>
      </c>
      <c r="L131" t="str">
        <f t="shared" si="461"/>
        <v/>
      </c>
      <c r="M131" t="str">
        <f t="shared" si="461"/>
        <v/>
      </c>
      <c r="N131" t="str">
        <f t="shared" ref="N131:N194" si="462">IF($G131="","",IF($B131="SHO",TRIM(CONCATENATE(D131,D132,D133,D134,D135,D136,D137,D138,D139,D140,D141,D142,D143,D144,D145)),""))</f>
        <v/>
      </c>
      <c r="O131" t="str">
        <f t="shared" ref="O131:P131" si="463">IF($G131="","",IF($B131="SHO",TRIM(CONCATENATE(E131,E132,E133,E134,E135,E136,E137,E138,E139,E140,E141,E142,E143,E144,E145)),""))</f>
        <v/>
      </c>
      <c r="P131" t="str">
        <f t="shared" si="463"/>
        <v/>
      </c>
      <c r="Q131" t="str">
        <f t="shared" ref="Q131:S194" si="464">IF($G131="","",IF($B131="FNB",TRIM(CONCATENATE(D131,D132,D133,D134,D135,D136,D137,D138,D139,D140,D141,D142,D143,D144,D145)),""))</f>
        <v/>
      </c>
      <c r="R131" t="str">
        <f t="shared" si="464"/>
        <v/>
      </c>
      <c r="S131" t="str">
        <f t="shared" si="464"/>
        <v/>
      </c>
      <c r="T131" t="str">
        <f t="shared" ref="T131:V131" si="465">IF($G131="","",IF($B131="PAS",TRIM(CONCATENATE(D131,D132,D133,D134,D135,D136,D137,D138,D139,D140,D141,D142,D143,D144,D145)),""))</f>
        <v/>
      </c>
      <c r="U131" t="str">
        <f t="shared" si="465"/>
        <v/>
      </c>
      <c r="V131" t="str">
        <f t="shared" si="465"/>
        <v/>
      </c>
    </row>
    <row r="132" spans="1:22" hidden="1" x14ac:dyDescent="0.25">
      <c r="A132">
        <f t="shared" si="457"/>
        <v>9</v>
      </c>
      <c r="B132" t="str">
        <f>VLOOKUP(A132,Sheet1!A:Z,2,FALSE)</f>
        <v>FNB</v>
      </c>
      <c r="C132" t="s">
        <v>495</v>
      </c>
      <c r="D132" t="str">
        <f t="shared" ref="D132:F132" si="466">$C132</f>
        <v>&lt;/p&gt;&lt;/div&gt;&lt;div class="content-row clearfix"&gt;&lt;span class="item-icon icon-s icon-inline ico-tel-no"&gt;&lt;/span&gt;</v>
      </c>
      <c r="E132" t="str">
        <f t="shared" si="466"/>
        <v>&lt;/p&gt;&lt;/div&gt;&lt;div class="content-row clearfix"&gt;&lt;span class="item-icon icon-s icon-inline ico-tel-no"&gt;&lt;/span&gt;</v>
      </c>
      <c r="F132" t="str">
        <f t="shared" si="466"/>
        <v>&lt;/p&gt;&lt;/div&gt;&lt;div class="content-row clearfix"&gt;&lt;span class="item-icon icon-s icon-inline ico-tel-no"&gt;&lt;/span&gt;</v>
      </c>
      <c r="G132" t="str">
        <f t="shared" si="458"/>
        <v/>
      </c>
      <c r="H132" t="str">
        <f t="shared" si="459"/>
        <v/>
      </c>
      <c r="I132" t="str">
        <f t="shared" ref="I132:J132" si="467">IF($G132="","",TRIM(CONCATENATE(E132,E133,E134,E135,E136,E137,E138,E139,E140,E141,E142,E143,E144,E145,E146)))</f>
        <v/>
      </c>
      <c r="J132" t="str">
        <f t="shared" si="467"/>
        <v/>
      </c>
      <c r="K132" t="str">
        <f t="shared" si="461"/>
        <v/>
      </c>
      <c r="L132" t="str">
        <f t="shared" si="461"/>
        <v/>
      </c>
      <c r="M132" t="str">
        <f t="shared" si="461"/>
        <v/>
      </c>
      <c r="N132" t="str">
        <f t="shared" si="462"/>
        <v/>
      </c>
      <c r="O132" t="str">
        <f t="shared" ref="O132:P132" si="468">IF($G132="","",IF($B132="SHO",TRIM(CONCATENATE(E132,E133,E134,E135,E136,E137,E138,E139,E140,E141,E142,E143,E144,E145,E146)),""))</f>
        <v/>
      </c>
      <c r="P132" t="str">
        <f t="shared" si="468"/>
        <v/>
      </c>
      <c r="Q132" t="str">
        <f t="shared" si="464"/>
        <v/>
      </c>
      <c r="R132" t="str">
        <f t="shared" si="464"/>
        <v/>
      </c>
      <c r="S132" t="str">
        <f t="shared" si="464"/>
        <v/>
      </c>
      <c r="T132" t="str">
        <f t="shared" ref="T132:V132" si="469">IF($G132="","",IF($B132="PAS",TRIM(CONCATENATE(D132,D133,D134,D135,D136,D137,D138,D139,D140,D141,D142,D143,D144,D145,D146)),""))</f>
        <v/>
      </c>
      <c r="U132" t="str">
        <f t="shared" si="469"/>
        <v/>
      </c>
      <c r="V132" t="str">
        <f t="shared" si="469"/>
        <v/>
      </c>
    </row>
    <row r="133" spans="1:22" hidden="1" x14ac:dyDescent="0.25">
      <c r="A133">
        <f t="shared" si="457"/>
        <v>9</v>
      </c>
      <c r="B133" t="str">
        <f>VLOOKUP(A133,Sheet1!A:Z,2,FALSE)</f>
        <v>FNB</v>
      </c>
      <c r="C133" t="s">
        <v>415</v>
      </c>
      <c r="D133" t="str">
        <f>CONCATENATE($C133,VLOOKUP($A133,Sheet1!$A:$ACZ,17,FALSE))</f>
        <v>&lt;p class="info"&gt;2668-2873</v>
      </c>
      <c r="E133" t="str">
        <f>CONCATENATE($C133,VLOOKUP($A133,Sheet1!$A:$AC,17,FALSE))</f>
        <v>&lt;p class="info"&gt;2668-2873</v>
      </c>
      <c r="F133" t="str">
        <f>CONCATENATE($C133,VLOOKUP($A133,Sheet1!$A:$AC,17,FALSE))</f>
        <v>&lt;p class="info"&gt;2668-2873</v>
      </c>
      <c r="G133" t="str">
        <f t="shared" si="458"/>
        <v/>
      </c>
      <c r="H133" t="str">
        <f t="shared" si="459"/>
        <v/>
      </c>
      <c r="I133" t="str">
        <f t="shared" ref="I133:J133" si="470">IF($G133="","",TRIM(CONCATENATE(E133,E134,E135,E136,E137,E138,E139,E140,E141,E142,E143,E144,E145,E146,E147)))</f>
        <v/>
      </c>
      <c r="J133" t="str">
        <f t="shared" si="470"/>
        <v/>
      </c>
      <c r="K133" t="str">
        <f t="shared" si="461"/>
        <v/>
      </c>
      <c r="L133" t="str">
        <f t="shared" si="461"/>
        <v/>
      </c>
      <c r="M133" t="str">
        <f t="shared" si="461"/>
        <v/>
      </c>
      <c r="N133" t="str">
        <f t="shared" si="462"/>
        <v/>
      </c>
      <c r="O133" t="str">
        <f t="shared" ref="O133:P133" si="471">IF($G133="","",IF($B133="SHO",TRIM(CONCATENATE(E133,E134,E135,E136,E137,E138,E139,E140,E141,E142,E143,E144,E145,E146,E147)),""))</f>
        <v/>
      </c>
      <c r="P133" t="str">
        <f t="shared" si="471"/>
        <v/>
      </c>
      <c r="Q133" t="str">
        <f t="shared" si="464"/>
        <v/>
      </c>
      <c r="R133" t="str">
        <f t="shared" si="464"/>
        <v/>
      </c>
      <c r="S133" t="str">
        <f t="shared" si="464"/>
        <v/>
      </c>
      <c r="T133" t="str">
        <f t="shared" ref="T133:V133" si="472">IF($G133="","",IF($B133="PAS",TRIM(CONCATENATE(D133,D134,D135,D136,D137,D138,D139,D140,D141,D142,D143,D144,D145,D146,D147)),""))</f>
        <v/>
      </c>
      <c r="U133" t="str">
        <f t="shared" si="472"/>
        <v/>
      </c>
      <c r="V133" t="str">
        <f t="shared" si="472"/>
        <v/>
      </c>
    </row>
    <row r="134" spans="1:22" hidden="1" x14ac:dyDescent="0.25">
      <c r="A134">
        <f t="shared" si="457"/>
        <v>9</v>
      </c>
      <c r="B134" t="str">
        <f>VLOOKUP(A134,Sheet1!A:Z,2,FALSE)</f>
        <v>FNB</v>
      </c>
      <c r="C134" t="s">
        <v>494</v>
      </c>
      <c r="D134" t="str">
        <f t="shared" ref="D134:F134" si="473">$C134</f>
        <v>&lt;/p&gt;&lt;/div&gt;&lt;div class="content-row clearfix"&gt;</v>
      </c>
      <c r="E134" t="str">
        <f t="shared" si="473"/>
        <v>&lt;/p&gt;&lt;/div&gt;&lt;div class="content-row clearfix"&gt;</v>
      </c>
      <c r="F134" t="str">
        <f t="shared" si="473"/>
        <v>&lt;/p&gt;&lt;/div&gt;&lt;div class="content-row clearfix"&gt;</v>
      </c>
      <c r="G134" t="str">
        <f t="shared" si="458"/>
        <v/>
      </c>
      <c r="H134" t="str">
        <f t="shared" si="459"/>
        <v/>
      </c>
      <c r="I134" t="str">
        <f t="shared" ref="I134:J134" si="474">IF($G134="","",TRIM(CONCATENATE(E134,E135,E136,E137,E138,E139,E140,E141,E142,E143,E144,E145,E146,E147,E148)))</f>
        <v/>
      </c>
      <c r="J134" t="str">
        <f t="shared" si="474"/>
        <v/>
      </c>
      <c r="K134" t="str">
        <f t="shared" si="461"/>
        <v/>
      </c>
      <c r="L134" t="str">
        <f t="shared" si="461"/>
        <v/>
      </c>
      <c r="M134" t="str">
        <f t="shared" si="461"/>
        <v/>
      </c>
      <c r="N134" t="str">
        <f t="shared" si="462"/>
        <v/>
      </c>
      <c r="O134" t="str">
        <f t="shared" ref="O134:P134" si="475">IF($G134="","",IF($B134="SHO",TRIM(CONCATENATE(E134,E135,E136,E137,E138,E139,E140,E141,E142,E143,E144,E145,E146,E147,E148)),""))</f>
        <v/>
      </c>
      <c r="P134" t="str">
        <f t="shared" si="475"/>
        <v/>
      </c>
      <c r="Q134" t="str">
        <f t="shared" si="464"/>
        <v/>
      </c>
      <c r="R134" t="str">
        <f t="shared" si="464"/>
        <v/>
      </c>
      <c r="S134" t="str">
        <f t="shared" si="464"/>
        <v/>
      </c>
      <c r="T134" t="str">
        <f t="shared" ref="T134:V134" si="476">IF($G134="","",IF($B134="PAS",TRIM(CONCATENATE(D134,D135,D136,D137,D138,D139,D140,D141,D142,D143,D144,D145,D146,D147,D148)),""))</f>
        <v/>
      </c>
      <c r="U134" t="str">
        <f t="shared" si="476"/>
        <v/>
      </c>
      <c r="V134" t="str">
        <f t="shared" si="476"/>
        <v/>
      </c>
    </row>
    <row r="135" spans="1:22" hidden="1" x14ac:dyDescent="0.25">
      <c r="A135">
        <f t="shared" si="457"/>
        <v>9</v>
      </c>
      <c r="B135" t="str">
        <f>VLOOKUP(A135,Sheet1!A:Z,2,FALSE)</f>
        <v>FNB</v>
      </c>
      <c r="C135" t="s">
        <v>416</v>
      </c>
      <c r="D135" t="str">
        <f>CONCATENATE($C135,Sheet1!$AB$2,": ",VLOOKUP($A135,Sheet1!$A:$AC,28,FALSE),IF(VLOOKUP($A135,Sheet1!$A:$AC,25,FALSE)="","","&lt;/p&gt;&lt;p&gt;"),VLOOKUP($A135,Sheet1!$A:$AC,25,FALSE))</f>
        <v>&lt;p&gt;接受現金券: 接受&lt;/p&gt;&lt;p&gt;港式茶餐廳，供應地道早餐、焗飯、意粉及絲襪奶茶等食品</v>
      </c>
      <c r="E135" t="str">
        <f>CONCATENATE($C135,Sheet1!$AC$2,": ",VLOOKUP($A135,Sheet1!$A:$AC,29,FALSE),IF(VLOOKUP($A135,Sheet1!$A:$AC,26,FALSE)="","","&lt;/p&gt;&lt;p&gt;"),VLOOKUP($A135,Sheet1!$A:$AC,26,FALSE))</f>
        <v>&lt;p&gt;接受现金券: 接受&lt;/p&gt;&lt;p&gt;港式茶餐厅，供应地道早餐、焗饭、意粉及丝袜奶茶等食品</v>
      </c>
      <c r="F135" t="str">
        <f>CONCATENATE($C135,Sheet1!$AA$2,": ",VLOOKUP($A135,Sheet1!$A:$AC,27,FALSE),IF(VLOOKUP($A135,Sheet1!$A:$AC,24,FALSE)="","","&lt;/p&gt;&lt;p&gt;"),VLOOKUP($A135,Sheet1!$A:$AC,24,FALSE))</f>
        <v>&lt;p&gt;Accept Cash Coupon: Y&lt;/p&gt;&lt;p&gt;Hong Kong-style diner, serving a variety of local breakfast meal, baked rice, spaghetti and milk tea</v>
      </c>
      <c r="G135" t="str">
        <f t="shared" si="458"/>
        <v/>
      </c>
      <c r="H135" t="str">
        <f t="shared" si="459"/>
        <v/>
      </c>
      <c r="I135" t="str">
        <f t="shared" ref="I135:J135" si="477">IF($G135="","",TRIM(CONCATENATE(E135,E136,E137,E138,E139,E140,E141,E142,E143,E144,E145,E146,E147,E148,E149)))</f>
        <v/>
      </c>
      <c r="J135" t="str">
        <f t="shared" si="477"/>
        <v/>
      </c>
      <c r="K135" t="str">
        <f t="shared" si="461"/>
        <v/>
      </c>
      <c r="L135" t="str">
        <f t="shared" si="461"/>
        <v/>
      </c>
      <c r="M135" t="str">
        <f t="shared" si="461"/>
        <v/>
      </c>
      <c r="N135" t="str">
        <f t="shared" si="462"/>
        <v/>
      </c>
      <c r="O135" t="str">
        <f t="shared" ref="O135:P135" si="478">IF($G135="","",IF($B135="SHO",TRIM(CONCATENATE(E135,E136,E137,E138,E139,E140,E141,E142,E143,E144,E145,E146,E147,E148,E149)),""))</f>
        <v/>
      </c>
      <c r="P135" t="str">
        <f t="shared" si="478"/>
        <v/>
      </c>
      <c r="Q135" t="str">
        <f t="shared" si="464"/>
        <v/>
      </c>
      <c r="R135" t="str">
        <f t="shared" si="464"/>
        <v/>
      </c>
      <c r="S135" t="str">
        <f t="shared" si="464"/>
        <v/>
      </c>
      <c r="T135" t="str">
        <f t="shared" ref="T135:V135" si="479">IF($G135="","",IF($B135="PAS",TRIM(CONCATENATE(D135,D136,D137,D138,D139,D140,D141,D142,D143,D144,D145,D146,D147,D148,D149)),""))</f>
        <v/>
      </c>
      <c r="U135" t="str">
        <f t="shared" si="479"/>
        <v/>
      </c>
      <c r="V135" t="str">
        <f t="shared" si="479"/>
        <v/>
      </c>
    </row>
    <row r="136" spans="1:22" hidden="1" x14ac:dyDescent="0.25">
      <c r="A136">
        <f t="shared" si="457"/>
        <v>9</v>
      </c>
      <c r="B136" t="str">
        <f>VLOOKUP(A136,Sheet1!A:Z,2,FALSE)</f>
        <v>FNB</v>
      </c>
      <c r="C136" t="s">
        <v>496</v>
      </c>
      <c r="D136" t="str">
        <f t="shared" ref="D136:F137" si="480">$C136</f>
        <v>&lt;/p&gt;&lt;/div&gt;&lt;/div&gt;&lt;/div&gt;&lt;/div&gt;&lt;/div&gt;</v>
      </c>
      <c r="E136" t="str">
        <f t="shared" si="480"/>
        <v>&lt;/p&gt;&lt;/div&gt;&lt;/div&gt;&lt;/div&gt;&lt;/div&gt;&lt;/div&gt;</v>
      </c>
      <c r="F136" t="str">
        <f t="shared" si="480"/>
        <v>&lt;/p&gt;&lt;/div&gt;&lt;/div&gt;&lt;/div&gt;&lt;/div&gt;&lt;/div&gt;</v>
      </c>
      <c r="G136" t="str">
        <f t="shared" si="458"/>
        <v/>
      </c>
      <c r="H136" t="str">
        <f t="shared" si="459"/>
        <v/>
      </c>
      <c r="I136" t="str">
        <f t="shared" ref="I136:J136" si="481">IF($G136="","",TRIM(CONCATENATE(E136,E137,E138,E139,E140,E141,E142,E143,E144,E145,E146,E147,E148,E149,E150)))</f>
        <v/>
      </c>
      <c r="J136" t="str">
        <f t="shared" si="481"/>
        <v/>
      </c>
      <c r="K136" t="str">
        <f t="shared" si="461"/>
        <v/>
      </c>
      <c r="L136" t="str">
        <f t="shared" si="461"/>
        <v/>
      </c>
      <c r="M136" t="str">
        <f t="shared" si="461"/>
        <v/>
      </c>
      <c r="N136" t="str">
        <f t="shared" si="462"/>
        <v/>
      </c>
      <c r="O136" t="str">
        <f t="shared" ref="O136:P136" si="482">IF($G136="","",IF($B136="SHO",TRIM(CONCATENATE(E136,E137,E138,E139,E140,E141,E142,E143,E144,E145,E146,E147,E148,E149,E150)),""))</f>
        <v/>
      </c>
      <c r="P136" t="str">
        <f t="shared" si="482"/>
        <v/>
      </c>
      <c r="Q136" t="str">
        <f t="shared" si="464"/>
        <v/>
      </c>
      <c r="R136" t="str">
        <f t="shared" si="464"/>
        <v/>
      </c>
      <c r="S136" t="str">
        <f t="shared" si="464"/>
        <v/>
      </c>
      <c r="T136" t="str">
        <f t="shared" ref="T136:V136" si="483">IF($G136="","",IF($B136="PAS",TRIM(CONCATENATE(D136,D137,D138,D139,D140,D141,D142,D143,D144,D145,D146,D147,D148,D149,D150)),""))</f>
        <v/>
      </c>
      <c r="U136" t="str">
        <f t="shared" si="483"/>
        <v/>
      </c>
      <c r="V136" t="str">
        <f t="shared" si="483"/>
        <v/>
      </c>
    </row>
    <row r="137" spans="1:22" hidden="1" x14ac:dyDescent="0.25">
      <c r="A137">
        <f t="shared" si="457"/>
        <v>10</v>
      </c>
      <c r="B137" t="str">
        <f>VLOOKUP(A137,Sheet1!A:Z,2,FALSE)</f>
        <v>PAS</v>
      </c>
      <c r="C137" t="s">
        <v>489</v>
      </c>
      <c r="D137" t="str">
        <f t="shared" si="480"/>
        <v>&lt;div class="grid-detail-list"&gt;&lt;div class="item-container styled-text-wrapper"&gt;</v>
      </c>
      <c r="E137" t="str">
        <f t="shared" si="480"/>
        <v>&lt;div class="grid-detail-list"&gt;&lt;div class="item-container styled-text-wrapper"&gt;</v>
      </c>
      <c r="F137" t="str">
        <f t="shared" si="480"/>
        <v>&lt;div class="grid-detail-list"&gt;&lt;div class="item-container styled-text-wrapper"&gt;</v>
      </c>
      <c r="G137">
        <f t="shared" si="458"/>
        <v>10</v>
      </c>
      <c r="H137" t="str">
        <f t="shared" si="459"/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class="sub-title"&gt;中國鐵路總公司&lt;/p&gt;&lt;div class="item-content"&gt;&lt;div class="item-label"&gt;旅客服務&lt;/div&gt;&lt;div class="content-row clearfix"&gt;&lt;span class="item-icon icon-s icon-inline ico-shop"&gt;&lt;/span&gt;&lt;p class="info"&gt;B1 , WEK B1-15 (近售票大堂)&lt;/p&gt;&lt;/div&gt;&lt;div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clearfix"&gt;&lt;p&gt;接受現金券: 不接受&lt;/p&gt;&lt;/div&gt;&lt;/div&gt;&lt;/div&gt;&lt;/div&gt;&lt;/div&gt;</v>
      </c>
      <c r="I137" t="str">
        <f t="shared" ref="I137:J137" si="484">IF($G137="","",TRIM(CONCATENATE(E137,E138,E139,E140,E141,E142,E143,E144,E145,E146,E147,E148,E149,E150,E151)))</f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class="sub-title"&gt;中国铁路总公司&lt;/p&gt;&lt;div class="item-content"&gt;&lt;div class="item-label"&gt;旅客服务&lt;/div&gt;&lt;div class="content-row clearfix"&gt;&lt;span class="item-icon icon-s icon-inline ico-shop"&gt;&lt;/span&gt;&lt;p class="info"&gt;B1 , WEK B1-15 (近售票大堂)&lt;/p&gt;&lt;/div&gt;&lt;div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clearfix"&gt;&lt;p&gt;接受现金券: 不接受&lt;/p&gt;&lt;/div&gt;&lt;/div&gt;&lt;/div&gt;&lt;/div&gt;&lt;/div&gt;</v>
      </c>
      <c r="J137" t="str">
        <f t="shared" si="484"/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class="sub-title"&gt;China Railway&lt;/p&gt;&lt;div class="item-content"&gt;&lt;div class="item-label"&gt;Passenger Services&lt;/div&gt;&lt;div class="content-row clearfix"&gt;&lt;span class="item-icon icon-s icon-inline ico-shop"&gt;&lt;/span&gt;&lt;p class="info"&gt;B1 , WEK B1-15 (Near Ticketing Concourse)&lt;/p&gt;&lt;/div&gt;&lt;div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clearfix"&gt;&lt;p&gt;Accept Cash Coupon: N&lt;/p&gt;&lt;/div&gt;&lt;/div&gt;&lt;/div&gt;&lt;/div&gt;&lt;/div&gt;</v>
      </c>
      <c r="K137" t="str">
        <f t="shared" si="461"/>
        <v/>
      </c>
      <c r="L137" t="str">
        <f t="shared" si="461"/>
        <v/>
      </c>
      <c r="M137" t="str">
        <f t="shared" si="461"/>
        <v/>
      </c>
      <c r="N137" t="str">
        <f t="shared" si="462"/>
        <v/>
      </c>
      <c r="O137" t="str">
        <f t="shared" ref="O137:P137" si="485">IF($G137="","",IF($B137="SHO",TRIM(CONCATENATE(E137,E138,E139,E140,E141,E142,E143,E144,E145,E146,E147,E148,E149,E150,E151)),""))</f>
        <v/>
      </c>
      <c r="P137" t="str">
        <f t="shared" si="485"/>
        <v/>
      </c>
      <c r="Q137" t="str">
        <f t="shared" si="464"/>
        <v/>
      </c>
      <c r="R137" t="str">
        <f t="shared" si="464"/>
        <v/>
      </c>
      <c r="S137" t="str">
        <f t="shared" si="464"/>
        <v/>
      </c>
      <c r="T137" t="str">
        <f t="shared" ref="T137:V137" si="486">IF($G137="","",IF($B137="PAS",TRIM(CONCATENATE(D137,D138,D139,D140,D141,D142,D143,D144,D145,D146,D147,D148,D149,D150,D151)),""))</f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class="sub-title"&gt;中國鐵路總公司&lt;/p&gt;&lt;div class="item-content"&gt;&lt;div class="item-label"&gt;旅客服務&lt;/div&gt;&lt;div class="content-row clearfix"&gt;&lt;span class="item-icon icon-s icon-inline ico-shop"&gt;&lt;/span&gt;&lt;p class="info"&gt;B1 , WEK B1-15 (近售票大堂)&lt;/p&gt;&lt;/div&gt;&lt;div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clearfix"&gt;&lt;p&gt;接受現金券: 不接受&lt;/p&gt;&lt;/div&gt;&lt;/div&gt;&lt;/div&gt;&lt;/div&gt;&lt;/div&gt;</v>
      </c>
      <c r="U137" t="str">
        <f t="shared" si="486"/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class="sub-title"&gt;中国铁路总公司&lt;/p&gt;&lt;div class="item-content"&gt;&lt;div class="item-label"&gt;旅客服务&lt;/div&gt;&lt;div class="content-row clearfix"&gt;&lt;span class="item-icon icon-s icon-inline ico-shop"&gt;&lt;/span&gt;&lt;p class="info"&gt;B1 , WEK B1-15 (近售票大堂)&lt;/p&gt;&lt;/div&gt;&lt;div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clearfix"&gt;&lt;p&gt;接受现金券: 不接受&lt;/p&gt;&lt;/div&gt;&lt;/div&gt;&lt;/div&gt;&lt;/div&gt;&lt;/div&gt;</v>
      </c>
      <c r="V137" t="str">
        <f t="shared" si="486"/>
        <v>&lt;div class="grid-detail-list"&gt;&lt;div class="item-container styled-text-wrapper"&gt;&lt;div class="image-container"&gt;&lt;img class="item-image" src="/res/media/app/shop/blank.jpg" alt=""&gt;&lt;/div&gt;&lt;div class="item-content-container"&gt;&lt;p class="sub-title"&gt;China Railway&lt;/p&gt;&lt;div class="item-content"&gt;&lt;div class="item-label"&gt;Passenger Services&lt;/div&gt;&lt;div class="content-row clearfix"&gt;&lt;span class="item-icon icon-s icon-inline ico-shop"&gt;&lt;/span&gt;&lt;p class="info"&gt;B1 , WEK B1-15 (Near Ticketing Concourse)&lt;/p&gt;&lt;/div&gt;&lt;div class="content-row clearfix"&gt;&lt;span class="item-icon icon-s icon-inline ico-opening-hour"&gt;&lt;/span&gt;&lt;p class="info"&gt;-&lt;/p&gt;&lt;/div&gt;&lt;div class="content-row clearfix"&gt;&lt;span class="item-icon icon-s icon-inline ico-tel-no"&gt;&lt;/span&gt;&lt;p class="info"&gt;-&lt;/p&gt;&lt;/div&gt;&lt;div class="content-row clearfix"&gt;&lt;p&gt;Accept Cash Coupon: N&lt;/p&gt;&lt;/div&gt;&lt;/div&gt;&lt;/div&gt;&lt;/div&gt;&lt;/div&gt;</v>
      </c>
    </row>
    <row r="138" spans="1:22" hidden="1" x14ac:dyDescent="0.25">
      <c r="A138">
        <f t="shared" si="457"/>
        <v>10</v>
      </c>
      <c r="B138" t="str">
        <f>VLOOKUP(A138,Sheet1!A:Z,2,FALSE)</f>
        <v>PAS</v>
      </c>
      <c r="C138" t="s">
        <v>419</v>
      </c>
      <c r="D138" t="str">
        <f>CONCATENATE($C138,VLOOKUP($A138,Sheet1!$A:$AC,6,FALSE),""" alt=""""&gt;")</f>
        <v>&lt;div class="image-container"&gt;&lt;img class="item-image" src="/res/media/app/shop/blank.jpg" alt=""&gt;</v>
      </c>
      <c r="E138" t="str">
        <f>CONCATENATE($C138,VLOOKUP($A138,Sheet1!$A:$AC,6,FALSE),""" alt=""""&gt;")</f>
        <v>&lt;div class="image-container"&gt;&lt;img class="item-image" src="/res/media/app/shop/blank.jpg" alt=""&gt;</v>
      </c>
      <c r="F138" t="str">
        <f>CONCATENATE($C138,VLOOKUP($A138,Sheet1!$A:$AC,6,FALSE),""" alt=""""&gt;")</f>
        <v>&lt;div class="image-container"&gt;&lt;img class="item-image" src="/res/media/app/shop/blank.jpg" alt=""&gt;</v>
      </c>
      <c r="G138" t="str">
        <f t="shared" si="458"/>
        <v/>
      </c>
      <c r="H138" t="str">
        <f t="shared" si="459"/>
        <v/>
      </c>
      <c r="I138" t="str">
        <f t="shared" ref="I138:J138" si="487">IF($G138="","",TRIM(CONCATENATE(E138,E139,E140,E141,E142,E143,E144,E145,E146,E147,E148,E149,E150,E151,E152)))</f>
        <v/>
      </c>
      <c r="J138" t="str">
        <f t="shared" si="487"/>
        <v/>
      </c>
      <c r="K138" t="str">
        <f t="shared" si="461"/>
        <v/>
      </c>
      <c r="L138" t="str">
        <f t="shared" si="461"/>
        <v/>
      </c>
      <c r="M138" t="str">
        <f t="shared" si="461"/>
        <v/>
      </c>
      <c r="N138" t="str">
        <f t="shared" si="462"/>
        <v/>
      </c>
      <c r="O138" t="str">
        <f t="shared" ref="O138:P138" si="488">IF($G138="","",IF($B138="SHO",TRIM(CONCATENATE(E138,E139,E140,E141,E142,E143,E144,E145,E146,E147,E148,E149,E150,E151,E152)),""))</f>
        <v/>
      </c>
      <c r="P138" t="str">
        <f t="shared" si="488"/>
        <v/>
      </c>
      <c r="Q138" t="str">
        <f t="shared" si="464"/>
        <v/>
      </c>
      <c r="R138" t="str">
        <f t="shared" si="464"/>
        <v/>
      </c>
      <c r="S138" t="str">
        <f t="shared" si="464"/>
        <v/>
      </c>
      <c r="T138" t="str">
        <f t="shared" ref="T138:V138" si="489">IF($G138="","",IF($B138="PAS",TRIM(CONCATENATE(D138,D139,D140,D141,D142,D143,D144,D145,D146,D147,D148,D149,D150,D151,D152)),""))</f>
        <v/>
      </c>
      <c r="U138" t="str">
        <f t="shared" si="489"/>
        <v/>
      </c>
      <c r="V138" t="str">
        <f t="shared" si="489"/>
        <v/>
      </c>
    </row>
    <row r="139" spans="1:22" hidden="1" x14ac:dyDescent="0.25">
      <c r="A139">
        <f t="shared" si="457"/>
        <v>10</v>
      </c>
      <c r="B139" t="str">
        <f>VLOOKUP(A139,Sheet1!A:Z,2,FALSE)</f>
        <v>PAS</v>
      </c>
      <c r="C139" t="s">
        <v>490</v>
      </c>
      <c r="D139" t="str">
        <f t="shared" ref="D139:F139" si="490">$C139</f>
        <v>&lt;/div&gt;&lt;div class="item-content-container"&gt;</v>
      </c>
      <c r="E139" t="str">
        <f t="shared" si="490"/>
        <v>&lt;/div&gt;&lt;div class="item-content-container"&gt;</v>
      </c>
      <c r="F139" t="str">
        <f t="shared" si="490"/>
        <v>&lt;/div&gt;&lt;div class="item-content-container"&gt;</v>
      </c>
      <c r="G139" t="str">
        <f t="shared" si="458"/>
        <v/>
      </c>
      <c r="H139" t="str">
        <f t="shared" si="459"/>
        <v/>
      </c>
      <c r="I139" t="str">
        <f t="shared" ref="I139:J139" si="491">IF($G139="","",TRIM(CONCATENATE(E139,E140,E141,E142,E143,E144,E145,E146,E147,E148,E149,E150,E151,E152,E153)))</f>
        <v/>
      </c>
      <c r="J139" t="str">
        <f t="shared" si="491"/>
        <v/>
      </c>
      <c r="K139" t="str">
        <f t="shared" si="461"/>
        <v/>
      </c>
      <c r="L139" t="str">
        <f t="shared" si="461"/>
        <v/>
      </c>
      <c r="M139" t="str">
        <f t="shared" si="461"/>
        <v/>
      </c>
      <c r="N139" t="str">
        <f t="shared" si="462"/>
        <v/>
      </c>
      <c r="O139" t="str">
        <f t="shared" ref="O139:P139" si="492">IF($G139="","",IF($B139="SHO",TRIM(CONCATENATE(E139,E140,E141,E142,E143,E144,E145,E146,E147,E148,E149,E150,E151,E152,E153)),""))</f>
        <v/>
      </c>
      <c r="P139" t="str">
        <f t="shared" si="492"/>
        <v/>
      </c>
      <c r="Q139" t="str">
        <f t="shared" si="464"/>
        <v/>
      </c>
      <c r="R139" t="str">
        <f t="shared" si="464"/>
        <v/>
      </c>
      <c r="S139" t="str">
        <f t="shared" si="464"/>
        <v/>
      </c>
      <c r="T139" t="str">
        <f t="shared" ref="T139:V139" si="493">IF($G139="","",IF($B139="PAS",TRIM(CONCATENATE(D139,D140,D141,D142,D143,D144,D145,D146,D147,D148,D149,D150,D151,D152,D153)),""))</f>
        <v/>
      </c>
      <c r="U139" t="str">
        <f t="shared" si="493"/>
        <v/>
      </c>
      <c r="V139" t="str">
        <f t="shared" si="493"/>
        <v/>
      </c>
    </row>
    <row r="140" spans="1:22" hidden="1" x14ac:dyDescent="0.25">
      <c r="A140">
        <f t="shared" si="457"/>
        <v>10</v>
      </c>
      <c r="B140" t="str">
        <f>VLOOKUP(A140,Sheet1!A:Z,2,FALSE)</f>
        <v>PAS</v>
      </c>
      <c r="C140" t="s">
        <v>413</v>
      </c>
      <c r="D140" t="str">
        <f>CONCATENATE($C140,VLOOKUP($A140,Sheet1!$A:$AC,15,FALSE))</f>
        <v>&lt;p class="sub-title"&gt;中國鐵路總公司</v>
      </c>
      <c r="E140" t="str">
        <f>CONCATENATE($C140,VLOOKUP($A140,Sheet1!$A:$AC,16,FALSE))</f>
        <v>&lt;p class="sub-title"&gt;中国铁路总公司</v>
      </c>
      <c r="F140" t="str">
        <f>CONCATENATE($C140,VLOOKUP($A140,Sheet1!$A:$AC,14,FALSE))</f>
        <v>&lt;p class="sub-title"&gt;China Railway</v>
      </c>
      <c r="G140" t="str">
        <f t="shared" si="458"/>
        <v/>
      </c>
      <c r="H140" t="str">
        <f t="shared" si="459"/>
        <v/>
      </c>
      <c r="I140" t="str">
        <f t="shared" ref="I140:J140" si="494">IF($G140="","",TRIM(CONCATENATE(E140,E141,E142,E143,E144,E145,E146,E147,E148,E149,E150,E151,E152,E153,E154)))</f>
        <v/>
      </c>
      <c r="J140" t="str">
        <f t="shared" si="494"/>
        <v/>
      </c>
      <c r="K140" t="str">
        <f t="shared" si="461"/>
        <v/>
      </c>
      <c r="L140" t="str">
        <f t="shared" si="461"/>
        <v/>
      </c>
      <c r="M140" t="str">
        <f t="shared" si="461"/>
        <v/>
      </c>
      <c r="N140" t="str">
        <f t="shared" si="462"/>
        <v/>
      </c>
      <c r="O140" t="str">
        <f t="shared" ref="O140:P140" si="495">IF($G140="","",IF($B140="SHO",TRIM(CONCATENATE(E140,E141,E142,E143,E144,E145,E146,E147,E148,E149,E150,E151,E152,E153,E154)),""))</f>
        <v/>
      </c>
      <c r="P140" t="str">
        <f t="shared" si="495"/>
        <v/>
      </c>
      <c r="Q140" t="str">
        <f t="shared" si="464"/>
        <v/>
      </c>
      <c r="R140" t="str">
        <f t="shared" si="464"/>
        <v/>
      </c>
      <c r="S140" t="str">
        <f t="shared" si="464"/>
        <v/>
      </c>
      <c r="T140" t="str">
        <f t="shared" ref="T140:V140" si="496">IF($G140="","",IF($B140="PAS",TRIM(CONCATENATE(D140,D141,D142,D143,D144,D145,D146,D147,D148,D149,D150,D151,D152,D153,D154)),""))</f>
        <v/>
      </c>
      <c r="U140" t="str">
        <f t="shared" si="496"/>
        <v/>
      </c>
      <c r="V140" t="str">
        <f t="shared" si="496"/>
        <v/>
      </c>
    </row>
    <row r="141" spans="1:22" hidden="1" x14ac:dyDescent="0.25">
      <c r="A141">
        <f t="shared" si="457"/>
        <v>10</v>
      </c>
      <c r="B141" t="str">
        <f>VLOOKUP(A141,Sheet1!A:Z,2,FALSE)</f>
        <v>PAS</v>
      </c>
      <c r="C141" t="s">
        <v>491</v>
      </c>
      <c r="D141" t="str">
        <f t="shared" ref="D141:F141" si="497">$C141</f>
        <v>&lt;/p&gt;&lt;div class="item-content"&gt;</v>
      </c>
      <c r="E141" t="str">
        <f t="shared" si="497"/>
        <v>&lt;/p&gt;&lt;div class="item-content"&gt;</v>
      </c>
      <c r="F141" t="str">
        <f t="shared" si="497"/>
        <v>&lt;/p&gt;&lt;div class="item-content"&gt;</v>
      </c>
      <c r="G141" t="str">
        <f t="shared" si="458"/>
        <v/>
      </c>
      <c r="H141" t="str">
        <f t="shared" si="459"/>
        <v/>
      </c>
      <c r="I141" t="str">
        <f t="shared" ref="I141:J141" si="498">IF($G141="","",TRIM(CONCATENATE(E141,E142,E143,E144,E145,E146,E147,E148,E149,E150,E151,E152,E153,E154,E155)))</f>
        <v/>
      </c>
      <c r="J141" t="str">
        <f t="shared" si="498"/>
        <v/>
      </c>
      <c r="K141" t="str">
        <f t="shared" si="461"/>
        <v/>
      </c>
      <c r="L141" t="str">
        <f t="shared" si="461"/>
        <v/>
      </c>
      <c r="M141" t="str">
        <f t="shared" si="461"/>
        <v/>
      </c>
      <c r="N141" t="str">
        <f t="shared" si="462"/>
        <v/>
      </c>
      <c r="O141" t="str">
        <f t="shared" ref="O141:P141" si="499">IF($G141="","",IF($B141="SHO",TRIM(CONCATENATE(E141,E142,E143,E144,E145,E146,E147,E148,E149,E150,E151,E152,E153,E154,E155)),""))</f>
        <v/>
      </c>
      <c r="P141" t="str">
        <f t="shared" si="499"/>
        <v/>
      </c>
      <c r="Q141" t="str">
        <f t="shared" si="464"/>
        <v/>
      </c>
      <c r="R141" t="str">
        <f t="shared" si="464"/>
        <v/>
      </c>
      <c r="S141" t="str">
        <f t="shared" si="464"/>
        <v/>
      </c>
      <c r="T141" t="str">
        <f t="shared" ref="T141:V141" si="500">IF($G141="","",IF($B141="PAS",TRIM(CONCATENATE(D141,D142,D143,D144,D145,D146,D147,D148,D149,D150,D151,D152,D153,D154,D155)),""))</f>
        <v/>
      </c>
      <c r="U141" t="str">
        <f t="shared" si="500"/>
        <v/>
      </c>
      <c r="V141" t="str">
        <f t="shared" si="500"/>
        <v/>
      </c>
    </row>
    <row r="142" spans="1:22" hidden="1" x14ac:dyDescent="0.25">
      <c r="A142">
        <f t="shared" si="457"/>
        <v>10</v>
      </c>
      <c r="B142" t="str">
        <f>VLOOKUP(A142,Sheet1!A:Z,2,FALSE)</f>
        <v>PAS</v>
      </c>
      <c r="C142" t="s">
        <v>414</v>
      </c>
      <c r="D142" t="str">
        <f>CONCATENATE($C142,VLOOKUP($A142,Sheet1!$A:$AC,4,FALSE))</f>
        <v>&lt;div class="item-label"&gt;旅客服務</v>
      </c>
      <c r="E142" t="str">
        <f>CONCATENATE($C142,VLOOKUP($A142,Sheet1!$A:$AC,5,FALSE))</f>
        <v>&lt;div class="item-label"&gt;旅客服务</v>
      </c>
      <c r="F142" t="str">
        <f>CONCATENATE($C142,VLOOKUP($A142,Sheet1!$A:$AC,3,FALSE))</f>
        <v>&lt;div class="item-label"&gt;Passenger Services</v>
      </c>
      <c r="G142" t="str">
        <f t="shared" si="458"/>
        <v/>
      </c>
      <c r="H142" t="str">
        <f t="shared" si="459"/>
        <v/>
      </c>
      <c r="I142" t="str">
        <f t="shared" ref="I142:J142" si="501">IF($G142="","",TRIM(CONCATENATE(E142,E143,E144,E145,E146,E147,E148,E149,E150,E151,E152,E153,E154,E155,E156)))</f>
        <v/>
      </c>
      <c r="J142" t="str">
        <f t="shared" si="501"/>
        <v/>
      </c>
      <c r="K142" t="str">
        <f t="shared" si="461"/>
        <v/>
      </c>
      <c r="L142" t="str">
        <f t="shared" si="461"/>
        <v/>
      </c>
      <c r="M142" t="str">
        <f t="shared" si="461"/>
        <v/>
      </c>
      <c r="N142" t="str">
        <f t="shared" si="462"/>
        <v/>
      </c>
      <c r="O142" t="str">
        <f t="shared" ref="O142:P142" si="502">IF($G142="","",IF($B142="SHO",TRIM(CONCATENATE(E142,E143,E144,E145,E146,E147,E148,E149,E150,E151,E152,E153,E154,E155,E156)),""))</f>
        <v/>
      </c>
      <c r="P142" t="str">
        <f t="shared" si="502"/>
        <v/>
      </c>
      <c r="Q142" t="str">
        <f t="shared" si="464"/>
        <v/>
      </c>
      <c r="R142" t="str">
        <f t="shared" si="464"/>
        <v/>
      </c>
      <c r="S142" t="str">
        <f t="shared" si="464"/>
        <v/>
      </c>
      <c r="T142" t="str">
        <f t="shared" ref="T142:V142" si="503">IF($G142="","",IF($B142="PAS",TRIM(CONCATENATE(D142,D143,D144,D145,D146,D147,D148,D149,D150,D151,D152,D153,D154,D155,D156)),""))</f>
        <v/>
      </c>
      <c r="U142" t="str">
        <f t="shared" si="503"/>
        <v/>
      </c>
      <c r="V142" t="str">
        <f t="shared" si="503"/>
        <v/>
      </c>
    </row>
    <row r="143" spans="1:22" hidden="1" x14ac:dyDescent="0.25">
      <c r="A143">
        <f t="shared" si="457"/>
        <v>10</v>
      </c>
      <c r="B143" t="str">
        <f>VLOOKUP(A143,Sheet1!A:Z,2,FALSE)</f>
        <v>PAS</v>
      </c>
      <c r="C143" t="s">
        <v>492</v>
      </c>
      <c r="D143" t="str">
        <f t="shared" ref="D143:F143" si="504">$C143</f>
        <v>&lt;/div&gt;&lt;div class="content-row clearfix"&gt;&lt;span class="item-icon icon-s icon-inline ico-shop"&gt;&lt;/span&gt;</v>
      </c>
      <c r="E143" t="str">
        <f t="shared" si="504"/>
        <v>&lt;/div&gt;&lt;div class="content-row clearfix"&gt;&lt;span class="item-icon icon-s icon-inline ico-shop"&gt;&lt;/span&gt;</v>
      </c>
      <c r="F143" t="str">
        <f t="shared" si="504"/>
        <v>&lt;/div&gt;&lt;div class="content-row clearfix"&gt;&lt;span class="item-icon icon-s icon-inline ico-shop"&gt;&lt;/span&gt;</v>
      </c>
      <c r="G143" t="str">
        <f t="shared" si="458"/>
        <v/>
      </c>
      <c r="H143" t="str">
        <f t="shared" si="459"/>
        <v/>
      </c>
      <c r="I143" t="str">
        <f t="shared" ref="I143:J143" si="505">IF($G143="","",TRIM(CONCATENATE(E143,E144,E145,E146,E147,E148,E149,E150,E151,E152,E153,E154,E155,E156,E157)))</f>
        <v/>
      </c>
      <c r="J143" t="str">
        <f t="shared" si="505"/>
        <v/>
      </c>
      <c r="K143" t="str">
        <f t="shared" si="461"/>
        <v/>
      </c>
      <c r="L143" t="str">
        <f t="shared" si="461"/>
        <v/>
      </c>
      <c r="M143" t="str">
        <f t="shared" si="461"/>
        <v/>
      </c>
      <c r="N143" t="str">
        <f t="shared" si="462"/>
        <v/>
      </c>
      <c r="O143" t="str">
        <f t="shared" ref="O143:P143" si="506">IF($G143="","",IF($B143="SHO",TRIM(CONCATENATE(E143,E144,E145,E146,E147,E148,E149,E150,E151,E152,E153,E154,E155,E156,E157)),""))</f>
        <v/>
      </c>
      <c r="P143" t="str">
        <f t="shared" si="506"/>
        <v/>
      </c>
      <c r="Q143" t="str">
        <f t="shared" si="464"/>
        <v/>
      </c>
      <c r="R143" t="str">
        <f t="shared" si="464"/>
        <v/>
      </c>
      <c r="S143" t="str">
        <f t="shared" si="464"/>
        <v/>
      </c>
      <c r="T143" t="str">
        <f t="shared" ref="T143:V143" si="507">IF($G143="","",IF($B143="PAS",TRIM(CONCATENATE(D143,D144,D145,D146,D147,D148,D149,D150,D151,D152,D153,D154,D155,D156,D157)),""))</f>
        <v/>
      </c>
      <c r="U143" t="str">
        <f t="shared" si="507"/>
        <v/>
      </c>
      <c r="V143" t="str">
        <f t="shared" si="507"/>
        <v/>
      </c>
    </row>
    <row r="144" spans="1:22" hidden="1" x14ac:dyDescent="0.25">
      <c r="A144">
        <f t="shared" si="457"/>
        <v>10</v>
      </c>
      <c r="B144" t="str">
        <f>VLOOKUP(A144,Sheet1!A:Z,2,FALSE)</f>
        <v>PAS</v>
      </c>
      <c r="C144" t="s">
        <v>415</v>
      </c>
      <c r="D144" t="str">
        <f>CONCATENATE($C144,VLOOKUP($A144,Sheet1!$A:$AC,11,FALSE))</f>
        <v>&lt;p class="info"&gt;B1 , WEK B1-15 (近售票大堂)</v>
      </c>
      <c r="E144" t="str">
        <f>CONCATENATE($C144,VLOOKUP($A144,Sheet1!$A:$AC,12,FALSE))</f>
        <v>&lt;p class="info"&gt;B1 , WEK B1-15 (近售票大堂)</v>
      </c>
      <c r="F144" t="str">
        <f>CONCATENATE($C144,VLOOKUP($A144,Sheet1!$A:$AC,10,FALSE))</f>
        <v>&lt;p class="info"&gt;B1 , WEK B1-15 (Near Ticketing Concourse)</v>
      </c>
      <c r="G144" t="str">
        <f t="shared" si="458"/>
        <v/>
      </c>
      <c r="H144" t="str">
        <f t="shared" si="459"/>
        <v/>
      </c>
      <c r="I144" t="str">
        <f t="shared" ref="I144:J144" si="508">IF($G144="","",TRIM(CONCATENATE(E144,E145,E146,E147,E148,E149,E150,E151,E152,E153,E154,E155,E156,E157,E158)))</f>
        <v/>
      </c>
      <c r="J144" t="str">
        <f t="shared" si="508"/>
        <v/>
      </c>
      <c r="K144" t="str">
        <f t="shared" si="461"/>
        <v/>
      </c>
      <c r="L144" t="str">
        <f t="shared" si="461"/>
        <v/>
      </c>
      <c r="M144" t="str">
        <f t="shared" si="461"/>
        <v/>
      </c>
      <c r="N144" t="str">
        <f t="shared" si="462"/>
        <v/>
      </c>
      <c r="O144" t="str">
        <f t="shared" ref="O144:P144" si="509">IF($G144="","",IF($B144="SHO",TRIM(CONCATENATE(E144,E145,E146,E147,E148,E149,E150,E151,E152,E153,E154,E155,E156,E157,E158)),""))</f>
        <v/>
      </c>
      <c r="P144" t="str">
        <f t="shared" si="509"/>
        <v/>
      </c>
      <c r="Q144" t="str">
        <f t="shared" si="464"/>
        <v/>
      </c>
      <c r="R144" t="str">
        <f t="shared" si="464"/>
        <v/>
      </c>
      <c r="S144" t="str">
        <f t="shared" si="464"/>
        <v/>
      </c>
      <c r="T144" t="str">
        <f t="shared" ref="T144:V144" si="510">IF($G144="","",IF($B144="PAS",TRIM(CONCATENATE(D144,D145,D146,D147,D148,D149,D150,D151,D152,D153,D154,D155,D156,D157,D158)),""))</f>
        <v/>
      </c>
      <c r="U144" t="str">
        <f t="shared" si="510"/>
        <v/>
      </c>
      <c r="V144" t="str">
        <f t="shared" si="510"/>
        <v/>
      </c>
    </row>
    <row r="145" spans="1:22" hidden="1" x14ac:dyDescent="0.25">
      <c r="A145">
        <f t="shared" si="457"/>
        <v>10</v>
      </c>
      <c r="B145" t="str">
        <f>VLOOKUP(A145,Sheet1!A:Z,2,FALSE)</f>
        <v>PAS</v>
      </c>
      <c r="C145" t="s">
        <v>493</v>
      </c>
      <c r="D145" t="str">
        <f t="shared" ref="D145:F145" si="511">$C145</f>
        <v>&lt;/p&gt;&lt;/div&gt;&lt;div class="content-row clearfix"&gt;&lt;span class="item-icon icon-s icon-inline ico-opening-hour"&gt;&lt;/span&gt;</v>
      </c>
      <c r="E145" t="str">
        <f t="shared" si="511"/>
        <v>&lt;/p&gt;&lt;/div&gt;&lt;div class="content-row clearfix"&gt;&lt;span class="item-icon icon-s icon-inline ico-opening-hour"&gt;&lt;/span&gt;</v>
      </c>
      <c r="F145" t="str">
        <f t="shared" si="511"/>
        <v>&lt;/p&gt;&lt;/div&gt;&lt;div class="content-row clearfix"&gt;&lt;span class="item-icon icon-s icon-inline ico-opening-hour"&gt;&lt;/span&gt;</v>
      </c>
      <c r="G145" t="str">
        <f t="shared" si="458"/>
        <v/>
      </c>
      <c r="H145" t="str">
        <f t="shared" si="459"/>
        <v/>
      </c>
      <c r="I145" t="str">
        <f t="shared" ref="I145:J145" si="512">IF($G145="","",TRIM(CONCATENATE(E145,E146,E147,E148,E149,E150,E151,E152,E153,E154,E155,E156,E157,E158,E159)))</f>
        <v/>
      </c>
      <c r="J145" t="str">
        <f t="shared" si="512"/>
        <v/>
      </c>
      <c r="K145" t="str">
        <f t="shared" si="461"/>
        <v/>
      </c>
      <c r="L145" t="str">
        <f t="shared" si="461"/>
        <v/>
      </c>
      <c r="M145" t="str">
        <f t="shared" si="461"/>
        <v/>
      </c>
      <c r="N145" t="str">
        <f t="shared" si="462"/>
        <v/>
      </c>
      <c r="O145" t="str">
        <f t="shared" ref="O145:P145" si="513">IF($G145="","",IF($B145="SHO",TRIM(CONCATENATE(E145,E146,E147,E148,E149,E150,E151,E152,E153,E154,E155,E156,E157,E158,E159)),""))</f>
        <v/>
      </c>
      <c r="P145" t="str">
        <f t="shared" si="513"/>
        <v/>
      </c>
      <c r="Q145" t="str">
        <f t="shared" si="464"/>
        <v/>
      </c>
      <c r="R145" t="str">
        <f t="shared" si="464"/>
        <v/>
      </c>
      <c r="S145" t="str">
        <f t="shared" si="464"/>
        <v/>
      </c>
      <c r="T145" t="str">
        <f t="shared" ref="T145:V145" si="514">IF($G145="","",IF($B145="PAS",TRIM(CONCATENATE(D145,D146,D147,D148,D149,D150,D151,D152,D153,D154,D155,D156,D157,D158,D159)),""))</f>
        <v/>
      </c>
      <c r="U145" t="str">
        <f t="shared" si="514"/>
        <v/>
      </c>
      <c r="V145" t="str">
        <f t="shared" si="514"/>
        <v/>
      </c>
    </row>
    <row r="146" spans="1:22" hidden="1" x14ac:dyDescent="0.25">
      <c r="A146">
        <f t="shared" si="457"/>
        <v>10</v>
      </c>
      <c r="B146" t="str">
        <f>VLOOKUP(A146,Sheet1!A:Z,2,FALSE)</f>
        <v>PAS</v>
      </c>
      <c r="C146" t="s">
        <v>415</v>
      </c>
      <c r="D146" s="2" t="str">
        <f>CONCATENATE($C146,IFERROR(SUBSTITUTE(VLOOKUP($A146,Sheet1!$A:$AC,22,FALSE),CHAR(10),"&lt;br&gt;"),VLOOKUP($A146,Sheet1!$A:$AC,22,FALSE)))</f>
        <v>&lt;p class="info"&gt;-</v>
      </c>
      <c r="E146" s="2" t="str">
        <f>CONCATENATE($C146,IFERROR(SUBSTITUTE(VLOOKUP($A146,Sheet1!$A:$AC,23,FALSE),CHAR(10),"&lt;br&gt;"),VLOOKUP($A146,Sheet1!$A:$AC,23,FALSE)))</f>
        <v>&lt;p class="info"&gt;-</v>
      </c>
      <c r="F146" s="2" t="str">
        <f>CONCATENATE($C146,IFERROR(SUBSTITUTE(VLOOKUP($A146,Sheet1!$A:$AC,21,FALSE),CHAR(10),"&lt;br&gt;"),VLOOKUP($A146,Sheet1!$A:$AC,21,FALSE)))</f>
        <v>&lt;p class="info"&gt;-</v>
      </c>
      <c r="G146" t="str">
        <f t="shared" si="458"/>
        <v/>
      </c>
      <c r="H146" t="str">
        <f t="shared" si="459"/>
        <v/>
      </c>
      <c r="I146" t="str">
        <f t="shared" ref="I146:J146" si="515">IF($G146="","",TRIM(CONCATENATE(E146,E147,E148,E149,E150,E151,E152,E153,E154,E155,E156,E157,E158,E159,E160)))</f>
        <v/>
      </c>
      <c r="J146" t="str">
        <f t="shared" si="515"/>
        <v/>
      </c>
      <c r="K146" t="str">
        <f t="shared" si="461"/>
        <v/>
      </c>
      <c r="L146" t="str">
        <f t="shared" si="461"/>
        <v/>
      </c>
      <c r="M146" t="str">
        <f t="shared" si="461"/>
        <v/>
      </c>
      <c r="N146" t="str">
        <f t="shared" si="462"/>
        <v/>
      </c>
      <c r="O146" t="str">
        <f t="shared" ref="O146:P146" si="516">IF($G146="","",IF($B146="SHO",TRIM(CONCATENATE(E146,E147,E148,E149,E150,E151,E152,E153,E154,E155,E156,E157,E158,E159,E160)),""))</f>
        <v/>
      </c>
      <c r="P146" t="str">
        <f t="shared" si="516"/>
        <v/>
      </c>
      <c r="Q146" t="str">
        <f t="shared" si="464"/>
        <v/>
      </c>
      <c r="R146" t="str">
        <f t="shared" si="464"/>
        <v/>
      </c>
      <c r="S146" t="str">
        <f t="shared" si="464"/>
        <v/>
      </c>
      <c r="T146" t="str">
        <f t="shared" ref="T146:V146" si="517">IF($G146="","",IF($B146="PAS",TRIM(CONCATENATE(D146,D147,D148,D149,D150,D151,D152,D153,D154,D155,D156,D157,D158,D159,D160)),""))</f>
        <v/>
      </c>
      <c r="U146" t="str">
        <f t="shared" si="517"/>
        <v/>
      </c>
      <c r="V146" t="str">
        <f t="shared" si="517"/>
        <v/>
      </c>
    </row>
    <row r="147" spans="1:22" hidden="1" x14ac:dyDescent="0.25">
      <c r="A147">
        <f t="shared" si="457"/>
        <v>10</v>
      </c>
      <c r="B147" t="str">
        <f>VLOOKUP(A147,Sheet1!A:Z,2,FALSE)</f>
        <v>PAS</v>
      </c>
      <c r="C147" t="s">
        <v>495</v>
      </c>
      <c r="D147" t="str">
        <f t="shared" ref="D147:F147" si="518">$C147</f>
        <v>&lt;/p&gt;&lt;/div&gt;&lt;div class="content-row clearfix"&gt;&lt;span class="item-icon icon-s icon-inline ico-tel-no"&gt;&lt;/span&gt;</v>
      </c>
      <c r="E147" t="str">
        <f t="shared" si="518"/>
        <v>&lt;/p&gt;&lt;/div&gt;&lt;div class="content-row clearfix"&gt;&lt;span class="item-icon icon-s icon-inline ico-tel-no"&gt;&lt;/span&gt;</v>
      </c>
      <c r="F147" t="str">
        <f t="shared" si="518"/>
        <v>&lt;/p&gt;&lt;/div&gt;&lt;div class="content-row clearfix"&gt;&lt;span class="item-icon icon-s icon-inline ico-tel-no"&gt;&lt;/span&gt;</v>
      </c>
      <c r="G147" t="str">
        <f t="shared" si="458"/>
        <v/>
      </c>
      <c r="H147" t="str">
        <f t="shared" si="459"/>
        <v/>
      </c>
      <c r="I147" t="str">
        <f t="shared" ref="I147:J147" si="519">IF($G147="","",TRIM(CONCATENATE(E147,E148,E149,E150,E151,E152,E153,E154,E155,E156,E157,E158,E159,E160,E161)))</f>
        <v/>
      </c>
      <c r="J147" t="str">
        <f t="shared" si="519"/>
        <v/>
      </c>
      <c r="K147" t="str">
        <f t="shared" si="461"/>
        <v/>
      </c>
      <c r="L147" t="str">
        <f t="shared" si="461"/>
        <v/>
      </c>
      <c r="M147" t="str">
        <f t="shared" si="461"/>
        <v/>
      </c>
      <c r="N147" t="str">
        <f t="shared" si="462"/>
        <v/>
      </c>
      <c r="O147" t="str">
        <f t="shared" ref="O147:P147" si="520">IF($G147="","",IF($B147="SHO",TRIM(CONCATENATE(E147,E148,E149,E150,E151,E152,E153,E154,E155,E156,E157,E158,E159,E160,E161)),""))</f>
        <v/>
      </c>
      <c r="P147" t="str">
        <f t="shared" si="520"/>
        <v/>
      </c>
      <c r="Q147" t="str">
        <f t="shared" si="464"/>
        <v/>
      </c>
      <c r="R147" t="str">
        <f t="shared" si="464"/>
        <v/>
      </c>
      <c r="S147" t="str">
        <f t="shared" si="464"/>
        <v/>
      </c>
      <c r="T147" t="str">
        <f t="shared" ref="T147:V147" si="521">IF($G147="","",IF($B147="PAS",TRIM(CONCATENATE(D147,D148,D149,D150,D151,D152,D153,D154,D155,D156,D157,D158,D159,D160,D161)),""))</f>
        <v/>
      </c>
      <c r="U147" t="str">
        <f t="shared" si="521"/>
        <v/>
      </c>
      <c r="V147" t="str">
        <f t="shared" si="521"/>
        <v/>
      </c>
    </row>
    <row r="148" spans="1:22" hidden="1" x14ac:dyDescent="0.25">
      <c r="A148">
        <f t="shared" si="457"/>
        <v>10</v>
      </c>
      <c r="B148" t="str">
        <f>VLOOKUP(A148,Sheet1!A:Z,2,FALSE)</f>
        <v>PAS</v>
      </c>
      <c r="C148" t="s">
        <v>415</v>
      </c>
      <c r="D148" t="str">
        <f>CONCATENATE($C148,VLOOKUP($A148,Sheet1!$A:$ACZ,17,FALSE))</f>
        <v>&lt;p class="info"&gt;-</v>
      </c>
      <c r="E148" t="str">
        <f>CONCATENATE($C148,VLOOKUP($A148,Sheet1!$A:$AC,17,FALSE))</f>
        <v>&lt;p class="info"&gt;-</v>
      </c>
      <c r="F148" t="str">
        <f>CONCATENATE($C148,VLOOKUP($A148,Sheet1!$A:$AC,17,FALSE))</f>
        <v>&lt;p class="info"&gt;-</v>
      </c>
      <c r="G148" t="str">
        <f t="shared" si="458"/>
        <v/>
      </c>
      <c r="H148" t="str">
        <f t="shared" si="459"/>
        <v/>
      </c>
      <c r="I148" t="str">
        <f t="shared" ref="I148:J148" si="522">IF($G148="","",TRIM(CONCATENATE(E148,E149,E150,E151,E152,E153,E154,E155,E156,E157,E158,E159,E160,E161,E162)))</f>
        <v/>
      </c>
      <c r="J148" t="str">
        <f t="shared" si="522"/>
        <v/>
      </c>
      <c r="K148" t="str">
        <f t="shared" si="461"/>
        <v/>
      </c>
      <c r="L148" t="str">
        <f t="shared" si="461"/>
        <v/>
      </c>
      <c r="M148" t="str">
        <f t="shared" si="461"/>
        <v/>
      </c>
      <c r="N148" t="str">
        <f t="shared" si="462"/>
        <v/>
      </c>
      <c r="O148" t="str">
        <f t="shared" ref="O148:P148" si="523">IF($G148="","",IF($B148="SHO",TRIM(CONCATENATE(E148,E149,E150,E151,E152,E153,E154,E155,E156,E157,E158,E159,E160,E161,E162)),""))</f>
        <v/>
      </c>
      <c r="P148" t="str">
        <f t="shared" si="523"/>
        <v/>
      </c>
      <c r="Q148" t="str">
        <f t="shared" si="464"/>
        <v/>
      </c>
      <c r="R148" t="str">
        <f t="shared" si="464"/>
        <v/>
      </c>
      <c r="S148" t="str">
        <f t="shared" si="464"/>
        <v/>
      </c>
      <c r="T148" t="str">
        <f t="shared" ref="T148:V148" si="524">IF($G148="","",IF($B148="PAS",TRIM(CONCATENATE(D148,D149,D150,D151,D152,D153,D154,D155,D156,D157,D158,D159,D160,D161,D162)),""))</f>
        <v/>
      </c>
      <c r="U148" t="str">
        <f t="shared" si="524"/>
        <v/>
      </c>
      <c r="V148" t="str">
        <f t="shared" si="524"/>
        <v/>
      </c>
    </row>
    <row r="149" spans="1:22" hidden="1" x14ac:dyDescent="0.25">
      <c r="A149">
        <f t="shared" si="457"/>
        <v>10</v>
      </c>
      <c r="B149" t="str">
        <f>VLOOKUP(A149,Sheet1!A:Z,2,FALSE)</f>
        <v>PAS</v>
      </c>
      <c r="C149" t="s">
        <v>494</v>
      </c>
      <c r="D149" t="str">
        <f t="shared" ref="D149:F149" si="525">$C149</f>
        <v>&lt;/p&gt;&lt;/div&gt;&lt;div class="content-row clearfix"&gt;</v>
      </c>
      <c r="E149" t="str">
        <f t="shared" si="525"/>
        <v>&lt;/p&gt;&lt;/div&gt;&lt;div class="content-row clearfix"&gt;</v>
      </c>
      <c r="F149" t="str">
        <f t="shared" si="525"/>
        <v>&lt;/p&gt;&lt;/div&gt;&lt;div class="content-row clearfix"&gt;</v>
      </c>
      <c r="G149" t="str">
        <f t="shared" si="458"/>
        <v/>
      </c>
      <c r="H149" t="str">
        <f t="shared" si="459"/>
        <v/>
      </c>
      <c r="I149" t="str">
        <f t="shared" ref="I149:J149" si="526">IF($G149="","",TRIM(CONCATENATE(E149,E150,E151,E152,E153,E154,E155,E156,E157,E158,E159,E160,E161,E162,E163)))</f>
        <v/>
      </c>
      <c r="J149" t="str">
        <f t="shared" si="526"/>
        <v/>
      </c>
      <c r="K149" t="str">
        <f t="shared" si="461"/>
        <v/>
      </c>
      <c r="L149" t="str">
        <f t="shared" si="461"/>
        <v/>
      </c>
      <c r="M149" t="str">
        <f t="shared" si="461"/>
        <v/>
      </c>
      <c r="N149" t="str">
        <f t="shared" si="462"/>
        <v/>
      </c>
      <c r="O149" t="str">
        <f t="shared" ref="O149:P149" si="527">IF($G149="","",IF($B149="SHO",TRIM(CONCATENATE(E149,E150,E151,E152,E153,E154,E155,E156,E157,E158,E159,E160,E161,E162,E163)),""))</f>
        <v/>
      </c>
      <c r="P149" t="str">
        <f t="shared" si="527"/>
        <v/>
      </c>
      <c r="Q149" t="str">
        <f t="shared" si="464"/>
        <v/>
      </c>
      <c r="R149" t="str">
        <f t="shared" si="464"/>
        <v/>
      </c>
      <c r="S149" t="str">
        <f t="shared" si="464"/>
        <v/>
      </c>
      <c r="T149" t="str">
        <f t="shared" ref="T149:V149" si="528">IF($G149="","",IF($B149="PAS",TRIM(CONCATENATE(D149,D150,D151,D152,D153,D154,D155,D156,D157,D158,D159,D160,D161,D162,D163)),""))</f>
        <v/>
      </c>
      <c r="U149" t="str">
        <f t="shared" si="528"/>
        <v/>
      </c>
      <c r="V149" t="str">
        <f t="shared" si="528"/>
        <v/>
      </c>
    </row>
    <row r="150" spans="1:22" hidden="1" x14ac:dyDescent="0.25">
      <c r="A150">
        <f t="shared" si="457"/>
        <v>10</v>
      </c>
      <c r="B150" t="str">
        <f>VLOOKUP(A150,Sheet1!A:Z,2,FALSE)</f>
        <v>PAS</v>
      </c>
      <c r="C150" t="s">
        <v>416</v>
      </c>
      <c r="D150" t="str">
        <f>CONCATENATE($C150,Sheet1!$AB$2,": ",VLOOKUP($A150,Sheet1!$A:$AC,28,FALSE),IF(VLOOKUP($A150,Sheet1!$A:$AC,25,FALSE)="","","&lt;/p&gt;&lt;p&gt;"),VLOOKUP($A150,Sheet1!$A:$AC,25,FALSE))</f>
        <v>&lt;p&gt;接受現金券: 不接受</v>
      </c>
      <c r="E150" t="str">
        <f>CONCATENATE($C150,Sheet1!$AC$2,": ",VLOOKUP($A150,Sheet1!$A:$AC,29,FALSE),IF(VLOOKUP($A150,Sheet1!$A:$AC,26,FALSE)="","","&lt;/p&gt;&lt;p&gt;"),VLOOKUP($A150,Sheet1!$A:$AC,26,FALSE))</f>
        <v>&lt;p&gt;接受现金券: 不接受</v>
      </c>
      <c r="F150" t="str">
        <f>CONCATENATE($C150,Sheet1!$AA$2,": ",VLOOKUP($A150,Sheet1!$A:$AC,27,FALSE),IF(VLOOKUP($A150,Sheet1!$A:$AC,24,FALSE)="","","&lt;/p&gt;&lt;p&gt;"),VLOOKUP($A150,Sheet1!$A:$AC,24,FALSE))</f>
        <v>&lt;p&gt;Accept Cash Coupon: N</v>
      </c>
      <c r="G150" t="str">
        <f t="shared" si="458"/>
        <v/>
      </c>
      <c r="H150" t="str">
        <f t="shared" si="459"/>
        <v/>
      </c>
      <c r="I150" t="str">
        <f t="shared" ref="I150:J150" si="529">IF($G150="","",TRIM(CONCATENATE(E150,E151,E152,E153,E154,E155,E156,E157,E158,E159,E160,E161,E162,E163,E164)))</f>
        <v/>
      </c>
      <c r="J150" t="str">
        <f t="shared" si="529"/>
        <v/>
      </c>
      <c r="K150" t="str">
        <f t="shared" si="461"/>
        <v/>
      </c>
      <c r="L150" t="str">
        <f t="shared" si="461"/>
        <v/>
      </c>
      <c r="M150" t="str">
        <f t="shared" si="461"/>
        <v/>
      </c>
      <c r="N150" t="str">
        <f t="shared" si="462"/>
        <v/>
      </c>
      <c r="O150" t="str">
        <f t="shared" ref="O150:P150" si="530">IF($G150="","",IF($B150="SHO",TRIM(CONCATENATE(E150,E151,E152,E153,E154,E155,E156,E157,E158,E159,E160,E161,E162,E163,E164)),""))</f>
        <v/>
      </c>
      <c r="P150" t="str">
        <f t="shared" si="530"/>
        <v/>
      </c>
      <c r="Q150" t="str">
        <f t="shared" si="464"/>
        <v/>
      </c>
      <c r="R150" t="str">
        <f t="shared" si="464"/>
        <v/>
      </c>
      <c r="S150" t="str">
        <f t="shared" si="464"/>
        <v/>
      </c>
      <c r="T150" t="str">
        <f t="shared" ref="T150:V150" si="531">IF($G150="","",IF($B150="PAS",TRIM(CONCATENATE(D150,D151,D152,D153,D154,D155,D156,D157,D158,D159,D160,D161,D162,D163,D164)),""))</f>
        <v/>
      </c>
      <c r="U150" t="str">
        <f t="shared" si="531"/>
        <v/>
      </c>
      <c r="V150" t="str">
        <f t="shared" si="531"/>
        <v/>
      </c>
    </row>
    <row r="151" spans="1:22" hidden="1" x14ac:dyDescent="0.25">
      <c r="A151">
        <f t="shared" si="457"/>
        <v>10</v>
      </c>
      <c r="B151" t="str">
        <f>VLOOKUP(A151,Sheet1!A:Z,2,FALSE)</f>
        <v>PAS</v>
      </c>
      <c r="C151" t="s">
        <v>496</v>
      </c>
      <c r="D151" t="str">
        <f t="shared" ref="D151:F152" si="532">$C151</f>
        <v>&lt;/p&gt;&lt;/div&gt;&lt;/div&gt;&lt;/div&gt;&lt;/div&gt;&lt;/div&gt;</v>
      </c>
      <c r="E151" t="str">
        <f t="shared" si="532"/>
        <v>&lt;/p&gt;&lt;/div&gt;&lt;/div&gt;&lt;/div&gt;&lt;/div&gt;&lt;/div&gt;</v>
      </c>
      <c r="F151" t="str">
        <f t="shared" si="532"/>
        <v>&lt;/p&gt;&lt;/div&gt;&lt;/div&gt;&lt;/div&gt;&lt;/div&gt;&lt;/div&gt;</v>
      </c>
      <c r="G151" t="str">
        <f t="shared" si="458"/>
        <v/>
      </c>
      <c r="H151" t="str">
        <f t="shared" si="459"/>
        <v/>
      </c>
      <c r="I151" t="str">
        <f t="shared" ref="I151:J151" si="533">IF($G151="","",TRIM(CONCATENATE(E151,E152,E153,E154,E155,E156,E157,E158,E159,E160,E161,E162,E163,E164,E165)))</f>
        <v/>
      </c>
      <c r="J151" t="str">
        <f t="shared" si="533"/>
        <v/>
      </c>
      <c r="K151" t="str">
        <f t="shared" si="461"/>
        <v/>
      </c>
      <c r="L151" t="str">
        <f t="shared" si="461"/>
        <v/>
      </c>
      <c r="M151" t="str">
        <f t="shared" si="461"/>
        <v/>
      </c>
      <c r="N151" t="str">
        <f t="shared" si="462"/>
        <v/>
      </c>
      <c r="O151" t="str">
        <f t="shared" ref="O151:P151" si="534">IF($G151="","",IF($B151="SHO",TRIM(CONCATENATE(E151,E152,E153,E154,E155,E156,E157,E158,E159,E160,E161,E162,E163,E164,E165)),""))</f>
        <v/>
      </c>
      <c r="P151" t="str">
        <f t="shared" si="534"/>
        <v/>
      </c>
      <c r="Q151" t="str">
        <f t="shared" si="464"/>
        <v/>
      </c>
      <c r="R151" t="str">
        <f t="shared" si="464"/>
        <v/>
      </c>
      <c r="S151" t="str">
        <f t="shared" si="464"/>
        <v/>
      </c>
      <c r="T151" t="str">
        <f t="shared" ref="T151:V151" si="535">IF($G151="","",IF($B151="PAS",TRIM(CONCATENATE(D151,D152,D153,D154,D155,D156,D157,D158,D159,D160,D161,D162,D163,D164,D165)),""))</f>
        <v/>
      </c>
      <c r="U151" t="str">
        <f t="shared" si="535"/>
        <v/>
      </c>
      <c r="V151" t="str">
        <f t="shared" si="535"/>
        <v/>
      </c>
    </row>
    <row r="152" spans="1:22" hidden="1" x14ac:dyDescent="0.25">
      <c r="A152">
        <f t="shared" si="457"/>
        <v>11</v>
      </c>
      <c r="B152" t="str">
        <f>VLOOKUP(A152,Sheet1!A:Z,2,FALSE)</f>
        <v>PAS</v>
      </c>
      <c r="C152" t="s">
        <v>489</v>
      </c>
      <c r="D152" t="str">
        <f t="shared" si="532"/>
        <v>&lt;div class="grid-detail-list"&gt;&lt;div class="item-container styled-text-wrapper"&gt;</v>
      </c>
      <c r="E152" t="str">
        <f t="shared" si="532"/>
        <v>&lt;div class="grid-detail-list"&gt;&lt;div class="item-container styled-text-wrapper"&gt;</v>
      </c>
      <c r="F152" t="str">
        <f t="shared" si="532"/>
        <v>&lt;div class="grid-detail-list"&gt;&lt;div class="item-container styled-text-wrapper"&gt;</v>
      </c>
      <c r="G152">
        <f t="shared" si="458"/>
        <v>11</v>
      </c>
      <c r="H152" t="str">
        <f t="shared" si="459"/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class="sub-title"&gt;香港中國旅行社&lt;/p&gt;&lt;div class="item-content"&gt;&lt;div class="item-label"&gt;旅客服務&lt;/div&gt;&lt;div class="content-row clearfix"&gt;&lt;span class="item-icon icon-s icon-inline ico-shop"&gt;&lt;/span&gt;&lt;p class="info"&gt;B2 , WEK B2-5 (近抵港大堂 A 出口)&lt;/p&gt;&lt;/div&gt;&lt;div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clearfix"&gt;&lt;p&gt;接受現金券: 接受&lt;/p&gt;&lt;p&gt;服務包括：旅行團、套票、巴士／火車／船票、郵輪、簽證及其他旅遊服務&lt;/p&gt;&lt;/div&gt;&lt;/div&gt;&lt;/div&gt;&lt;/div&gt;&lt;/div&gt;</v>
      </c>
      <c r="I152" t="str">
        <f t="shared" ref="I152:J152" si="536">IF($G152="","",TRIM(CONCATENATE(E152,E153,E154,E155,E156,E157,E158,E159,E160,E161,E162,E163,E164,E165,E166)))</f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class="sub-title"&gt;香港中国旅行社&lt;/p&gt;&lt;div class="item-content"&gt;&lt;div class="item-label"&gt;旅客服务&lt;/div&gt;&lt;div class="content-row clearfix"&gt;&lt;span class="item-icon icon-s icon-inline ico-shop"&gt;&lt;/span&gt;&lt;p class="info"&gt;B2 , WEK B2-5 (近抵港大堂 A 出口)&lt;/p&gt;&lt;/div&gt;&lt;div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clearfix"&gt;&lt;p&gt;接受现金券: 接受&lt;/p&gt;&lt;p&gt;服务包括：旅行团、套票、巴士／火车／船票、邮轮、签证及其他旅游服务&lt;/p&gt;&lt;/div&gt;&lt;/div&gt;&lt;/div&gt;&lt;/div&gt;&lt;/div&gt;</v>
      </c>
      <c r="J152" t="str">
        <f t="shared" si="536"/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class="sub-title"&gt;China Travel Service (H.K.) Ltd&lt;/p&gt;&lt;div class="item-content"&gt;&lt;div class="item-label"&gt;Passenger Services&lt;/div&gt;&lt;div class="content-row clearfix"&gt;&lt;span class="item-icon icon-s icon-inline ico-shop"&gt;&lt;/span&gt;&lt;p class="info"&gt;B2 , WEK B2-5 (Near Arrival Concourse, Exit A)&lt;/p&gt;&lt;/div&gt;&lt;div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clearfix"&gt;&lt;p&gt;Accept Cash Coupon: Y&lt;/p&gt;&lt;p&gt;Service included: Tours, Packages, Transportation tickets, Cruises, VISA and Tourism consulting services.&lt;/p&gt;&lt;/div&gt;&lt;/div&gt;&lt;/div&gt;&lt;/div&gt;&lt;/div&gt;</v>
      </c>
      <c r="K152" t="str">
        <f t="shared" si="461"/>
        <v/>
      </c>
      <c r="L152" t="str">
        <f t="shared" si="461"/>
        <v/>
      </c>
      <c r="M152" t="str">
        <f t="shared" si="461"/>
        <v/>
      </c>
      <c r="N152" t="str">
        <f t="shared" si="462"/>
        <v/>
      </c>
      <c r="O152" t="str">
        <f t="shared" ref="O152:P152" si="537">IF($G152="","",IF($B152="SHO",TRIM(CONCATENATE(E152,E153,E154,E155,E156,E157,E158,E159,E160,E161,E162,E163,E164,E165,E166)),""))</f>
        <v/>
      </c>
      <c r="P152" t="str">
        <f t="shared" si="537"/>
        <v/>
      </c>
      <c r="Q152" t="str">
        <f t="shared" si="464"/>
        <v/>
      </c>
      <c r="R152" t="str">
        <f t="shared" si="464"/>
        <v/>
      </c>
      <c r="S152" t="str">
        <f t="shared" si="464"/>
        <v/>
      </c>
      <c r="T152" t="str">
        <f t="shared" ref="T152:V152" si="538">IF($G152="","",IF($B152="PAS",TRIM(CONCATENATE(D152,D153,D154,D155,D156,D157,D158,D159,D160,D161,D162,D163,D164,D165,D166)),""))</f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class="sub-title"&gt;香港中國旅行社&lt;/p&gt;&lt;div class="item-content"&gt;&lt;div class="item-label"&gt;旅客服務&lt;/div&gt;&lt;div class="content-row clearfix"&gt;&lt;span class="item-icon icon-s icon-inline ico-shop"&gt;&lt;/span&gt;&lt;p class="info"&gt;B2 , WEK B2-5 (近抵港大堂 A 出口)&lt;/p&gt;&lt;/div&gt;&lt;div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clearfix"&gt;&lt;p&gt;接受現金券: 接受&lt;/p&gt;&lt;p&gt;服務包括：旅行團、套票、巴士／火車／船票、郵輪、簽證及其他旅遊服務&lt;/p&gt;&lt;/div&gt;&lt;/div&gt;&lt;/div&gt;&lt;/div&gt;&lt;/div&gt;</v>
      </c>
      <c r="U152" t="str">
        <f t="shared" si="538"/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class="sub-title"&gt;香港中国旅行社&lt;/p&gt;&lt;div class="item-content"&gt;&lt;div class="item-label"&gt;旅客服务&lt;/div&gt;&lt;div class="content-row clearfix"&gt;&lt;span class="item-icon icon-s icon-inline ico-shop"&gt;&lt;/span&gt;&lt;p class="info"&gt;B2 , WEK B2-5 (近抵港大堂 A 出口)&lt;/p&gt;&lt;/div&gt;&lt;div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clearfix"&gt;&lt;p&gt;接受现金券: 接受&lt;/p&gt;&lt;p&gt;服务包括：旅行团、套票、巴士／火车／船票、邮轮、签证及其他旅游服务&lt;/p&gt;&lt;/div&gt;&lt;/div&gt;&lt;/div&gt;&lt;/div&gt;&lt;/div&gt;</v>
      </c>
      <c r="V152" t="str">
        <f t="shared" si="538"/>
        <v>&lt;div class="grid-detail-list"&gt;&lt;div class="item-container styled-text-wrapper"&gt;&lt;div class="image-container"&gt;&lt;img class="item-image" src="/res/media/app/shop/china-travel-service.jpg" alt=""&gt;&lt;/div&gt;&lt;div class="item-content-container"&gt;&lt;p class="sub-title"&gt;China Travel Service (H.K.) Ltd&lt;/p&gt;&lt;div class="item-content"&gt;&lt;div class="item-label"&gt;Passenger Services&lt;/div&gt;&lt;div class="content-row clearfix"&gt;&lt;span class="item-icon icon-s icon-inline ico-shop"&gt;&lt;/span&gt;&lt;p class="info"&gt;B2 , WEK B2-5 (Near Arrival Concourse, Exit A)&lt;/p&gt;&lt;/div&gt;&lt;div class="content-row clearfix"&gt;&lt;span class="item-icon icon-s icon-inline ico-opening-hour"&gt;&lt;/span&gt;&lt;p class="info"&gt;08:00-19:00&lt;/p&gt;&lt;/div&gt;&lt;div class="content-row clearfix"&gt;&lt;span class="item-icon icon-s icon-inline ico-tel-no"&gt;&lt;/span&gt;&lt;p class="info"&gt;2983-1488&lt;/p&gt;&lt;/div&gt;&lt;div class="content-row clearfix"&gt;&lt;p&gt;Accept Cash Coupon: Y&lt;/p&gt;&lt;p&gt;Service included: Tours, Packages, Transportation tickets, Cruises, VISA and Tourism consulting services.&lt;/p&gt;&lt;/div&gt;&lt;/div&gt;&lt;/div&gt;&lt;/div&gt;&lt;/div&gt;</v>
      </c>
    </row>
    <row r="153" spans="1:22" hidden="1" x14ac:dyDescent="0.25">
      <c r="A153">
        <f t="shared" si="457"/>
        <v>11</v>
      </c>
      <c r="B153" t="str">
        <f>VLOOKUP(A153,Sheet1!A:Z,2,FALSE)</f>
        <v>PAS</v>
      </c>
      <c r="C153" t="s">
        <v>419</v>
      </c>
      <c r="D153" t="str">
        <f>CONCATENATE($C153,VLOOKUP($A153,Sheet1!$A:$AC,6,FALSE),""" alt=""""&gt;")</f>
        <v>&lt;div class="image-container"&gt;&lt;img class="item-image" src="/res/media/app/shop/china-travel-service.jpg" alt=""&gt;</v>
      </c>
      <c r="E153" t="str">
        <f>CONCATENATE($C153,VLOOKUP($A153,Sheet1!$A:$AC,6,FALSE),""" alt=""""&gt;")</f>
        <v>&lt;div class="image-container"&gt;&lt;img class="item-image" src="/res/media/app/shop/china-travel-service.jpg" alt=""&gt;</v>
      </c>
      <c r="F153" t="str">
        <f>CONCATENATE($C153,VLOOKUP($A153,Sheet1!$A:$AC,6,FALSE),""" alt=""""&gt;")</f>
        <v>&lt;div class="image-container"&gt;&lt;img class="item-image" src="/res/media/app/shop/china-travel-service.jpg" alt=""&gt;</v>
      </c>
      <c r="G153" t="str">
        <f t="shared" si="458"/>
        <v/>
      </c>
      <c r="H153" t="str">
        <f t="shared" si="459"/>
        <v/>
      </c>
      <c r="I153" t="str">
        <f t="shared" ref="I153:J153" si="539">IF($G153="","",TRIM(CONCATENATE(E153,E154,E155,E156,E157,E158,E159,E160,E161,E162,E163,E164,E165,E166,E167)))</f>
        <v/>
      </c>
      <c r="J153" t="str">
        <f t="shared" si="539"/>
        <v/>
      </c>
      <c r="K153" t="str">
        <f t="shared" si="461"/>
        <v/>
      </c>
      <c r="L153" t="str">
        <f t="shared" si="461"/>
        <v/>
      </c>
      <c r="M153" t="str">
        <f t="shared" si="461"/>
        <v/>
      </c>
      <c r="N153" t="str">
        <f t="shared" si="462"/>
        <v/>
      </c>
      <c r="O153" t="str">
        <f t="shared" ref="O153:P153" si="540">IF($G153="","",IF($B153="SHO",TRIM(CONCATENATE(E153,E154,E155,E156,E157,E158,E159,E160,E161,E162,E163,E164,E165,E166,E167)),""))</f>
        <v/>
      </c>
      <c r="P153" t="str">
        <f t="shared" si="540"/>
        <v/>
      </c>
      <c r="Q153" t="str">
        <f t="shared" si="464"/>
        <v/>
      </c>
      <c r="R153" t="str">
        <f t="shared" si="464"/>
        <v/>
      </c>
      <c r="S153" t="str">
        <f t="shared" si="464"/>
        <v/>
      </c>
      <c r="T153" t="str">
        <f t="shared" ref="T153:V153" si="541">IF($G153="","",IF($B153="PAS",TRIM(CONCATENATE(D153,D154,D155,D156,D157,D158,D159,D160,D161,D162,D163,D164,D165,D166,D167)),""))</f>
        <v/>
      </c>
      <c r="U153" t="str">
        <f t="shared" si="541"/>
        <v/>
      </c>
      <c r="V153" t="str">
        <f t="shared" si="541"/>
        <v/>
      </c>
    </row>
    <row r="154" spans="1:22" hidden="1" x14ac:dyDescent="0.25">
      <c r="A154">
        <f t="shared" si="457"/>
        <v>11</v>
      </c>
      <c r="B154" t="str">
        <f>VLOOKUP(A154,Sheet1!A:Z,2,FALSE)</f>
        <v>PAS</v>
      </c>
      <c r="C154" t="s">
        <v>490</v>
      </c>
      <c r="D154" t="str">
        <f t="shared" ref="D154:F154" si="542">$C154</f>
        <v>&lt;/div&gt;&lt;div class="item-content-container"&gt;</v>
      </c>
      <c r="E154" t="str">
        <f t="shared" si="542"/>
        <v>&lt;/div&gt;&lt;div class="item-content-container"&gt;</v>
      </c>
      <c r="F154" t="str">
        <f t="shared" si="542"/>
        <v>&lt;/div&gt;&lt;div class="item-content-container"&gt;</v>
      </c>
      <c r="G154" t="str">
        <f t="shared" si="458"/>
        <v/>
      </c>
      <c r="H154" t="str">
        <f t="shared" si="459"/>
        <v/>
      </c>
      <c r="I154" t="str">
        <f t="shared" ref="I154:J154" si="543">IF($G154="","",TRIM(CONCATENATE(E154,E155,E156,E157,E158,E159,E160,E161,E162,E163,E164,E165,E166,E167,E168)))</f>
        <v/>
      </c>
      <c r="J154" t="str">
        <f t="shared" si="543"/>
        <v/>
      </c>
      <c r="K154" t="str">
        <f t="shared" si="461"/>
        <v/>
      </c>
      <c r="L154" t="str">
        <f t="shared" si="461"/>
        <v/>
      </c>
      <c r="M154" t="str">
        <f t="shared" si="461"/>
        <v/>
      </c>
      <c r="N154" t="str">
        <f t="shared" si="462"/>
        <v/>
      </c>
      <c r="O154" t="str">
        <f t="shared" ref="O154:P154" si="544">IF($G154="","",IF($B154="SHO",TRIM(CONCATENATE(E154,E155,E156,E157,E158,E159,E160,E161,E162,E163,E164,E165,E166,E167,E168)),""))</f>
        <v/>
      </c>
      <c r="P154" t="str">
        <f t="shared" si="544"/>
        <v/>
      </c>
      <c r="Q154" t="str">
        <f t="shared" si="464"/>
        <v/>
      </c>
      <c r="R154" t="str">
        <f t="shared" si="464"/>
        <v/>
      </c>
      <c r="S154" t="str">
        <f t="shared" si="464"/>
        <v/>
      </c>
      <c r="T154" t="str">
        <f t="shared" ref="T154:V154" si="545">IF($G154="","",IF($B154="PAS",TRIM(CONCATENATE(D154,D155,D156,D157,D158,D159,D160,D161,D162,D163,D164,D165,D166,D167,D168)),""))</f>
        <v/>
      </c>
      <c r="U154" t="str">
        <f t="shared" si="545"/>
        <v/>
      </c>
      <c r="V154" t="str">
        <f t="shared" si="545"/>
        <v/>
      </c>
    </row>
    <row r="155" spans="1:22" hidden="1" x14ac:dyDescent="0.25">
      <c r="A155">
        <f t="shared" si="457"/>
        <v>11</v>
      </c>
      <c r="B155" t="str">
        <f>VLOOKUP(A155,Sheet1!A:Z,2,FALSE)</f>
        <v>PAS</v>
      </c>
      <c r="C155" t="s">
        <v>413</v>
      </c>
      <c r="D155" t="str">
        <f>CONCATENATE($C155,VLOOKUP($A155,Sheet1!$A:$AC,15,FALSE))</f>
        <v>&lt;p class="sub-title"&gt;香港中國旅行社</v>
      </c>
      <c r="E155" t="str">
        <f>CONCATENATE($C155,VLOOKUP($A155,Sheet1!$A:$AC,16,FALSE))</f>
        <v>&lt;p class="sub-title"&gt;香港中国旅行社</v>
      </c>
      <c r="F155" t="str">
        <f>CONCATENATE($C155,VLOOKUP($A155,Sheet1!$A:$AC,14,FALSE))</f>
        <v>&lt;p class="sub-title"&gt;China Travel Service (H.K.) Ltd</v>
      </c>
      <c r="G155" t="str">
        <f t="shared" si="458"/>
        <v/>
      </c>
      <c r="H155" t="str">
        <f t="shared" si="459"/>
        <v/>
      </c>
      <c r="I155" t="str">
        <f t="shared" ref="I155:J155" si="546">IF($G155="","",TRIM(CONCATENATE(E155,E156,E157,E158,E159,E160,E161,E162,E163,E164,E165,E166,E167,E168,E169)))</f>
        <v/>
      </c>
      <c r="J155" t="str">
        <f t="shared" si="546"/>
        <v/>
      </c>
      <c r="K155" t="str">
        <f t="shared" si="461"/>
        <v/>
      </c>
      <c r="L155" t="str">
        <f t="shared" si="461"/>
        <v/>
      </c>
      <c r="M155" t="str">
        <f t="shared" si="461"/>
        <v/>
      </c>
      <c r="N155" t="str">
        <f t="shared" si="462"/>
        <v/>
      </c>
      <c r="O155" t="str">
        <f t="shared" ref="O155:P155" si="547">IF($G155="","",IF($B155="SHO",TRIM(CONCATENATE(E155,E156,E157,E158,E159,E160,E161,E162,E163,E164,E165,E166,E167,E168,E169)),""))</f>
        <v/>
      </c>
      <c r="P155" t="str">
        <f t="shared" si="547"/>
        <v/>
      </c>
      <c r="Q155" t="str">
        <f t="shared" si="464"/>
        <v/>
      </c>
      <c r="R155" t="str">
        <f t="shared" si="464"/>
        <v/>
      </c>
      <c r="S155" t="str">
        <f t="shared" si="464"/>
        <v/>
      </c>
      <c r="T155" t="str">
        <f t="shared" ref="T155:V155" si="548">IF($G155="","",IF($B155="PAS",TRIM(CONCATENATE(D155,D156,D157,D158,D159,D160,D161,D162,D163,D164,D165,D166,D167,D168,D169)),""))</f>
        <v/>
      </c>
      <c r="U155" t="str">
        <f t="shared" si="548"/>
        <v/>
      </c>
      <c r="V155" t="str">
        <f t="shared" si="548"/>
        <v/>
      </c>
    </row>
    <row r="156" spans="1:22" hidden="1" x14ac:dyDescent="0.25">
      <c r="A156">
        <f t="shared" si="457"/>
        <v>11</v>
      </c>
      <c r="B156" t="str">
        <f>VLOOKUP(A156,Sheet1!A:Z,2,FALSE)</f>
        <v>PAS</v>
      </c>
      <c r="C156" t="s">
        <v>491</v>
      </c>
      <c r="D156" t="str">
        <f t="shared" ref="D156:F156" si="549">$C156</f>
        <v>&lt;/p&gt;&lt;div class="item-content"&gt;</v>
      </c>
      <c r="E156" t="str">
        <f t="shared" si="549"/>
        <v>&lt;/p&gt;&lt;div class="item-content"&gt;</v>
      </c>
      <c r="F156" t="str">
        <f t="shared" si="549"/>
        <v>&lt;/p&gt;&lt;div class="item-content"&gt;</v>
      </c>
      <c r="G156" t="str">
        <f t="shared" si="458"/>
        <v/>
      </c>
      <c r="H156" t="str">
        <f t="shared" si="459"/>
        <v/>
      </c>
      <c r="I156" t="str">
        <f t="shared" ref="I156:J156" si="550">IF($G156="","",TRIM(CONCATENATE(E156,E157,E158,E159,E160,E161,E162,E163,E164,E165,E166,E167,E168,E169,E170)))</f>
        <v/>
      </c>
      <c r="J156" t="str">
        <f t="shared" si="550"/>
        <v/>
      </c>
      <c r="K156" t="str">
        <f t="shared" si="461"/>
        <v/>
      </c>
      <c r="L156" t="str">
        <f t="shared" si="461"/>
        <v/>
      </c>
      <c r="M156" t="str">
        <f t="shared" si="461"/>
        <v/>
      </c>
      <c r="N156" t="str">
        <f t="shared" si="462"/>
        <v/>
      </c>
      <c r="O156" t="str">
        <f t="shared" ref="O156:P156" si="551">IF($G156="","",IF($B156="SHO",TRIM(CONCATENATE(E156,E157,E158,E159,E160,E161,E162,E163,E164,E165,E166,E167,E168,E169,E170)),""))</f>
        <v/>
      </c>
      <c r="P156" t="str">
        <f t="shared" si="551"/>
        <v/>
      </c>
      <c r="Q156" t="str">
        <f t="shared" si="464"/>
        <v/>
      </c>
      <c r="R156" t="str">
        <f t="shared" si="464"/>
        <v/>
      </c>
      <c r="S156" t="str">
        <f t="shared" si="464"/>
        <v/>
      </c>
      <c r="T156" t="str">
        <f t="shared" ref="T156:V156" si="552">IF($G156="","",IF($B156="PAS",TRIM(CONCATENATE(D156,D157,D158,D159,D160,D161,D162,D163,D164,D165,D166,D167,D168,D169,D170)),""))</f>
        <v/>
      </c>
      <c r="U156" t="str">
        <f t="shared" si="552"/>
        <v/>
      </c>
      <c r="V156" t="str">
        <f t="shared" si="552"/>
        <v/>
      </c>
    </row>
    <row r="157" spans="1:22" hidden="1" x14ac:dyDescent="0.25">
      <c r="A157">
        <f t="shared" si="457"/>
        <v>11</v>
      </c>
      <c r="B157" t="str">
        <f>VLOOKUP(A157,Sheet1!A:Z,2,FALSE)</f>
        <v>PAS</v>
      </c>
      <c r="C157" t="s">
        <v>414</v>
      </c>
      <c r="D157" t="str">
        <f>CONCATENATE($C157,VLOOKUP($A157,Sheet1!$A:$AC,4,FALSE))</f>
        <v>&lt;div class="item-label"&gt;旅客服務</v>
      </c>
      <c r="E157" t="str">
        <f>CONCATENATE($C157,VLOOKUP($A157,Sheet1!$A:$AC,5,FALSE))</f>
        <v>&lt;div class="item-label"&gt;旅客服务</v>
      </c>
      <c r="F157" t="str">
        <f>CONCATENATE($C157,VLOOKUP($A157,Sheet1!$A:$AC,3,FALSE))</f>
        <v>&lt;div class="item-label"&gt;Passenger Services</v>
      </c>
      <c r="G157" t="str">
        <f t="shared" si="458"/>
        <v/>
      </c>
      <c r="H157" t="str">
        <f t="shared" si="459"/>
        <v/>
      </c>
      <c r="I157" t="str">
        <f t="shared" ref="I157:J157" si="553">IF($G157="","",TRIM(CONCATENATE(E157,E158,E159,E160,E161,E162,E163,E164,E165,E166,E167,E168,E169,E170,E171)))</f>
        <v/>
      </c>
      <c r="J157" t="str">
        <f t="shared" si="553"/>
        <v/>
      </c>
      <c r="K157" t="str">
        <f t="shared" si="461"/>
        <v/>
      </c>
      <c r="L157" t="str">
        <f t="shared" si="461"/>
        <v/>
      </c>
      <c r="M157" t="str">
        <f t="shared" si="461"/>
        <v/>
      </c>
      <c r="N157" t="str">
        <f t="shared" si="462"/>
        <v/>
      </c>
      <c r="O157" t="str">
        <f t="shared" ref="O157:P157" si="554">IF($G157="","",IF($B157="SHO",TRIM(CONCATENATE(E157,E158,E159,E160,E161,E162,E163,E164,E165,E166,E167,E168,E169,E170,E171)),""))</f>
        <v/>
      </c>
      <c r="P157" t="str">
        <f t="shared" si="554"/>
        <v/>
      </c>
      <c r="Q157" t="str">
        <f t="shared" si="464"/>
        <v/>
      </c>
      <c r="R157" t="str">
        <f t="shared" si="464"/>
        <v/>
      </c>
      <c r="S157" t="str">
        <f t="shared" si="464"/>
        <v/>
      </c>
      <c r="T157" t="str">
        <f t="shared" ref="T157:V157" si="555">IF($G157="","",IF($B157="PAS",TRIM(CONCATENATE(D157,D158,D159,D160,D161,D162,D163,D164,D165,D166,D167,D168,D169,D170,D171)),""))</f>
        <v/>
      </c>
      <c r="U157" t="str">
        <f t="shared" si="555"/>
        <v/>
      </c>
      <c r="V157" t="str">
        <f t="shared" si="555"/>
        <v/>
      </c>
    </row>
    <row r="158" spans="1:22" hidden="1" x14ac:dyDescent="0.25">
      <c r="A158">
        <f t="shared" si="457"/>
        <v>11</v>
      </c>
      <c r="B158" t="str">
        <f>VLOOKUP(A158,Sheet1!A:Z,2,FALSE)</f>
        <v>PAS</v>
      </c>
      <c r="C158" t="s">
        <v>492</v>
      </c>
      <c r="D158" t="str">
        <f t="shared" ref="D158:F158" si="556">$C158</f>
        <v>&lt;/div&gt;&lt;div class="content-row clearfix"&gt;&lt;span class="item-icon icon-s icon-inline ico-shop"&gt;&lt;/span&gt;</v>
      </c>
      <c r="E158" t="str">
        <f t="shared" si="556"/>
        <v>&lt;/div&gt;&lt;div class="content-row clearfix"&gt;&lt;span class="item-icon icon-s icon-inline ico-shop"&gt;&lt;/span&gt;</v>
      </c>
      <c r="F158" t="str">
        <f t="shared" si="556"/>
        <v>&lt;/div&gt;&lt;div class="content-row clearfix"&gt;&lt;span class="item-icon icon-s icon-inline ico-shop"&gt;&lt;/span&gt;</v>
      </c>
      <c r="G158" t="str">
        <f t="shared" si="458"/>
        <v/>
      </c>
      <c r="H158" t="str">
        <f t="shared" si="459"/>
        <v/>
      </c>
      <c r="I158" t="str">
        <f t="shared" ref="I158:J158" si="557">IF($G158="","",TRIM(CONCATENATE(E158,E159,E160,E161,E162,E163,E164,E165,E166,E167,E168,E169,E170,E171,E172)))</f>
        <v/>
      </c>
      <c r="J158" t="str">
        <f t="shared" si="557"/>
        <v/>
      </c>
      <c r="K158" t="str">
        <f t="shared" si="461"/>
        <v/>
      </c>
      <c r="L158" t="str">
        <f t="shared" si="461"/>
        <v/>
      </c>
      <c r="M158" t="str">
        <f t="shared" si="461"/>
        <v/>
      </c>
      <c r="N158" t="str">
        <f t="shared" si="462"/>
        <v/>
      </c>
      <c r="O158" t="str">
        <f t="shared" ref="O158:P158" si="558">IF($G158="","",IF($B158="SHO",TRIM(CONCATENATE(E158,E159,E160,E161,E162,E163,E164,E165,E166,E167,E168,E169,E170,E171,E172)),""))</f>
        <v/>
      </c>
      <c r="P158" t="str">
        <f t="shared" si="558"/>
        <v/>
      </c>
      <c r="Q158" t="str">
        <f t="shared" si="464"/>
        <v/>
      </c>
      <c r="R158" t="str">
        <f t="shared" si="464"/>
        <v/>
      </c>
      <c r="S158" t="str">
        <f t="shared" si="464"/>
        <v/>
      </c>
      <c r="T158" t="str">
        <f t="shared" ref="T158:V158" si="559">IF($G158="","",IF($B158="PAS",TRIM(CONCATENATE(D158,D159,D160,D161,D162,D163,D164,D165,D166,D167,D168,D169,D170,D171,D172)),""))</f>
        <v/>
      </c>
      <c r="U158" t="str">
        <f t="shared" si="559"/>
        <v/>
      </c>
      <c r="V158" t="str">
        <f t="shared" si="559"/>
        <v/>
      </c>
    </row>
    <row r="159" spans="1:22" hidden="1" x14ac:dyDescent="0.25">
      <c r="A159">
        <f t="shared" si="457"/>
        <v>11</v>
      </c>
      <c r="B159" t="str">
        <f>VLOOKUP(A159,Sheet1!A:Z,2,FALSE)</f>
        <v>PAS</v>
      </c>
      <c r="C159" t="s">
        <v>415</v>
      </c>
      <c r="D159" t="str">
        <f>CONCATENATE($C159,VLOOKUP($A159,Sheet1!$A:$AC,11,FALSE))</f>
        <v>&lt;p class="info"&gt;B2 , WEK B2-5 (近抵港大堂 A 出口)</v>
      </c>
      <c r="E159" t="str">
        <f>CONCATENATE($C159,VLOOKUP($A159,Sheet1!$A:$AC,12,FALSE))</f>
        <v>&lt;p class="info"&gt;B2 , WEK B2-5 (近抵港大堂 A 出口)</v>
      </c>
      <c r="F159" t="str">
        <f>CONCATENATE($C159,VLOOKUP($A159,Sheet1!$A:$AC,10,FALSE))</f>
        <v>&lt;p class="info"&gt;B2 , WEK B2-5 (Near Arrival Concourse, Exit A)</v>
      </c>
      <c r="G159" t="str">
        <f t="shared" si="458"/>
        <v/>
      </c>
      <c r="H159" t="str">
        <f t="shared" si="459"/>
        <v/>
      </c>
      <c r="I159" t="str">
        <f t="shared" ref="I159:J159" si="560">IF($G159="","",TRIM(CONCATENATE(E159,E160,E161,E162,E163,E164,E165,E166,E167,E168,E169,E170,E171,E172,E173)))</f>
        <v/>
      </c>
      <c r="J159" t="str">
        <f t="shared" si="560"/>
        <v/>
      </c>
      <c r="K159" t="str">
        <f t="shared" si="461"/>
        <v/>
      </c>
      <c r="L159" t="str">
        <f t="shared" si="461"/>
        <v/>
      </c>
      <c r="M159" t="str">
        <f t="shared" si="461"/>
        <v/>
      </c>
      <c r="N159" t="str">
        <f t="shared" si="462"/>
        <v/>
      </c>
      <c r="O159" t="str">
        <f t="shared" ref="O159:P159" si="561">IF($G159="","",IF($B159="SHO",TRIM(CONCATENATE(E159,E160,E161,E162,E163,E164,E165,E166,E167,E168,E169,E170,E171,E172,E173)),""))</f>
        <v/>
      </c>
      <c r="P159" t="str">
        <f t="shared" si="561"/>
        <v/>
      </c>
      <c r="Q159" t="str">
        <f t="shared" si="464"/>
        <v/>
      </c>
      <c r="R159" t="str">
        <f t="shared" si="464"/>
        <v/>
      </c>
      <c r="S159" t="str">
        <f t="shared" si="464"/>
        <v/>
      </c>
      <c r="T159" t="str">
        <f t="shared" ref="T159:V159" si="562">IF($G159="","",IF($B159="PAS",TRIM(CONCATENATE(D159,D160,D161,D162,D163,D164,D165,D166,D167,D168,D169,D170,D171,D172,D173)),""))</f>
        <v/>
      </c>
      <c r="U159" t="str">
        <f t="shared" si="562"/>
        <v/>
      </c>
      <c r="V159" t="str">
        <f t="shared" si="562"/>
        <v/>
      </c>
    </row>
    <row r="160" spans="1:22" hidden="1" x14ac:dyDescent="0.25">
      <c r="A160">
        <f t="shared" si="457"/>
        <v>11</v>
      </c>
      <c r="B160" t="str">
        <f>VLOOKUP(A160,Sheet1!A:Z,2,FALSE)</f>
        <v>PAS</v>
      </c>
      <c r="C160" t="s">
        <v>493</v>
      </c>
      <c r="D160" t="str">
        <f t="shared" ref="D160:F160" si="563">$C160</f>
        <v>&lt;/p&gt;&lt;/div&gt;&lt;div class="content-row clearfix"&gt;&lt;span class="item-icon icon-s icon-inline ico-opening-hour"&gt;&lt;/span&gt;</v>
      </c>
      <c r="E160" t="str">
        <f t="shared" si="563"/>
        <v>&lt;/p&gt;&lt;/div&gt;&lt;div class="content-row clearfix"&gt;&lt;span class="item-icon icon-s icon-inline ico-opening-hour"&gt;&lt;/span&gt;</v>
      </c>
      <c r="F160" t="str">
        <f t="shared" si="563"/>
        <v>&lt;/p&gt;&lt;/div&gt;&lt;div class="content-row clearfix"&gt;&lt;span class="item-icon icon-s icon-inline ico-opening-hour"&gt;&lt;/span&gt;</v>
      </c>
      <c r="G160" t="str">
        <f t="shared" si="458"/>
        <v/>
      </c>
      <c r="H160" t="str">
        <f t="shared" si="459"/>
        <v/>
      </c>
      <c r="I160" t="str">
        <f t="shared" ref="I160:J160" si="564">IF($G160="","",TRIM(CONCATENATE(E160,E161,E162,E163,E164,E165,E166,E167,E168,E169,E170,E171,E172,E173,E174)))</f>
        <v/>
      </c>
      <c r="J160" t="str">
        <f t="shared" si="564"/>
        <v/>
      </c>
      <c r="K160" t="str">
        <f t="shared" si="461"/>
        <v/>
      </c>
      <c r="L160" t="str">
        <f t="shared" si="461"/>
        <v/>
      </c>
      <c r="M160" t="str">
        <f t="shared" si="461"/>
        <v/>
      </c>
      <c r="N160" t="str">
        <f t="shared" si="462"/>
        <v/>
      </c>
      <c r="O160" t="str">
        <f t="shared" ref="O160:P160" si="565">IF($G160="","",IF($B160="SHO",TRIM(CONCATENATE(E160,E161,E162,E163,E164,E165,E166,E167,E168,E169,E170,E171,E172,E173,E174)),""))</f>
        <v/>
      </c>
      <c r="P160" t="str">
        <f t="shared" si="565"/>
        <v/>
      </c>
      <c r="Q160" t="str">
        <f t="shared" si="464"/>
        <v/>
      </c>
      <c r="R160" t="str">
        <f t="shared" si="464"/>
        <v/>
      </c>
      <c r="S160" t="str">
        <f t="shared" si="464"/>
        <v/>
      </c>
      <c r="T160" t="str">
        <f t="shared" ref="T160:V160" si="566">IF($G160="","",IF($B160="PAS",TRIM(CONCATENATE(D160,D161,D162,D163,D164,D165,D166,D167,D168,D169,D170,D171,D172,D173,D174)),""))</f>
        <v/>
      </c>
      <c r="U160" t="str">
        <f t="shared" si="566"/>
        <v/>
      </c>
      <c r="V160" t="str">
        <f t="shared" si="566"/>
        <v/>
      </c>
    </row>
    <row r="161" spans="1:22" hidden="1" x14ac:dyDescent="0.25">
      <c r="A161">
        <f t="shared" si="457"/>
        <v>11</v>
      </c>
      <c r="B161" t="str">
        <f>VLOOKUP(A161,Sheet1!A:Z,2,FALSE)</f>
        <v>PAS</v>
      </c>
      <c r="C161" t="s">
        <v>415</v>
      </c>
      <c r="D161" s="2" t="str">
        <f>CONCATENATE($C161,IFERROR(SUBSTITUTE(VLOOKUP($A161,Sheet1!$A:$AC,22,FALSE),CHAR(10),"&lt;br&gt;"),VLOOKUP($A161,Sheet1!$A:$AC,22,FALSE)))</f>
        <v>&lt;p class="info"&gt;08:00-19:00</v>
      </c>
      <c r="E161" s="2" t="str">
        <f>CONCATENATE($C161,IFERROR(SUBSTITUTE(VLOOKUP($A161,Sheet1!$A:$AC,23,FALSE),CHAR(10),"&lt;br&gt;"),VLOOKUP($A161,Sheet1!$A:$AC,23,FALSE)))</f>
        <v>&lt;p class="info"&gt;08:00-19:00</v>
      </c>
      <c r="F161" s="2" t="str">
        <f>CONCATENATE($C161,IFERROR(SUBSTITUTE(VLOOKUP($A161,Sheet1!$A:$AC,21,FALSE),CHAR(10),"&lt;br&gt;"),VLOOKUP($A161,Sheet1!$A:$AC,21,FALSE)))</f>
        <v>&lt;p class="info"&gt;08:00-19:00</v>
      </c>
      <c r="G161" t="str">
        <f t="shared" si="458"/>
        <v/>
      </c>
      <c r="H161" t="str">
        <f t="shared" si="459"/>
        <v/>
      </c>
      <c r="I161" t="str">
        <f t="shared" ref="I161:J161" si="567">IF($G161="","",TRIM(CONCATENATE(E161,E162,E163,E164,E165,E166,E167,E168,E169,E170,E171,E172,E173,E174,E175)))</f>
        <v/>
      </c>
      <c r="J161" t="str">
        <f t="shared" si="567"/>
        <v/>
      </c>
      <c r="K161" t="str">
        <f t="shared" si="461"/>
        <v/>
      </c>
      <c r="L161" t="str">
        <f t="shared" si="461"/>
        <v/>
      </c>
      <c r="M161" t="str">
        <f t="shared" si="461"/>
        <v/>
      </c>
      <c r="N161" t="str">
        <f t="shared" si="462"/>
        <v/>
      </c>
      <c r="O161" t="str">
        <f t="shared" ref="O161:P161" si="568">IF($G161="","",IF($B161="SHO",TRIM(CONCATENATE(E161,E162,E163,E164,E165,E166,E167,E168,E169,E170,E171,E172,E173,E174,E175)),""))</f>
        <v/>
      </c>
      <c r="P161" t="str">
        <f t="shared" si="568"/>
        <v/>
      </c>
      <c r="Q161" t="str">
        <f t="shared" si="464"/>
        <v/>
      </c>
      <c r="R161" t="str">
        <f t="shared" si="464"/>
        <v/>
      </c>
      <c r="S161" t="str">
        <f t="shared" si="464"/>
        <v/>
      </c>
      <c r="T161" t="str">
        <f t="shared" ref="T161:V161" si="569">IF($G161="","",IF($B161="PAS",TRIM(CONCATENATE(D161,D162,D163,D164,D165,D166,D167,D168,D169,D170,D171,D172,D173,D174,D175)),""))</f>
        <v/>
      </c>
      <c r="U161" t="str">
        <f t="shared" si="569"/>
        <v/>
      </c>
      <c r="V161" t="str">
        <f t="shared" si="569"/>
        <v/>
      </c>
    </row>
    <row r="162" spans="1:22" hidden="1" x14ac:dyDescent="0.25">
      <c r="A162">
        <f t="shared" si="457"/>
        <v>11</v>
      </c>
      <c r="B162" t="str">
        <f>VLOOKUP(A162,Sheet1!A:Z,2,FALSE)</f>
        <v>PAS</v>
      </c>
      <c r="C162" t="s">
        <v>495</v>
      </c>
      <c r="D162" t="str">
        <f t="shared" ref="D162:F162" si="570">$C162</f>
        <v>&lt;/p&gt;&lt;/div&gt;&lt;div class="content-row clearfix"&gt;&lt;span class="item-icon icon-s icon-inline ico-tel-no"&gt;&lt;/span&gt;</v>
      </c>
      <c r="E162" t="str">
        <f t="shared" si="570"/>
        <v>&lt;/p&gt;&lt;/div&gt;&lt;div class="content-row clearfix"&gt;&lt;span class="item-icon icon-s icon-inline ico-tel-no"&gt;&lt;/span&gt;</v>
      </c>
      <c r="F162" t="str">
        <f t="shared" si="570"/>
        <v>&lt;/p&gt;&lt;/div&gt;&lt;div class="content-row clearfix"&gt;&lt;span class="item-icon icon-s icon-inline ico-tel-no"&gt;&lt;/span&gt;</v>
      </c>
      <c r="G162" t="str">
        <f t="shared" si="458"/>
        <v/>
      </c>
      <c r="H162" t="str">
        <f t="shared" si="459"/>
        <v/>
      </c>
      <c r="I162" t="str">
        <f t="shared" ref="I162:J162" si="571">IF($G162="","",TRIM(CONCATENATE(E162,E163,E164,E165,E166,E167,E168,E169,E170,E171,E172,E173,E174,E175,E176)))</f>
        <v/>
      </c>
      <c r="J162" t="str">
        <f t="shared" si="571"/>
        <v/>
      </c>
      <c r="K162" t="str">
        <f t="shared" si="461"/>
        <v/>
      </c>
      <c r="L162" t="str">
        <f t="shared" si="461"/>
        <v/>
      </c>
      <c r="M162" t="str">
        <f t="shared" si="461"/>
        <v/>
      </c>
      <c r="N162" t="str">
        <f t="shared" si="462"/>
        <v/>
      </c>
      <c r="O162" t="str">
        <f t="shared" ref="O162:P162" si="572">IF($G162="","",IF($B162="SHO",TRIM(CONCATENATE(E162,E163,E164,E165,E166,E167,E168,E169,E170,E171,E172,E173,E174,E175,E176)),""))</f>
        <v/>
      </c>
      <c r="P162" t="str">
        <f t="shared" si="572"/>
        <v/>
      </c>
      <c r="Q162" t="str">
        <f t="shared" si="464"/>
        <v/>
      </c>
      <c r="R162" t="str">
        <f t="shared" si="464"/>
        <v/>
      </c>
      <c r="S162" t="str">
        <f t="shared" si="464"/>
        <v/>
      </c>
      <c r="T162" t="str">
        <f t="shared" ref="T162:V162" si="573">IF($G162="","",IF($B162="PAS",TRIM(CONCATENATE(D162,D163,D164,D165,D166,D167,D168,D169,D170,D171,D172,D173,D174,D175,D176)),""))</f>
        <v/>
      </c>
      <c r="U162" t="str">
        <f t="shared" si="573"/>
        <v/>
      </c>
      <c r="V162" t="str">
        <f t="shared" si="573"/>
        <v/>
      </c>
    </row>
    <row r="163" spans="1:22" hidden="1" x14ac:dyDescent="0.25">
      <c r="A163">
        <f t="shared" si="457"/>
        <v>11</v>
      </c>
      <c r="B163" t="str">
        <f>VLOOKUP(A163,Sheet1!A:Z,2,FALSE)</f>
        <v>PAS</v>
      </c>
      <c r="C163" t="s">
        <v>415</v>
      </c>
      <c r="D163" t="str">
        <f>CONCATENATE($C163,VLOOKUP($A163,Sheet1!$A:$ACZ,17,FALSE))</f>
        <v>&lt;p class="info"&gt;2983-1488</v>
      </c>
      <c r="E163" t="str">
        <f>CONCATENATE($C163,VLOOKUP($A163,Sheet1!$A:$AC,17,FALSE))</f>
        <v>&lt;p class="info"&gt;2983-1488</v>
      </c>
      <c r="F163" t="str">
        <f>CONCATENATE($C163,VLOOKUP($A163,Sheet1!$A:$AC,17,FALSE))</f>
        <v>&lt;p class="info"&gt;2983-1488</v>
      </c>
      <c r="G163" t="str">
        <f t="shared" si="458"/>
        <v/>
      </c>
      <c r="H163" t="str">
        <f t="shared" si="459"/>
        <v/>
      </c>
      <c r="I163" t="str">
        <f t="shared" ref="I163:J163" si="574">IF($G163="","",TRIM(CONCATENATE(E163,E164,E165,E166,E167,E168,E169,E170,E171,E172,E173,E174,E175,E176,E177)))</f>
        <v/>
      </c>
      <c r="J163" t="str">
        <f t="shared" si="574"/>
        <v/>
      </c>
      <c r="K163" t="str">
        <f t="shared" si="461"/>
        <v/>
      </c>
      <c r="L163" t="str">
        <f t="shared" si="461"/>
        <v/>
      </c>
      <c r="M163" t="str">
        <f t="shared" si="461"/>
        <v/>
      </c>
      <c r="N163" t="str">
        <f t="shared" si="462"/>
        <v/>
      </c>
      <c r="O163" t="str">
        <f t="shared" ref="O163:P163" si="575">IF($G163="","",IF($B163="SHO",TRIM(CONCATENATE(E163,E164,E165,E166,E167,E168,E169,E170,E171,E172,E173,E174,E175,E176,E177)),""))</f>
        <v/>
      </c>
      <c r="P163" t="str">
        <f t="shared" si="575"/>
        <v/>
      </c>
      <c r="Q163" t="str">
        <f t="shared" si="464"/>
        <v/>
      </c>
      <c r="R163" t="str">
        <f t="shared" si="464"/>
        <v/>
      </c>
      <c r="S163" t="str">
        <f t="shared" si="464"/>
        <v/>
      </c>
      <c r="T163" t="str">
        <f t="shared" ref="T163:V163" si="576">IF($G163="","",IF($B163="PAS",TRIM(CONCATENATE(D163,D164,D165,D166,D167,D168,D169,D170,D171,D172,D173,D174,D175,D176,D177)),""))</f>
        <v/>
      </c>
      <c r="U163" t="str">
        <f t="shared" si="576"/>
        <v/>
      </c>
      <c r="V163" t="str">
        <f t="shared" si="576"/>
        <v/>
      </c>
    </row>
    <row r="164" spans="1:22" hidden="1" x14ac:dyDescent="0.25">
      <c r="A164">
        <f t="shared" si="457"/>
        <v>11</v>
      </c>
      <c r="B164" t="str">
        <f>VLOOKUP(A164,Sheet1!A:Z,2,FALSE)</f>
        <v>PAS</v>
      </c>
      <c r="C164" t="s">
        <v>494</v>
      </c>
      <c r="D164" t="str">
        <f t="shared" ref="D164:F164" si="577">$C164</f>
        <v>&lt;/p&gt;&lt;/div&gt;&lt;div class="content-row clearfix"&gt;</v>
      </c>
      <c r="E164" t="str">
        <f t="shared" si="577"/>
        <v>&lt;/p&gt;&lt;/div&gt;&lt;div class="content-row clearfix"&gt;</v>
      </c>
      <c r="F164" t="str">
        <f t="shared" si="577"/>
        <v>&lt;/p&gt;&lt;/div&gt;&lt;div class="content-row clearfix"&gt;</v>
      </c>
      <c r="G164" t="str">
        <f t="shared" si="458"/>
        <v/>
      </c>
      <c r="H164" t="str">
        <f t="shared" si="459"/>
        <v/>
      </c>
      <c r="I164" t="str">
        <f t="shared" ref="I164:J164" si="578">IF($G164="","",TRIM(CONCATENATE(E164,E165,E166,E167,E168,E169,E170,E171,E172,E173,E174,E175,E176,E177,E178)))</f>
        <v/>
      </c>
      <c r="J164" t="str">
        <f t="shared" si="578"/>
        <v/>
      </c>
      <c r="K164" t="str">
        <f t="shared" si="461"/>
        <v/>
      </c>
      <c r="L164" t="str">
        <f t="shared" si="461"/>
        <v/>
      </c>
      <c r="M164" t="str">
        <f t="shared" si="461"/>
        <v/>
      </c>
      <c r="N164" t="str">
        <f t="shared" si="462"/>
        <v/>
      </c>
      <c r="O164" t="str">
        <f t="shared" ref="O164:P164" si="579">IF($G164="","",IF($B164="SHO",TRIM(CONCATENATE(E164,E165,E166,E167,E168,E169,E170,E171,E172,E173,E174,E175,E176,E177,E178)),""))</f>
        <v/>
      </c>
      <c r="P164" t="str">
        <f t="shared" si="579"/>
        <v/>
      </c>
      <c r="Q164" t="str">
        <f t="shared" si="464"/>
        <v/>
      </c>
      <c r="R164" t="str">
        <f t="shared" si="464"/>
        <v/>
      </c>
      <c r="S164" t="str">
        <f t="shared" si="464"/>
        <v/>
      </c>
      <c r="T164" t="str">
        <f t="shared" ref="T164:V164" si="580">IF($G164="","",IF($B164="PAS",TRIM(CONCATENATE(D164,D165,D166,D167,D168,D169,D170,D171,D172,D173,D174,D175,D176,D177,D178)),""))</f>
        <v/>
      </c>
      <c r="U164" t="str">
        <f t="shared" si="580"/>
        <v/>
      </c>
      <c r="V164" t="str">
        <f t="shared" si="580"/>
        <v/>
      </c>
    </row>
    <row r="165" spans="1:22" hidden="1" x14ac:dyDescent="0.25">
      <c r="A165">
        <f t="shared" si="457"/>
        <v>11</v>
      </c>
      <c r="B165" t="str">
        <f>VLOOKUP(A165,Sheet1!A:Z,2,FALSE)</f>
        <v>PAS</v>
      </c>
      <c r="C165" t="s">
        <v>416</v>
      </c>
      <c r="D165" t="str">
        <f>CONCATENATE($C165,Sheet1!$AB$2,": ",VLOOKUP($A165,Sheet1!$A:$AC,28,FALSE),IF(VLOOKUP($A165,Sheet1!$A:$AC,25,FALSE)="","","&lt;/p&gt;&lt;p&gt;"),VLOOKUP($A165,Sheet1!$A:$AC,25,FALSE))</f>
        <v>&lt;p&gt;接受現金券: 接受&lt;/p&gt;&lt;p&gt;服務包括：旅行團、套票、巴士／火車／船票、郵輪、簽證及其他旅遊服務</v>
      </c>
      <c r="E165" t="str">
        <f>CONCATENATE($C165,Sheet1!$AC$2,": ",VLOOKUP($A165,Sheet1!$A:$AC,29,FALSE),IF(VLOOKUP($A165,Sheet1!$A:$AC,26,FALSE)="","","&lt;/p&gt;&lt;p&gt;"),VLOOKUP($A165,Sheet1!$A:$AC,26,FALSE))</f>
        <v>&lt;p&gt;接受现金券: 接受&lt;/p&gt;&lt;p&gt;服务包括：旅行团、套票、巴士／火车／船票、邮轮、签证及其他旅游服务</v>
      </c>
      <c r="F165" t="str">
        <f>CONCATENATE($C165,Sheet1!$AA$2,": ",VLOOKUP($A165,Sheet1!$A:$AC,27,FALSE),IF(VLOOKUP($A165,Sheet1!$A:$AC,24,FALSE)="","","&lt;/p&gt;&lt;p&gt;"),VLOOKUP($A165,Sheet1!$A:$AC,24,FALSE))</f>
        <v>&lt;p&gt;Accept Cash Coupon: Y&lt;/p&gt;&lt;p&gt;Service included: Tours, Packages, Transportation tickets, Cruises, VISA and Tourism consulting services.</v>
      </c>
      <c r="G165" t="str">
        <f t="shared" si="458"/>
        <v/>
      </c>
      <c r="H165" t="str">
        <f t="shared" si="459"/>
        <v/>
      </c>
      <c r="I165" t="str">
        <f t="shared" ref="I165:J165" si="581">IF($G165="","",TRIM(CONCATENATE(E165,E166,E167,E168,E169,E170,E171,E172,E173,E174,E175,E176,E177,E178,E179)))</f>
        <v/>
      </c>
      <c r="J165" t="str">
        <f t="shared" si="581"/>
        <v/>
      </c>
      <c r="K165" t="str">
        <f t="shared" si="461"/>
        <v/>
      </c>
      <c r="L165" t="str">
        <f t="shared" si="461"/>
        <v/>
      </c>
      <c r="M165" t="str">
        <f t="shared" si="461"/>
        <v/>
      </c>
      <c r="N165" t="str">
        <f t="shared" si="462"/>
        <v/>
      </c>
      <c r="O165" t="str">
        <f t="shared" ref="O165:P165" si="582">IF($G165="","",IF($B165="SHO",TRIM(CONCATENATE(E165,E166,E167,E168,E169,E170,E171,E172,E173,E174,E175,E176,E177,E178,E179)),""))</f>
        <v/>
      </c>
      <c r="P165" t="str">
        <f t="shared" si="582"/>
        <v/>
      </c>
      <c r="Q165" t="str">
        <f t="shared" si="464"/>
        <v/>
      </c>
      <c r="R165" t="str">
        <f t="shared" si="464"/>
        <v/>
      </c>
      <c r="S165" t="str">
        <f t="shared" si="464"/>
        <v/>
      </c>
      <c r="T165" t="str">
        <f t="shared" ref="T165:V165" si="583">IF($G165="","",IF($B165="PAS",TRIM(CONCATENATE(D165,D166,D167,D168,D169,D170,D171,D172,D173,D174,D175,D176,D177,D178,D179)),""))</f>
        <v/>
      </c>
      <c r="U165" t="str">
        <f t="shared" si="583"/>
        <v/>
      </c>
      <c r="V165" t="str">
        <f t="shared" si="583"/>
        <v/>
      </c>
    </row>
    <row r="166" spans="1:22" hidden="1" x14ac:dyDescent="0.25">
      <c r="A166">
        <f t="shared" si="457"/>
        <v>11</v>
      </c>
      <c r="B166" t="str">
        <f>VLOOKUP(A166,Sheet1!A:Z,2,FALSE)</f>
        <v>PAS</v>
      </c>
      <c r="C166" t="s">
        <v>496</v>
      </c>
      <c r="D166" t="str">
        <f t="shared" ref="D166:F167" si="584">$C166</f>
        <v>&lt;/p&gt;&lt;/div&gt;&lt;/div&gt;&lt;/div&gt;&lt;/div&gt;&lt;/div&gt;</v>
      </c>
      <c r="E166" t="str">
        <f t="shared" si="584"/>
        <v>&lt;/p&gt;&lt;/div&gt;&lt;/div&gt;&lt;/div&gt;&lt;/div&gt;&lt;/div&gt;</v>
      </c>
      <c r="F166" t="str">
        <f t="shared" si="584"/>
        <v>&lt;/p&gt;&lt;/div&gt;&lt;/div&gt;&lt;/div&gt;&lt;/div&gt;&lt;/div&gt;</v>
      </c>
      <c r="G166" t="str">
        <f t="shared" si="458"/>
        <v/>
      </c>
      <c r="H166" t="str">
        <f t="shared" si="459"/>
        <v/>
      </c>
      <c r="I166" t="str">
        <f t="shared" ref="I166:J166" si="585">IF($G166="","",TRIM(CONCATENATE(E166,E167,E168,E169,E170,E171,E172,E173,E174,E175,E176,E177,E178,E179,E180)))</f>
        <v/>
      </c>
      <c r="J166" t="str">
        <f t="shared" si="585"/>
        <v/>
      </c>
      <c r="K166" t="str">
        <f t="shared" si="461"/>
        <v/>
      </c>
      <c r="L166" t="str">
        <f t="shared" si="461"/>
        <v/>
      </c>
      <c r="M166" t="str">
        <f t="shared" si="461"/>
        <v/>
      </c>
      <c r="N166" t="str">
        <f t="shared" si="462"/>
        <v/>
      </c>
      <c r="O166" t="str">
        <f t="shared" ref="O166:P166" si="586">IF($G166="","",IF($B166="SHO",TRIM(CONCATENATE(E166,E167,E168,E169,E170,E171,E172,E173,E174,E175,E176,E177,E178,E179,E180)),""))</f>
        <v/>
      </c>
      <c r="P166" t="str">
        <f t="shared" si="586"/>
        <v/>
      </c>
      <c r="Q166" t="str">
        <f t="shared" si="464"/>
        <v/>
      </c>
      <c r="R166" t="str">
        <f t="shared" si="464"/>
        <v/>
      </c>
      <c r="S166" t="str">
        <f t="shared" si="464"/>
        <v/>
      </c>
      <c r="T166" t="str">
        <f t="shared" ref="T166:V166" si="587">IF($G166="","",IF($B166="PAS",TRIM(CONCATENATE(D166,D167,D168,D169,D170,D171,D172,D173,D174,D175,D176,D177,D178,D179,D180)),""))</f>
        <v/>
      </c>
      <c r="U166" t="str">
        <f t="shared" si="587"/>
        <v/>
      </c>
      <c r="V166" t="str">
        <f t="shared" si="587"/>
        <v/>
      </c>
    </row>
    <row r="167" spans="1:22" x14ac:dyDescent="0.25">
      <c r="A167">
        <f t="shared" si="457"/>
        <v>12</v>
      </c>
      <c r="B167" t="str">
        <f>VLOOKUP(A167,Sheet1!A:Z,2,FALSE)</f>
        <v>FNB</v>
      </c>
      <c r="C167" t="s">
        <v>489</v>
      </c>
      <c r="D167" t="str">
        <f t="shared" si="584"/>
        <v>&lt;div class="grid-detail-list"&gt;&lt;div class="item-container styled-text-wrapper"&gt;</v>
      </c>
      <c r="E167" t="str">
        <f t="shared" si="584"/>
        <v>&lt;div class="grid-detail-list"&gt;&lt;div class="item-container styled-text-wrapper"&gt;</v>
      </c>
      <c r="F167" t="str">
        <f t="shared" si="584"/>
        <v>&lt;div class="grid-detail-list"&gt;&lt;div class="item-container styled-text-wrapper"&gt;</v>
      </c>
      <c r="G167">
        <f t="shared" si="458"/>
        <v>12</v>
      </c>
      <c r="H167" t="str">
        <f t="shared" si="459"/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class="sub-title"&gt;春水堂&lt;/p&gt;&lt;div class="item-content"&gt;&lt;div class="item-label"&gt;美食薈萃&lt;/div&gt;&lt;div class="content-row clearfix"&gt;&lt;span class="item-icon icon-s icon-inline ico-shop"&gt;&lt;/span&gt;&lt;p class="info"&gt;B1 , WEK B1-5 (近售票大堂)&lt;/p&gt;&lt;/div&gt;&lt;div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clearfix"&gt;&lt;p&gt;接受現金券: 接受&lt;/p&gt;&lt;p&gt;春水堂提供多款特色茶飲，多元口味，豐富了冷飲茶的喝法與風味&lt;/p&gt;&lt;/div&gt;&lt;/div&gt;&lt;/div&gt;&lt;/div&gt;&lt;/div&gt;</v>
      </c>
      <c r="I167" t="str">
        <f t="shared" ref="I167:J167" si="588">IF($G167="","",TRIM(CONCATENATE(E167,E168,E169,E170,E171,E172,E173,E174,E175,E176,E177,E178,E179,E180,E181)))</f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class="sub-title"&gt;春水堂&lt;/p&gt;&lt;div class="item-content"&gt;&lt;div class="item-label"&gt;美食荟萃&lt;/div&gt;&lt;div class="content-row clearfix"&gt;&lt;span class="item-icon icon-s icon-inline ico-shop"&gt;&lt;/span&gt;&lt;p class="info"&gt;B1 , WEK B1-5 (近售票大堂)&lt;/p&gt;&lt;/div&gt;&lt;div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clearfix"&gt;&lt;p&gt;接受现金券: 接受&lt;/p&gt;&lt;p&gt;春水堂提供多款特色茶饮，多元口味，丰富了冷饮茶的喝法与风味&lt;/p&gt;&lt;/div&gt;&lt;/div&gt;&lt;/div&gt;&lt;/div&gt;&lt;/div&gt;</v>
      </c>
      <c r="J167" t="str">
        <f t="shared" si="588"/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class="sub-title"&gt;Chun Shui Tang&lt;/p&gt;&lt;div class="item-content"&gt;&lt;div class="item-label"&gt;Food &amp; Beverage&lt;/div&gt;&lt;div class="content-row clearfix"&gt;&lt;span class="item-icon icon-s icon-inline ico-shop"&gt;&lt;/span&gt;&lt;p class="info"&gt;B1 , WEK B1-5 (Near Ticketing Concourse)&lt;/p&gt;&lt;/div&gt;&lt;div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clearfix"&gt;&lt;p&gt;Accept Cash Coupon: Y&lt;/p&gt;&lt;p&gt;Chun Shui Tang serves Taiwanese pearl milk tea in various flavours to tea drinkers worldwide.&lt;/p&gt;&lt;/div&gt;&lt;/div&gt;&lt;/div&gt;&lt;/div&gt;&lt;/div&gt;</v>
      </c>
      <c r="K167" t="str">
        <f t="shared" si="461"/>
        <v/>
      </c>
      <c r="L167" t="str">
        <f t="shared" si="461"/>
        <v/>
      </c>
      <c r="M167" t="str">
        <f t="shared" si="461"/>
        <v/>
      </c>
      <c r="N167" t="str">
        <f t="shared" si="462"/>
        <v/>
      </c>
      <c r="O167" t="str">
        <f t="shared" ref="O167:P167" si="589">IF($G167="","",IF($B167="SHO",TRIM(CONCATENATE(E167,E168,E169,E170,E171,E172,E173,E174,E175,E176,E177,E178,E179,E180,E181)),""))</f>
        <v/>
      </c>
      <c r="P167" t="str">
        <f t="shared" si="589"/>
        <v/>
      </c>
      <c r="Q167" t="str">
        <f t="shared" si="464"/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class="sub-title"&gt;春水堂&lt;/p&gt;&lt;div class="item-content"&gt;&lt;div class="item-label"&gt;美食薈萃&lt;/div&gt;&lt;div class="content-row clearfix"&gt;&lt;span class="item-icon icon-s icon-inline ico-shop"&gt;&lt;/span&gt;&lt;p class="info"&gt;B1 , WEK B1-5 (近售票大堂)&lt;/p&gt;&lt;/div&gt;&lt;div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clearfix"&gt;&lt;p&gt;接受現金券: 接受&lt;/p&gt;&lt;p&gt;春水堂提供多款特色茶飲，多元口味，豐富了冷飲茶的喝法與風味&lt;/p&gt;&lt;/div&gt;&lt;/div&gt;&lt;/div&gt;&lt;/div&gt;&lt;/div&gt;</v>
      </c>
      <c r="R167" t="str">
        <f t="shared" si="464"/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class="sub-title"&gt;春水堂&lt;/p&gt;&lt;div class="item-content"&gt;&lt;div class="item-label"&gt;美食荟萃&lt;/div&gt;&lt;div class="content-row clearfix"&gt;&lt;span class="item-icon icon-s icon-inline ico-shop"&gt;&lt;/span&gt;&lt;p class="info"&gt;B1 , WEK B1-5 (近售票大堂)&lt;/p&gt;&lt;/div&gt;&lt;div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clearfix"&gt;&lt;p&gt;接受现金券: 接受&lt;/p&gt;&lt;p&gt;春水堂提供多款特色茶饮，多元口味，丰富了冷饮茶的喝法与风味&lt;/p&gt;&lt;/div&gt;&lt;/div&gt;&lt;/div&gt;&lt;/div&gt;&lt;/div&gt;</v>
      </c>
      <c r="S167" t="str">
        <f t="shared" si="464"/>
        <v>&lt;div class="grid-detail-list"&gt;&lt;div class="item-container styled-text-wrapper"&gt;&lt;div class="image-container"&gt;&lt;img class="item-image" src="/res/media/app/shop/Chun-Shui-Tang.jpg" alt=""&gt;&lt;/div&gt;&lt;div class="item-content-container"&gt;&lt;p class="sub-title"&gt;Chun Shui Tang&lt;/p&gt;&lt;div class="item-content"&gt;&lt;div class="item-label"&gt;Food &amp; Beverage&lt;/div&gt;&lt;div class="content-row clearfix"&gt;&lt;span class="item-icon icon-s icon-inline ico-shop"&gt;&lt;/span&gt;&lt;p class="info"&gt;B1 , WEK B1-5 (Near Ticketing Concourse)&lt;/p&gt;&lt;/div&gt;&lt;div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class="info"&gt;2880-5115&lt;/p&gt;&lt;/div&gt;&lt;div class="content-row clearfix"&gt;&lt;p&gt;Accept Cash Coupon: Y&lt;/p&gt;&lt;p&gt;Chun Shui Tang serves Taiwanese pearl milk tea in various flavours to tea drinkers worldwide.&lt;/p&gt;&lt;/div&gt;&lt;/div&gt;&lt;/div&gt;&lt;/div&gt;&lt;/div&gt;</v>
      </c>
      <c r="T167" t="str">
        <f t="shared" ref="T167:V167" si="590">IF($G167="","",IF($B167="PAS",TRIM(CONCATENATE(D167,D168,D169,D170,D171,D172,D173,D174,D175,D176,D177,D178,D179,D180,D181)),""))</f>
        <v/>
      </c>
      <c r="U167" t="str">
        <f t="shared" si="590"/>
        <v/>
      </c>
      <c r="V167" t="str">
        <f t="shared" si="590"/>
        <v/>
      </c>
    </row>
    <row r="168" spans="1:22" hidden="1" x14ac:dyDescent="0.25">
      <c r="A168">
        <f t="shared" si="457"/>
        <v>12</v>
      </c>
      <c r="B168" t="str">
        <f>VLOOKUP(A168,Sheet1!A:Z,2,FALSE)</f>
        <v>FNB</v>
      </c>
      <c r="C168" t="s">
        <v>419</v>
      </c>
      <c r="D168" t="str">
        <f>CONCATENATE($C168,VLOOKUP($A168,Sheet1!$A:$AC,6,FALSE),""" alt=""""&gt;")</f>
        <v>&lt;div class="image-container"&gt;&lt;img class="item-image" src="/res/media/app/shop/Chun-Shui-Tang.jpg" alt=""&gt;</v>
      </c>
      <c r="E168" t="str">
        <f>CONCATENATE($C168,VLOOKUP($A168,Sheet1!$A:$AC,6,FALSE),""" alt=""""&gt;")</f>
        <v>&lt;div class="image-container"&gt;&lt;img class="item-image" src="/res/media/app/shop/Chun-Shui-Tang.jpg" alt=""&gt;</v>
      </c>
      <c r="F168" t="str">
        <f>CONCATENATE($C168,VLOOKUP($A168,Sheet1!$A:$AC,6,FALSE),""" alt=""""&gt;")</f>
        <v>&lt;div class="image-container"&gt;&lt;img class="item-image" src="/res/media/app/shop/Chun-Shui-Tang.jpg" alt=""&gt;</v>
      </c>
      <c r="G168" t="str">
        <f t="shared" si="458"/>
        <v/>
      </c>
      <c r="H168" t="str">
        <f t="shared" si="459"/>
        <v/>
      </c>
      <c r="I168" t="str">
        <f t="shared" ref="I168:J168" si="591">IF($G168="","",TRIM(CONCATENATE(E168,E169,E170,E171,E172,E173,E174,E175,E176,E177,E178,E179,E180,E181,E182)))</f>
        <v/>
      </c>
      <c r="J168" t="str">
        <f t="shared" si="591"/>
        <v/>
      </c>
      <c r="K168" t="str">
        <f t="shared" si="461"/>
        <v/>
      </c>
      <c r="L168" t="str">
        <f t="shared" si="461"/>
        <v/>
      </c>
      <c r="M168" t="str">
        <f t="shared" si="461"/>
        <v/>
      </c>
      <c r="N168" t="str">
        <f t="shared" si="462"/>
        <v/>
      </c>
      <c r="O168" t="str">
        <f t="shared" ref="O168:P168" si="592">IF($G168="","",IF($B168="SHO",TRIM(CONCATENATE(E168,E169,E170,E171,E172,E173,E174,E175,E176,E177,E178,E179,E180,E181,E182)),""))</f>
        <v/>
      </c>
      <c r="P168" t="str">
        <f t="shared" si="592"/>
        <v/>
      </c>
      <c r="Q168" t="str">
        <f t="shared" si="464"/>
        <v/>
      </c>
      <c r="R168" t="str">
        <f t="shared" si="464"/>
        <v/>
      </c>
      <c r="S168" t="str">
        <f t="shared" si="464"/>
        <v/>
      </c>
      <c r="T168" t="str">
        <f t="shared" ref="T168:V168" si="593">IF($G168="","",IF($B168="PAS",TRIM(CONCATENATE(D168,D169,D170,D171,D172,D173,D174,D175,D176,D177,D178,D179,D180,D181,D182)),""))</f>
        <v/>
      </c>
      <c r="U168" t="str">
        <f t="shared" si="593"/>
        <v/>
      </c>
      <c r="V168" t="str">
        <f t="shared" si="593"/>
        <v/>
      </c>
    </row>
    <row r="169" spans="1:22" hidden="1" x14ac:dyDescent="0.25">
      <c r="A169">
        <f t="shared" si="457"/>
        <v>12</v>
      </c>
      <c r="B169" t="str">
        <f>VLOOKUP(A169,Sheet1!A:Z,2,FALSE)</f>
        <v>FNB</v>
      </c>
      <c r="C169" t="s">
        <v>490</v>
      </c>
      <c r="D169" t="str">
        <f t="shared" ref="D169:F169" si="594">$C169</f>
        <v>&lt;/div&gt;&lt;div class="item-content-container"&gt;</v>
      </c>
      <c r="E169" t="str">
        <f t="shared" si="594"/>
        <v>&lt;/div&gt;&lt;div class="item-content-container"&gt;</v>
      </c>
      <c r="F169" t="str">
        <f t="shared" si="594"/>
        <v>&lt;/div&gt;&lt;div class="item-content-container"&gt;</v>
      </c>
      <c r="G169" t="str">
        <f t="shared" si="458"/>
        <v/>
      </c>
      <c r="H169" t="str">
        <f t="shared" si="459"/>
        <v/>
      </c>
      <c r="I169" t="str">
        <f t="shared" ref="I169:J169" si="595">IF($G169="","",TRIM(CONCATENATE(E169,E170,E171,E172,E173,E174,E175,E176,E177,E178,E179,E180,E181,E182,E183)))</f>
        <v/>
      </c>
      <c r="J169" t="str">
        <f t="shared" si="595"/>
        <v/>
      </c>
      <c r="K169" t="str">
        <f t="shared" si="461"/>
        <v/>
      </c>
      <c r="L169" t="str">
        <f t="shared" si="461"/>
        <v/>
      </c>
      <c r="M169" t="str">
        <f t="shared" si="461"/>
        <v/>
      </c>
      <c r="N169" t="str">
        <f t="shared" si="462"/>
        <v/>
      </c>
      <c r="O169" t="str">
        <f t="shared" ref="O169:P169" si="596">IF($G169="","",IF($B169="SHO",TRIM(CONCATENATE(E169,E170,E171,E172,E173,E174,E175,E176,E177,E178,E179,E180,E181,E182,E183)),""))</f>
        <v/>
      </c>
      <c r="P169" t="str">
        <f t="shared" si="596"/>
        <v/>
      </c>
      <c r="Q169" t="str">
        <f t="shared" si="464"/>
        <v/>
      </c>
      <c r="R169" t="str">
        <f t="shared" si="464"/>
        <v/>
      </c>
      <c r="S169" t="str">
        <f t="shared" si="464"/>
        <v/>
      </c>
      <c r="T169" t="str">
        <f t="shared" ref="T169:V169" si="597">IF($G169="","",IF($B169="PAS",TRIM(CONCATENATE(D169,D170,D171,D172,D173,D174,D175,D176,D177,D178,D179,D180,D181,D182,D183)),""))</f>
        <v/>
      </c>
      <c r="U169" t="str">
        <f t="shared" si="597"/>
        <v/>
      </c>
      <c r="V169" t="str">
        <f t="shared" si="597"/>
        <v/>
      </c>
    </row>
    <row r="170" spans="1:22" hidden="1" x14ac:dyDescent="0.25">
      <c r="A170">
        <f t="shared" si="457"/>
        <v>12</v>
      </c>
      <c r="B170" t="str">
        <f>VLOOKUP(A170,Sheet1!A:Z,2,FALSE)</f>
        <v>FNB</v>
      </c>
      <c r="C170" t="s">
        <v>413</v>
      </c>
      <c r="D170" t="str">
        <f>CONCATENATE($C170,VLOOKUP($A170,Sheet1!$A:$AC,15,FALSE))</f>
        <v>&lt;p class="sub-title"&gt;春水堂</v>
      </c>
      <c r="E170" t="str">
        <f>CONCATENATE($C170,VLOOKUP($A170,Sheet1!$A:$AC,16,FALSE))</f>
        <v>&lt;p class="sub-title"&gt;春水堂</v>
      </c>
      <c r="F170" t="str">
        <f>CONCATENATE($C170,VLOOKUP($A170,Sheet1!$A:$AC,14,FALSE))</f>
        <v>&lt;p class="sub-title"&gt;Chun Shui Tang</v>
      </c>
      <c r="G170" t="str">
        <f t="shared" si="458"/>
        <v/>
      </c>
      <c r="H170" t="str">
        <f t="shared" si="459"/>
        <v/>
      </c>
      <c r="I170" t="str">
        <f t="shared" ref="I170:J170" si="598">IF($G170="","",TRIM(CONCATENATE(E170,E171,E172,E173,E174,E175,E176,E177,E178,E179,E180,E181,E182,E183,E184)))</f>
        <v/>
      </c>
      <c r="J170" t="str">
        <f t="shared" si="598"/>
        <v/>
      </c>
      <c r="K170" t="str">
        <f t="shared" si="461"/>
        <v/>
      </c>
      <c r="L170" t="str">
        <f t="shared" si="461"/>
        <v/>
      </c>
      <c r="M170" t="str">
        <f t="shared" si="461"/>
        <v/>
      </c>
      <c r="N170" t="str">
        <f t="shared" si="462"/>
        <v/>
      </c>
      <c r="O170" t="str">
        <f t="shared" ref="O170:P170" si="599">IF($G170="","",IF($B170="SHO",TRIM(CONCATENATE(E170,E171,E172,E173,E174,E175,E176,E177,E178,E179,E180,E181,E182,E183,E184)),""))</f>
        <v/>
      </c>
      <c r="P170" t="str">
        <f t="shared" si="599"/>
        <v/>
      </c>
      <c r="Q170" t="str">
        <f t="shared" si="464"/>
        <v/>
      </c>
      <c r="R170" t="str">
        <f t="shared" si="464"/>
        <v/>
      </c>
      <c r="S170" t="str">
        <f t="shared" si="464"/>
        <v/>
      </c>
      <c r="T170" t="str">
        <f t="shared" ref="T170:V170" si="600">IF($G170="","",IF($B170="PAS",TRIM(CONCATENATE(D170,D171,D172,D173,D174,D175,D176,D177,D178,D179,D180,D181,D182,D183,D184)),""))</f>
        <v/>
      </c>
      <c r="U170" t="str">
        <f t="shared" si="600"/>
        <v/>
      </c>
      <c r="V170" t="str">
        <f t="shared" si="600"/>
        <v/>
      </c>
    </row>
    <row r="171" spans="1:22" hidden="1" x14ac:dyDescent="0.25">
      <c r="A171">
        <f t="shared" si="457"/>
        <v>12</v>
      </c>
      <c r="B171" t="str">
        <f>VLOOKUP(A171,Sheet1!A:Z,2,FALSE)</f>
        <v>FNB</v>
      </c>
      <c r="C171" t="s">
        <v>491</v>
      </c>
      <c r="D171" t="str">
        <f t="shared" ref="D171:F171" si="601">$C171</f>
        <v>&lt;/p&gt;&lt;div class="item-content"&gt;</v>
      </c>
      <c r="E171" t="str">
        <f t="shared" si="601"/>
        <v>&lt;/p&gt;&lt;div class="item-content"&gt;</v>
      </c>
      <c r="F171" t="str">
        <f t="shared" si="601"/>
        <v>&lt;/p&gt;&lt;div class="item-content"&gt;</v>
      </c>
      <c r="G171" t="str">
        <f t="shared" si="458"/>
        <v/>
      </c>
      <c r="H171" t="str">
        <f t="shared" si="459"/>
        <v/>
      </c>
      <c r="I171" t="str">
        <f t="shared" ref="I171:J171" si="602">IF($G171="","",TRIM(CONCATENATE(E171,E172,E173,E174,E175,E176,E177,E178,E179,E180,E181,E182,E183,E184,E185)))</f>
        <v/>
      </c>
      <c r="J171" t="str">
        <f t="shared" si="602"/>
        <v/>
      </c>
      <c r="K171" t="str">
        <f t="shared" si="461"/>
        <v/>
      </c>
      <c r="L171" t="str">
        <f t="shared" si="461"/>
        <v/>
      </c>
      <c r="M171" t="str">
        <f t="shared" si="461"/>
        <v/>
      </c>
      <c r="N171" t="str">
        <f t="shared" si="462"/>
        <v/>
      </c>
      <c r="O171" t="str">
        <f t="shared" ref="O171:P171" si="603">IF($G171="","",IF($B171="SHO",TRIM(CONCATENATE(E171,E172,E173,E174,E175,E176,E177,E178,E179,E180,E181,E182,E183,E184,E185)),""))</f>
        <v/>
      </c>
      <c r="P171" t="str">
        <f t="shared" si="603"/>
        <v/>
      </c>
      <c r="Q171" t="str">
        <f t="shared" si="464"/>
        <v/>
      </c>
      <c r="R171" t="str">
        <f t="shared" si="464"/>
        <v/>
      </c>
      <c r="S171" t="str">
        <f t="shared" si="464"/>
        <v/>
      </c>
      <c r="T171" t="str">
        <f t="shared" ref="T171:V171" si="604">IF($G171="","",IF($B171="PAS",TRIM(CONCATENATE(D171,D172,D173,D174,D175,D176,D177,D178,D179,D180,D181,D182,D183,D184,D185)),""))</f>
        <v/>
      </c>
      <c r="U171" t="str">
        <f t="shared" si="604"/>
        <v/>
      </c>
      <c r="V171" t="str">
        <f t="shared" si="604"/>
        <v/>
      </c>
    </row>
    <row r="172" spans="1:22" hidden="1" x14ac:dyDescent="0.25">
      <c r="A172">
        <f t="shared" si="457"/>
        <v>12</v>
      </c>
      <c r="B172" t="str">
        <f>VLOOKUP(A172,Sheet1!A:Z,2,FALSE)</f>
        <v>FNB</v>
      </c>
      <c r="C172" t="s">
        <v>414</v>
      </c>
      <c r="D172" t="str">
        <f>CONCATENATE($C172,VLOOKUP($A172,Sheet1!$A:$AC,4,FALSE))</f>
        <v>&lt;div class="item-label"&gt;美食薈萃</v>
      </c>
      <c r="E172" t="str">
        <f>CONCATENATE($C172,VLOOKUP($A172,Sheet1!$A:$AC,5,FALSE))</f>
        <v>&lt;div class="item-label"&gt;美食荟萃</v>
      </c>
      <c r="F172" t="str">
        <f>CONCATENATE($C172,VLOOKUP($A172,Sheet1!$A:$AC,3,FALSE))</f>
        <v>&lt;div class="item-label"&gt;Food &amp; Beverage</v>
      </c>
      <c r="G172" t="str">
        <f t="shared" si="458"/>
        <v/>
      </c>
      <c r="H172" t="str">
        <f t="shared" si="459"/>
        <v/>
      </c>
      <c r="I172" t="str">
        <f t="shared" ref="I172:J172" si="605">IF($G172="","",TRIM(CONCATENATE(E172,E173,E174,E175,E176,E177,E178,E179,E180,E181,E182,E183,E184,E185,E186)))</f>
        <v/>
      </c>
      <c r="J172" t="str">
        <f t="shared" si="605"/>
        <v/>
      </c>
      <c r="K172" t="str">
        <f t="shared" si="461"/>
        <v/>
      </c>
      <c r="L172" t="str">
        <f t="shared" si="461"/>
        <v/>
      </c>
      <c r="M172" t="str">
        <f t="shared" si="461"/>
        <v/>
      </c>
      <c r="N172" t="str">
        <f t="shared" si="462"/>
        <v/>
      </c>
      <c r="O172" t="str">
        <f t="shared" ref="O172:P172" si="606">IF($G172="","",IF($B172="SHO",TRIM(CONCATENATE(E172,E173,E174,E175,E176,E177,E178,E179,E180,E181,E182,E183,E184,E185,E186)),""))</f>
        <v/>
      </c>
      <c r="P172" t="str">
        <f t="shared" si="606"/>
        <v/>
      </c>
      <c r="Q172" t="str">
        <f t="shared" si="464"/>
        <v/>
      </c>
      <c r="R172" t="str">
        <f t="shared" si="464"/>
        <v/>
      </c>
      <c r="S172" t="str">
        <f t="shared" si="464"/>
        <v/>
      </c>
      <c r="T172" t="str">
        <f t="shared" ref="T172:V172" si="607">IF($G172="","",IF($B172="PAS",TRIM(CONCATENATE(D172,D173,D174,D175,D176,D177,D178,D179,D180,D181,D182,D183,D184,D185,D186)),""))</f>
        <v/>
      </c>
      <c r="U172" t="str">
        <f t="shared" si="607"/>
        <v/>
      </c>
      <c r="V172" t="str">
        <f t="shared" si="607"/>
        <v/>
      </c>
    </row>
    <row r="173" spans="1:22" hidden="1" x14ac:dyDescent="0.25">
      <c r="A173">
        <f t="shared" si="457"/>
        <v>12</v>
      </c>
      <c r="B173" t="str">
        <f>VLOOKUP(A173,Sheet1!A:Z,2,FALSE)</f>
        <v>FNB</v>
      </c>
      <c r="C173" t="s">
        <v>492</v>
      </c>
      <c r="D173" t="str">
        <f t="shared" ref="D173:F173" si="608">$C173</f>
        <v>&lt;/div&gt;&lt;div class="content-row clearfix"&gt;&lt;span class="item-icon icon-s icon-inline ico-shop"&gt;&lt;/span&gt;</v>
      </c>
      <c r="E173" t="str">
        <f t="shared" si="608"/>
        <v>&lt;/div&gt;&lt;div class="content-row clearfix"&gt;&lt;span class="item-icon icon-s icon-inline ico-shop"&gt;&lt;/span&gt;</v>
      </c>
      <c r="F173" t="str">
        <f t="shared" si="608"/>
        <v>&lt;/div&gt;&lt;div class="content-row clearfix"&gt;&lt;span class="item-icon icon-s icon-inline ico-shop"&gt;&lt;/span&gt;</v>
      </c>
      <c r="G173" t="str">
        <f t="shared" si="458"/>
        <v/>
      </c>
      <c r="H173" t="str">
        <f t="shared" si="459"/>
        <v/>
      </c>
      <c r="I173" t="str">
        <f t="shared" ref="I173:J173" si="609">IF($G173="","",TRIM(CONCATENATE(E173,E174,E175,E176,E177,E178,E179,E180,E181,E182,E183,E184,E185,E186,E187)))</f>
        <v/>
      </c>
      <c r="J173" t="str">
        <f t="shared" si="609"/>
        <v/>
      </c>
      <c r="K173" t="str">
        <f t="shared" si="461"/>
        <v/>
      </c>
      <c r="L173" t="str">
        <f t="shared" si="461"/>
        <v/>
      </c>
      <c r="M173" t="str">
        <f t="shared" si="461"/>
        <v/>
      </c>
      <c r="N173" t="str">
        <f t="shared" si="462"/>
        <v/>
      </c>
      <c r="O173" t="str">
        <f t="shared" ref="O173:P173" si="610">IF($G173="","",IF($B173="SHO",TRIM(CONCATENATE(E173,E174,E175,E176,E177,E178,E179,E180,E181,E182,E183,E184,E185,E186,E187)),""))</f>
        <v/>
      </c>
      <c r="P173" t="str">
        <f t="shared" si="610"/>
        <v/>
      </c>
      <c r="Q173" t="str">
        <f t="shared" si="464"/>
        <v/>
      </c>
      <c r="R173" t="str">
        <f t="shared" si="464"/>
        <v/>
      </c>
      <c r="S173" t="str">
        <f t="shared" si="464"/>
        <v/>
      </c>
      <c r="T173" t="str">
        <f t="shared" ref="T173:V173" si="611">IF($G173="","",IF($B173="PAS",TRIM(CONCATENATE(D173,D174,D175,D176,D177,D178,D179,D180,D181,D182,D183,D184,D185,D186,D187)),""))</f>
        <v/>
      </c>
      <c r="U173" t="str">
        <f t="shared" si="611"/>
        <v/>
      </c>
      <c r="V173" t="str">
        <f t="shared" si="611"/>
        <v/>
      </c>
    </row>
    <row r="174" spans="1:22" hidden="1" x14ac:dyDescent="0.25">
      <c r="A174">
        <f t="shared" si="457"/>
        <v>12</v>
      </c>
      <c r="B174" t="str">
        <f>VLOOKUP(A174,Sheet1!A:Z,2,FALSE)</f>
        <v>FNB</v>
      </c>
      <c r="C174" t="s">
        <v>415</v>
      </c>
      <c r="D174" t="str">
        <f>CONCATENATE($C174,VLOOKUP($A174,Sheet1!$A:$AC,11,FALSE))</f>
        <v>&lt;p class="info"&gt;B1 , WEK B1-5 (近售票大堂)</v>
      </c>
      <c r="E174" t="str">
        <f>CONCATENATE($C174,VLOOKUP($A174,Sheet1!$A:$AC,12,FALSE))</f>
        <v>&lt;p class="info"&gt;B1 , WEK B1-5 (近售票大堂)</v>
      </c>
      <c r="F174" t="str">
        <f>CONCATENATE($C174,VLOOKUP($A174,Sheet1!$A:$AC,10,FALSE))</f>
        <v>&lt;p class="info"&gt;B1 , WEK B1-5 (Near Ticketing Concourse)</v>
      </c>
      <c r="G174" t="str">
        <f t="shared" si="458"/>
        <v/>
      </c>
      <c r="H174" t="str">
        <f t="shared" si="459"/>
        <v/>
      </c>
      <c r="I174" t="str">
        <f t="shared" ref="I174:J174" si="612">IF($G174="","",TRIM(CONCATENATE(E174,E175,E176,E177,E178,E179,E180,E181,E182,E183,E184,E185,E186,E187,E188)))</f>
        <v/>
      </c>
      <c r="J174" t="str">
        <f t="shared" si="612"/>
        <v/>
      </c>
      <c r="K174" t="str">
        <f t="shared" si="461"/>
        <v/>
      </c>
      <c r="L174" t="str">
        <f t="shared" si="461"/>
        <v/>
      </c>
      <c r="M174" t="str">
        <f t="shared" si="461"/>
        <v/>
      </c>
      <c r="N174" t="str">
        <f t="shared" si="462"/>
        <v/>
      </c>
      <c r="O174" t="str">
        <f t="shared" ref="O174:P174" si="613">IF($G174="","",IF($B174="SHO",TRIM(CONCATENATE(E174,E175,E176,E177,E178,E179,E180,E181,E182,E183,E184,E185,E186,E187,E188)),""))</f>
        <v/>
      </c>
      <c r="P174" t="str">
        <f t="shared" si="613"/>
        <v/>
      </c>
      <c r="Q174" t="str">
        <f t="shared" si="464"/>
        <v/>
      </c>
      <c r="R174" t="str">
        <f t="shared" si="464"/>
        <v/>
      </c>
      <c r="S174" t="str">
        <f t="shared" si="464"/>
        <v/>
      </c>
      <c r="T174" t="str">
        <f t="shared" ref="T174:V174" si="614">IF($G174="","",IF($B174="PAS",TRIM(CONCATENATE(D174,D175,D176,D177,D178,D179,D180,D181,D182,D183,D184,D185,D186,D187,D188)),""))</f>
        <v/>
      </c>
      <c r="U174" t="str">
        <f t="shared" si="614"/>
        <v/>
      </c>
      <c r="V174" t="str">
        <f t="shared" si="614"/>
        <v/>
      </c>
    </row>
    <row r="175" spans="1:22" hidden="1" x14ac:dyDescent="0.25">
      <c r="A175">
        <f t="shared" si="457"/>
        <v>12</v>
      </c>
      <c r="B175" t="str">
        <f>VLOOKUP(A175,Sheet1!A:Z,2,FALSE)</f>
        <v>FNB</v>
      </c>
      <c r="C175" t="s">
        <v>493</v>
      </c>
      <c r="D175" t="str">
        <f t="shared" ref="D175:F175" si="615">$C175</f>
        <v>&lt;/p&gt;&lt;/div&gt;&lt;div class="content-row clearfix"&gt;&lt;span class="item-icon icon-s icon-inline ico-opening-hour"&gt;&lt;/span&gt;</v>
      </c>
      <c r="E175" t="str">
        <f t="shared" si="615"/>
        <v>&lt;/p&gt;&lt;/div&gt;&lt;div class="content-row clearfix"&gt;&lt;span class="item-icon icon-s icon-inline ico-opening-hour"&gt;&lt;/span&gt;</v>
      </c>
      <c r="F175" t="str">
        <f t="shared" si="615"/>
        <v>&lt;/p&gt;&lt;/div&gt;&lt;div class="content-row clearfix"&gt;&lt;span class="item-icon icon-s icon-inline ico-opening-hour"&gt;&lt;/span&gt;</v>
      </c>
      <c r="G175" t="str">
        <f t="shared" si="458"/>
        <v/>
      </c>
      <c r="H175" t="str">
        <f t="shared" si="459"/>
        <v/>
      </c>
      <c r="I175" t="str">
        <f t="shared" ref="I175:J175" si="616">IF($G175="","",TRIM(CONCATENATE(E175,E176,E177,E178,E179,E180,E181,E182,E183,E184,E185,E186,E187,E188,E189)))</f>
        <v/>
      </c>
      <c r="J175" t="str">
        <f t="shared" si="616"/>
        <v/>
      </c>
      <c r="K175" t="str">
        <f t="shared" si="461"/>
        <v/>
      </c>
      <c r="L175" t="str">
        <f t="shared" si="461"/>
        <v/>
      </c>
      <c r="M175" t="str">
        <f t="shared" si="461"/>
        <v/>
      </c>
      <c r="N175" t="str">
        <f t="shared" si="462"/>
        <v/>
      </c>
      <c r="O175" t="str">
        <f t="shared" ref="O175:P175" si="617">IF($G175="","",IF($B175="SHO",TRIM(CONCATENATE(E175,E176,E177,E178,E179,E180,E181,E182,E183,E184,E185,E186,E187,E188,E189)),""))</f>
        <v/>
      </c>
      <c r="P175" t="str">
        <f t="shared" si="617"/>
        <v/>
      </c>
      <c r="Q175" t="str">
        <f t="shared" si="464"/>
        <v/>
      </c>
      <c r="R175" t="str">
        <f t="shared" si="464"/>
        <v/>
      </c>
      <c r="S175" t="str">
        <f t="shared" si="464"/>
        <v/>
      </c>
      <c r="T175" t="str">
        <f t="shared" ref="T175:V175" si="618">IF($G175="","",IF($B175="PAS",TRIM(CONCATENATE(D175,D176,D177,D178,D179,D180,D181,D182,D183,D184,D185,D186,D187,D188,D189)),""))</f>
        <v/>
      </c>
      <c r="U175" t="str">
        <f t="shared" si="618"/>
        <v/>
      </c>
      <c r="V175" t="str">
        <f t="shared" si="618"/>
        <v/>
      </c>
    </row>
    <row r="176" spans="1:22" hidden="1" x14ac:dyDescent="0.25">
      <c r="A176">
        <f t="shared" si="457"/>
        <v>12</v>
      </c>
      <c r="B176" t="str">
        <f>VLOOKUP(A176,Sheet1!A:Z,2,FALSE)</f>
        <v>FNB</v>
      </c>
      <c r="C176" t="s">
        <v>415</v>
      </c>
      <c r="D176" s="2" t="str">
        <f>CONCATENATE($C176,IFERROR(SUBSTITUTE(VLOOKUP($A176,Sheet1!$A:$AC,22,FALSE),CHAR(10),"&lt;br&gt;"),VLOOKUP($A176,Sheet1!$A:$AC,22,FALSE)))</f>
        <v>&lt;p class="info"&gt;08:00-20:00</v>
      </c>
      <c r="E176" s="2" t="str">
        <f>CONCATENATE($C176,IFERROR(SUBSTITUTE(VLOOKUP($A176,Sheet1!$A:$AC,23,FALSE),CHAR(10),"&lt;br&gt;"),VLOOKUP($A176,Sheet1!$A:$AC,23,FALSE)))</f>
        <v>&lt;p class="info"&gt;08:00-20:00</v>
      </c>
      <c r="F176" s="2" t="str">
        <f>CONCATENATE($C176,IFERROR(SUBSTITUTE(VLOOKUP($A176,Sheet1!$A:$AC,21,FALSE),CHAR(10),"&lt;br&gt;"),VLOOKUP($A176,Sheet1!$A:$AC,21,FALSE)))</f>
        <v>&lt;p class="info"&gt;08:00-20:00</v>
      </c>
      <c r="G176" t="str">
        <f t="shared" si="458"/>
        <v/>
      </c>
      <c r="H176" t="str">
        <f t="shared" si="459"/>
        <v/>
      </c>
      <c r="I176" t="str">
        <f t="shared" ref="I176:J176" si="619">IF($G176="","",TRIM(CONCATENATE(E176,E177,E178,E179,E180,E181,E182,E183,E184,E185,E186,E187,E188,E189,E190)))</f>
        <v/>
      </c>
      <c r="J176" t="str">
        <f t="shared" si="619"/>
        <v/>
      </c>
      <c r="K176" t="str">
        <f t="shared" si="461"/>
        <v/>
      </c>
      <c r="L176" t="str">
        <f t="shared" si="461"/>
        <v/>
      </c>
      <c r="M176" t="str">
        <f t="shared" si="461"/>
        <v/>
      </c>
      <c r="N176" t="str">
        <f t="shared" si="462"/>
        <v/>
      </c>
      <c r="O176" t="str">
        <f t="shared" ref="O176:P176" si="620">IF($G176="","",IF($B176="SHO",TRIM(CONCATENATE(E176,E177,E178,E179,E180,E181,E182,E183,E184,E185,E186,E187,E188,E189,E190)),""))</f>
        <v/>
      </c>
      <c r="P176" t="str">
        <f t="shared" si="620"/>
        <v/>
      </c>
      <c r="Q176" t="str">
        <f t="shared" si="464"/>
        <v/>
      </c>
      <c r="R176" t="str">
        <f t="shared" si="464"/>
        <v/>
      </c>
      <c r="S176" t="str">
        <f t="shared" si="464"/>
        <v/>
      </c>
      <c r="T176" t="str">
        <f t="shared" ref="T176:V176" si="621">IF($G176="","",IF($B176="PAS",TRIM(CONCATENATE(D176,D177,D178,D179,D180,D181,D182,D183,D184,D185,D186,D187,D188,D189,D190)),""))</f>
        <v/>
      </c>
      <c r="U176" t="str">
        <f t="shared" si="621"/>
        <v/>
      </c>
      <c r="V176" t="str">
        <f t="shared" si="621"/>
        <v/>
      </c>
    </row>
    <row r="177" spans="1:22" hidden="1" x14ac:dyDescent="0.25">
      <c r="A177">
        <f t="shared" si="457"/>
        <v>12</v>
      </c>
      <c r="B177" t="str">
        <f>VLOOKUP(A177,Sheet1!A:Z,2,FALSE)</f>
        <v>FNB</v>
      </c>
      <c r="C177" t="s">
        <v>495</v>
      </c>
      <c r="D177" t="str">
        <f t="shared" ref="D177:F177" si="622">$C177</f>
        <v>&lt;/p&gt;&lt;/div&gt;&lt;div class="content-row clearfix"&gt;&lt;span class="item-icon icon-s icon-inline ico-tel-no"&gt;&lt;/span&gt;</v>
      </c>
      <c r="E177" t="str">
        <f t="shared" si="622"/>
        <v>&lt;/p&gt;&lt;/div&gt;&lt;div class="content-row clearfix"&gt;&lt;span class="item-icon icon-s icon-inline ico-tel-no"&gt;&lt;/span&gt;</v>
      </c>
      <c r="F177" t="str">
        <f t="shared" si="622"/>
        <v>&lt;/p&gt;&lt;/div&gt;&lt;div class="content-row clearfix"&gt;&lt;span class="item-icon icon-s icon-inline ico-tel-no"&gt;&lt;/span&gt;</v>
      </c>
      <c r="G177" t="str">
        <f t="shared" si="458"/>
        <v/>
      </c>
      <c r="H177" t="str">
        <f t="shared" si="459"/>
        <v/>
      </c>
      <c r="I177" t="str">
        <f t="shared" ref="I177:J177" si="623">IF($G177="","",TRIM(CONCATENATE(E177,E178,E179,E180,E181,E182,E183,E184,E185,E186,E187,E188,E189,E190,E191)))</f>
        <v/>
      </c>
      <c r="J177" t="str">
        <f t="shared" si="623"/>
        <v/>
      </c>
      <c r="K177" t="str">
        <f t="shared" si="461"/>
        <v/>
      </c>
      <c r="L177" t="str">
        <f t="shared" si="461"/>
        <v/>
      </c>
      <c r="M177" t="str">
        <f t="shared" si="461"/>
        <v/>
      </c>
      <c r="N177" t="str">
        <f t="shared" si="462"/>
        <v/>
      </c>
      <c r="O177" t="str">
        <f t="shared" ref="O177:P177" si="624">IF($G177="","",IF($B177="SHO",TRIM(CONCATENATE(E177,E178,E179,E180,E181,E182,E183,E184,E185,E186,E187,E188,E189,E190,E191)),""))</f>
        <v/>
      </c>
      <c r="P177" t="str">
        <f t="shared" si="624"/>
        <v/>
      </c>
      <c r="Q177" t="str">
        <f t="shared" si="464"/>
        <v/>
      </c>
      <c r="R177" t="str">
        <f t="shared" si="464"/>
        <v/>
      </c>
      <c r="S177" t="str">
        <f t="shared" si="464"/>
        <v/>
      </c>
      <c r="T177" t="str">
        <f t="shared" ref="T177:V177" si="625">IF($G177="","",IF($B177="PAS",TRIM(CONCATENATE(D177,D178,D179,D180,D181,D182,D183,D184,D185,D186,D187,D188,D189,D190,D191)),""))</f>
        <v/>
      </c>
      <c r="U177" t="str">
        <f t="shared" si="625"/>
        <v/>
      </c>
      <c r="V177" t="str">
        <f t="shared" si="625"/>
        <v/>
      </c>
    </row>
    <row r="178" spans="1:22" hidden="1" x14ac:dyDescent="0.25">
      <c r="A178">
        <f t="shared" si="457"/>
        <v>12</v>
      </c>
      <c r="B178" t="str">
        <f>VLOOKUP(A178,Sheet1!A:Z,2,FALSE)</f>
        <v>FNB</v>
      </c>
      <c r="C178" t="s">
        <v>415</v>
      </c>
      <c r="D178" t="str">
        <f>CONCATENATE($C178,VLOOKUP($A178,Sheet1!$A:$ACZ,17,FALSE))</f>
        <v>&lt;p class="info"&gt;2880-5115</v>
      </c>
      <c r="E178" t="str">
        <f>CONCATENATE($C178,VLOOKUP($A178,Sheet1!$A:$AC,17,FALSE))</f>
        <v>&lt;p class="info"&gt;2880-5115</v>
      </c>
      <c r="F178" t="str">
        <f>CONCATENATE($C178,VLOOKUP($A178,Sheet1!$A:$AC,17,FALSE))</f>
        <v>&lt;p class="info"&gt;2880-5115</v>
      </c>
      <c r="G178" t="str">
        <f t="shared" si="458"/>
        <v/>
      </c>
      <c r="H178" t="str">
        <f t="shared" si="459"/>
        <v/>
      </c>
      <c r="I178" t="str">
        <f t="shared" ref="I178:J178" si="626">IF($G178="","",TRIM(CONCATENATE(E178,E179,E180,E181,E182,E183,E184,E185,E186,E187,E188,E189,E190,E191,E192)))</f>
        <v/>
      </c>
      <c r="J178" t="str">
        <f t="shared" si="626"/>
        <v/>
      </c>
      <c r="K178" t="str">
        <f t="shared" si="461"/>
        <v/>
      </c>
      <c r="L178" t="str">
        <f t="shared" si="461"/>
        <v/>
      </c>
      <c r="M178" t="str">
        <f t="shared" si="461"/>
        <v/>
      </c>
      <c r="N178" t="str">
        <f t="shared" si="462"/>
        <v/>
      </c>
      <c r="O178" t="str">
        <f t="shared" ref="O178:P178" si="627">IF($G178="","",IF($B178="SHO",TRIM(CONCATENATE(E178,E179,E180,E181,E182,E183,E184,E185,E186,E187,E188,E189,E190,E191,E192)),""))</f>
        <v/>
      </c>
      <c r="P178" t="str">
        <f t="shared" si="627"/>
        <v/>
      </c>
      <c r="Q178" t="str">
        <f t="shared" si="464"/>
        <v/>
      </c>
      <c r="R178" t="str">
        <f t="shared" si="464"/>
        <v/>
      </c>
      <c r="S178" t="str">
        <f t="shared" si="464"/>
        <v/>
      </c>
      <c r="T178" t="str">
        <f t="shared" ref="T178:V178" si="628">IF($G178="","",IF($B178="PAS",TRIM(CONCATENATE(D178,D179,D180,D181,D182,D183,D184,D185,D186,D187,D188,D189,D190,D191,D192)),""))</f>
        <v/>
      </c>
      <c r="U178" t="str">
        <f t="shared" si="628"/>
        <v/>
      </c>
      <c r="V178" t="str">
        <f t="shared" si="628"/>
        <v/>
      </c>
    </row>
    <row r="179" spans="1:22" hidden="1" x14ac:dyDescent="0.25">
      <c r="A179">
        <f t="shared" si="457"/>
        <v>12</v>
      </c>
      <c r="B179" t="str">
        <f>VLOOKUP(A179,Sheet1!A:Z,2,FALSE)</f>
        <v>FNB</v>
      </c>
      <c r="C179" t="s">
        <v>494</v>
      </c>
      <c r="D179" t="str">
        <f t="shared" ref="D179:F179" si="629">$C179</f>
        <v>&lt;/p&gt;&lt;/div&gt;&lt;div class="content-row clearfix"&gt;</v>
      </c>
      <c r="E179" t="str">
        <f t="shared" si="629"/>
        <v>&lt;/p&gt;&lt;/div&gt;&lt;div class="content-row clearfix"&gt;</v>
      </c>
      <c r="F179" t="str">
        <f t="shared" si="629"/>
        <v>&lt;/p&gt;&lt;/div&gt;&lt;div class="content-row clearfix"&gt;</v>
      </c>
      <c r="G179" t="str">
        <f t="shared" si="458"/>
        <v/>
      </c>
      <c r="H179" t="str">
        <f t="shared" si="459"/>
        <v/>
      </c>
      <c r="I179" t="str">
        <f t="shared" ref="I179:J179" si="630">IF($G179="","",TRIM(CONCATENATE(E179,E180,E181,E182,E183,E184,E185,E186,E187,E188,E189,E190,E191,E192,E193)))</f>
        <v/>
      </c>
      <c r="J179" t="str">
        <f t="shared" si="630"/>
        <v/>
      </c>
      <c r="K179" t="str">
        <f t="shared" si="461"/>
        <v/>
      </c>
      <c r="L179" t="str">
        <f t="shared" si="461"/>
        <v/>
      </c>
      <c r="M179" t="str">
        <f t="shared" si="461"/>
        <v/>
      </c>
      <c r="N179" t="str">
        <f t="shared" si="462"/>
        <v/>
      </c>
      <c r="O179" t="str">
        <f t="shared" ref="O179:P179" si="631">IF($G179="","",IF($B179="SHO",TRIM(CONCATENATE(E179,E180,E181,E182,E183,E184,E185,E186,E187,E188,E189,E190,E191,E192,E193)),""))</f>
        <v/>
      </c>
      <c r="P179" t="str">
        <f t="shared" si="631"/>
        <v/>
      </c>
      <c r="Q179" t="str">
        <f t="shared" si="464"/>
        <v/>
      </c>
      <c r="R179" t="str">
        <f t="shared" si="464"/>
        <v/>
      </c>
      <c r="S179" t="str">
        <f t="shared" si="464"/>
        <v/>
      </c>
      <c r="T179" t="str">
        <f t="shared" ref="T179:V179" si="632">IF($G179="","",IF($B179="PAS",TRIM(CONCATENATE(D179,D180,D181,D182,D183,D184,D185,D186,D187,D188,D189,D190,D191,D192,D193)),""))</f>
        <v/>
      </c>
      <c r="U179" t="str">
        <f t="shared" si="632"/>
        <v/>
      </c>
      <c r="V179" t="str">
        <f t="shared" si="632"/>
        <v/>
      </c>
    </row>
    <row r="180" spans="1:22" hidden="1" x14ac:dyDescent="0.25">
      <c r="A180">
        <f t="shared" si="457"/>
        <v>12</v>
      </c>
      <c r="B180" t="str">
        <f>VLOOKUP(A180,Sheet1!A:Z,2,FALSE)</f>
        <v>FNB</v>
      </c>
      <c r="C180" t="s">
        <v>416</v>
      </c>
      <c r="D180" t="str">
        <f>CONCATENATE($C180,Sheet1!$AB$2,": ",VLOOKUP($A180,Sheet1!$A:$AC,28,FALSE),IF(VLOOKUP($A180,Sheet1!$A:$AC,25,FALSE)="","","&lt;/p&gt;&lt;p&gt;"),VLOOKUP($A180,Sheet1!$A:$AC,25,FALSE))</f>
        <v>&lt;p&gt;接受現金券: 接受&lt;/p&gt;&lt;p&gt;春水堂提供多款特色茶飲，多元口味，豐富了冷飲茶的喝法與風味</v>
      </c>
      <c r="E180" t="str">
        <f>CONCATENATE($C180,Sheet1!$AC$2,": ",VLOOKUP($A180,Sheet1!$A:$AC,29,FALSE),IF(VLOOKUP($A180,Sheet1!$A:$AC,26,FALSE)="","","&lt;/p&gt;&lt;p&gt;"),VLOOKUP($A180,Sheet1!$A:$AC,26,FALSE))</f>
        <v>&lt;p&gt;接受现金券: 接受&lt;/p&gt;&lt;p&gt;春水堂提供多款特色茶饮，多元口味，丰富了冷饮茶的喝法与风味</v>
      </c>
      <c r="F180" t="str">
        <f>CONCATENATE($C180,Sheet1!$AA$2,": ",VLOOKUP($A180,Sheet1!$A:$AC,27,FALSE),IF(VLOOKUP($A180,Sheet1!$A:$AC,24,FALSE)="","","&lt;/p&gt;&lt;p&gt;"),VLOOKUP($A180,Sheet1!$A:$AC,24,FALSE))</f>
        <v>&lt;p&gt;Accept Cash Coupon: Y&lt;/p&gt;&lt;p&gt;Chun Shui Tang serves Taiwanese pearl milk tea in various flavours to tea drinkers worldwide.</v>
      </c>
      <c r="G180" t="str">
        <f t="shared" si="458"/>
        <v/>
      </c>
      <c r="H180" t="str">
        <f t="shared" si="459"/>
        <v/>
      </c>
      <c r="I180" t="str">
        <f t="shared" ref="I180:J180" si="633">IF($G180="","",TRIM(CONCATENATE(E180,E181,E182,E183,E184,E185,E186,E187,E188,E189,E190,E191,E192,E193,E194)))</f>
        <v/>
      </c>
      <c r="J180" t="str">
        <f t="shared" si="633"/>
        <v/>
      </c>
      <c r="K180" t="str">
        <f t="shared" si="461"/>
        <v/>
      </c>
      <c r="L180" t="str">
        <f t="shared" si="461"/>
        <v/>
      </c>
      <c r="M180" t="str">
        <f t="shared" si="461"/>
        <v/>
      </c>
      <c r="N180" t="str">
        <f t="shared" si="462"/>
        <v/>
      </c>
      <c r="O180" t="str">
        <f t="shared" ref="O180:P180" si="634">IF($G180="","",IF($B180="SHO",TRIM(CONCATENATE(E180,E181,E182,E183,E184,E185,E186,E187,E188,E189,E190,E191,E192,E193,E194)),""))</f>
        <v/>
      </c>
      <c r="P180" t="str">
        <f t="shared" si="634"/>
        <v/>
      </c>
      <c r="Q180" t="str">
        <f t="shared" si="464"/>
        <v/>
      </c>
      <c r="R180" t="str">
        <f t="shared" si="464"/>
        <v/>
      </c>
      <c r="S180" t="str">
        <f t="shared" si="464"/>
        <v/>
      </c>
      <c r="T180" t="str">
        <f t="shared" ref="T180:V180" si="635">IF($G180="","",IF($B180="PAS",TRIM(CONCATENATE(D180,D181,D182,D183,D184,D185,D186,D187,D188,D189,D190,D191,D192,D193,D194)),""))</f>
        <v/>
      </c>
      <c r="U180" t="str">
        <f t="shared" si="635"/>
        <v/>
      </c>
      <c r="V180" t="str">
        <f t="shared" si="635"/>
        <v/>
      </c>
    </row>
    <row r="181" spans="1:22" hidden="1" x14ac:dyDescent="0.25">
      <c r="A181">
        <f t="shared" si="457"/>
        <v>12</v>
      </c>
      <c r="B181" t="str">
        <f>VLOOKUP(A181,Sheet1!A:Z,2,FALSE)</f>
        <v>FNB</v>
      </c>
      <c r="C181" t="s">
        <v>496</v>
      </c>
      <c r="D181" t="str">
        <f t="shared" ref="D181:F182" si="636">$C181</f>
        <v>&lt;/p&gt;&lt;/div&gt;&lt;/div&gt;&lt;/div&gt;&lt;/div&gt;&lt;/div&gt;</v>
      </c>
      <c r="E181" t="str">
        <f t="shared" si="636"/>
        <v>&lt;/p&gt;&lt;/div&gt;&lt;/div&gt;&lt;/div&gt;&lt;/div&gt;&lt;/div&gt;</v>
      </c>
      <c r="F181" t="str">
        <f t="shared" si="636"/>
        <v>&lt;/p&gt;&lt;/div&gt;&lt;/div&gt;&lt;/div&gt;&lt;/div&gt;&lt;/div&gt;</v>
      </c>
      <c r="G181" t="str">
        <f t="shared" si="458"/>
        <v/>
      </c>
      <c r="H181" t="str">
        <f t="shared" si="459"/>
        <v/>
      </c>
      <c r="I181" t="str">
        <f t="shared" ref="I181:J181" si="637">IF($G181="","",TRIM(CONCATENATE(E181,E182,E183,E184,E185,E186,E187,E188,E189,E190,E191,E192,E193,E194,E195)))</f>
        <v/>
      </c>
      <c r="J181" t="str">
        <f t="shared" si="637"/>
        <v/>
      </c>
      <c r="K181" t="str">
        <f t="shared" si="461"/>
        <v/>
      </c>
      <c r="L181" t="str">
        <f t="shared" si="461"/>
        <v/>
      </c>
      <c r="M181" t="str">
        <f t="shared" si="461"/>
        <v/>
      </c>
      <c r="N181" t="str">
        <f t="shared" si="462"/>
        <v/>
      </c>
      <c r="O181" t="str">
        <f t="shared" ref="O181:P181" si="638">IF($G181="","",IF($B181="SHO",TRIM(CONCATENATE(E181,E182,E183,E184,E185,E186,E187,E188,E189,E190,E191,E192,E193,E194,E195)),""))</f>
        <v/>
      </c>
      <c r="P181" t="str">
        <f t="shared" si="638"/>
        <v/>
      </c>
      <c r="Q181" t="str">
        <f t="shared" si="464"/>
        <v/>
      </c>
      <c r="R181" t="str">
        <f t="shared" si="464"/>
        <v/>
      </c>
      <c r="S181" t="str">
        <f t="shared" si="464"/>
        <v/>
      </c>
      <c r="T181" t="str">
        <f t="shared" ref="T181:V181" si="639">IF($G181="","",IF($B181="PAS",TRIM(CONCATENATE(D181,D182,D183,D184,D185,D186,D187,D188,D189,D190,D191,D192,D193,D194,D195)),""))</f>
        <v/>
      </c>
      <c r="U181" t="str">
        <f t="shared" si="639"/>
        <v/>
      </c>
      <c r="V181" t="str">
        <f t="shared" si="639"/>
        <v/>
      </c>
    </row>
    <row r="182" spans="1:22" hidden="1" x14ac:dyDescent="0.25">
      <c r="A182">
        <f t="shared" si="457"/>
        <v>13</v>
      </c>
      <c r="B182" t="str">
        <f>VLOOKUP(A182,Sheet1!A:Z,2,FALSE)</f>
        <v>SHO</v>
      </c>
      <c r="C182" t="s">
        <v>489</v>
      </c>
      <c r="D182" t="str">
        <f t="shared" si="636"/>
        <v>&lt;div class="grid-detail-list"&gt;&lt;div class="item-container styled-text-wrapper"&gt;</v>
      </c>
      <c r="E182" t="str">
        <f t="shared" si="636"/>
        <v>&lt;div class="grid-detail-list"&gt;&lt;div class="item-container styled-text-wrapper"&gt;</v>
      </c>
      <c r="F182" t="str">
        <f t="shared" si="636"/>
        <v>&lt;div class="grid-detail-list"&gt;&lt;div class="item-container styled-text-wrapper"&gt;</v>
      </c>
      <c r="G182">
        <f t="shared" si="458"/>
        <v>13</v>
      </c>
      <c r="H182" t="str">
        <f t="shared" si="459"/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class="sub-title"&gt;OK便利店&lt;/p&gt;&lt;div class="item-content"&gt;&lt;div class="item-label"&gt;購物指南&lt;/div&gt;&lt;div class="content-row clearfix"&gt;&lt;span class="item-icon icon-s icon-inline ico-shop"&gt;&lt;/span&gt;&lt;p class="info"&gt;B2 , WEK B2-8 (近抵港大堂 A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clearfix"&gt;&lt;p&gt;接受現金券: 接受&lt;/p&gt;&lt;p&gt;OK便利店提供各式包裝飲品、糖果小食、報紙雜誌及便利服務&lt;/p&gt;&lt;/div&gt;&lt;/div&gt;&lt;/div&gt;&lt;/div&gt;&lt;/div&gt;</v>
      </c>
      <c r="I182" t="str">
        <f t="shared" ref="I182:J182" si="640">IF($G182="","",TRIM(CONCATENATE(E182,E183,E184,E185,E186,E187,E188,E189,E190,E191,E192,E193,E194,E195,E196)))</f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class="sub-title"&gt;OK便利店&lt;/p&gt;&lt;div class="item-content"&gt;&lt;div class="item-label"&gt;购物指南&lt;/div&gt;&lt;div class="content-row clearfix"&gt;&lt;span class="item-icon icon-s icon-inline ico-shop"&gt;&lt;/span&gt;&lt;p class="info"&gt;B2 , WEK B2-8 (近抵港大堂 A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clearfix"&gt;&lt;p&gt;接受现金券: 接受&lt;/p&gt;&lt;p&gt;OK便利店提供各式包装饮品、糖果小食、报纸杂志及便利服务&lt;/p&gt;&lt;/div&gt;&lt;/div&gt;&lt;/div&gt;&lt;/div&gt;&lt;/div&gt;</v>
      </c>
      <c r="J182" t="str">
        <f t="shared" si="640"/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class="sub-title"&gt;Circle K&lt;/p&gt;&lt;div class="item-content"&gt;&lt;div class="item-label"&gt;Shopping&lt;/div&gt;&lt;div class="content-row clearfix"&gt;&lt;span class="item-icon icon-s icon-inline ico-shop"&gt;&lt;/span&gt;&lt;p class="info"&gt;B2 , WEK B2-8 (Near Arrival Concourse, Exit A)&lt;/p&gt;&lt;/div&gt;&lt;div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clearfix"&gt;&lt;p&gt;Accept Cash Coupon: Y&lt;/p&gt;&lt;p&gt;Circle K offers packaged drinks, snacks, newspapers and magazines, and convenience services.&lt;/p&gt;&lt;/div&gt;&lt;/div&gt;&lt;/div&gt;&lt;/div&gt;&lt;/div&gt;</v>
      </c>
      <c r="K182" t="str">
        <f t="shared" si="461"/>
        <v/>
      </c>
      <c r="L182" t="str">
        <f t="shared" si="461"/>
        <v/>
      </c>
      <c r="M182" t="str">
        <f t="shared" si="461"/>
        <v/>
      </c>
      <c r="N182" t="str">
        <f t="shared" si="462"/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class="sub-title"&gt;OK便利店&lt;/p&gt;&lt;div class="item-content"&gt;&lt;div class="item-label"&gt;購物指南&lt;/div&gt;&lt;div class="content-row clearfix"&gt;&lt;span class="item-icon icon-s icon-inline ico-shop"&gt;&lt;/span&gt;&lt;p class="info"&gt;B2 , WEK B2-8 (近抵港大堂 A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clearfix"&gt;&lt;p&gt;接受現金券: 接受&lt;/p&gt;&lt;p&gt;OK便利店提供各式包裝飲品、糖果小食、報紙雜誌及便利服務&lt;/p&gt;&lt;/div&gt;&lt;/div&gt;&lt;/div&gt;&lt;/div&gt;&lt;/div&gt;</v>
      </c>
      <c r="O182" t="str">
        <f t="shared" ref="O182:P182" si="641">IF($G182="","",IF($B182="SHO",TRIM(CONCATENATE(E182,E183,E184,E185,E186,E187,E188,E189,E190,E191,E192,E193,E194,E195,E196)),""))</f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class="sub-title"&gt;OK便利店&lt;/p&gt;&lt;div class="item-content"&gt;&lt;div class="item-label"&gt;购物指南&lt;/div&gt;&lt;div class="content-row clearfix"&gt;&lt;span class="item-icon icon-s icon-inline ico-shop"&gt;&lt;/span&gt;&lt;p class="info"&gt;B2 , WEK B2-8 (近抵港大堂 A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clearfix"&gt;&lt;p&gt;接受现金券: 接受&lt;/p&gt;&lt;p&gt;OK便利店提供各式包装饮品、糖果小食、报纸杂志及便利服务&lt;/p&gt;&lt;/div&gt;&lt;/div&gt;&lt;/div&gt;&lt;/div&gt;&lt;/div&gt;</v>
      </c>
      <c r="P182" t="str">
        <f t="shared" si="641"/>
        <v>&lt;div class="grid-detail-list"&gt;&lt;div class="item-container styled-text-wrapper"&gt;&lt;div class="image-container"&gt;&lt;img class="item-image" src="/res/media/app/shop/circle-K.jpg" alt=""&gt;&lt;/div&gt;&lt;div class="item-content-container"&gt;&lt;p class="sub-title"&gt;Circle K&lt;/p&gt;&lt;div class="item-content"&gt;&lt;div class="item-label"&gt;Shopping&lt;/div&gt;&lt;div class="content-row clearfix"&gt;&lt;span class="item-icon icon-s icon-inline ico-shop"&gt;&lt;/span&gt;&lt;p class="info"&gt;B2 , WEK B2-8 (Near Arrival Concourse, Exit A)&lt;/p&gt;&lt;/div&gt;&lt;div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class="info"&gt;2725-9062&lt;/p&gt;&lt;/div&gt;&lt;div class="content-row clearfix"&gt;&lt;p&gt;Accept Cash Coupon: Y&lt;/p&gt;&lt;p&gt;Circle K offers packaged drinks, snacks, newspapers and magazines, and convenience services.&lt;/p&gt;&lt;/div&gt;&lt;/div&gt;&lt;/div&gt;&lt;/div&gt;&lt;/div&gt;</v>
      </c>
      <c r="Q182" t="str">
        <f t="shared" si="464"/>
        <v/>
      </c>
      <c r="R182" t="str">
        <f t="shared" si="464"/>
        <v/>
      </c>
      <c r="S182" t="str">
        <f t="shared" si="464"/>
        <v/>
      </c>
      <c r="T182" t="str">
        <f t="shared" ref="T182:V182" si="642">IF($G182="","",IF($B182="PAS",TRIM(CONCATENATE(D182,D183,D184,D185,D186,D187,D188,D189,D190,D191,D192,D193,D194,D195,D196)),""))</f>
        <v/>
      </c>
      <c r="U182" t="str">
        <f t="shared" si="642"/>
        <v/>
      </c>
      <c r="V182" t="str">
        <f t="shared" si="642"/>
        <v/>
      </c>
    </row>
    <row r="183" spans="1:22" hidden="1" x14ac:dyDescent="0.25">
      <c r="A183">
        <f t="shared" si="457"/>
        <v>13</v>
      </c>
      <c r="B183" t="str">
        <f>VLOOKUP(A183,Sheet1!A:Z,2,FALSE)</f>
        <v>SHO</v>
      </c>
      <c r="C183" t="s">
        <v>419</v>
      </c>
      <c r="D183" t="str">
        <f>CONCATENATE($C183,VLOOKUP($A183,Sheet1!$A:$AC,6,FALSE),""" alt=""""&gt;")</f>
        <v>&lt;div class="image-container"&gt;&lt;img class="item-image" src="/res/media/app/shop/circle-K.jpg" alt=""&gt;</v>
      </c>
      <c r="E183" t="str">
        <f>CONCATENATE($C183,VLOOKUP($A183,Sheet1!$A:$AC,6,FALSE),""" alt=""""&gt;")</f>
        <v>&lt;div class="image-container"&gt;&lt;img class="item-image" src="/res/media/app/shop/circle-K.jpg" alt=""&gt;</v>
      </c>
      <c r="F183" t="str">
        <f>CONCATENATE($C183,VLOOKUP($A183,Sheet1!$A:$AC,6,FALSE),""" alt=""""&gt;")</f>
        <v>&lt;div class="image-container"&gt;&lt;img class="item-image" src="/res/media/app/shop/circle-K.jpg" alt=""&gt;</v>
      </c>
      <c r="G183" t="str">
        <f t="shared" si="458"/>
        <v/>
      </c>
      <c r="H183" t="str">
        <f t="shared" si="459"/>
        <v/>
      </c>
      <c r="I183" t="str">
        <f t="shared" ref="I183:J183" si="643">IF($G183="","",TRIM(CONCATENATE(E183,E184,E185,E186,E187,E188,E189,E190,E191,E192,E193,E194,E195,E196,E197)))</f>
        <v/>
      </c>
      <c r="J183" t="str">
        <f t="shared" si="643"/>
        <v/>
      </c>
      <c r="K183" t="str">
        <f t="shared" si="461"/>
        <v/>
      </c>
      <c r="L183" t="str">
        <f t="shared" si="461"/>
        <v/>
      </c>
      <c r="M183" t="str">
        <f t="shared" si="461"/>
        <v/>
      </c>
      <c r="N183" t="str">
        <f t="shared" si="462"/>
        <v/>
      </c>
      <c r="O183" t="str">
        <f t="shared" ref="O183:P183" si="644">IF($G183="","",IF($B183="SHO",TRIM(CONCATENATE(E183,E184,E185,E186,E187,E188,E189,E190,E191,E192,E193,E194,E195,E196,E197)),""))</f>
        <v/>
      </c>
      <c r="P183" t="str">
        <f t="shared" si="644"/>
        <v/>
      </c>
      <c r="Q183" t="str">
        <f t="shared" si="464"/>
        <v/>
      </c>
      <c r="R183" t="str">
        <f t="shared" si="464"/>
        <v/>
      </c>
      <c r="S183" t="str">
        <f t="shared" si="464"/>
        <v/>
      </c>
      <c r="T183" t="str">
        <f t="shared" ref="T183:V183" si="645">IF($G183="","",IF($B183="PAS",TRIM(CONCATENATE(D183,D184,D185,D186,D187,D188,D189,D190,D191,D192,D193,D194,D195,D196,D197)),""))</f>
        <v/>
      </c>
      <c r="U183" t="str">
        <f t="shared" si="645"/>
        <v/>
      </c>
      <c r="V183" t="str">
        <f t="shared" si="645"/>
        <v/>
      </c>
    </row>
    <row r="184" spans="1:22" hidden="1" x14ac:dyDescent="0.25">
      <c r="A184">
        <f t="shared" si="457"/>
        <v>13</v>
      </c>
      <c r="B184" t="str">
        <f>VLOOKUP(A184,Sheet1!A:Z,2,FALSE)</f>
        <v>SHO</v>
      </c>
      <c r="C184" t="s">
        <v>490</v>
      </c>
      <c r="D184" t="str">
        <f t="shared" ref="D184:F184" si="646">$C184</f>
        <v>&lt;/div&gt;&lt;div class="item-content-container"&gt;</v>
      </c>
      <c r="E184" t="str">
        <f t="shared" si="646"/>
        <v>&lt;/div&gt;&lt;div class="item-content-container"&gt;</v>
      </c>
      <c r="F184" t="str">
        <f t="shared" si="646"/>
        <v>&lt;/div&gt;&lt;div class="item-content-container"&gt;</v>
      </c>
      <c r="G184" t="str">
        <f t="shared" si="458"/>
        <v/>
      </c>
      <c r="H184" t="str">
        <f t="shared" si="459"/>
        <v/>
      </c>
      <c r="I184" t="str">
        <f t="shared" ref="I184:J184" si="647">IF($G184="","",TRIM(CONCATENATE(E184,E185,E186,E187,E188,E189,E190,E191,E192,E193,E194,E195,E196,E197,E198)))</f>
        <v/>
      </c>
      <c r="J184" t="str">
        <f t="shared" si="647"/>
        <v/>
      </c>
      <c r="K184" t="str">
        <f t="shared" si="461"/>
        <v/>
      </c>
      <c r="L184" t="str">
        <f t="shared" si="461"/>
        <v/>
      </c>
      <c r="M184" t="str">
        <f t="shared" si="461"/>
        <v/>
      </c>
      <c r="N184" t="str">
        <f t="shared" si="462"/>
        <v/>
      </c>
      <c r="O184" t="str">
        <f t="shared" ref="O184:P184" si="648">IF($G184="","",IF($B184="SHO",TRIM(CONCATENATE(E184,E185,E186,E187,E188,E189,E190,E191,E192,E193,E194,E195,E196,E197,E198)),""))</f>
        <v/>
      </c>
      <c r="P184" t="str">
        <f t="shared" si="648"/>
        <v/>
      </c>
      <c r="Q184" t="str">
        <f t="shared" si="464"/>
        <v/>
      </c>
      <c r="R184" t="str">
        <f t="shared" si="464"/>
        <v/>
      </c>
      <c r="S184" t="str">
        <f t="shared" si="464"/>
        <v/>
      </c>
      <c r="T184" t="str">
        <f t="shared" ref="T184:V184" si="649">IF($G184="","",IF($B184="PAS",TRIM(CONCATENATE(D184,D185,D186,D187,D188,D189,D190,D191,D192,D193,D194,D195,D196,D197,D198)),""))</f>
        <v/>
      </c>
      <c r="U184" t="str">
        <f t="shared" si="649"/>
        <v/>
      </c>
      <c r="V184" t="str">
        <f t="shared" si="649"/>
        <v/>
      </c>
    </row>
    <row r="185" spans="1:22" hidden="1" x14ac:dyDescent="0.25">
      <c r="A185">
        <f t="shared" si="457"/>
        <v>13</v>
      </c>
      <c r="B185" t="str">
        <f>VLOOKUP(A185,Sheet1!A:Z,2,FALSE)</f>
        <v>SHO</v>
      </c>
      <c r="C185" t="s">
        <v>413</v>
      </c>
      <c r="D185" t="str">
        <f>CONCATENATE($C185,VLOOKUP($A185,Sheet1!$A:$AC,15,FALSE))</f>
        <v>&lt;p class="sub-title"&gt;OK便利店</v>
      </c>
      <c r="E185" t="str">
        <f>CONCATENATE($C185,VLOOKUP($A185,Sheet1!$A:$AC,16,FALSE))</f>
        <v>&lt;p class="sub-title"&gt;OK便利店</v>
      </c>
      <c r="F185" t="str">
        <f>CONCATENATE($C185,VLOOKUP($A185,Sheet1!$A:$AC,14,FALSE))</f>
        <v>&lt;p class="sub-title"&gt;Circle K</v>
      </c>
      <c r="G185" t="str">
        <f t="shared" si="458"/>
        <v/>
      </c>
      <c r="H185" t="str">
        <f t="shared" si="459"/>
        <v/>
      </c>
      <c r="I185" t="str">
        <f t="shared" ref="I185:J185" si="650">IF($G185="","",TRIM(CONCATENATE(E185,E186,E187,E188,E189,E190,E191,E192,E193,E194,E195,E196,E197,E198,E199)))</f>
        <v/>
      </c>
      <c r="J185" t="str">
        <f t="shared" si="650"/>
        <v/>
      </c>
      <c r="K185" t="str">
        <f t="shared" si="461"/>
        <v/>
      </c>
      <c r="L185" t="str">
        <f t="shared" si="461"/>
        <v/>
      </c>
      <c r="M185" t="str">
        <f t="shared" si="461"/>
        <v/>
      </c>
      <c r="N185" t="str">
        <f t="shared" si="462"/>
        <v/>
      </c>
      <c r="O185" t="str">
        <f t="shared" ref="O185:P185" si="651">IF($G185="","",IF($B185="SHO",TRIM(CONCATENATE(E185,E186,E187,E188,E189,E190,E191,E192,E193,E194,E195,E196,E197,E198,E199)),""))</f>
        <v/>
      </c>
      <c r="P185" t="str">
        <f t="shared" si="651"/>
        <v/>
      </c>
      <c r="Q185" t="str">
        <f t="shared" si="464"/>
        <v/>
      </c>
      <c r="R185" t="str">
        <f t="shared" si="464"/>
        <v/>
      </c>
      <c r="S185" t="str">
        <f t="shared" si="464"/>
        <v/>
      </c>
      <c r="T185" t="str">
        <f t="shared" ref="T185:V185" si="652">IF($G185="","",IF($B185="PAS",TRIM(CONCATENATE(D185,D186,D187,D188,D189,D190,D191,D192,D193,D194,D195,D196,D197,D198,D199)),""))</f>
        <v/>
      </c>
      <c r="U185" t="str">
        <f t="shared" si="652"/>
        <v/>
      </c>
      <c r="V185" t="str">
        <f t="shared" si="652"/>
        <v/>
      </c>
    </row>
    <row r="186" spans="1:22" hidden="1" x14ac:dyDescent="0.25">
      <c r="A186">
        <f t="shared" si="457"/>
        <v>13</v>
      </c>
      <c r="B186" t="str">
        <f>VLOOKUP(A186,Sheet1!A:Z,2,FALSE)</f>
        <v>SHO</v>
      </c>
      <c r="C186" t="s">
        <v>491</v>
      </c>
      <c r="D186" t="str">
        <f t="shared" ref="D186:F186" si="653">$C186</f>
        <v>&lt;/p&gt;&lt;div class="item-content"&gt;</v>
      </c>
      <c r="E186" t="str">
        <f t="shared" si="653"/>
        <v>&lt;/p&gt;&lt;div class="item-content"&gt;</v>
      </c>
      <c r="F186" t="str">
        <f t="shared" si="653"/>
        <v>&lt;/p&gt;&lt;div class="item-content"&gt;</v>
      </c>
      <c r="G186" t="str">
        <f t="shared" si="458"/>
        <v/>
      </c>
      <c r="H186" t="str">
        <f t="shared" si="459"/>
        <v/>
      </c>
      <c r="I186" t="str">
        <f t="shared" ref="I186:J186" si="654">IF($G186="","",TRIM(CONCATENATE(E186,E187,E188,E189,E190,E191,E192,E193,E194,E195,E196,E197,E198,E199,E200)))</f>
        <v/>
      </c>
      <c r="J186" t="str">
        <f t="shared" si="654"/>
        <v/>
      </c>
      <c r="K186" t="str">
        <f t="shared" si="461"/>
        <v/>
      </c>
      <c r="L186" t="str">
        <f t="shared" si="461"/>
        <v/>
      </c>
      <c r="M186" t="str">
        <f t="shared" si="461"/>
        <v/>
      </c>
      <c r="N186" t="str">
        <f t="shared" si="462"/>
        <v/>
      </c>
      <c r="O186" t="str">
        <f t="shared" ref="O186:P186" si="655">IF($G186="","",IF($B186="SHO",TRIM(CONCATENATE(E186,E187,E188,E189,E190,E191,E192,E193,E194,E195,E196,E197,E198,E199,E200)),""))</f>
        <v/>
      </c>
      <c r="P186" t="str">
        <f t="shared" si="655"/>
        <v/>
      </c>
      <c r="Q186" t="str">
        <f t="shared" si="464"/>
        <v/>
      </c>
      <c r="R186" t="str">
        <f t="shared" si="464"/>
        <v/>
      </c>
      <c r="S186" t="str">
        <f t="shared" si="464"/>
        <v/>
      </c>
      <c r="T186" t="str">
        <f t="shared" ref="T186:V186" si="656">IF($G186="","",IF($B186="PAS",TRIM(CONCATENATE(D186,D187,D188,D189,D190,D191,D192,D193,D194,D195,D196,D197,D198,D199,D200)),""))</f>
        <v/>
      </c>
      <c r="U186" t="str">
        <f t="shared" si="656"/>
        <v/>
      </c>
      <c r="V186" t="str">
        <f t="shared" si="656"/>
        <v/>
      </c>
    </row>
    <row r="187" spans="1:22" hidden="1" x14ac:dyDescent="0.25">
      <c r="A187">
        <f t="shared" si="457"/>
        <v>13</v>
      </c>
      <c r="B187" t="str">
        <f>VLOOKUP(A187,Sheet1!A:Z,2,FALSE)</f>
        <v>SHO</v>
      </c>
      <c r="C187" t="s">
        <v>414</v>
      </c>
      <c r="D187" t="str">
        <f>CONCATENATE($C187,VLOOKUP($A187,Sheet1!$A:$AC,4,FALSE))</f>
        <v>&lt;div class="item-label"&gt;購物指南</v>
      </c>
      <c r="E187" t="str">
        <f>CONCATENATE($C187,VLOOKUP($A187,Sheet1!$A:$AC,5,FALSE))</f>
        <v>&lt;div class="item-label"&gt;购物指南</v>
      </c>
      <c r="F187" t="str">
        <f>CONCATENATE($C187,VLOOKUP($A187,Sheet1!$A:$AC,3,FALSE))</f>
        <v>&lt;div class="item-label"&gt;Shopping</v>
      </c>
      <c r="G187" t="str">
        <f t="shared" si="458"/>
        <v/>
      </c>
      <c r="H187" t="str">
        <f t="shared" si="459"/>
        <v/>
      </c>
      <c r="I187" t="str">
        <f t="shared" ref="I187:J187" si="657">IF($G187="","",TRIM(CONCATENATE(E187,E188,E189,E190,E191,E192,E193,E194,E195,E196,E197,E198,E199,E200,E201)))</f>
        <v/>
      </c>
      <c r="J187" t="str">
        <f t="shared" si="657"/>
        <v/>
      </c>
      <c r="K187" t="str">
        <f t="shared" si="461"/>
        <v/>
      </c>
      <c r="L187" t="str">
        <f t="shared" si="461"/>
        <v/>
      </c>
      <c r="M187" t="str">
        <f t="shared" si="461"/>
        <v/>
      </c>
      <c r="N187" t="str">
        <f t="shared" si="462"/>
        <v/>
      </c>
      <c r="O187" t="str">
        <f t="shared" ref="O187:P187" si="658">IF($G187="","",IF($B187="SHO",TRIM(CONCATENATE(E187,E188,E189,E190,E191,E192,E193,E194,E195,E196,E197,E198,E199,E200,E201)),""))</f>
        <v/>
      </c>
      <c r="P187" t="str">
        <f t="shared" si="658"/>
        <v/>
      </c>
      <c r="Q187" t="str">
        <f t="shared" si="464"/>
        <v/>
      </c>
      <c r="R187" t="str">
        <f t="shared" si="464"/>
        <v/>
      </c>
      <c r="S187" t="str">
        <f t="shared" si="464"/>
        <v/>
      </c>
      <c r="T187" t="str">
        <f t="shared" ref="T187:V187" si="659">IF($G187="","",IF($B187="PAS",TRIM(CONCATENATE(D187,D188,D189,D190,D191,D192,D193,D194,D195,D196,D197,D198,D199,D200,D201)),""))</f>
        <v/>
      </c>
      <c r="U187" t="str">
        <f t="shared" si="659"/>
        <v/>
      </c>
      <c r="V187" t="str">
        <f t="shared" si="659"/>
        <v/>
      </c>
    </row>
    <row r="188" spans="1:22" hidden="1" x14ac:dyDescent="0.25">
      <c r="A188">
        <f t="shared" si="457"/>
        <v>13</v>
      </c>
      <c r="B188" t="str">
        <f>VLOOKUP(A188,Sheet1!A:Z,2,FALSE)</f>
        <v>SHO</v>
      </c>
      <c r="C188" t="s">
        <v>492</v>
      </c>
      <c r="D188" t="str">
        <f t="shared" ref="D188:F188" si="660">$C188</f>
        <v>&lt;/div&gt;&lt;div class="content-row clearfix"&gt;&lt;span class="item-icon icon-s icon-inline ico-shop"&gt;&lt;/span&gt;</v>
      </c>
      <c r="E188" t="str">
        <f t="shared" si="660"/>
        <v>&lt;/div&gt;&lt;div class="content-row clearfix"&gt;&lt;span class="item-icon icon-s icon-inline ico-shop"&gt;&lt;/span&gt;</v>
      </c>
      <c r="F188" t="str">
        <f t="shared" si="660"/>
        <v>&lt;/div&gt;&lt;div class="content-row clearfix"&gt;&lt;span class="item-icon icon-s icon-inline ico-shop"&gt;&lt;/span&gt;</v>
      </c>
      <c r="G188" t="str">
        <f t="shared" si="458"/>
        <v/>
      </c>
      <c r="H188" t="str">
        <f t="shared" si="459"/>
        <v/>
      </c>
      <c r="I188" t="str">
        <f t="shared" ref="I188:J188" si="661">IF($G188="","",TRIM(CONCATENATE(E188,E189,E190,E191,E192,E193,E194,E195,E196,E197,E198,E199,E200,E201,E202)))</f>
        <v/>
      </c>
      <c r="J188" t="str">
        <f t="shared" si="661"/>
        <v/>
      </c>
      <c r="K188" t="str">
        <f t="shared" si="461"/>
        <v/>
      </c>
      <c r="L188" t="str">
        <f t="shared" si="461"/>
        <v/>
      </c>
      <c r="M188" t="str">
        <f t="shared" si="461"/>
        <v/>
      </c>
      <c r="N188" t="str">
        <f t="shared" si="462"/>
        <v/>
      </c>
      <c r="O188" t="str">
        <f t="shared" ref="O188:P188" si="662">IF($G188="","",IF($B188="SHO",TRIM(CONCATENATE(E188,E189,E190,E191,E192,E193,E194,E195,E196,E197,E198,E199,E200,E201,E202)),""))</f>
        <v/>
      </c>
      <c r="P188" t="str">
        <f t="shared" si="662"/>
        <v/>
      </c>
      <c r="Q188" t="str">
        <f t="shared" si="464"/>
        <v/>
      </c>
      <c r="R188" t="str">
        <f t="shared" si="464"/>
        <v/>
      </c>
      <c r="S188" t="str">
        <f t="shared" si="464"/>
        <v/>
      </c>
      <c r="T188" t="str">
        <f t="shared" ref="T188:V188" si="663">IF($G188="","",IF($B188="PAS",TRIM(CONCATENATE(D188,D189,D190,D191,D192,D193,D194,D195,D196,D197,D198,D199,D200,D201,D202)),""))</f>
        <v/>
      </c>
      <c r="U188" t="str">
        <f t="shared" si="663"/>
        <v/>
      </c>
      <c r="V188" t="str">
        <f t="shared" si="663"/>
        <v/>
      </c>
    </row>
    <row r="189" spans="1:22" hidden="1" x14ac:dyDescent="0.25">
      <c r="A189">
        <f t="shared" si="457"/>
        <v>13</v>
      </c>
      <c r="B189" t="str">
        <f>VLOOKUP(A189,Sheet1!A:Z,2,FALSE)</f>
        <v>SHO</v>
      </c>
      <c r="C189" t="s">
        <v>415</v>
      </c>
      <c r="D189" t="str">
        <f>CONCATENATE($C189,VLOOKUP($A189,Sheet1!$A:$AC,11,FALSE))</f>
        <v>&lt;p class="info"&gt;B2 , WEK B2-8 (近抵港大堂 A 出口)</v>
      </c>
      <c r="E189" t="str">
        <f>CONCATENATE($C189,VLOOKUP($A189,Sheet1!$A:$AC,12,FALSE))</f>
        <v>&lt;p class="info"&gt;B2 , WEK B2-8 (近抵港大堂 A 出口)</v>
      </c>
      <c r="F189" t="str">
        <f>CONCATENATE($C189,VLOOKUP($A189,Sheet1!$A:$AC,10,FALSE))</f>
        <v>&lt;p class="info"&gt;B2 , WEK B2-8 (Near Arrival Concourse, Exit A)</v>
      </c>
      <c r="G189" t="str">
        <f t="shared" si="458"/>
        <v/>
      </c>
      <c r="H189" t="str">
        <f t="shared" si="459"/>
        <v/>
      </c>
      <c r="I189" t="str">
        <f t="shared" ref="I189:J189" si="664">IF($G189="","",TRIM(CONCATENATE(E189,E190,E191,E192,E193,E194,E195,E196,E197,E198,E199,E200,E201,E202,E203)))</f>
        <v/>
      </c>
      <c r="J189" t="str">
        <f t="shared" si="664"/>
        <v/>
      </c>
      <c r="K189" t="str">
        <f t="shared" si="461"/>
        <v/>
      </c>
      <c r="L189" t="str">
        <f t="shared" si="461"/>
        <v/>
      </c>
      <c r="M189" t="str">
        <f t="shared" si="461"/>
        <v/>
      </c>
      <c r="N189" t="str">
        <f t="shared" si="462"/>
        <v/>
      </c>
      <c r="O189" t="str">
        <f t="shared" ref="O189:P189" si="665">IF($G189="","",IF($B189="SHO",TRIM(CONCATENATE(E189,E190,E191,E192,E193,E194,E195,E196,E197,E198,E199,E200,E201,E202,E203)),""))</f>
        <v/>
      </c>
      <c r="P189" t="str">
        <f t="shared" si="665"/>
        <v/>
      </c>
      <c r="Q189" t="str">
        <f t="shared" si="464"/>
        <v/>
      </c>
      <c r="R189" t="str">
        <f t="shared" si="464"/>
        <v/>
      </c>
      <c r="S189" t="str">
        <f t="shared" si="464"/>
        <v/>
      </c>
      <c r="T189" t="str">
        <f t="shared" ref="T189:V189" si="666">IF($G189="","",IF($B189="PAS",TRIM(CONCATENATE(D189,D190,D191,D192,D193,D194,D195,D196,D197,D198,D199,D200,D201,D202,D203)),""))</f>
        <v/>
      </c>
      <c r="U189" t="str">
        <f t="shared" si="666"/>
        <v/>
      </c>
      <c r="V189" t="str">
        <f t="shared" si="666"/>
        <v/>
      </c>
    </row>
    <row r="190" spans="1:22" hidden="1" x14ac:dyDescent="0.25">
      <c r="A190">
        <f t="shared" si="457"/>
        <v>13</v>
      </c>
      <c r="B190" t="str">
        <f>VLOOKUP(A190,Sheet1!A:Z,2,FALSE)</f>
        <v>SHO</v>
      </c>
      <c r="C190" t="s">
        <v>493</v>
      </c>
      <c r="D190" t="str">
        <f t="shared" ref="D190:F190" si="667">$C190</f>
        <v>&lt;/p&gt;&lt;/div&gt;&lt;div class="content-row clearfix"&gt;&lt;span class="item-icon icon-s icon-inline ico-opening-hour"&gt;&lt;/span&gt;</v>
      </c>
      <c r="E190" t="str">
        <f t="shared" si="667"/>
        <v>&lt;/p&gt;&lt;/div&gt;&lt;div class="content-row clearfix"&gt;&lt;span class="item-icon icon-s icon-inline ico-opening-hour"&gt;&lt;/span&gt;</v>
      </c>
      <c r="F190" t="str">
        <f t="shared" si="667"/>
        <v>&lt;/p&gt;&lt;/div&gt;&lt;div class="content-row clearfix"&gt;&lt;span class="item-icon icon-s icon-inline ico-opening-hour"&gt;&lt;/span&gt;</v>
      </c>
      <c r="G190" t="str">
        <f t="shared" si="458"/>
        <v/>
      </c>
      <c r="H190" t="str">
        <f t="shared" si="459"/>
        <v/>
      </c>
      <c r="I190" t="str">
        <f t="shared" ref="I190:J190" si="668">IF($G190="","",TRIM(CONCATENATE(E190,E191,E192,E193,E194,E195,E196,E197,E198,E199,E200,E201,E202,E203,E204)))</f>
        <v/>
      </c>
      <c r="J190" t="str">
        <f t="shared" si="668"/>
        <v/>
      </c>
      <c r="K190" t="str">
        <f t="shared" si="461"/>
        <v/>
      </c>
      <c r="L190" t="str">
        <f t="shared" si="461"/>
        <v/>
      </c>
      <c r="M190" t="str">
        <f t="shared" si="461"/>
        <v/>
      </c>
      <c r="N190" t="str">
        <f t="shared" si="462"/>
        <v/>
      </c>
      <c r="O190" t="str">
        <f t="shared" ref="O190:P190" si="669">IF($G190="","",IF($B190="SHO",TRIM(CONCATENATE(E190,E191,E192,E193,E194,E195,E196,E197,E198,E199,E200,E201,E202,E203,E204)),""))</f>
        <v/>
      </c>
      <c r="P190" t="str">
        <f t="shared" si="669"/>
        <v/>
      </c>
      <c r="Q190" t="str">
        <f t="shared" si="464"/>
        <v/>
      </c>
      <c r="R190" t="str">
        <f t="shared" si="464"/>
        <v/>
      </c>
      <c r="S190" t="str">
        <f t="shared" si="464"/>
        <v/>
      </c>
      <c r="T190" t="str">
        <f t="shared" ref="T190:V190" si="670">IF($G190="","",IF($B190="PAS",TRIM(CONCATENATE(D190,D191,D192,D193,D194,D195,D196,D197,D198,D199,D200,D201,D202,D203,D204)),""))</f>
        <v/>
      </c>
      <c r="U190" t="str">
        <f t="shared" si="670"/>
        <v/>
      </c>
      <c r="V190" t="str">
        <f t="shared" si="670"/>
        <v/>
      </c>
    </row>
    <row r="191" spans="1:22" hidden="1" x14ac:dyDescent="0.25">
      <c r="A191">
        <f t="shared" si="457"/>
        <v>13</v>
      </c>
      <c r="B191" t="str">
        <f>VLOOKUP(A191,Sheet1!A:Z,2,FALSE)</f>
        <v>SHO</v>
      </c>
      <c r="C191" t="s">
        <v>415</v>
      </c>
      <c r="D191" s="2" t="str">
        <f>CONCATENATE($C191,IFERROR(SUBSTITUTE(VLOOKUP($A191,Sheet1!$A:$AC,22,FALSE),CHAR(10),"&lt;br&gt;"),VLOOKUP($A191,Sheet1!$A:$AC,22,FALSE)))</f>
        <v>&lt;p class="info"&gt;07:00-23:00</v>
      </c>
      <c r="E191" s="2" t="str">
        <f>CONCATENATE($C191,IFERROR(SUBSTITUTE(VLOOKUP($A191,Sheet1!$A:$AC,23,FALSE),CHAR(10),"&lt;br&gt;"),VLOOKUP($A191,Sheet1!$A:$AC,23,FALSE)))</f>
        <v>&lt;p class="info"&gt;07:00-23:00</v>
      </c>
      <c r="F191" s="2" t="str">
        <f>CONCATENATE($C191,IFERROR(SUBSTITUTE(VLOOKUP($A191,Sheet1!$A:$AC,21,FALSE),CHAR(10),"&lt;br&gt;"),VLOOKUP($A191,Sheet1!$A:$AC,21,FALSE)))</f>
        <v>&lt;p class="info"&gt;07:00-23:00</v>
      </c>
      <c r="G191" t="str">
        <f t="shared" si="458"/>
        <v/>
      </c>
      <c r="H191" t="str">
        <f t="shared" si="459"/>
        <v/>
      </c>
      <c r="I191" t="str">
        <f t="shared" ref="I191:J191" si="671">IF($G191="","",TRIM(CONCATENATE(E191,E192,E193,E194,E195,E196,E197,E198,E199,E200,E201,E202,E203,E204,E205)))</f>
        <v/>
      </c>
      <c r="J191" t="str">
        <f t="shared" si="671"/>
        <v/>
      </c>
      <c r="K191" t="str">
        <f t="shared" si="461"/>
        <v/>
      </c>
      <c r="L191" t="str">
        <f t="shared" si="461"/>
        <v/>
      </c>
      <c r="M191" t="str">
        <f t="shared" si="461"/>
        <v/>
      </c>
      <c r="N191" t="str">
        <f t="shared" si="462"/>
        <v/>
      </c>
      <c r="O191" t="str">
        <f t="shared" ref="O191:P191" si="672">IF($G191="","",IF($B191="SHO",TRIM(CONCATENATE(E191,E192,E193,E194,E195,E196,E197,E198,E199,E200,E201,E202,E203,E204,E205)),""))</f>
        <v/>
      </c>
      <c r="P191" t="str">
        <f t="shared" si="672"/>
        <v/>
      </c>
      <c r="Q191" t="str">
        <f t="shared" si="464"/>
        <v/>
      </c>
      <c r="R191" t="str">
        <f t="shared" si="464"/>
        <v/>
      </c>
      <c r="S191" t="str">
        <f t="shared" si="464"/>
        <v/>
      </c>
      <c r="T191" t="str">
        <f t="shared" ref="T191:V191" si="673">IF($G191="","",IF($B191="PAS",TRIM(CONCATENATE(D191,D192,D193,D194,D195,D196,D197,D198,D199,D200,D201,D202,D203,D204,D205)),""))</f>
        <v/>
      </c>
      <c r="U191" t="str">
        <f t="shared" si="673"/>
        <v/>
      </c>
      <c r="V191" t="str">
        <f t="shared" si="673"/>
        <v/>
      </c>
    </row>
    <row r="192" spans="1:22" hidden="1" x14ac:dyDescent="0.25">
      <c r="A192">
        <f t="shared" si="457"/>
        <v>13</v>
      </c>
      <c r="B192" t="str">
        <f>VLOOKUP(A192,Sheet1!A:Z,2,FALSE)</f>
        <v>SHO</v>
      </c>
      <c r="C192" t="s">
        <v>495</v>
      </c>
      <c r="D192" t="str">
        <f t="shared" ref="D192:F192" si="674">$C192</f>
        <v>&lt;/p&gt;&lt;/div&gt;&lt;div class="content-row clearfix"&gt;&lt;span class="item-icon icon-s icon-inline ico-tel-no"&gt;&lt;/span&gt;</v>
      </c>
      <c r="E192" t="str">
        <f t="shared" si="674"/>
        <v>&lt;/p&gt;&lt;/div&gt;&lt;div class="content-row clearfix"&gt;&lt;span class="item-icon icon-s icon-inline ico-tel-no"&gt;&lt;/span&gt;</v>
      </c>
      <c r="F192" t="str">
        <f t="shared" si="674"/>
        <v>&lt;/p&gt;&lt;/div&gt;&lt;div class="content-row clearfix"&gt;&lt;span class="item-icon icon-s icon-inline ico-tel-no"&gt;&lt;/span&gt;</v>
      </c>
      <c r="G192" t="str">
        <f t="shared" si="458"/>
        <v/>
      </c>
      <c r="H192" t="str">
        <f t="shared" si="459"/>
        <v/>
      </c>
      <c r="I192" t="str">
        <f t="shared" ref="I192:J192" si="675">IF($G192="","",TRIM(CONCATENATE(E192,E193,E194,E195,E196,E197,E198,E199,E200,E201,E202,E203,E204,E205,E206)))</f>
        <v/>
      </c>
      <c r="J192" t="str">
        <f t="shared" si="675"/>
        <v/>
      </c>
      <c r="K192" t="str">
        <f t="shared" si="461"/>
        <v/>
      </c>
      <c r="L192" t="str">
        <f t="shared" si="461"/>
        <v/>
      </c>
      <c r="M192" t="str">
        <f t="shared" si="461"/>
        <v/>
      </c>
      <c r="N192" t="str">
        <f t="shared" si="462"/>
        <v/>
      </c>
      <c r="O192" t="str">
        <f t="shared" ref="O192:P192" si="676">IF($G192="","",IF($B192="SHO",TRIM(CONCATENATE(E192,E193,E194,E195,E196,E197,E198,E199,E200,E201,E202,E203,E204,E205,E206)),""))</f>
        <v/>
      </c>
      <c r="P192" t="str">
        <f t="shared" si="676"/>
        <v/>
      </c>
      <c r="Q192" t="str">
        <f t="shared" si="464"/>
        <v/>
      </c>
      <c r="R192" t="str">
        <f t="shared" si="464"/>
        <v/>
      </c>
      <c r="S192" t="str">
        <f t="shared" si="464"/>
        <v/>
      </c>
      <c r="T192" t="str">
        <f t="shared" ref="T192:V192" si="677">IF($G192="","",IF($B192="PAS",TRIM(CONCATENATE(D192,D193,D194,D195,D196,D197,D198,D199,D200,D201,D202,D203,D204,D205,D206)),""))</f>
        <v/>
      </c>
      <c r="U192" t="str">
        <f t="shared" si="677"/>
        <v/>
      </c>
      <c r="V192" t="str">
        <f t="shared" si="677"/>
        <v/>
      </c>
    </row>
    <row r="193" spans="1:22" hidden="1" x14ac:dyDescent="0.25">
      <c r="A193">
        <f t="shared" si="457"/>
        <v>13</v>
      </c>
      <c r="B193" t="str">
        <f>VLOOKUP(A193,Sheet1!A:Z,2,FALSE)</f>
        <v>SHO</v>
      </c>
      <c r="C193" t="s">
        <v>415</v>
      </c>
      <c r="D193" t="str">
        <f>CONCATENATE($C193,VLOOKUP($A193,Sheet1!$A:$ACZ,17,FALSE))</f>
        <v>&lt;p class="info"&gt;2725-9062</v>
      </c>
      <c r="E193" t="str">
        <f>CONCATENATE($C193,VLOOKUP($A193,Sheet1!$A:$AC,17,FALSE))</f>
        <v>&lt;p class="info"&gt;2725-9062</v>
      </c>
      <c r="F193" t="str">
        <f>CONCATENATE($C193,VLOOKUP($A193,Sheet1!$A:$AC,17,FALSE))</f>
        <v>&lt;p class="info"&gt;2725-9062</v>
      </c>
      <c r="G193" t="str">
        <f t="shared" si="458"/>
        <v/>
      </c>
      <c r="H193" t="str">
        <f t="shared" si="459"/>
        <v/>
      </c>
      <c r="I193" t="str">
        <f t="shared" ref="I193:J193" si="678">IF($G193="","",TRIM(CONCATENATE(E193,E194,E195,E196,E197,E198,E199,E200,E201,E202,E203,E204,E205,E206,E207)))</f>
        <v/>
      </c>
      <c r="J193" t="str">
        <f t="shared" si="678"/>
        <v/>
      </c>
      <c r="K193" t="str">
        <f t="shared" si="461"/>
        <v/>
      </c>
      <c r="L193" t="str">
        <f t="shared" si="461"/>
        <v/>
      </c>
      <c r="M193" t="str">
        <f t="shared" si="461"/>
        <v/>
      </c>
      <c r="N193" t="str">
        <f t="shared" si="462"/>
        <v/>
      </c>
      <c r="O193" t="str">
        <f t="shared" ref="O193:P193" si="679">IF($G193="","",IF($B193="SHO",TRIM(CONCATENATE(E193,E194,E195,E196,E197,E198,E199,E200,E201,E202,E203,E204,E205,E206,E207)),""))</f>
        <v/>
      </c>
      <c r="P193" t="str">
        <f t="shared" si="679"/>
        <v/>
      </c>
      <c r="Q193" t="str">
        <f t="shared" si="464"/>
        <v/>
      </c>
      <c r="R193" t="str">
        <f t="shared" si="464"/>
        <v/>
      </c>
      <c r="S193" t="str">
        <f t="shared" si="464"/>
        <v/>
      </c>
      <c r="T193" t="str">
        <f t="shared" ref="T193:V193" si="680">IF($G193="","",IF($B193="PAS",TRIM(CONCATENATE(D193,D194,D195,D196,D197,D198,D199,D200,D201,D202,D203,D204,D205,D206,D207)),""))</f>
        <v/>
      </c>
      <c r="U193" t="str">
        <f t="shared" si="680"/>
        <v/>
      </c>
      <c r="V193" t="str">
        <f t="shared" si="680"/>
        <v/>
      </c>
    </row>
    <row r="194" spans="1:22" hidden="1" x14ac:dyDescent="0.25">
      <c r="A194">
        <f t="shared" si="457"/>
        <v>13</v>
      </c>
      <c r="B194" t="str">
        <f>VLOOKUP(A194,Sheet1!A:Z,2,FALSE)</f>
        <v>SHO</v>
      </c>
      <c r="C194" t="s">
        <v>494</v>
      </c>
      <c r="D194" t="str">
        <f t="shared" ref="D194:F194" si="681">$C194</f>
        <v>&lt;/p&gt;&lt;/div&gt;&lt;div class="content-row clearfix"&gt;</v>
      </c>
      <c r="E194" t="str">
        <f t="shared" si="681"/>
        <v>&lt;/p&gt;&lt;/div&gt;&lt;div class="content-row clearfix"&gt;</v>
      </c>
      <c r="F194" t="str">
        <f t="shared" si="681"/>
        <v>&lt;/p&gt;&lt;/div&gt;&lt;div class="content-row clearfix"&gt;</v>
      </c>
      <c r="G194" t="str">
        <f t="shared" si="458"/>
        <v/>
      </c>
      <c r="H194" t="str">
        <f t="shared" si="459"/>
        <v/>
      </c>
      <c r="I194" t="str">
        <f t="shared" ref="I194:J194" si="682">IF($G194="","",TRIM(CONCATENATE(E194,E195,E196,E197,E198,E199,E200,E201,E202,E203,E204,E205,E206,E207,E208)))</f>
        <v/>
      </c>
      <c r="J194" t="str">
        <f t="shared" si="682"/>
        <v/>
      </c>
      <c r="K194" t="str">
        <f t="shared" si="461"/>
        <v/>
      </c>
      <c r="L194" t="str">
        <f t="shared" si="461"/>
        <v/>
      </c>
      <c r="M194" t="str">
        <f t="shared" si="461"/>
        <v/>
      </c>
      <c r="N194" t="str">
        <f t="shared" si="462"/>
        <v/>
      </c>
      <c r="O194" t="str">
        <f t="shared" ref="O194:P194" si="683">IF($G194="","",IF($B194="SHO",TRIM(CONCATENATE(E194,E195,E196,E197,E198,E199,E200,E201,E202,E203,E204,E205,E206,E207,E208)),""))</f>
        <v/>
      </c>
      <c r="P194" t="str">
        <f t="shared" si="683"/>
        <v/>
      </c>
      <c r="Q194" t="str">
        <f t="shared" si="464"/>
        <v/>
      </c>
      <c r="R194" t="str">
        <f t="shared" si="464"/>
        <v/>
      </c>
      <c r="S194" t="str">
        <f t="shared" si="464"/>
        <v/>
      </c>
      <c r="T194" t="str">
        <f t="shared" ref="T194:V194" si="684">IF($G194="","",IF($B194="PAS",TRIM(CONCATENATE(D194,D195,D196,D197,D198,D199,D200,D201,D202,D203,D204,D205,D206,D207,D208)),""))</f>
        <v/>
      </c>
      <c r="U194" t="str">
        <f t="shared" si="684"/>
        <v/>
      </c>
      <c r="V194" t="str">
        <f t="shared" si="684"/>
        <v/>
      </c>
    </row>
    <row r="195" spans="1:22" hidden="1" x14ac:dyDescent="0.25">
      <c r="A195">
        <f t="shared" ref="A195:A258" si="685">ROUNDUP((ROW(D195)-1)/15,0)</f>
        <v>13</v>
      </c>
      <c r="B195" t="str">
        <f>VLOOKUP(A195,Sheet1!A:Z,2,FALSE)</f>
        <v>SHO</v>
      </c>
      <c r="C195" t="s">
        <v>416</v>
      </c>
      <c r="D195" t="str">
        <f>CONCATENATE($C195,Sheet1!$AB$2,": ",VLOOKUP($A195,Sheet1!$A:$AC,28,FALSE),IF(VLOOKUP($A195,Sheet1!$A:$AC,25,FALSE)="","","&lt;/p&gt;&lt;p&gt;"),VLOOKUP($A195,Sheet1!$A:$AC,25,FALSE))</f>
        <v>&lt;p&gt;接受現金券: 接受&lt;/p&gt;&lt;p&gt;OK便利店提供各式包裝飲品、糖果小食、報紙雜誌及便利服務</v>
      </c>
      <c r="E195" t="str">
        <f>CONCATENATE($C195,Sheet1!$AC$2,": ",VLOOKUP($A195,Sheet1!$A:$AC,29,FALSE),IF(VLOOKUP($A195,Sheet1!$A:$AC,26,FALSE)="","","&lt;/p&gt;&lt;p&gt;"),VLOOKUP($A195,Sheet1!$A:$AC,26,FALSE))</f>
        <v>&lt;p&gt;接受现金券: 接受&lt;/p&gt;&lt;p&gt;OK便利店提供各式包装饮品、糖果小食、报纸杂志及便利服务</v>
      </c>
      <c r="F195" t="str">
        <f>CONCATENATE($C195,Sheet1!$AA$2,": ",VLOOKUP($A195,Sheet1!$A:$AC,27,FALSE),IF(VLOOKUP($A195,Sheet1!$A:$AC,24,FALSE)="","","&lt;/p&gt;&lt;p&gt;"),VLOOKUP($A195,Sheet1!$A:$AC,24,FALSE))</f>
        <v>&lt;p&gt;Accept Cash Coupon: Y&lt;/p&gt;&lt;p&gt;Circle K offers packaged drinks, snacks, newspapers and magazines, and convenience services.</v>
      </c>
      <c r="G195" t="str">
        <f t="shared" ref="G195:G258" si="686">IF(EXACT(A194,A195),"",A195)</f>
        <v/>
      </c>
      <c r="H195" t="str">
        <f t="shared" ref="H195:H258" si="687">IF($G195="","",TRIM(CONCATENATE(D195,D196,D197,D198,D199,D200,D201,D202,D203,D204,D205,D206,D207,D208,D209)))</f>
        <v/>
      </c>
      <c r="I195" t="str">
        <f t="shared" ref="I195:J195" si="688">IF($G195="","",TRIM(CONCATENATE(E195,E196,E197,E198,E199,E200,E201,E202,E203,E204,E205,E206,E207,E208,E209)))</f>
        <v/>
      </c>
      <c r="J195" t="str">
        <f t="shared" si="688"/>
        <v/>
      </c>
      <c r="K195" t="str">
        <f t="shared" ref="K195:M258" si="689">IF($G195="","",IF($B195="DUF",TRIM(CONCATENATE(D195,D196,D197,D198,D199,D200,D201,D202,D203,D204,D205,D206,D207,D208,D209)),""))</f>
        <v/>
      </c>
      <c r="L195" t="str">
        <f t="shared" si="689"/>
        <v/>
      </c>
      <c r="M195" t="str">
        <f t="shared" si="689"/>
        <v/>
      </c>
      <c r="N195" t="str">
        <f t="shared" ref="N195:N258" si="690">IF($G195="","",IF($B195="SHO",TRIM(CONCATENATE(D195,D196,D197,D198,D199,D200,D201,D202,D203,D204,D205,D206,D207,D208,D209)),""))</f>
        <v/>
      </c>
      <c r="O195" t="str">
        <f t="shared" ref="O195:P195" si="691">IF($G195="","",IF($B195="SHO",TRIM(CONCATENATE(E195,E196,E197,E198,E199,E200,E201,E202,E203,E204,E205,E206,E207,E208,E209)),""))</f>
        <v/>
      </c>
      <c r="P195" t="str">
        <f t="shared" si="691"/>
        <v/>
      </c>
      <c r="Q195" t="str">
        <f t="shared" ref="Q195:S258" si="692">IF($G195="","",IF($B195="FNB",TRIM(CONCATENATE(D195,D196,D197,D198,D199,D200,D201,D202,D203,D204,D205,D206,D207,D208,D209)),""))</f>
        <v/>
      </c>
      <c r="R195" t="str">
        <f t="shared" si="692"/>
        <v/>
      </c>
      <c r="S195" t="str">
        <f t="shared" si="692"/>
        <v/>
      </c>
      <c r="T195" t="str">
        <f t="shared" ref="T195:V195" si="693">IF($G195="","",IF($B195="PAS",TRIM(CONCATENATE(D195,D196,D197,D198,D199,D200,D201,D202,D203,D204,D205,D206,D207,D208,D209)),""))</f>
        <v/>
      </c>
      <c r="U195" t="str">
        <f t="shared" si="693"/>
        <v/>
      </c>
      <c r="V195" t="str">
        <f t="shared" si="693"/>
        <v/>
      </c>
    </row>
    <row r="196" spans="1:22" hidden="1" x14ac:dyDescent="0.25">
      <c r="A196">
        <f t="shared" si="685"/>
        <v>13</v>
      </c>
      <c r="B196" t="str">
        <f>VLOOKUP(A196,Sheet1!A:Z,2,FALSE)</f>
        <v>SHO</v>
      </c>
      <c r="C196" t="s">
        <v>496</v>
      </c>
      <c r="D196" t="str">
        <f t="shared" ref="D196:F197" si="694">$C196</f>
        <v>&lt;/p&gt;&lt;/div&gt;&lt;/div&gt;&lt;/div&gt;&lt;/div&gt;&lt;/div&gt;</v>
      </c>
      <c r="E196" t="str">
        <f t="shared" si="694"/>
        <v>&lt;/p&gt;&lt;/div&gt;&lt;/div&gt;&lt;/div&gt;&lt;/div&gt;&lt;/div&gt;</v>
      </c>
      <c r="F196" t="str">
        <f t="shared" si="694"/>
        <v>&lt;/p&gt;&lt;/div&gt;&lt;/div&gt;&lt;/div&gt;&lt;/div&gt;&lt;/div&gt;</v>
      </c>
      <c r="G196" t="str">
        <f t="shared" si="686"/>
        <v/>
      </c>
      <c r="H196" t="str">
        <f t="shared" si="687"/>
        <v/>
      </c>
      <c r="I196" t="str">
        <f t="shared" ref="I196:J196" si="695">IF($G196="","",TRIM(CONCATENATE(E196,E197,E198,E199,E200,E201,E202,E203,E204,E205,E206,E207,E208,E209,E210)))</f>
        <v/>
      </c>
      <c r="J196" t="str">
        <f t="shared" si="695"/>
        <v/>
      </c>
      <c r="K196" t="str">
        <f t="shared" si="689"/>
        <v/>
      </c>
      <c r="L196" t="str">
        <f t="shared" si="689"/>
        <v/>
      </c>
      <c r="M196" t="str">
        <f t="shared" si="689"/>
        <v/>
      </c>
      <c r="N196" t="str">
        <f t="shared" si="690"/>
        <v/>
      </c>
      <c r="O196" t="str">
        <f t="shared" ref="O196:P196" si="696">IF($G196="","",IF($B196="SHO",TRIM(CONCATENATE(E196,E197,E198,E199,E200,E201,E202,E203,E204,E205,E206,E207,E208,E209,E210)),""))</f>
        <v/>
      </c>
      <c r="P196" t="str">
        <f t="shared" si="696"/>
        <v/>
      </c>
      <c r="Q196" t="str">
        <f t="shared" si="692"/>
        <v/>
      </c>
      <c r="R196" t="str">
        <f t="shared" si="692"/>
        <v/>
      </c>
      <c r="S196" t="str">
        <f t="shared" si="692"/>
        <v/>
      </c>
      <c r="T196" t="str">
        <f t="shared" ref="T196:V196" si="697">IF($G196="","",IF($B196="PAS",TRIM(CONCATENATE(D196,D197,D198,D199,D200,D201,D202,D203,D204,D205,D206,D207,D208,D209,D210)),""))</f>
        <v/>
      </c>
      <c r="U196" t="str">
        <f t="shared" si="697"/>
        <v/>
      </c>
      <c r="V196" t="str">
        <f t="shared" si="697"/>
        <v/>
      </c>
    </row>
    <row r="197" spans="1:22" hidden="1" x14ac:dyDescent="0.25">
      <c r="A197">
        <f t="shared" si="685"/>
        <v>14</v>
      </c>
      <c r="B197" t="str">
        <f>VLOOKUP(A197,Sheet1!A:Z,2,FALSE)</f>
        <v>PAS</v>
      </c>
      <c r="C197" t="s">
        <v>489</v>
      </c>
      <c r="D197" t="str">
        <f t="shared" si="694"/>
        <v>&lt;div class="grid-detail-list"&gt;&lt;div class="item-container styled-text-wrapper"&gt;</v>
      </c>
      <c r="E197" t="str">
        <f t="shared" si="694"/>
        <v>&lt;div class="grid-detail-list"&gt;&lt;div class="item-container styled-text-wrapper"&gt;</v>
      </c>
      <c r="F197" t="str">
        <f t="shared" si="694"/>
        <v>&lt;div class="grid-detail-list"&gt;&lt;div class="item-container styled-text-wrapper"&gt;</v>
      </c>
      <c r="G197">
        <f t="shared" si="686"/>
        <v>14</v>
      </c>
      <c r="H197" t="str">
        <f t="shared" si="687"/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class="sub-title"&gt;遠東行李寄存&lt;/p&gt;&lt;div class="item-content"&gt;&lt;div class="item-label"&gt;旅客服務&lt;/div&gt;&lt;div class="content-row clearfix"&gt;&lt;span class="item-icon icon-s icon-inline ico-shop"&gt;&lt;/span&gt;&lt;p class="info"&gt;G , WEK G-2 (近地面 B 出口)&lt;/p&gt;&lt;/div&gt;&lt;div class="content-row clearfix"&gt;&lt;span class="item-icon icon-s icon-inline ico-opening-hour"&gt;&lt;/span&gt;&lt;p class="info"&gt;行李寄存服務: 07:00-23:00&lt;br&gt;自助儲物櫃: 06:00-24:00&lt;/p&gt;&lt;/div&gt;&lt;div class="content-row clearfix"&gt;&lt;span class="item-icon icon-s icon-inline ico-tel-no"&gt;&lt;/span&gt;&lt;p class="info"&gt;2537-6995&lt;/p&gt;&lt;/div&gt;&lt;div class="content-row clearfix"&gt;&lt;p&gt;接受現金券: 接受&lt;/p&gt;&lt;p&gt;行李寄存及自助行李寄存柜服務&lt;/p&gt;&lt;/div&gt;&lt;/div&gt;&lt;/div&gt;&lt;/div&gt;&lt;/div&gt;</v>
      </c>
      <c r="I197" t="str">
        <f t="shared" ref="I197:J197" si="698">IF($G197="","",TRIM(CONCATENATE(E197,E198,E199,E200,E201,E202,E203,E204,E205,E206,E207,E208,E209,E210,E211)))</f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class="sub-title"&gt;远东行李寄存&lt;/p&gt;&lt;div class="item-content"&gt;&lt;div class="item-label"&gt;旅客服务&lt;/div&gt;&lt;div class="content-row clearfix"&gt;&lt;span class="item-icon icon-s icon-inline ico-shop"&gt;&lt;/span&gt;&lt;p class="info"&gt;G , WEK G-2 (近地面 B 出口)&lt;/p&gt;&lt;/div&gt;&lt;div class="content-row clearfix"&gt;&lt;span class="item-icon icon-s icon-inline ico-opening-hour"&gt;&lt;/span&gt;&lt;p class="info"&gt;行李寄存服务: 07:00-23:00&lt;br&gt;自助储物柜: 06:00-24:00&lt;/p&gt;&lt;/div&gt;&lt;div class="content-row clearfix"&gt;&lt;span class="item-icon icon-s icon-inline ico-tel-no"&gt;&lt;/span&gt;&lt;p class="info"&gt;2537-6995&lt;/p&gt;&lt;/div&gt;&lt;div class="content-row clearfix"&gt;&lt;p&gt;接受现金券: 接受&lt;/p&gt;&lt;p&gt;行李寄存及自助行李寄存柜服务&lt;/p&gt;&lt;/div&gt;&lt;/div&gt;&lt;/div&gt;&lt;/div&gt;&lt;/div&gt;</v>
      </c>
      <c r="J197" t="str">
        <f t="shared" si="698"/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class="sub-title"&gt;Far East Storage&lt;/p&gt;&lt;div class="item-content"&gt;&lt;div class="item-label"&gt;Passenger Services&lt;/div&gt;&lt;div class="content-row clearfix"&gt;&lt;span class="item-icon icon-s icon-inline ico-shop"&gt;&lt;/span&gt;&lt;p class="info"&gt;G , WEK G-2 (Near Ground Level, Exit B)&lt;/p&gt;&lt;/div&gt;&lt;div class="content-row clearfix"&gt;&lt;span class="item-icon icon-s icon-inline ico-opening-hour"&gt;&lt;/span&gt;&lt;p class="info"&gt;Manned Service: 07:00-23:00&lt;br&gt;Self-service lockers: 06:00-24:00&lt;/p&gt;&lt;/div&gt;&lt;div class="content-row clearfix"&gt;&lt;span class="item-icon icon-s icon-inline ico-tel-no"&gt;&lt;/span&gt;&lt;p class="info"&gt;2537-6995&lt;/p&gt;&lt;/div&gt;&lt;div class="content-row clearfix"&gt;&lt;p&gt;Accept Cash Coupon: Y&lt;/p&gt;&lt;p&gt;Left luggage and self-service locker services&lt;/p&gt;&lt;/div&gt;&lt;/div&gt;&lt;/div&gt;&lt;/div&gt;&lt;/div&gt;</v>
      </c>
      <c r="K197" t="str">
        <f t="shared" si="689"/>
        <v/>
      </c>
      <c r="L197" t="str">
        <f t="shared" si="689"/>
        <v/>
      </c>
      <c r="M197" t="str">
        <f t="shared" si="689"/>
        <v/>
      </c>
      <c r="N197" t="str">
        <f t="shared" si="690"/>
        <v/>
      </c>
      <c r="O197" t="str">
        <f t="shared" ref="O197:P197" si="699">IF($G197="","",IF($B197="SHO",TRIM(CONCATENATE(E197,E198,E199,E200,E201,E202,E203,E204,E205,E206,E207,E208,E209,E210,E211)),""))</f>
        <v/>
      </c>
      <c r="P197" t="str">
        <f t="shared" si="699"/>
        <v/>
      </c>
      <c r="Q197" t="str">
        <f t="shared" si="692"/>
        <v/>
      </c>
      <c r="R197" t="str">
        <f t="shared" si="692"/>
        <v/>
      </c>
      <c r="S197" t="str">
        <f t="shared" si="692"/>
        <v/>
      </c>
      <c r="T197" t="str">
        <f t="shared" ref="T197:V197" si="700">IF($G197="","",IF($B197="PAS",TRIM(CONCATENATE(D197,D198,D199,D200,D201,D202,D203,D204,D205,D206,D207,D208,D209,D210,D211)),""))</f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class="sub-title"&gt;遠東行李寄存&lt;/p&gt;&lt;div class="item-content"&gt;&lt;div class="item-label"&gt;旅客服務&lt;/div&gt;&lt;div class="content-row clearfix"&gt;&lt;span class="item-icon icon-s icon-inline ico-shop"&gt;&lt;/span&gt;&lt;p class="info"&gt;G , WEK G-2 (近地面 B 出口)&lt;/p&gt;&lt;/div&gt;&lt;div class="content-row clearfix"&gt;&lt;span class="item-icon icon-s icon-inline ico-opening-hour"&gt;&lt;/span&gt;&lt;p class="info"&gt;行李寄存服務: 07:00-23:00&lt;br&gt;自助儲物櫃: 06:00-24:00&lt;/p&gt;&lt;/div&gt;&lt;div class="content-row clearfix"&gt;&lt;span class="item-icon icon-s icon-inline ico-tel-no"&gt;&lt;/span&gt;&lt;p class="info"&gt;2537-6995&lt;/p&gt;&lt;/div&gt;&lt;div class="content-row clearfix"&gt;&lt;p&gt;接受現金券: 接受&lt;/p&gt;&lt;p&gt;行李寄存及自助行李寄存柜服務&lt;/p&gt;&lt;/div&gt;&lt;/div&gt;&lt;/div&gt;&lt;/div&gt;&lt;/div&gt;</v>
      </c>
      <c r="U197" t="str">
        <f t="shared" si="700"/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class="sub-title"&gt;远东行李寄存&lt;/p&gt;&lt;div class="item-content"&gt;&lt;div class="item-label"&gt;旅客服务&lt;/div&gt;&lt;div class="content-row clearfix"&gt;&lt;span class="item-icon icon-s icon-inline ico-shop"&gt;&lt;/span&gt;&lt;p class="info"&gt;G , WEK G-2 (近地面 B 出口)&lt;/p&gt;&lt;/div&gt;&lt;div class="content-row clearfix"&gt;&lt;span class="item-icon icon-s icon-inline ico-opening-hour"&gt;&lt;/span&gt;&lt;p class="info"&gt;行李寄存服务: 07:00-23:00&lt;br&gt;自助储物柜: 06:00-24:00&lt;/p&gt;&lt;/div&gt;&lt;div class="content-row clearfix"&gt;&lt;span class="item-icon icon-s icon-inline ico-tel-no"&gt;&lt;/span&gt;&lt;p class="info"&gt;2537-6995&lt;/p&gt;&lt;/div&gt;&lt;div class="content-row clearfix"&gt;&lt;p&gt;接受现金券: 接受&lt;/p&gt;&lt;p&gt;行李寄存及自助行李寄存柜服务&lt;/p&gt;&lt;/div&gt;&lt;/div&gt;&lt;/div&gt;&lt;/div&gt;&lt;/div&gt;</v>
      </c>
      <c r="V197" t="str">
        <f t="shared" si="700"/>
        <v>&lt;div class="grid-detail-list"&gt;&lt;div class="item-container styled-text-wrapper"&gt;&lt;div class="image-container"&gt;&lt;img class="item-image" src="/res/media/app/shop/Far-East-Storage.jpg" alt=""&gt;&lt;/div&gt;&lt;div class="item-content-container"&gt;&lt;p class="sub-title"&gt;Far East Storage&lt;/p&gt;&lt;div class="item-content"&gt;&lt;div class="item-label"&gt;Passenger Services&lt;/div&gt;&lt;div class="content-row clearfix"&gt;&lt;span class="item-icon icon-s icon-inline ico-shop"&gt;&lt;/span&gt;&lt;p class="info"&gt;G , WEK G-2 (Near Ground Level, Exit B)&lt;/p&gt;&lt;/div&gt;&lt;div class="content-row clearfix"&gt;&lt;span class="item-icon icon-s icon-inline ico-opening-hour"&gt;&lt;/span&gt;&lt;p class="info"&gt;Manned Service: 07:00-23:00&lt;br&gt;Self-service lockers: 06:00-24:00&lt;/p&gt;&lt;/div&gt;&lt;div class="content-row clearfix"&gt;&lt;span class="item-icon icon-s icon-inline ico-tel-no"&gt;&lt;/span&gt;&lt;p class="info"&gt;2537-6995&lt;/p&gt;&lt;/div&gt;&lt;div class="content-row clearfix"&gt;&lt;p&gt;Accept Cash Coupon: Y&lt;/p&gt;&lt;p&gt;Left luggage and self-service locker services&lt;/p&gt;&lt;/div&gt;&lt;/div&gt;&lt;/div&gt;&lt;/div&gt;&lt;/div&gt;</v>
      </c>
    </row>
    <row r="198" spans="1:22" hidden="1" x14ac:dyDescent="0.25">
      <c r="A198">
        <f t="shared" si="685"/>
        <v>14</v>
      </c>
      <c r="B198" t="str">
        <f>VLOOKUP(A198,Sheet1!A:Z,2,FALSE)</f>
        <v>PAS</v>
      </c>
      <c r="C198" t="s">
        <v>419</v>
      </c>
      <c r="D198" t="str">
        <f>CONCATENATE($C198,VLOOKUP($A198,Sheet1!$A:$AC,6,FALSE),""" alt=""""&gt;")</f>
        <v>&lt;div class="image-container"&gt;&lt;img class="item-image" src="/res/media/app/shop/Far-East-Storage.jpg" alt=""&gt;</v>
      </c>
      <c r="E198" t="str">
        <f>CONCATENATE($C198,VLOOKUP($A198,Sheet1!$A:$AC,6,FALSE),""" alt=""""&gt;")</f>
        <v>&lt;div class="image-container"&gt;&lt;img class="item-image" src="/res/media/app/shop/Far-East-Storage.jpg" alt=""&gt;</v>
      </c>
      <c r="F198" t="str">
        <f>CONCATENATE($C198,VLOOKUP($A198,Sheet1!$A:$AC,6,FALSE),""" alt=""""&gt;")</f>
        <v>&lt;div class="image-container"&gt;&lt;img class="item-image" src="/res/media/app/shop/Far-East-Storage.jpg" alt=""&gt;</v>
      </c>
      <c r="G198" t="str">
        <f t="shared" si="686"/>
        <v/>
      </c>
      <c r="H198" t="str">
        <f t="shared" si="687"/>
        <v/>
      </c>
      <c r="I198" t="str">
        <f t="shared" ref="I198:J198" si="701">IF($G198="","",TRIM(CONCATENATE(E198,E199,E200,E201,E202,E203,E204,E205,E206,E207,E208,E209,E210,E211,E212)))</f>
        <v/>
      </c>
      <c r="J198" t="str">
        <f t="shared" si="701"/>
        <v/>
      </c>
      <c r="K198" t="str">
        <f t="shared" si="689"/>
        <v/>
      </c>
      <c r="L198" t="str">
        <f t="shared" si="689"/>
        <v/>
      </c>
      <c r="M198" t="str">
        <f t="shared" si="689"/>
        <v/>
      </c>
      <c r="N198" t="str">
        <f t="shared" si="690"/>
        <v/>
      </c>
      <c r="O198" t="str">
        <f t="shared" ref="O198:P198" si="702">IF($G198="","",IF($B198="SHO",TRIM(CONCATENATE(E198,E199,E200,E201,E202,E203,E204,E205,E206,E207,E208,E209,E210,E211,E212)),""))</f>
        <v/>
      </c>
      <c r="P198" t="str">
        <f t="shared" si="702"/>
        <v/>
      </c>
      <c r="Q198" t="str">
        <f t="shared" si="692"/>
        <v/>
      </c>
      <c r="R198" t="str">
        <f t="shared" si="692"/>
        <v/>
      </c>
      <c r="S198" t="str">
        <f t="shared" si="692"/>
        <v/>
      </c>
      <c r="T198" t="str">
        <f t="shared" ref="T198:V198" si="703">IF($G198="","",IF($B198="PAS",TRIM(CONCATENATE(D198,D199,D200,D201,D202,D203,D204,D205,D206,D207,D208,D209,D210,D211,D212)),""))</f>
        <v/>
      </c>
      <c r="U198" t="str">
        <f t="shared" si="703"/>
        <v/>
      </c>
      <c r="V198" t="str">
        <f t="shared" si="703"/>
        <v/>
      </c>
    </row>
    <row r="199" spans="1:22" hidden="1" x14ac:dyDescent="0.25">
      <c r="A199">
        <f t="shared" si="685"/>
        <v>14</v>
      </c>
      <c r="B199" t="str">
        <f>VLOOKUP(A199,Sheet1!A:Z,2,FALSE)</f>
        <v>PAS</v>
      </c>
      <c r="C199" t="s">
        <v>490</v>
      </c>
      <c r="D199" t="str">
        <f t="shared" ref="D199:F199" si="704">$C199</f>
        <v>&lt;/div&gt;&lt;div class="item-content-container"&gt;</v>
      </c>
      <c r="E199" t="str">
        <f t="shared" si="704"/>
        <v>&lt;/div&gt;&lt;div class="item-content-container"&gt;</v>
      </c>
      <c r="F199" t="str">
        <f t="shared" si="704"/>
        <v>&lt;/div&gt;&lt;div class="item-content-container"&gt;</v>
      </c>
      <c r="G199" t="str">
        <f t="shared" si="686"/>
        <v/>
      </c>
      <c r="H199" t="str">
        <f t="shared" si="687"/>
        <v/>
      </c>
      <c r="I199" t="str">
        <f t="shared" ref="I199:J199" si="705">IF($G199="","",TRIM(CONCATENATE(E199,E200,E201,E202,E203,E204,E205,E206,E207,E208,E209,E210,E211,E212,E213)))</f>
        <v/>
      </c>
      <c r="J199" t="str">
        <f t="shared" si="705"/>
        <v/>
      </c>
      <c r="K199" t="str">
        <f t="shared" si="689"/>
        <v/>
      </c>
      <c r="L199" t="str">
        <f t="shared" si="689"/>
        <v/>
      </c>
      <c r="M199" t="str">
        <f t="shared" si="689"/>
        <v/>
      </c>
      <c r="N199" t="str">
        <f t="shared" si="690"/>
        <v/>
      </c>
      <c r="O199" t="str">
        <f t="shared" ref="O199:P199" si="706">IF($G199="","",IF($B199="SHO",TRIM(CONCATENATE(E199,E200,E201,E202,E203,E204,E205,E206,E207,E208,E209,E210,E211,E212,E213)),""))</f>
        <v/>
      </c>
      <c r="P199" t="str">
        <f t="shared" si="706"/>
        <v/>
      </c>
      <c r="Q199" t="str">
        <f t="shared" si="692"/>
        <v/>
      </c>
      <c r="R199" t="str">
        <f t="shared" si="692"/>
        <v/>
      </c>
      <c r="S199" t="str">
        <f t="shared" si="692"/>
        <v/>
      </c>
      <c r="T199" t="str">
        <f t="shared" ref="T199:V199" si="707">IF($G199="","",IF($B199="PAS",TRIM(CONCATENATE(D199,D200,D201,D202,D203,D204,D205,D206,D207,D208,D209,D210,D211,D212,D213)),""))</f>
        <v/>
      </c>
      <c r="U199" t="str">
        <f t="shared" si="707"/>
        <v/>
      </c>
      <c r="V199" t="str">
        <f t="shared" si="707"/>
        <v/>
      </c>
    </row>
    <row r="200" spans="1:22" hidden="1" x14ac:dyDescent="0.25">
      <c r="A200">
        <f t="shared" si="685"/>
        <v>14</v>
      </c>
      <c r="B200" t="str">
        <f>VLOOKUP(A200,Sheet1!A:Z,2,FALSE)</f>
        <v>PAS</v>
      </c>
      <c r="C200" t="s">
        <v>413</v>
      </c>
      <c r="D200" t="str">
        <f>CONCATENATE($C200,VLOOKUP($A200,Sheet1!$A:$AC,15,FALSE))</f>
        <v>&lt;p class="sub-title"&gt;遠東行李寄存</v>
      </c>
      <c r="E200" t="str">
        <f>CONCATENATE($C200,VLOOKUP($A200,Sheet1!$A:$AC,16,FALSE))</f>
        <v>&lt;p class="sub-title"&gt;远东行李寄存</v>
      </c>
      <c r="F200" t="str">
        <f>CONCATENATE($C200,VLOOKUP($A200,Sheet1!$A:$AC,14,FALSE))</f>
        <v>&lt;p class="sub-title"&gt;Far East Storage</v>
      </c>
      <c r="G200" t="str">
        <f t="shared" si="686"/>
        <v/>
      </c>
      <c r="H200" t="str">
        <f t="shared" si="687"/>
        <v/>
      </c>
      <c r="I200" t="str">
        <f t="shared" ref="I200:J200" si="708">IF($G200="","",TRIM(CONCATENATE(E200,E201,E202,E203,E204,E205,E206,E207,E208,E209,E210,E211,E212,E213,E214)))</f>
        <v/>
      </c>
      <c r="J200" t="str">
        <f t="shared" si="708"/>
        <v/>
      </c>
      <c r="K200" t="str">
        <f t="shared" si="689"/>
        <v/>
      </c>
      <c r="L200" t="str">
        <f t="shared" si="689"/>
        <v/>
      </c>
      <c r="M200" t="str">
        <f t="shared" si="689"/>
        <v/>
      </c>
      <c r="N200" t="str">
        <f t="shared" si="690"/>
        <v/>
      </c>
      <c r="O200" t="str">
        <f t="shared" ref="O200:P200" si="709">IF($G200="","",IF($B200="SHO",TRIM(CONCATENATE(E200,E201,E202,E203,E204,E205,E206,E207,E208,E209,E210,E211,E212,E213,E214)),""))</f>
        <v/>
      </c>
      <c r="P200" t="str">
        <f t="shared" si="709"/>
        <v/>
      </c>
      <c r="Q200" t="str">
        <f t="shared" si="692"/>
        <v/>
      </c>
      <c r="R200" t="str">
        <f t="shared" si="692"/>
        <v/>
      </c>
      <c r="S200" t="str">
        <f t="shared" si="692"/>
        <v/>
      </c>
      <c r="T200" t="str">
        <f t="shared" ref="T200:V200" si="710">IF($G200="","",IF($B200="PAS",TRIM(CONCATENATE(D200,D201,D202,D203,D204,D205,D206,D207,D208,D209,D210,D211,D212,D213,D214)),""))</f>
        <v/>
      </c>
      <c r="U200" t="str">
        <f t="shared" si="710"/>
        <v/>
      </c>
      <c r="V200" t="str">
        <f t="shared" si="710"/>
        <v/>
      </c>
    </row>
    <row r="201" spans="1:22" hidden="1" x14ac:dyDescent="0.25">
      <c r="A201">
        <f t="shared" si="685"/>
        <v>14</v>
      </c>
      <c r="B201" t="str">
        <f>VLOOKUP(A201,Sheet1!A:Z,2,FALSE)</f>
        <v>PAS</v>
      </c>
      <c r="C201" t="s">
        <v>491</v>
      </c>
      <c r="D201" t="str">
        <f t="shared" ref="D201:F201" si="711">$C201</f>
        <v>&lt;/p&gt;&lt;div class="item-content"&gt;</v>
      </c>
      <c r="E201" t="str">
        <f t="shared" si="711"/>
        <v>&lt;/p&gt;&lt;div class="item-content"&gt;</v>
      </c>
      <c r="F201" t="str">
        <f t="shared" si="711"/>
        <v>&lt;/p&gt;&lt;div class="item-content"&gt;</v>
      </c>
      <c r="G201" t="str">
        <f t="shared" si="686"/>
        <v/>
      </c>
      <c r="H201" t="str">
        <f t="shared" si="687"/>
        <v/>
      </c>
      <c r="I201" t="str">
        <f t="shared" ref="I201:J201" si="712">IF($G201="","",TRIM(CONCATENATE(E201,E202,E203,E204,E205,E206,E207,E208,E209,E210,E211,E212,E213,E214,E215)))</f>
        <v/>
      </c>
      <c r="J201" t="str">
        <f t="shared" si="712"/>
        <v/>
      </c>
      <c r="K201" t="str">
        <f t="shared" si="689"/>
        <v/>
      </c>
      <c r="L201" t="str">
        <f t="shared" si="689"/>
        <v/>
      </c>
      <c r="M201" t="str">
        <f t="shared" si="689"/>
        <v/>
      </c>
      <c r="N201" t="str">
        <f t="shared" si="690"/>
        <v/>
      </c>
      <c r="O201" t="str">
        <f t="shared" ref="O201:P201" si="713">IF($G201="","",IF($B201="SHO",TRIM(CONCATENATE(E201,E202,E203,E204,E205,E206,E207,E208,E209,E210,E211,E212,E213,E214,E215)),""))</f>
        <v/>
      </c>
      <c r="P201" t="str">
        <f t="shared" si="713"/>
        <v/>
      </c>
      <c r="Q201" t="str">
        <f t="shared" si="692"/>
        <v/>
      </c>
      <c r="R201" t="str">
        <f t="shared" si="692"/>
        <v/>
      </c>
      <c r="S201" t="str">
        <f t="shared" si="692"/>
        <v/>
      </c>
      <c r="T201" t="str">
        <f t="shared" ref="T201:V201" si="714">IF($G201="","",IF($B201="PAS",TRIM(CONCATENATE(D201,D202,D203,D204,D205,D206,D207,D208,D209,D210,D211,D212,D213,D214,D215)),""))</f>
        <v/>
      </c>
      <c r="U201" t="str">
        <f t="shared" si="714"/>
        <v/>
      </c>
      <c r="V201" t="str">
        <f t="shared" si="714"/>
        <v/>
      </c>
    </row>
    <row r="202" spans="1:22" hidden="1" x14ac:dyDescent="0.25">
      <c r="A202">
        <f t="shared" si="685"/>
        <v>14</v>
      </c>
      <c r="B202" t="str">
        <f>VLOOKUP(A202,Sheet1!A:Z,2,FALSE)</f>
        <v>PAS</v>
      </c>
      <c r="C202" t="s">
        <v>414</v>
      </c>
      <c r="D202" t="str">
        <f>CONCATENATE($C202,VLOOKUP($A202,Sheet1!$A:$AC,4,FALSE))</f>
        <v>&lt;div class="item-label"&gt;旅客服務</v>
      </c>
      <c r="E202" t="str">
        <f>CONCATENATE($C202,VLOOKUP($A202,Sheet1!$A:$AC,5,FALSE))</f>
        <v>&lt;div class="item-label"&gt;旅客服务</v>
      </c>
      <c r="F202" t="str">
        <f>CONCATENATE($C202,VLOOKUP($A202,Sheet1!$A:$AC,3,FALSE))</f>
        <v>&lt;div class="item-label"&gt;Passenger Services</v>
      </c>
      <c r="G202" t="str">
        <f t="shared" si="686"/>
        <v/>
      </c>
      <c r="H202" t="str">
        <f t="shared" si="687"/>
        <v/>
      </c>
      <c r="I202" t="str">
        <f t="shared" ref="I202:J202" si="715">IF($G202="","",TRIM(CONCATENATE(E202,E203,E204,E205,E206,E207,E208,E209,E210,E211,E212,E213,E214,E215,E216)))</f>
        <v/>
      </c>
      <c r="J202" t="str">
        <f t="shared" si="715"/>
        <v/>
      </c>
      <c r="K202" t="str">
        <f t="shared" si="689"/>
        <v/>
      </c>
      <c r="L202" t="str">
        <f t="shared" si="689"/>
        <v/>
      </c>
      <c r="M202" t="str">
        <f t="shared" si="689"/>
        <v/>
      </c>
      <c r="N202" t="str">
        <f t="shared" si="690"/>
        <v/>
      </c>
      <c r="O202" t="str">
        <f t="shared" ref="O202:P202" si="716">IF($G202="","",IF($B202="SHO",TRIM(CONCATENATE(E202,E203,E204,E205,E206,E207,E208,E209,E210,E211,E212,E213,E214,E215,E216)),""))</f>
        <v/>
      </c>
      <c r="P202" t="str">
        <f t="shared" si="716"/>
        <v/>
      </c>
      <c r="Q202" t="str">
        <f t="shared" si="692"/>
        <v/>
      </c>
      <c r="R202" t="str">
        <f t="shared" si="692"/>
        <v/>
      </c>
      <c r="S202" t="str">
        <f t="shared" si="692"/>
        <v/>
      </c>
      <c r="T202" t="str">
        <f t="shared" ref="T202:V202" si="717">IF($G202="","",IF($B202="PAS",TRIM(CONCATENATE(D202,D203,D204,D205,D206,D207,D208,D209,D210,D211,D212,D213,D214,D215,D216)),""))</f>
        <v/>
      </c>
      <c r="U202" t="str">
        <f t="shared" si="717"/>
        <v/>
      </c>
      <c r="V202" t="str">
        <f t="shared" si="717"/>
        <v/>
      </c>
    </row>
    <row r="203" spans="1:22" hidden="1" x14ac:dyDescent="0.25">
      <c r="A203">
        <f t="shared" si="685"/>
        <v>14</v>
      </c>
      <c r="B203" t="str">
        <f>VLOOKUP(A203,Sheet1!A:Z,2,FALSE)</f>
        <v>PAS</v>
      </c>
      <c r="C203" t="s">
        <v>492</v>
      </c>
      <c r="D203" t="str">
        <f t="shared" ref="D203:F203" si="718">$C203</f>
        <v>&lt;/div&gt;&lt;div class="content-row clearfix"&gt;&lt;span class="item-icon icon-s icon-inline ico-shop"&gt;&lt;/span&gt;</v>
      </c>
      <c r="E203" t="str">
        <f t="shared" si="718"/>
        <v>&lt;/div&gt;&lt;div class="content-row clearfix"&gt;&lt;span class="item-icon icon-s icon-inline ico-shop"&gt;&lt;/span&gt;</v>
      </c>
      <c r="F203" t="str">
        <f t="shared" si="718"/>
        <v>&lt;/div&gt;&lt;div class="content-row clearfix"&gt;&lt;span class="item-icon icon-s icon-inline ico-shop"&gt;&lt;/span&gt;</v>
      </c>
      <c r="G203" t="str">
        <f t="shared" si="686"/>
        <v/>
      </c>
      <c r="H203" t="str">
        <f t="shared" si="687"/>
        <v/>
      </c>
      <c r="I203" t="str">
        <f t="shared" ref="I203:J203" si="719">IF($G203="","",TRIM(CONCATENATE(E203,E204,E205,E206,E207,E208,E209,E210,E211,E212,E213,E214,E215,E216,E217)))</f>
        <v/>
      </c>
      <c r="J203" t="str">
        <f t="shared" si="719"/>
        <v/>
      </c>
      <c r="K203" t="str">
        <f t="shared" si="689"/>
        <v/>
      </c>
      <c r="L203" t="str">
        <f t="shared" si="689"/>
        <v/>
      </c>
      <c r="M203" t="str">
        <f t="shared" si="689"/>
        <v/>
      </c>
      <c r="N203" t="str">
        <f t="shared" si="690"/>
        <v/>
      </c>
      <c r="O203" t="str">
        <f t="shared" ref="O203:P203" si="720">IF($G203="","",IF($B203="SHO",TRIM(CONCATENATE(E203,E204,E205,E206,E207,E208,E209,E210,E211,E212,E213,E214,E215,E216,E217)),""))</f>
        <v/>
      </c>
      <c r="P203" t="str">
        <f t="shared" si="720"/>
        <v/>
      </c>
      <c r="Q203" t="str">
        <f t="shared" si="692"/>
        <v/>
      </c>
      <c r="R203" t="str">
        <f t="shared" si="692"/>
        <v/>
      </c>
      <c r="S203" t="str">
        <f t="shared" si="692"/>
        <v/>
      </c>
      <c r="T203" t="str">
        <f t="shared" ref="T203:V203" si="721">IF($G203="","",IF($B203="PAS",TRIM(CONCATENATE(D203,D204,D205,D206,D207,D208,D209,D210,D211,D212,D213,D214,D215,D216,D217)),""))</f>
        <v/>
      </c>
      <c r="U203" t="str">
        <f t="shared" si="721"/>
        <v/>
      </c>
      <c r="V203" t="str">
        <f t="shared" si="721"/>
        <v/>
      </c>
    </row>
    <row r="204" spans="1:22" hidden="1" x14ac:dyDescent="0.25">
      <c r="A204">
        <f t="shared" si="685"/>
        <v>14</v>
      </c>
      <c r="B204" t="str">
        <f>VLOOKUP(A204,Sheet1!A:Z,2,FALSE)</f>
        <v>PAS</v>
      </c>
      <c r="C204" t="s">
        <v>415</v>
      </c>
      <c r="D204" t="str">
        <f>CONCATENATE($C204,VLOOKUP($A204,Sheet1!$A:$AC,11,FALSE))</f>
        <v>&lt;p class="info"&gt;G , WEK G-2 (近地面 B 出口)</v>
      </c>
      <c r="E204" t="str">
        <f>CONCATENATE($C204,VLOOKUP($A204,Sheet1!$A:$AC,12,FALSE))</f>
        <v>&lt;p class="info"&gt;G , WEK G-2 (近地面 B 出口)</v>
      </c>
      <c r="F204" t="str">
        <f>CONCATENATE($C204,VLOOKUP($A204,Sheet1!$A:$AC,10,FALSE))</f>
        <v>&lt;p class="info"&gt;G , WEK G-2 (Near Ground Level, Exit B)</v>
      </c>
      <c r="G204" t="str">
        <f t="shared" si="686"/>
        <v/>
      </c>
      <c r="H204" t="str">
        <f t="shared" si="687"/>
        <v/>
      </c>
      <c r="I204" t="str">
        <f t="shared" ref="I204:J204" si="722">IF($G204="","",TRIM(CONCATENATE(E204,E205,E206,E207,E208,E209,E210,E211,E212,E213,E214,E215,E216,E217,E218)))</f>
        <v/>
      </c>
      <c r="J204" t="str">
        <f t="shared" si="722"/>
        <v/>
      </c>
      <c r="K204" t="str">
        <f t="shared" si="689"/>
        <v/>
      </c>
      <c r="L204" t="str">
        <f t="shared" si="689"/>
        <v/>
      </c>
      <c r="M204" t="str">
        <f t="shared" si="689"/>
        <v/>
      </c>
      <c r="N204" t="str">
        <f t="shared" si="690"/>
        <v/>
      </c>
      <c r="O204" t="str">
        <f t="shared" ref="O204:P204" si="723">IF($G204="","",IF($B204="SHO",TRIM(CONCATENATE(E204,E205,E206,E207,E208,E209,E210,E211,E212,E213,E214,E215,E216,E217,E218)),""))</f>
        <v/>
      </c>
      <c r="P204" t="str">
        <f t="shared" si="723"/>
        <v/>
      </c>
      <c r="Q204" t="str">
        <f t="shared" si="692"/>
        <v/>
      </c>
      <c r="R204" t="str">
        <f t="shared" si="692"/>
        <v/>
      </c>
      <c r="S204" t="str">
        <f t="shared" si="692"/>
        <v/>
      </c>
      <c r="T204" t="str">
        <f t="shared" ref="T204:V204" si="724">IF($G204="","",IF($B204="PAS",TRIM(CONCATENATE(D204,D205,D206,D207,D208,D209,D210,D211,D212,D213,D214,D215,D216,D217,D218)),""))</f>
        <v/>
      </c>
      <c r="U204" t="str">
        <f t="shared" si="724"/>
        <v/>
      </c>
      <c r="V204" t="str">
        <f t="shared" si="724"/>
        <v/>
      </c>
    </row>
    <row r="205" spans="1:22" hidden="1" x14ac:dyDescent="0.25">
      <c r="A205">
        <f t="shared" si="685"/>
        <v>14</v>
      </c>
      <c r="B205" t="str">
        <f>VLOOKUP(A205,Sheet1!A:Z,2,FALSE)</f>
        <v>PAS</v>
      </c>
      <c r="C205" t="s">
        <v>493</v>
      </c>
      <c r="D205" t="str">
        <f t="shared" ref="D205:F205" si="725">$C205</f>
        <v>&lt;/p&gt;&lt;/div&gt;&lt;div class="content-row clearfix"&gt;&lt;span class="item-icon icon-s icon-inline ico-opening-hour"&gt;&lt;/span&gt;</v>
      </c>
      <c r="E205" t="str">
        <f t="shared" si="725"/>
        <v>&lt;/p&gt;&lt;/div&gt;&lt;div class="content-row clearfix"&gt;&lt;span class="item-icon icon-s icon-inline ico-opening-hour"&gt;&lt;/span&gt;</v>
      </c>
      <c r="F205" t="str">
        <f t="shared" si="725"/>
        <v>&lt;/p&gt;&lt;/div&gt;&lt;div class="content-row clearfix"&gt;&lt;span class="item-icon icon-s icon-inline ico-opening-hour"&gt;&lt;/span&gt;</v>
      </c>
      <c r="G205" t="str">
        <f t="shared" si="686"/>
        <v/>
      </c>
      <c r="H205" t="str">
        <f t="shared" si="687"/>
        <v/>
      </c>
      <c r="I205" t="str">
        <f t="shared" ref="I205:J205" si="726">IF($G205="","",TRIM(CONCATENATE(E205,E206,E207,E208,E209,E210,E211,E212,E213,E214,E215,E216,E217,E218,E219)))</f>
        <v/>
      </c>
      <c r="J205" t="str">
        <f t="shared" si="726"/>
        <v/>
      </c>
      <c r="K205" t="str">
        <f t="shared" si="689"/>
        <v/>
      </c>
      <c r="L205" t="str">
        <f t="shared" si="689"/>
        <v/>
      </c>
      <c r="M205" t="str">
        <f t="shared" si="689"/>
        <v/>
      </c>
      <c r="N205" t="str">
        <f t="shared" si="690"/>
        <v/>
      </c>
      <c r="O205" t="str">
        <f t="shared" ref="O205:P205" si="727">IF($G205="","",IF($B205="SHO",TRIM(CONCATENATE(E205,E206,E207,E208,E209,E210,E211,E212,E213,E214,E215,E216,E217,E218,E219)),""))</f>
        <v/>
      </c>
      <c r="P205" t="str">
        <f t="shared" si="727"/>
        <v/>
      </c>
      <c r="Q205" t="str">
        <f t="shared" si="692"/>
        <v/>
      </c>
      <c r="R205" t="str">
        <f t="shared" si="692"/>
        <v/>
      </c>
      <c r="S205" t="str">
        <f t="shared" si="692"/>
        <v/>
      </c>
      <c r="T205" t="str">
        <f t="shared" ref="T205:V205" si="728">IF($G205="","",IF($B205="PAS",TRIM(CONCATENATE(D205,D206,D207,D208,D209,D210,D211,D212,D213,D214,D215,D216,D217,D218,D219)),""))</f>
        <v/>
      </c>
      <c r="U205" t="str">
        <f t="shared" si="728"/>
        <v/>
      </c>
      <c r="V205" t="str">
        <f t="shared" si="728"/>
        <v/>
      </c>
    </row>
    <row r="206" spans="1:22" hidden="1" x14ac:dyDescent="0.25">
      <c r="A206">
        <f t="shared" si="685"/>
        <v>14</v>
      </c>
      <c r="B206" t="str">
        <f>VLOOKUP(A206,Sheet1!A:Z,2,FALSE)</f>
        <v>PAS</v>
      </c>
      <c r="C206" t="s">
        <v>415</v>
      </c>
      <c r="D206" s="2" t="str">
        <f>CONCATENATE($C206,IFERROR(SUBSTITUTE(VLOOKUP($A206,Sheet1!$A:$AC,22,FALSE),CHAR(10),"&lt;br&gt;"),VLOOKUP($A206,Sheet1!$A:$AC,22,FALSE)))</f>
        <v>&lt;p class="info"&gt;行李寄存服務: 07:00-23:00&lt;br&gt;自助儲物櫃: 06:00-24:00</v>
      </c>
      <c r="E206" s="2" t="str">
        <f>CONCATENATE($C206,IFERROR(SUBSTITUTE(VLOOKUP($A206,Sheet1!$A:$AC,23,FALSE),CHAR(10),"&lt;br&gt;"),VLOOKUP($A206,Sheet1!$A:$AC,23,FALSE)))</f>
        <v>&lt;p class="info"&gt;行李寄存服务: 07:00-23:00&lt;br&gt;自助储物柜: 06:00-24:00</v>
      </c>
      <c r="F206" s="2" t="str">
        <f>CONCATENATE($C206,IFERROR(SUBSTITUTE(VLOOKUP($A206,Sheet1!$A:$AC,21,FALSE),CHAR(10),"&lt;br&gt;"),VLOOKUP($A206,Sheet1!$A:$AC,21,FALSE)))</f>
        <v>&lt;p class="info"&gt;Manned Service: 07:00-23:00&lt;br&gt;Self-service lockers: 06:00-24:00</v>
      </c>
      <c r="G206" t="str">
        <f t="shared" si="686"/>
        <v/>
      </c>
      <c r="H206" t="str">
        <f t="shared" si="687"/>
        <v/>
      </c>
      <c r="I206" t="str">
        <f t="shared" ref="I206:J206" si="729">IF($G206="","",TRIM(CONCATENATE(E206,E207,E208,E209,E210,E211,E212,E213,E214,E215,E216,E217,E218,E219,E220)))</f>
        <v/>
      </c>
      <c r="J206" t="str">
        <f t="shared" si="729"/>
        <v/>
      </c>
      <c r="K206" t="str">
        <f t="shared" si="689"/>
        <v/>
      </c>
      <c r="L206" t="str">
        <f t="shared" si="689"/>
        <v/>
      </c>
      <c r="M206" t="str">
        <f t="shared" si="689"/>
        <v/>
      </c>
      <c r="N206" t="str">
        <f t="shared" si="690"/>
        <v/>
      </c>
      <c r="O206" t="str">
        <f t="shared" ref="O206:P206" si="730">IF($G206="","",IF($B206="SHO",TRIM(CONCATENATE(E206,E207,E208,E209,E210,E211,E212,E213,E214,E215,E216,E217,E218,E219,E220)),""))</f>
        <v/>
      </c>
      <c r="P206" t="str">
        <f t="shared" si="730"/>
        <v/>
      </c>
      <c r="Q206" t="str">
        <f t="shared" si="692"/>
        <v/>
      </c>
      <c r="R206" t="str">
        <f t="shared" si="692"/>
        <v/>
      </c>
      <c r="S206" t="str">
        <f t="shared" si="692"/>
        <v/>
      </c>
      <c r="T206" t="str">
        <f t="shared" ref="T206:V206" si="731">IF($G206="","",IF($B206="PAS",TRIM(CONCATENATE(D206,D207,D208,D209,D210,D211,D212,D213,D214,D215,D216,D217,D218,D219,D220)),""))</f>
        <v/>
      </c>
      <c r="U206" t="str">
        <f t="shared" si="731"/>
        <v/>
      </c>
      <c r="V206" t="str">
        <f t="shared" si="731"/>
        <v/>
      </c>
    </row>
    <row r="207" spans="1:22" hidden="1" x14ac:dyDescent="0.25">
      <c r="A207">
        <f t="shared" si="685"/>
        <v>14</v>
      </c>
      <c r="B207" t="str">
        <f>VLOOKUP(A207,Sheet1!A:Z,2,FALSE)</f>
        <v>PAS</v>
      </c>
      <c r="C207" t="s">
        <v>495</v>
      </c>
      <c r="D207" t="str">
        <f t="shared" ref="D207:F207" si="732">$C207</f>
        <v>&lt;/p&gt;&lt;/div&gt;&lt;div class="content-row clearfix"&gt;&lt;span class="item-icon icon-s icon-inline ico-tel-no"&gt;&lt;/span&gt;</v>
      </c>
      <c r="E207" t="str">
        <f t="shared" si="732"/>
        <v>&lt;/p&gt;&lt;/div&gt;&lt;div class="content-row clearfix"&gt;&lt;span class="item-icon icon-s icon-inline ico-tel-no"&gt;&lt;/span&gt;</v>
      </c>
      <c r="F207" t="str">
        <f t="shared" si="732"/>
        <v>&lt;/p&gt;&lt;/div&gt;&lt;div class="content-row clearfix"&gt;&lt;span class="item-icon icon-s icon-inline ico-tel-no"&gt;&lt;/span&gt;</v>
      </c>
      <c r="G207" t="str">
        <f t="shared" si="686"/>
        <v/>
      </c>
      <c r="H207" t="str">
        <f t="shared" si="687"/>
        <v/>
      </c>
      <c r="I207" t="str">
        <f t="shared" ref="I207:J207" si="733">IF($G207="","",TRIM(CONCATENATE(E207,E208,E209,E210,E211,E212,E213,E214,E215,E216,E217,E218,E219,E220,E221)))</f>
        <v/>
      </c>
      <c r="J207" t="str">
        <f t="shared" si="733"/>
        <v/>
      </c>
      <c r="K207" t="str">
        <f t="shared" si="689"/>
        <v/>
      </c>
      <c r="L207" t="str">
        <f t="shared" si="689"/>
        <v/>
      </c>
      <c r="M207" t="str">
        <f t="shared" si="689"/>
        <v/>
      </c>
      <c r="N207" t="str">
        <f t="shared" si="690"/>
        <v/>
      </c>
      <c r="O207" t="str">
        <f t="shared" ref="O207:P207" si="734">IF($G207="","",IF($B207="SHO",TRIM(CONCATENATE(E207,E208,E209,E210,E211,E212,E213,E214,E215,E216,E217,E218,E219,E220,E221)),""))</f>
        <v/>
      </c>
      <c r="P207" t="str">
        <f t="shared" si="734"/>
        <v/>
      </c>
      <c r="Q207" t="str">
        <f t="shared" si="692"/>
        <v/>
      </c>
      <c r="R207" t="str">
        <f t="shared" si="692"/>
        <v/>
      </c>
      <c r="S207" t="str">
        <f t="shared" si="692"/>
        <v/>
      </c>
      <c r="T207" t="str">
        <f t="shared" ref="T207:V207" si="735">IF($G207="","",IF($B207="PAS",TRIM(CONCATENATE(D207,D208,D209,D210,D211,D212,D213,D214,D215,D216,D217,D218,D219,D220,D221)),""))</f>
        <v/>
      </c>
      <c r="U207" t="str">
        <f t="shared" si="735"/>
        <v/>
      </c>
      <c r="V207" t="str">
        <f t="shared" si="735"/>
        <v/>
      </c>
    </row>
    <row r="208" spans="1:22" hidden="1" x14ac:dyDescent="0.25">
      <c r="A208">
        <f t="shared" si="685"/>
        <v>14</v>
      </c>
      <c r="B208" t="str">
        <f>VLOOKUP(A208,Sheet1!A:Z,2,FALSE)</f>
        <v>PAS</v>
      </c>
      <c r="C208" t="s">
        <v>415</v>
      </c>
      <c r="D208" t="str">
        <f>CONCATENATE($C208,VLOOKUP($A208,Sheet1!$A:$ACZ,17,FALSE))</f>
        <v>&lt;p class="info"&gt;2537-6995</v>
      </c>
      <c r="E208" t="str">
        <f>CONCATENATE($C208,VLOOKUP($A208,Sheet1!$A:$AC,17,FALSE))</f>
        <v>&lt;p class="info"&gt;2537-6995</v>
      </c>
      <c r="F208" t="str">
        <f>CONCATENATE($C208,VLOOKUP($A208,Sheet1!$A:$AC,17,FALSE))</f>
        <v>&lt;p class="info"&gt;2537-6995</v>
      </c>
      <c r="G208" t="str">
        <f t="shared" si="686"/>
        <v/>
      </c>
      <c r="H208" t="str">
        <f t="shared" si="687"/>
        <v/>
      </c>
      <c r="I208" t="str">
        <f t="shared" ref="I208:J208" si="736">IF($G208="","",TRIM(CONCATENATE(E208,E209,E210,E211,E212,E213,E214,E215,E216,E217,E218,E219,E220,E221,E222)))</f>
        <v/>
      </c>
      <c r="J208" t="str">
        <f t="shared" si="736"/>
        <v/>
      </c>
      <c r="K208" t="str">
        <f t="shared" si="689"/>
        <v/>
      </c>
      <c r="L208" t="str">
        <f t="shared" si="689"/>
        <v/>
      </c>
      <c r="M208" t="str">
        <f t="shared" si="689"/>
        <v/>
      </c>
      <c r="N208" t="str">
        <f t="shared" si="690"/>
        <v/>
      </c>
      <c r="O208" t="str">
        <f t="shared" ref="O208:P208" si="737">IF($G208="","",IF($B208="SHO",TRIM(CONCATENATE(E208,E209,E210,E211,E212,E213,E214,E215,E216,E217,E218,E219,E220,E221,E222)),""))</f>
        <v/>
      </c>
      <c r="P208" t="str">
        <f t="shared" si="737"/>
        <v/>
      </c>
      <c r="Q208" t="str">
        <f t="shared" si="692"/>
        <v/>
      </c>
      <c r="R208" t="str">
        <f t="shared" si="692"/>
        <v/>
      </c>
      <c r="S208" t="str">
        <f t="shared" si="692"/>
        <v/>
      </c>
      <c r="T208" t="str">
        <f t="shared" ref="T208:V208" si="738">IF($G208="","",IF($B208="PAS",TRIM(CONCATENATE(D208,D209,D210,D211,D212,D213,D214,D215,D216,D217,D218,D219,D220,D221,D222)),""))</f>
        <v/>
      </c>
      <c r="U208" t="str">
        <f t="shared" si="738"/>
        <v/>
      </c>
      <c r="V208" t="str">
        <f t="shared" si="738"/>
        <v/>
      </c>
    </row>
    <row r="209" spans="1:22" hidden="1" x14ac:dyDescent="0.25">
      <c r="A209">
        <f t="shared" si="685"/>
        <v>14</v>
      </c>
      <c r="B209" t="str">
        <f>VLOOKUP(A209,Sheet1!A:Z,2,FALSE)</f>
        <v>PAS</v>
      </c>
      <c r="C209" t="s">
        <v>494</v>
      </c>
      <c r="D209" t="str">
        <f t="shared" ref="D209:F209" si="739">$C209</f>
        <v>&lt;/p&gt;&lt;/div&gt;&lt;div class="content-row clearfix"&gt;</v>
      </c>
      <c r="E209" t="str">
        <f t="shared" si="739"/>
        <v>&lt;/p&gt;&lt;/div&gt;&lt;div class="content-row clearfix"&gt;</v>
      </c>
      <c r="F209" t="str">
        <f t="shared" si="739"/>
        <v>&lt;/p&gt;&lt;/div&gt;&lt;div class="content-row clearfix"&gt;</v>
      </c>
      <c r="G209" t="str">
        <f t="shared" si="686"/>
        <v/>
      </c>
      <c r="H209" t="str">
        <f t="shared" si="687"/>
        <v/>
      </c>
      <c r="I209" t="str">
        <f t="shared" ref="I209:J209" si="740">IF($G209="","",TRIM(CONCATENATE(E209,E210,E211,E212,E213,E214,E215,E216,E217,E218,E219,E220,E221,E222,E223)))</f>
        <v/>
      </c>
      <c r="J209" t="str">
        <f t="shared" si="740"/>
        <v/>
      </c>
      <c r="K209" t="str">
        <f t="shared" si="689"/>
        <v/>
      </c>
      <c r="L209" t="str">
        <f t="shared" si="689"/>
        <v/>
      </c>
      <c r="M209" t="str">
        <f t="shared" si="689"/>
        <v/>
      </c>
      <c r="N209" t="str">
        <f t="shared" si="690"/>
        <v/>
      </c>
      <c r="O209" t="str">
        <f t="shared" ref="O209:P209" si="741">IF($G209="","",IF($B209="SHO",TRIM(CONCATENATE(E209,E210,E211,E212,E213,E214,E215,E216,E217,E218,E219,E220,E221,E222,E223)),""))</f>
        <v/>
      </c>
      <c r="P209" t="str">
        <f t="shared" si="741"/>
        <v/>
      </c>
      <c r="Q209" t="str">
        <f t="shared" si="692"/>
        <v/>
      </c>
      <c r="R209" t="str">
        <f t="shared" si="692"/>
        <v/>
      </c>
      <c r="S209" t="str">
        <f t="shared" si="692"/>
        <v/>
      </c>
      <c r="T209" t="str">
        <f t="shared" ref="T209:V209" si="742">IF($G209="","",IF($B209="PAS",TRIM(CONCATENATE(D209,D210,D211,D212,D213,D214,D215,D216,D217,D218,D219,D220,D221,D222,D223)),""))</f>
        <v/>
      </c>
      <c r="U209" t="str">
        <f t="shared" si="742"/>
        <v/>
      </c>
      <c r="V209" t="str">
        <f t="shared" si="742"/>
        <v/>
      </c>
    </row>
    <row r="210" spans="1:22" hidden="1" x14ac:dyDescent="0.25">
      <c r="A210">
        <f t="shared" si="685"/>
        <v>14</v>
      </c>
      <c r="B210" t="str">
        <f>VLOOKUP(A210,Sheet1!A:Z,2,FALSE)</f>
        <v>PAS</v>
      </c>
      <c r="C210" t="s">
        <v>416</v>
      </c>
      <c r="D210" t="str">
        <f>CONCATENATE($C210,Sheet1!$AB$2,": ",VLOOKUP($A210,Sheet1!$A:$AC,28,FALSE),IF(VLOOKUP($A210,Sheet1!$A:$AC,25,FALSE)="","","&lt;/p&gt;&lt;p&gt;"),VLOOKUP($A210,Sheet1!$A:$AC,25,FALSE))</f>
        <v>&lt;p&gt;接受現金券: 接受&lt;/p&gt;&lt;p&gt;行李寄存及自助行李寄存柜服務</v>
      </c>
      <c r="E210" t="str">
        <f>CONCATENATE($C210,Sheet1!$AC$2,": ",VLOOKUP($A210,Sheet1!$A:$AC,29,FALSE),IF(VLOOKUP($A210,Sheet1!$A:$AC,26,FALSE)="","","&lt;/p&gt;&lt;p&gt;"),VLOOKUP($A210,Sheet1!$A:$AC,26,FALSE))</f>
        <v>&lt;p&gt;接受现金券: 接受&lt;/p&gt;&lt;p&gt;行李寄存及自助行李寄存柜服务</v>
      </c>
      <c r="F210" t="str">
        <f>CONCATENATE($C210,Sheet1!$AA$2,": ",VLOOKUP($A210,Sheet1!$A:$AC,27,FALSE),IF(VLOOKUP($A210,Sheet1!$A:$AC,24,FALSE)="","","&lt;/p&gt;&lt;p&gt;"),VLOOKUP($A210,Sheet1!$A:$AC,24,FALSE))</f>
        <v>&lt;p&gt;Accept Cash Coupon: Y&lt;/p&gt;&lt;p&gt;Left luggage and self-service locker services</v>
      </c>
      <c r="G210" t="str">
        <f t="shared" si="686"/>
        <v/>
      </c>
      <c r="H210" t="str">
        <f t="shared" si="687"/>
        <v/>
      </c>
      <c r="I210" t="str">
        <f t="shared" ref="I210:J210" si="743">IF($G210="","",TRIM(CONCATENATE(E210,E211,E212,E213,E214,E215,E216,E217,E218,E219,E220,E221,E222,E223,E224)))</f>
        <v/>
      </c>
      <c r="J210" t="str">
        <f t="shared" si="743"/>
        <v/>
      </c>
      <c r="K210" t="str">
        <f t="shared" si="689"/>
        <v/>
      </c>
      <c r="L210" t="str">
        <f t="shared" si="689"/>
        <v/>
      </c>
      <c r="M210" t="str">
        <f t="shared" si="689"/>
        <v/>
      </c>
      <c r="N210" t="str">
        <f t="shared" si="690"/>
        <v/>
      </c>
      <c r="O210" t="str">
        <f t="shared" ref="O210:P210" si="744">IF($G210="","",IF($B210="SHO",TRIM(CONCATENATE(E210,E211,E212,E213,E214,E215,E216,E217,E218,E219,E220,E221,E222,E223,E224)),""))</f>
        <v/>
      </c>
      <c r="P210" t="str">
        <f t="shared" si="744"/>
        <v/>
      </c>
      <c r="Q210" t="str">
        <f t="shared" si="692"/>
        <v/>
      </c>
      <c r="R210" t="str">
        <f t="shared" si="692"/>
        <v/>
      </c>
      <c r="S210" t="str">
        <f t="shared" si="692"/>
        <v/>
      </c>
      <c r="T210" t="str">
        <f t="shared" ref="T210:V210" si="745">IF($G210="","",IF($B210="PAS",TRIM(CONCATENATE(D210,D211,D212,D213,D214,D215,D216,D217,D218,D219,D220,D221,D222,D223,D224)),""))</f>
        <v/>
      </c>
      <c r="U210" t="str">
        <f t="shared" si="745"/>
        <v/>
      </c>
      <c r="V210" t="str">
        <f t="shared" si="745"/>
        <v/>
      </c>
    </row>
    <row r="211" spans="1:22" hidden="1" x14ac:dyDescent="0.25">
      <c r="A211">
        <f t="shared" si="685"/>
        <v>14</v>
      </c>
      <c r="B211" t="str">
        <f>VLOOKUP(A211,Sheet1!A:Z,2,FALSE)</f>
        <v>PAS</v>
      </c>
      <c r="C211" t="s">
        <v>496</v>
      </c>
      <c r="D211" t="str">
        <f t="shared" ref="D211:F212" si="746">$C211</f>
        <v>&lt;/p&gt;&lt;/div&gt;&lt;/div&gt;&lt;/div&gt;&lt;/div&gt;&lt;/div&gt;</v>
      </c>
      <c r="E211" t="str">
        <f t="shared" si="746"/>
        <v>&lt;/p&gt;&lt;/div&gt;&lt;/div&gt;&lt;/div&gt;&lt;/div&gt;&lt;/div&gt;</v>
      </c>
      <c r="F211" t="str">
        <f t="shared" si="746"/>
        <v>&lt;/p&gt;&lt;/div&gt;&lt;/div&gt;&lt;/div&gt;&lt;/div&gt;&lt;/div&gt;</v>
      </c>
      <c r="G211" t="str">
        <f t="shared" si="686"/>
        <v/>
      </c>
      <c r="H211" t="str">
        <f t="shared" si="687"/>
        <v/>
      </c>
      <c r="I211" t="str">
        <f t="shared" ref="I211:J211" si="747">IF($G211="","",TRIM(CONCATENATE(E211,E212,E213,E214,E215,E216,E217,E218,E219,E220,E221,E222,E223,E224,E225)))</f>
        <v/>
      </c>
      <c r="J211" t="str">
        <f t="shared" si="747"/>
        <v/>
      </c>
      <c r="K211" t="str">
        <f t="shared" si="689"/>
        <v/>
      </c>
      <c r="L211" t="str">
        <f t="shared" si="689"/>
        <v/>
      </c>
      <c r="M211" t="str">
        <f t="shared" si="689"/>
        <v/>
      </c>
      <c r="N211" t="str">
        <f t="shared" si="690"/>
        <v/>
      </c>
      <c r="O211" t="str">
        <f t="shared" ref="O211:P211" si="748">IF($G211="","",IF($B211="SHO",TRIM(CONCATENATE(E211,E212,E213,E214,E215,E216,E217,E218,E219,E220,E221,E222,E223,E224,E225)),""))</f>
        <v/>
      </c>
      <c r="P211" t="str">
        <f t="shared" si="748"/>
        <v/>
      </c>
      <c r="Q211" t="str">
        <f t="shared" si="692"/>
        <v/>
      </c>
      <c r="R211" t="str">
        <f t="shared" si="692"/>
        <v/>
      </c>
      <c r="S211" t="str">
        <f t="shared" si="692"/>
        <v/>
      </c>
      <c r="T211" t="str">
        <f t="shared" ref="T211:V211" si="749">IF($G211="","",IF($B211="PAS",TRIM(CONCATENATE(D211,D212,D213,D214,D215,D216,D217,D218,D219,D220,D221,D222,D223,D224,D225)),""))</f>
        <v/>
      </c>
      <c r="U211" t="str">
        <f t="shared" si="749"/>
        <v/>
      </c>
      <c r="V211" t="str">
        <f t="shared" si="749"/>
        <v/>
      </c>
    </row>
    <row r="212" spans="1:22" hidden="1" x14ac:dyDescent="0.25">
      <c r="A212">
        <f t="shared" si="685"/>
        <v>15</v>
      </c>
      <c r="B212" t="str">
        <f>VLOOKUP(A212,Sheet1!A:Z,2,FALSE)</f>
        <v>PAS</v>
      </c>
      <c r="C212" t="s">
        <v>489</v>
      </c>
      <c r="D212" t="str">
        <f t="shared" si="746"/>
        <v>&lt;div class="grid-detail-list"&gt;&lt;div class="item-container styled-text-wrapper"&gt;</v>
      </c>
      <c r="E212" t="str">
        <f t="shared" si="746"/>
        <v>&lt;div class="grid-detail-list"&gt;&lt;div class="item-container styled-text-wrapper"&gt;</v>
      </c>
      <c r="F212" t="str">
        <f t="shared" si="746"/>
        <v>&lt;div class="grid-detail-list"&gt;&lt;div class="item-container styled-text-wrapper"&gt;</v>
      </c>
      <c r="G212">
        <f t="shared" si="686"/>
        <v>15</v>
      </c>
      <c r="H212" t="str">
        <f t="shared" si="687"/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 兌換店&lt;/p&gt;&lt;div class="item-content"&gt;&lt;div class="item-label"&gt;旅客服務&lt;/div&gt;&lt;div class="content-row clearfix"&gt;&lt;span class="item-icon icon-s icon-inline ico-shop"&gt;&lt;/span&gt;&lt;p class="info"&gt;B2 , WEK B2-1 (近抵港大堂 A 出口)&lt;/p&gt;&lt;/div&gt;&lt;div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clearfix"&gt;&lt;p&gt;接受現金券: 不接受&lt;/p&gt;&lt;p&gt;外幣找換服務&lt;/p&gt;&lt;/div&gt;&lt;/div&gt;&lt;/div&gt;&lt;/div&gt;&lt;/div&gt;</v>
      </c>
      <c r="I212" t="str">
        <f t="shared" ref="I212:J212" si="750">IF($G212="","",TRIM(CONCATENATE(E212,E213,E214,E215,E216,E217,E218,E219,E220,E221,E222,E223,E224,E225,E226)))</f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 兑换店&lt;/p&gt;&lt;div class="item-content"&gt;&lt;div class="item-label"&gt;旅客服务&lt;/div&gt;&lt;div class="content-row clearfix"&gt;&lt;span class="item-icon icon-s icon-inline ico-shop"&gt;&lt;/span&gt;&lt;p class="info"&gt;B2 , WEK B2-1 (近抵港大堂 A 出口)&lt;/p&gt;&lt;/div&gt;&lt;div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clearfix"&gt;&lt;p&gt;接受现金券: 不接受&lt;/p&gt;&lt;p&gt;外币找换服务&lt;/p&gt;&lt;/div&gt;&lt;/div&gt;&lt;/div&gt;&lt;/div&gt;&lt;/div&gt;</v>
      </c>
      <c r="J212" t="str">
        <f t="shared" si="750"/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class="sub-title"&gt;First&lt;/p&gt;&lt;div class="item-content"&gt;&lt;div class="item-label"&gt;Passenger Services&lt;/div&gt;&lt;div class="content-row clearfix"&gt;&lt;span class="item-icon icon-s icon-inline ico-shop"&gt;&lt;/span&gt;&lt;p class="info"&gt;B2 , WEK B2-1 (Near Arrival Concourse, Exit A)&lt;/p&gt;&lt;/div&gt;&lt;div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clearfix"&gt;&lt;p&gt;Accept Cash Coupon: N&lt;/p&gt;&lt;p&gt;Foreign currency exchange services&lt;/p&gt;&lt;/div&gt;&lt;/div&gt;&lt;/div&gt;&lt;/div&gt;&lt;/div&gt;</v>
      </c>
      <c r="K212" t="str">
        <f t="shared" si="689"/>
        <v/>
      </c>
      <c r="L212" t="str">
        <f t="shared" si="689"/>
        <v/>
      </c>
      <c r="M212" t="str">
        <f t="shared" si="689"/>
        <v/>
      </c>
      <c r="N212" t="str">
        <f t="shared" si="690"/>
        <v/>
      </c>
      <c r="O212" t="str">
        <f t="shared" ref="O212:P212" si="751">IF($G212="","",IF($B212="SHO",TRIM(CONCATENATE(E212,E213,E214,E215,E216,E217,E218,E219,E220,E221,E222,E223,E224,E225,E226)),""))</f>
        <v/>
      </c>
      <c r="P212" t="str">
        <f t="shared" si="751"/>
        <v/>
      </c>
      <c r="Q212" t="str">
        <f t="shared" si="692"/>
        <v/>
      </c>
      <c r="R212" t="str">
        <f t="shared" si="692"/>
        <v/>
      </c>
      <c r="S212" t="str">
        <f t="shared" si="692"/>
        <v/>
      </c>
      <c r="T212" t="str">
        <f t="shared" ref="T212:V212" si="752">IF($G212="","",IF($B212="PAS",TRIM(CONCATENATE(D212,D213,D214,D215,D216,D217,D218,D219,D220,D221,D222,D223,D224,D225,D226)),""))</f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 兌換店&lt;/p&gt;&lt;div class="item-content"&gt;&lt;div class="item-label"&gt;旅客服務&lt;/div&gt;&lt;div class="content-row clearfix"&gt;&lt;span class="item-icon icon-s icon-inline ico-shop"&gt;&lt;/span&gt;&lt;p class="info"&gt;B2 , WEK B2-1 (近抵港大堂 A 出口)&lt;/p&gt;&lt;/div&gt;&lt;div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clearfix"&gt;&lt;p&gt;接受現金券: 不接受&lt;/p&gt;&lt;p&gt;外幣找換服務&lt;/p&gt;&lt;/div&gt;&lt;/div&gt;&lt;/div&gt;&lt;/div&gt;&lt;/div&gt;</v>
      </c>
      <c r="U212" t="str">
        <f t="shared" si="752"/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 兑换店&lt;/p&gt;&lt;div class="item-content"&gt;&lt;div class="item-label"&gt;旅客服务&lt;/div&gt;&lt;div class="content-row clearfix"&gt;&lt;span class="item-icon icon-s icon-inline ico-shop"&gt;&lt;/span&gt;&lt;p class="info"&gt;B2 , WEK B2-1 (近抵港大堂 A 出口)&lt;/p&gt;&lt;/div&gt;&lt;div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clearfix"&gt;&lt;p&gt;接受现金券: 不接受&lt;/p&gt;&lt;p&gt;外币找换服务&lt;/p&gt;&lt;/div&gt;&lt;/div&gt;&lt;/div&gt;&lt;/div&gt;&lt;/div&gt;</v>
      </c>
      <c r="V212" t="str">
        <f t="shared" si="752"/>
        <v>&lt;div class="grid-detail-list"&gt;&lt;div class="item-container styled-text-wrapper"&gt;&lt;div class="image-container"&gt;&lt;img class="item-image" src="/res/media/app/shop/first-exchange.jpg" alt=""&gt;&lt;/div&gt;&lt;div class="item-content-container"&gt;&lt;p class="sub-title"&gt;First&lt;/p&gt;&lt;div class="item-content"&gt;&lt;div class="item-label"&gt;Passenger Services&lt;/div&gt;&lt;div class="content-row clearfix"&gt;&lt;span class="item-icon icon-s icon-inline ico-shop"&gt;&lt;/span&gt;&lt;p class="info"&gt;B2 , WEK B2-1 (Near Arrival Concourse, Exit A)&lt;/p&gt;&lt;/div&gt;&lt;div class="content-row clearfix"&gt;&lt;span class="item-icon icon-s icon-inline ico-opening-hour"&gt;&lt;/span&gt;&lt;p class="info"&gt;07:00-23:00 &lt;/p&gt;&lt;/div&gt;&lt;div class="content-row clearfix"&gt;&lt;span class="item-icon icon-s icon-inline ico-tel-no"&gt;&lt;/span&gt;&lt;p class="info"&gt;2671-6010 &lt;/p&gt;&lt;/div&gt;&lt;div class="content-row clearfix"&gt;&lt;p&gt;Accept Cash Coupon: N&lt;/p&gt;&lt;p&gt;Foreign currency exchange services&lt;/p&gt;&lt;/div&gt;&lt;/div&gt;&lt;/div&gt;&lt;/div&gt;&lt;/div&gt;</v>
      </c>
    </row>
    <row r="213" spans="1:22" hidden="1" x14ac:dyDescent="0.25">
      <c r="A213">
        <f t="shared" si="685"/>
        <v>15</v>
      </c>
      <c r="B213" t="str">
        <f>VLOOKUP(A213,Sheet1!A:Z,2,FALSE)</f>
        <v>PAS</v>
      </c>
      <c r="C213" t="s">
        <v>419</v>
      </c>
      <c r="D213" t="str">
        <f>CONCATENATE($C213,VLOOKUP($A213,Sheet1!$A:$AC,6,FALSE),""" alt=""""&gt;")</f>
        <v>&lt;div class="image-container"&gt;&lt;img class="item-image" src="/res/media/app/shop/first-exchange.jpg" alt=""&gt;</v>
      </c>
      <c r="E213" t="str">
        <f>CONCATENATE($C213,VLOOKUP($A213,Sheet1!$A:$AC,6,FALSE),""" alt=""""&gt;")</f>
        <v>&lt;div class="image-container"&gt;&lt;img class="item-image" src="/res/media/app/shop/first-exchange.jpg" alt=""&gt;</v>
      </c>
      <c r="F213" t="str">
        <f>CONCATENATE($C213,VLOOKUP($A213,Sheet1!$A:$AC,6,FALSE),""" alt=""""&gt;")</f>
        <v>&lt;div class="image-container"&gt;&lt;img class="item-image" src="/res/media/app/shop/first-exchange.jpg" alt=""&gt;</v>
      </c>
      <c r="G213" t="str">
        <f t="shared" si="686"/>
        <v/>
      </c>
      <c r="H213" t="str">
        <f t="shared" si="687"/>
        <v/>
      </c>
      <c r="I213" t="str">
        <f t="shared" ref="I213:J213" si="753">IF($G213="","",TRIM(CONCATENATE(E213,E214,E215,E216,E217,E218,E219,E220,E221,E222,E223,E224,E225,E226,E227)))</f>
        <v/>
      </c>
      <c r="J213" t="str">
        <f t="shared" si="753"/>
        <v/>
      </c>
      <c r="K213" t="str">
        <f t="shared" si="689"/>
        <v/>
      </c>
      <c r="L213" t="str">
        <f t="shared" si="689"/>
        <v/>
      </c>
      <c r="M213" t="str">
        <f t="shared" si="689"/>
        <v/>
      </c>
      <c r="N213" t="str">
        <f t="shared" si="690"/>
        <v/>
      </c>
      <c r="O213" t="str">
        <f t="shared" ref="O213:P213" si="754">IF($G213="","",IF($B213="SHO",TRIM(CONCATENATE(E213,E214,E215,E216,E217,E218,E219,E220,E221,E222,E223,E224,E225,E226,E227)),""))</f>
        <v/>
      </c>
      <c r="P213" t="str">
        <f t="shared" si="754"/>
        <v/>
      </c>
      <c r="Q213" t="str">
        <f t="shared" si="692"/>
        <v/>
      </c>
      <c r="R213" t="str">
        <f t="shared" si="692"/>
        <v/>
      </c>
      <c r="S213" t="str">
        <f t="shared" si="692"/>
        <v/>
      </c>
      <c r="T213" t="str">
        <f t="shared" ref="T213:V213" si="755">IF($G213="","",IF($B213="PAS",TRIM(CONCATENATE(D213,D214,D215,D216,D217,D218,D219,D220,D221,D222,D223,D224,D225,D226,D227)),""))</f>
        <v/>
      </c>
      <c r="U213" t="str">
        <f t="shared" si="755"/>
        <v/>
      </c>
      <c r="V213" t="str">
        <f t="shared" si="755"/>
        <v/>
      </c>
    </row>
    <row r="214" spans="1:22" hidden="1" x14ac:dyDescent="0.25">
      <c r="A214">
        <f t="shared" si="685"/>
        <v>15</v>
      </c>
      <c r="B214" t="str">
        <f>VLOOKUP(A214,Sheet1!A:Z,2,FALSE)</f>
        <v>PAS</v>
      </c>
      <c r="C214" t="s">
        <v>490</v>
      </c>
      <c r="D214" t="str">
        <f t="shared" ref="D214:F214" si="756">$C214</f>
        <v>&lt;/div&gt;&lt;div class="item-content-container"&gt;</v>
      </c>
      <c r="E214" t="str">
        <f t="shared" si="756"/>
        <v>&lt;/div&gt;&lt;div class="item-content-container"&gt;</v>
      </c>
      <c r="F214" t="str">
        <f t="shared" si="756"/>
        <v>&lt;/div&gt;&lt;div class="item-content-container"&gt;</v>
      </c>
      <c r="G214" t="str">
        <f t="shared" si="686"/>
        <v/>
      </c>
      <c r="H214" t="str">
        <f t="shared" si="687"/>
        <v/>
      </c>
      <c r="I214" t="str">
        <f t="shared" ref="I214:J214" si="757">IF($G214="","",TRIM(CONCATENATE(E214,E215,E216,E217,E218,E219,E220,E221,E222,E223,E224,E225,E226,E227,E228)))</f>
        <v/>
      </c>
      <c r="J214" t="str">
        <f t="shared" si="757"/>
        <v/>
      </c>
      <c r="K214" t="str">
        <f t="shared" si="689"/>
        <v/>
      </c>
      <c r="L214" t="str">
        <f t="shared" si="689"/>
        <v/>
      </c>
      <c r="M214" t="str">
        <f t="shared" si="689"/>
        <v/>
      </c>
      <c r="N214" t="str">
        <f t="shared" si="690"/>
        <v/>
      </c>
      <c r="O214" t="str">
        <f t="shared" ref="O214:P214" si="758">IF($G214="","",IF($B214="SHO",TRIM(CONCATENATE(E214,E215,E216,E217,E218,E219,E220,E221,E222,E223,E224,E225,E226,E227,E228)),""))</f>
        <v/>
      </c>
      <c r="P214" t="str">
        <f t="shared" si="758"/>
        <v/>
      </c>
      <c r="Q214" t="str">
        <f t="shared" si="692"/>
        <v/>
      </c>
      <c r="R214" t="str">
        <f t="shared" si="692"/>
        <v/>
      </c>
      <c r="S214" t="str">
        <f t="shared" si="692"/>
        <v/>
      </c>
      <c r="T214" t="str">
        <f t="shared" ref="T214:V214" si="759">IF($G214="","",IF($B214="PAS",TRIM(CONCATENATE(D214,D215,D216,D217,D218,D219,D220,D221,D222,D223,D224,D225,D226,D227,D228)),""))</f>
        <v/>
      </c>
      <c r="U214" t="str">
        <f t="shared" si="759"/>
        <v/>
      </c>
      <c r="V214" t="str">
        <f t="shared" si="759"/>
        <v/>
      </c>
    </row>
    <row r="215" spans="1:22" hidden="1" x14ac:dyDescent="0.25">
      <c r="A215">
        <f t="shared" si="685"/>
        <v>15</v>
      </c>
      <c r="B215" t="str">
        <f>VLOOKUP(A215,Sheet1!A:Z,2,FALSE)</f>
        <v>PAS</v>
      </c>
      <c r="C215" t="s">
        <v>413</v>
      </c>
      <c r="D215" t="str">
        <f>CONCATENATE($C215,VLOOKUP($A215,Sheet1!$A:$AC,15,FALSE))</f>
        <v>&lt;p class="sub-title"&gt;First 兌換店</v>
      </c>
      <c r="E215" t="str">
        <f>CONCATENATE($C215,VLOOKUP($A215,Sheet1!$A:$AC,16,FALSE))</f>
        <v>&lt;p class="sub-title"&gt;First 兑换店</v>
      </c>
      <c r="F215" t="str">
        <f>CONCATENATE($C215,VLOOKUP($A215,Sheet1!$A:$AC,14,FALSE))</f>
        <v>&lt;p class="sub-title"&gt;First</v>
      </c>
      <c r="G215" t="str">
        <f t="shared" si="686"/>
        <v/>
      </c>
      <c r="H215" t="str">
        <f t="shared" si="687"/>
        <v/>
      </c>
      <c r="I215" t="str">
        <f t="shared" ref="I215:J215" si="760">IF($G215="","",TRIM(CONCATENATE(E215,E216,E217,E218,E219,E220,E221,E222,E223,E224,E225,E226,E227,E228,E229)))</f>
        <v/>
      </c>
      <c r="J215" t="str">
        <f t="shared" si="760"/>
        <v/>
      </c>
      <c r="K215" t="str">
        <f t="shared" si="689"/>
        <v/>
      </c>
      <c r="L215" t="str">
        <f t="shared" si="689"/>
        <v/>
      </c>
      <c r="M215" t="str">
        <f t="shared" si="689"/>
        <v/>
      </c>
      <c r="N215" t="str">
        <f t="shared" si="690"/>
        <v/>
      </c>
      <c r="O215" t="str">
        <f t="shared" ref="O215:P215" si="761">IF($G215="","",IF($B215="SHO",TRIM(CONCATENATE(E215,E216,E217,E218,E219,E220,E221,E222,E223,E224,E225,E226,E227,E228,E229)),""))</f>
        <v/>
      </c>
      <c r="P215" t="str">
        <f t="shared" si="761"/>
        <v/>
      </c>
      <c r="Q215" t="str">
        <f t="shared" si="692"/>
        <v/>
      </c>
      <c r="R215" t="str">
        <f t="shared" si="692"/>
        <v/>
      </c>
      <c r="S215" t="str">
        <f t="shared" si="692"/>
        <v/>
      </c>
      <c r="T215" t="str">
        <f t="shared" ref="T215:V215" si="762">IF($G215="","",IF($B215="PAS",TRIM(CONCATENATE(D215,D216,D217,D218,D219,D220,D221,D222,D223,D224,D225,D226,D227,D228,D229)),""))</f>
        <v/>
      </c>
      <c r="U215" t="str">
        <f t="shared" si="762"/>
        <v/>
      </c>
      <c r="V215" t="str">
        <f t="shared" si="762"/>
        <v/>
      </c>
    </row>
    <row r="216" spans="1:22" hidden="1" x14ac:dyDescent="0.25">
      <c r="A216">
        <f t="shared" si="685"/>
        <v>15</v>
      </c>
      <c r="B216" t="str">
        <f>VLOOKUP(A216,Sheet1!A:Z,2,FALSE)</f>
        <v>PAS</v>
      </c>
      <c r="C216" t="s">
        <v>491</v>
      </c>
      <c r="D216" t="str">
        <f t="shared" ref="D216:F216" si="763">$C216</f>
        <v>&lt;/p&gt;&lt;div class="item-content"&gt;</v>
      </c>
      <c r="E216" t="str">
        <f t="shared" si="763"/>
        <v>&lt;/p&gt;&lt;div class="item-content"&gt;</v>
      </c>
      <c r="F216" t="str">
        <f t="shared" si="763"/>
        <v>&lt;/p&gt;&lt;div class="item-content"&gt;</v>
      </c>
      <c r="G216" t="str">
        <f t="shared" si="686"/>
        <v/>
      </c>
      <c r="H216" t="str">
        <f t="shared" si="687"/>
        <v/>
      </c>
      <c r="I216" t="str">
        <f t="shared" ref="I216:J216" si="764">IF($G216="","",TRIM(CONCATENATE(E216,E217,E218,E219,E220,E221,E222,E223,E224,E225,E226,E227,E228,E229,E230)))</f>
        <v/>
      </c>
      <c r="J216" t="str">
        <f t="shared" si="764"/>
        <v/>
      </c>
      <c r="K216" t="str">
        <f t="shared" si="689"/>
        <v/>
      </c>
      <c r="L216" t="str">
        <f t="shared" si="689"/>
        <v/>
      </c>
      <c r="M216" t="str">
        <f t="shared" si="689"/>
        <v/>
      </c>
      <c r="N216" t="str">
        <f t="shared" si="690"/>
        <v/>
      </c>
      <c r="O216" t="str">
        <f t="shared" ref="O216:P216" si="765">IF($G216="","",IF($B216="SHO",TRIM(CONCATENATE(E216,E217,E218,E219,E220,E221,E222,E223,E224,E225,E226,E227,E228,E229,E230)),""))</f>
        <v/>
      </c>
      <c r="P216" t="str">
        <f t="shared" si="765"/>
        <v/>
      </c>
      <c r="Q216" t="str">
        <f t="shared" si="692"/>
        <v/>
      </c>
      <c r="R216" t="str">
        <f t="shared" si="692"/>
        <v/>
      </c>
      <c r="S216" t="str">
        <f t="shared" si="692"/>
        <v/>
      </c>
      <c r="T216" t="str">
        <f t="shared" ref="T216:V216" si="766">IF($G216="","",IF($B216="PAS",TRIM(CONCATENATE(D216,D217,D218,D219,D220,D221,D222,D223,D224,D225,D226,D227,D228,D229,D230)),""))</f>
        <v/>
      </c>
      <c r="U216" t="str">
        <f t="shared" si="766"/>
        <v/>
      </c>
      <c r="V216" t="str">
        <f t="shared" si="766"/>
        <v/>
      </c>
    </row>
    <row r="217" spans="1:22" hidden="1" x14ac:dyDescent="0.25">
      <c r="A217">
        <f t="shared" si="685"/>
        <v>15</v>
      </c>
      <c r="B217" t="str">
        <f>VLOOKUP(A217,Sheet1!A:Z,2,FALSE)</f>
        <v>PAS</v>
      </c>
      <c r="C217" t="s">
        <v>414</v>
      </c>
      <c r="D217" t="str">
        <f>CONCATENATE($C217,VLOOKUP($A217,Sheet1!$A:$AC,4,FALSE))</f>
        <v>&lt;div class="item-label"&gt;旅客服務</v>
      </c>
      <c r="E217" t="str">
        <f>CONCATENATE($C217,VLOOKUP($A217,Sheet1!$A:$AC,5,FALSE))</f>
        <v>&lt;div class="item-label"&gt;旅客服务</v>
      </c>
      <c r="F217" t="str">
        <f>CONCATENATE($C217,VLOOKUP($A217,Sheet1!$A:$AC,3,FALSE))</f>
        <v>&lt;div class="item-label"&gt;Passenger Services</v>
      </c>
      <c r="G217" t="str">
        <f t="shared" si="686"/>
        <v/>
      </c>
      <c r="H217" t="str">
        <f t="shared" si="687"/>
        <v/>
      </c>
      <c r="I217" t="str">
        <f t="shared" ref="I217:J217" si="767">IF($G217="","",TRIM(CONCATENATE(E217,E218,E219,E220,E221,E222,E223,E224,E225,E226,E227,E228,E229,E230,E231)))</f>
        <v/>
      </c>
      <c r="J217" t="str">
        <f t="shared" si="767"/>
        <v/>
      </c>
      <c r="K217" t="str">
        <f t="shared" si="689"/>
        <v/>
      </c>
      <c r="L217" t="str">
        <f t="shared" si="689"/>
        <v/>
      </c>
      <c r="M217" t="str">
        <f t="shared" si="689"/>
        <v/>
      </c>
      <c r="N217" t="str">
        <f t="shared" si="690"/>
        <v/>
      </c>
      <c r="O217" t="str">
        <f t="shared" ref="O217:P217" si="768">IF($G217="","",IF($B217="SHO",TRIM(CONCATENATE(E217,E218,E219,E220,E221,E222,E223,E224,E225,E226,E227,E228,E229,E230,E231)),""))</f>
        <v/>
      </c>
      <c r="P217" t="str">
        <f t="shared" si="768"/>
        <v/>
      </c>
      <c r="Q217" t="str">
        <f t="shared" si="692"/>
        <v/>
      </c>
      <c r="R217" t="str">
        <f t="shared" si="692"/>
        <v/>
      </c>
      <c r="S217" t="str">
        <f t="shared" si="692"/>
        <v/>
      </c>
      <c r="T217" t="str">
        <f t="shared" ref="T217:V217" si="769">IF($G217="","",IF($B217="PAS",TRIM(CONCATENATE(D217,D218,D219,D220,D221,D222,D223,D224,D225,D226,D227,D228,D229,D230,D231)),""))</f>
        <v/>
      </c>
      <c r="U217" t="str">
        <f t="shared" si="769"/>
        <v/>
      </c>
      <c r="V217" t="str">
        <f t="shared" si="769"/>
        <v/>
      </c>
    </row>
    <row r="218" spans="1:22" hidden="1" x14ac:dyDescent="0.25">
      <c r="A218">
        <f t="shared" si="685"/>
        <v>15</v>
      </c>
      <c r="B218" t="str">
        <f>VLOOKUP(A218,Sheet1!A:Z,2,FALSE)</f>
        <v>PAS</v>
      </c>
      <c r="C218" t="s">
        <v>492</v>
      </c>
      <c r="D218" t="str">
        <f t="shared" ref="D218:F218" si="770">$C218</f>
        <v>&lt;/div&gt;&lt;div class="content-row clearfix"&gt;&lt;span class="item-icon icon-s icon-inline ico-shop"&gt;&lt;/span&gt;</v>
      </c>
      <c r="E218" t="str">
        <f t="shared" si="770"/>
        <v>&lt;/div&gt;&lt;div class="content-row clearfix"&gt;&lt;span class="item-icon icon-s icon-inline ico-shop"&gt;&lt;/span&gt;</v>
      </c>
      <c r="F218" t="str">
        <f t="shared" si="770"/>
        <v>&lt;/div&gt;&lt;div class="content-row clearfix"&gt;&lt;span class="item-icon icon-s icon-inline ico-shop"&gt;&lt;/span&gt;</v>
      </c>
      <c r="G218" t="str">
        <f t="shared" si="686"/>
        <v/>
      </c>
      <c r="H218" t="str">
        <f t="shared" si="687"/>
        <v/>
      </c>
      <c r="I218" t="str">
        <f t="shared" ref="I218:J218" si="771">IF($G218="","",TRIM(CONCATENATE(E218,E219,E220,E221,E222,E223,E224,E225,E226,E227,E228,E229,E230,E231,E232)))</f>
        <v/>
      </c>
      <c r="J218" t="str">
        <f t="shared" si="771"/>
        <v/>
      </c>
      <c r="K218" t="str">
        <f t="shared" si="689"/>
        <v/>
      </c>
      <c r="L218" t="str">
        <f t="shared" si="689"/>
        <v/>
      </c>
      <c r="M218" t="str">
        <f t="shared" si="689"/>
        <v/>
      </c>
      <c r="N218" t="str">
        <f t="shared" si="690"/>
        <v/>
      </c>
      <c r="O218" t="str">
        <f t="shared" ref="O218:P218" si="772">IF($G218="","",IF($B218="SHO",TRIM(CONCATENATE(E218,E219,E220,E221,E222,E223,E224,E225,E226,E227,E228,E229,E230,E231,E232)),""))</f>
        <v/>
      </c>
      <c r="P218" t="str">
        <f t="shared" si="772"/>
        <v/>
      </c>
      <c r="Q218" t="str">
        <f t="shared" si="692"/>
        <v/>
      </c>
      <c r="R218" t="str">
        <f t="shared" si="692"/>
        <v/>
      </c>
      <c r="S218" t="str">
        <f t="shared" si="692"/>
        <v/>
      </c>
      <c r="T218" t="str">
        <f t="shared" ref="T218:V218" si="773">IF($G218="","",IF($B218="PAS",TRIM(CONCATENATE(D218,D219,D220,D221,D222,D223,D224,D225,D226,D227,D228,D229,D230,D231,D232)),""))</f>
        <v/>
      </c>
      <c r="U218" t="str">
        <f t="shared" si="773"/>
        <v/>
      </c>
      <c r="V218" t="str">
        <f t="shared" si="773"/>
        <v/>
      </c>
    </row>
    <row r="219" spans="1:22" hidden="1" x14ac:dyDescent="0.25">
      <c r="A219">
        <f t="shared" si="685"/>
        <v>15</v>
      </c>
      <c r="B219" t="str">
        <f>VLOOKUP(A219,Sheet1!A:Z,2,FALSE)</f>
        <v>PAS</v>
      </c>
      <c r="C219" t="s">
        <v>415</v>
      </c>
      <c r="D219" t="str">
        <f>CONCATENATE($C219,VLOOKUP($A219,Sheet1!$A:$AC,11,FALSE))</f>
        <v>&lt;p class="info"&gt;B2 , WEK B2-1 (近抵港大堂 A 出口)</v>
      </c>
      <c r="E219" t="str">
        <f>CONCATENATE($C219,VLOOKUP($A219,Sheet1!$A:$AC,12,FALSE))</f>
        <v>&lt;p class="info"&gt;B2 , WEK B2-1 (近抵港大堂 A 出口)</v>
      </c>
      <c r="F219" t="str">
        <f>CONCATENATE($C219,VLOOKUP($A219,Sheet1!$A:$AC,10,FALSE))</f>
        <v>&lt;p class="info"&gt;B2 , WEK B2-1 (Near Arrival Concourse, Exit A)</v>
      </c>
      <c r="G219" t="str">
        <f t="shared" si="686"/>
        <v/>
      </c>
      <c r="H219" t="str">
        <f t="shared" si="687"/>
        <v/>
      </c>
      <c r="I219" t="str">
        <f t="shared" ref="I219:J219" si="774">IF($G219="","",TRIM(CONCATENATE(E219,E220,E221,E222,E223,E224,E225,E226,E227,E228,E229,E230,E231,E232,E233)))</f>
        <v/>
      </c>
      <c r="J219" t="str">
        <f t="shared" si="774"/>
        <v/>
      </c>
      <c r="K219" t="str">
        <f t="shared" si="689"/>
        <v/>
      </c>
      <c r="L219" t="str">
        <f t="shared" si="689"/>
        <v/>
      </c>
      <c r="M219" t="str">
        <f t="shared" si="689"/>
        <v/>
      </c>
      <c r="N219" t="str">
        <f t="shared" si="690"/>
        <v/>
      </c>
      <c r="O219" t="str">
        <f t="shared" ref="O219:P219" si="775">IF($G219="","",IF($B219="SHO",TRIM(CONCATENATE(E219,E220,E221,E222,E223,E224,E225,E226,E227,E228,E229,E230,E231,E232,E233)),""))</f>
        <v/>
      </c>
      <c r="P219" t="str">
        <f t="shared" si="775"/>
        <v/>
      </c>
      <c r="Q219" t="str">
        <f t="shared" si="692"/>
        <v/>
      </c>
      <c r="R219" t="str">
        <f t="shared" si="692"/>
        <v/>
      </c>
      <c r="S219" t="str">
        <f t="shared" si="692"/>
        <v/>
      </c>
      <c r="T219" t="str">
        <f t="shared" ref="T219:V219" si="776">IF($G219="","",IF($B219="PAS",TRIM(CONCATENATE(D219,D220,D221,D222,D223,D224,D225,D226,D227,D228,D229,D230,D231,D232,D233)),""))</f>
        <v/>
      </c>
      <c r="U219" t="str">
        <f t="shared" si="776"/>
        <v/>
      </c>
      <c r="V219" t="str">
        <f t="shared" si="776"/>
        <v/>
      </c>
    </row>
    <row r="220" spans="1:22" hidden="1" x14ac:dyDescent="0.25">
      <c r="A220">
        <f t="shared" si="685"/>
        <v>15</v>
      </c>
      <c r="B220" t="str">
        <f>VLOOKUP(A220,Sheet1!A:Z,2,FALSE)</f>
        <v>PAS</v>
      </c>
      <c r="C220" t="s">
        <v>493</v>
      </c>
      <c r="D220" t="str">
        <f t="shared" ref="D220:F220" si="777">$C220</f>
        <v>&lt;/p&gt;&lt;/div&gt;&lt;div class="content-row clearfix"&gt;&lt;span class="item-icon icon-s icon-inline ico-opening-hour"&gt;&lt;/span&gt;</v>
      </c>
      <c r="E220" t="str">
        <f t="shared" si="777"/>
        <v>&lt;/p&gt;&lt;/div&gt;&lt;div class="content-row clearfix"&gt;&lt;span class="item-icon icon-s icon-inline ico-opening-hour"&gt;&lt;/span&gt;</v>
      </c>
      <c r="F220" t="str">
        <f t="shared" si="777"/>
        <v>&lt;/p&gt;&lt;/div&gt;&lt;div class="content-row clearfix"&gt;&lt;span class="item-icon icon-s icon-inline ico-opening-hour"&gt;&lt;/span&gt;</v>
      </c>
      <c r="G220" t="str">
        <f t="shared" si="686"/>
        <v/>
      </c>
      <c r="H220" t="str">
        <f t="shared" si="687"/>
        <v/>
      </c>
      <c r="I220" t="str">
        <f t="shared" ref="I220:J220" si="778">IF($G220="","",TRIM(CONCATENATE(E220,E221,E222,E223,E224,E225,E226,E227,E228,E229,E230,E231,E232,E233,E234)))</f>
        <v/>
      </c>
      <c r="J220" t="str">
        <f t="shared" si="778"/>
        <v/>
      </c>
      <c r="K220" t="str">
        <f t="shared" si="689"/>
        <v/>
      </c>
      <c r="L220" t="str">
        <f t="shared" si="689"/>
        <v/>
      </c>
      <c r="M220" t="str">
        <f t="shared" si="689"/>
        <v/>
      </c>
      <c r="N220" t="str">
        <f t="shared" si="690"/>
        <v/>
      </c>
      <c r="O220" t="str">
        <f t="shared" ref="O220:P220" si="779">IF($G220="","",IF($B220="SHO",TRIM(CONCATENATE(E220,E221,E222,E223,E224,E225,E226,E227,E228,E229,E230,E231,E232,E233,E234)),""))</f>
        <v/>
      </c>
      <c r="P220" t="str">
        <f t="shared" si="779"/>
        <v/>
      </c>
      <c r="Q220" t="str">
        <f t="shared" si="692"/>
        <v/>
      </c>
      <c r="R220" t="str">
        <f t="shared" si="692"/>
        <v/>
      </c>
      <c r="S220" t="str">
        <f t="shared" si="692"/>
        <v/>
      </c>
      <c r="T220" t="str">
        <f t="shared" ref="T220:V220" si="780">IF($G220="","",IF($B220="PAS",TRIM(CONCATENATE(D220,D221,D222,D223,D224,D225,D226,D227,D228,D229,D230,D231,D232,D233,D234)),""))</f>
        <v/>
      </c>
      <c r="U220" t="str">
        <f t="shared" si="780"/>
        <v/>
      </c>
      <c r="V220" t="str">
        <f t="shared" si="780"/>
        <v/>
      </c>
    </row>
    <row r="221" spans="1:22" hidden="1" x14ac:dyDescent="0.25">
      <c r="A221">
        <f t="shared" si="685"/>
        <v>15</v>
      </c>
      <c r="B221" t="str">
        <f>VLOOKUP(A221,Sheet1!A:Z,2,FALSE)</f>
        <v>PAS</v>
      </c>
      <c r="C221" t="s">
        <v>415</v>
      </c>
      <c r="D221" s="2" t="str">
        <f>CONCATENATE($C221,IFERROR(SUBSTITUTE(VLOOKUP($A221,Sheet1!$A:$AC,22,FALSE),CHAR(10),"&lt;br&gt;"),VLOOKUP($A221,Sheet1!$A:$AC,22,FALSE)))</f>
        <v>&lt;p class="info"&gt;07:00-23:00 </v>
      </c>
      <c r="E221" s="2" t="str">
        <f>CONCATENATE($C221,IFERROR(SUBSTITUTE(VLOOKUP($A221,Sheet1!$A:$AC,23,FALSE),CHAR(10),"&lt;br&gt;"),VLOOKUP($A221,Sheet1!$A:$AC,23,FALSE)))</f>
        <v>&lt;p class="info"&gt;07:00-23:00 </v>
      </c>
      <c r="F221" s="2" t="str">
        <f>CONCATENATE($C221,IFERROR(SUBSTITUTE(VLOOKUP($A221,Sheet1!$A:$AC,21,FALSE),CHAR(10),"&lt;br&gt;"),VLOOKUP($A221,Sheet1!$A:$AC,21,FALSE)))</f>
        <v>&lt;p class="info"&gt;07:00-23:00 </v>
      </c>
      <c r="G221" t="str">
        <f t="shared" si="686"/>
        <v/>
      </c>
      <c r="H221" t="str">
        <f t="shared" si="687"/>
        <v/>
      </c>
      <c r="I221" t="str">
        <f t="shared" ref="I221:J221" si="781">IF($G221="","",TRIM(CONCATENATE(E221,E222,E223,E224,E225,E226,E227,E228,E229,E230,E231,E232,E233,E234,E235)))</f>
        <v/>
      </c>
      <c r="J221" t="str">
        <f t="shared" si="781"/>
        <v/>
      </c>
      <c r="K221" t="str">
        <f t="shared" si="689"/>
        <v/>
      </c>
      <c r="L221" t="str">
        <f t="shared" si="689"/>
        <v/>
      </c>
      <c r="M221" t="str">
        <f t="shared" si="689"/>
        <v/>
      </c>
      <c r="N221" t="str">
        <f t="shared" si="690"/>
        <v/>
      </c>
      <c r="O221" t="str">
        <f t="shared" ref="O221:P221" si="782">IF($G221="","",IF($B221="SHO",TRIM(CONCATENATE(E221,E222,E223,E224,E225,E226,E227,E228,E229,E230,E231,E232,E233,E234,E235)),""))</f>
        <v/>
      </c>
      <c r="P221" t="str">
        <f t="shared" si="782"/>
        <v/>
      </c>
      <c r="Q221" t="str">
        <f t="shared" si="692"/>
        <v/>
      </c>
      <c r="R221" t="str">
        <f t="shared" si="692"/>
        <v/>
      </c>
      <c r="S221" t="str">
        <f t="shared" si="692"/>
        <v/>
      </c>
      <c r="T221" t="str">
        <f t="shared" ref="T221:V221" si="783">IF($G221="","",IF($B221="PAS",TRIM(CONCATENATE(D221,D222,D223,D224,D225,D226,D227,D228,D229,D230,D231,D232,D233,D234,D235)),""))</f>
        <v/>
      </c>
      <c r="U221" t="str">
        <f t="shared" si="783"/>
        <v/>
      </c>
      <c r="V221" t="str">
        <f t="shared" si="783"/>
        <v/>
      </c>
    </row>
    <row r="222" spans="1:22" hidden="1" x14ac:dyDescent="0.25">
      <c r="A222">
        <f t="shared" si="685"/>
        <v>15</v>
      </c>
      <c r="B222" t="str">
        <f>VLOOKUP(A222,Sheet1!A:Z,2,FALSE)</f>
        <v>PAS</v>
      </c>
      <c r="C222" t="s">
        <v>495</v>
      </c>
      <c r="D222" t="str">
        <f t="shared" ref="D222:F222" si="784">$C222</f>
        <v>&lt;/p&gt;&lt;/div&gt;&lt;div class="content-row clearfix"&gt;&lt;span class="item-icon icon-s icon-inline ico-tel-no"&gt;&lt;/span&gt;</v>
      </c>
      <c r="E222" t="str">
        <f t="shared" si="784"/>
        <v>&lt;/p&gt;&lt;/div&gt;&lt;div class="content-row clearfix"&gt;&lt;span class="item-icon icon-s icon-inline ico-tel-no"&gt;&lt;/span&gt;</v>
      </c>
      <c r="F222" t="str">
        <f t="shared" si="784"/>
        <v>&lt;/p&gt;&lt;/div&gt;&lt;div class="content-row clearfix"&gt;&lt;span class="item-icon icon-s icon-inline ico-tel-no"&gt;&lt;/span&gt;</v>
      </c>
      <c r="G222" t="str">
        <f t="shared" si="686"/>
        <v/>
      </c>
      <c r="H222" t="str">
        <f t="shared" si="687"/>
        <v/>
      </c>
      <c r="I222" t="str">
        <f t="shared" ref="I222:J222" si="785">IF($G222="","",TRIM(CONCATENATE(E222,E223,E224,E225,E226,E227,E228,E229,E230,E231,E232,E233,E234,E235,E236)))</f>
        <v/>
      </c>
      <c r="J222" t="str">
        <f t="shared" si="785"/>
        <v/>
      </c>
      <c r="K222" t="str">
        <f t="shared" si="689"/>
        <v/>
      </c>
      <c r="L222" t="str">
        <f t="shared" si="689"/>
        <v/>
      </c>
      <c r="M222" t="str">
        <f t="shared" si="689"/>
        <v/>
      </c>
      <c r="N222" t="str">
        <f t="shared" si="690"/>
        <v/>
      </c>
      <c r="O222" t="str">
        <f t="shared" ref="O222:P222" si="786">IF($G222="","",IF($B222="SHO",TRIM(CONCATENATE(E222,E223,E224,E225,E226,E227,E228,E229,E230,E231,E232,E233,E234,E235,E236)),""))</f>
        <v/>
      </c>
      <c r="P222" t="str">
        <f t="shared" si="786"/>
        <v/>
      </c>
      <c r="Q222" t="str">
        <f t="shared" si="692"/>
        <v/>
      </c>
      <c r="R222" t="str">
        <f t="shared" si="692"/>
        <v/>
      </c>
      <c r="S222" t="str">
        <f t="shared" si="692"/>
        <v/>
      </c>
      <c r="T222" t="str">
        <f t="shared" ref="T222:V222" si="787">IF($G222="","",IF($B222="PAS",TRIM(CONCATENATE(D222,D223,D224,D225,D226,D227,D228,D229,D230,D231,D232,D233,D234,D235,D236)),""))</f>
        <v/>
      </c>
      <c r="U222" t="str">
        <f t="shared" si="787"/>
        <v/>
      </c>
      <c r="V222" t="str">
        <f t="shared" si="787"/>
        <v/>
      </c>
    </row>
    <row r="223" spans="1:22" hidden="1" x14ac:dyDescent="0.25">
      <c r="A223">
        <f t="shared" si="685"/>
        <v>15</v>
      </c>
      <c r="B223" t="str">
        <f>VLOOKUP(A223,Sheet1!A:Z,2,FALSE)</f>
        <v>PAS</v>
      </c>
      <c r="C223" t="s">
        <v>415</v>
      </c>
      <c r="D223" t="str">
        <f>CONCATENATE($C223,VLOOKUP($A223,Sheet1!$A:$ACZ,17,FALSE))</f>
        <v>&lt;p class="info"&gt;2671-6010 </v>
      </c>
      <c r="E223" t="str">
        <f>CONCATENATE($C223,VLOOKUP($A223,Sheet1!$A:$AC,17,FALSE))</f>
        <v>&lt;p class="info"&gt;2671-6010 </v>
      </c>
      <c r="F223" t="str">
        <f>CONCATENATE($C223,VLOOKUP($A223,Sheet1!$A:$AC,17,FALSE))</f>
        <v>&lt;p class="info"&gt;2671-6010 </v>
      </c>
      <c r="G223" t="str">
        <f t="shared" si="686"/>
        <v/>
      </c>
      <c r="H223" t="str">
        <f t="shared" si="687"/>
        <v/>
      </c>
      <c r="I223" t="str">
        <f t="shared" ref="I223:J223" si="788">IF($G223="","",TRIM(CONCATENATE(E223,E224,E225,E226,E227,E228,E229,E230,E231,E232,E233,E234,E235,E236,E237)))</f>
        <v/>
      </c>
      <c r="J223" t="str">
        <f t="shared" si="788"/>
        <v/>
      </c>
      <c r="K223" t="str">
        <f t="shared" si="689"/>
        <v/>
      </c>
      <c r="L223" t="str">
        <f t="shared" si="689"/>
        <v/>
      </c>
      <c r="M223" t="str">
        <f t="shared" si="689"/>
        <v/>
      </c>
      <c r="N223" t="str">
        <f t="shared" si="690"/>
        <v/>
      </c>
      <c r="O223" t="str">
        <f t="shared" ref="O223:P223" si="789">IF($G223="","",IF($B223="SHO",TRIM(CONCATENATE(E223,E224,E225,E226,E227,E228,E229,E230,E231,E232,E233,E234,E235,E236,E237)),""))</f>
        <v/>
      </c>
      <c r="P223" t="str">
        <f t="shared" si="789"/>
        <v/>
      </c>
      <c r="Q223" t="str">
        <f t="shared" si="692"/>
        <v/>
      </c>
      <c r="R223" t="str">
        <f t="shared" si="692"/>
        <v/>
      </c>
      <c r="S223" t="str">
        <f t="shared" si="692"/>
        <v/>
      </c>
      <c r="T223" t="str">
        <f t="shared" ref="T223:V223" si="790">IF($G223="","",IF($B223="PAS",TRIM(CONCATENATE(D223,D224,D225,D226,D227,D228,D229,D230,D231,D232,D233,D234,D235,D236,D237)),""))</f>
        <v/>
      </c>
      <c r="U223" t="str">
        <f t="shared" si="790"/>
        <v/>
      </c>
      <c r="V223" t="str">
        <f t="shared" si="790"/>
        <v/>
      </c>
    </row>
    <row r="224" spans="1:22" hidden="1" x14ac:dyDescent="0.25">
      <c r="A224">
        <f t="shared" si="685"/>
        <v>15</v>
      </c>
      <c r="B224" t="str">
        <f>VLOOKUP(A224,Sheet1!A:Z,2,FALSE)</f>
        <v>PAS</v>
      </c>
      <c r="C224" t="s">
        <v>494</v>
      </c>
      <c r="D224" t="str">
        <f t="shared" ref="D224:F224" si="791">$C224</f>
        <v>&lt;/p&gt;&lt;/div&gt;&lt;div class="content-row clearfix"&gt;</v>
      </c>
      <c r="E224" t="str">
        <f t="shared" si="791"/>
        <v>&lt;/p&gt;&lt;/div&gt;&lt;div class="content-row clearfix"&gt;</v>
      </c>
      <c r="F224" t="str">
        <f t="shared" si="791"/>
        <v>&lt;/p&gt;&lt;/div&gt;&lt;div class="content-row clearfix"&gt;</v>
      </c>
      <c r="G224" t="str">
        <f t="shared" si="686"/>
        <v/>
      </c>
      <c r="H224" t="str">
        <f t="shared" si="687"/>
        <v/>
      </c>
      <c r="I224" t="str">
        <f t="shared" ref="I224:J224" si="792">IF($G224="","",TRIM(CONCATENATE(E224,E225,E226,E227,E228,E229,E230,E231,E232,E233,E234,E235,E236,E237,E238)))</f>
        <v/>
      </c>
      <c r="J224" t="str">
        <f t="shared" si="792"/>
        <v/>
      </c>
      <c r="K224" t="str">
        <f t="shared" si="689"/>
        <v/>
      </c>
      <c r="L224" t="str">
        <f t="shared" si="689"/>
        <v/>
      </c>
      <c r="M224" t="str">
        <f t="shared" si="689"/>
        <v/>
      </c>
      <c r="N224" t="str">
        <f t="shared" si="690"/>
        <v/>
      </c>
      <c r="O224" t="str">
        <f t="shared" ref="O224:P224" si="793">IF($G224="","",IF($B224="SHO",TRIM(CONCATENATE(E224,E225,E226,E227,E228,E229,E230,E231,E232,E233,E234,E235,E236,E237,E238)),""))</f>
        <v/>
      </c>
      <c r="P224" t="str">
        <f t="shared" si="793"/>
        <v/>
      </c>
      <c r="Q224" t="str">
        <f t="shared" si="692"/>
        <v/>
      </c>
      <c r="R224" t="str">
        <f t="shared" si="692"/>
        <v/>
      </c>
      <c r="S224" t="str">
        <f t="shared" si="692"/>
        <v/>
      </c>
      <c r="T224" t="str">
        <f t="shared" ref="T224:V224" si="794">IF($G224="","",IF($B224="PAS",TRIM(CONCATENATE(D224,D225,D226,D227,D228,D229,D230,D231,D232,D233,D234,D235,D236,D237,D238)),""))</f>
        <v/>
      </c>
      <c r="U224" t="str">
        <f t="shared" si="794"/>
        <v/>
      </c>
      <c r="V224" t="str">
        <f t="shared" si="794"/>
        <v/>
      </c>
    </row>
    <row r="225" spans="1:22" hidden="1" x14ac:dyDescent="0.25">
      <c r="A225">
        <f t="shared" si="685"/>
        <v>15</v>
      </c>
      <c r="B225" t="str">
        <f>VLOOKUP(A225,Sheet1!A:Z,2,FALSE)</f>
        <v>PAS</v>
      </c>
      <c r="C225" t="s">
        <v>416</v>
      </c>
      <c r="D225" t="str">
        <f>CONCATENATE($C225,Sheet1!$AB$2,": ",VLOOKUP($A225,Sheet1!$A:$AC,28,FALSE),IF(VLOOKUP($A225,Sheet1!$A:$AC,25,FALSE)="","","&lt;/p&gt;&lt;p&gt;"),VLOOKUP($A225,Sheet1!$A:$AC,25,FALSE))</f>
        <v>&lt;p&gt;接受現金券: 不接受&lt;/p&gt;&lt;p&gt;外幣找換服務</v>
      </c>
      <c r="E225" t="str">
        <f>CONCATENATE($C225,Sheet1!$AC$2,": ",VLOOKUP($A225,Sheet1!$A:$AC,29,FALSE),IF(VLOOKUP($A225,Sheet1!$A:$AC,26,FALSE)="","","&lt;/p&gt;&lt;p&gt;"),VLOOKUP($A225,Sheet1!$A:$AC,26,FALSE))</f>
        <v>&lt;p&gt;接受现金券: 不接受&lt;/p&gt;&lt;p&gt;外币找换服务</v>
      </c>
      <c r="F225" t="str">
        <f>CONCATENATE($C225,Sheet1!$AA$2,": ",VLOOKUP($A225,Sheet1!$A:$AC,27,FALSE),IF(VLOOKUP($A225,Sheet1!$A:$AC,24,FALSE)="","","&lt;/p&gt;&lt;p&gt;"),VLOOKUP($A225,Sheet1!$A:$AC,24,FALSE))</f>
        <v>&lt;p&gt;Accept Cash Coupon: N&lt;/p&gt;&lt;p&gt;Foreign currency exchange services</v>
      </c>
      <c r="G225" t="str">
        <f t="shared" si="686"/>
        <v/>
      </c>
      <c r="H225" t="str">
        <f t="shared" si="687"/>
        <v/>
      </c>
      <c r="I225" t="str">
        <f t="shared" ref="I225:J225" si="795">IF($G225="","",TRIM(CONCATENATE(E225,E226,E227,E228,E229,E230,E231,E232,E233,E234,E235,E236,E237,E238,E239)))</f>
        <v/>
      </c>
      <c r="J225" t="str">
        <f t="shared" si="795"/>
        <v/>
      </c>
      <c r="K225" t="str">
        <f t="shared" si="689"/>
        <v/>
      </c>
      <c r="L225" t="str">
        <f t="shared" si="689"/>
        <v/>
      </c>
      <c r="M225" t="str">
        <f t="shared" si="689"/>
        <v/>
      </c>
      <c r="N225" t="str">
        <f t="shared" si="690"/>
        <v/>
      </c>
      <c r="O225" t="str">
        <f t="shared" ref="O225:P225" si="796">IF($G225="","",IF($B225="SHO",TRIM(CONCATENATE(E225,E226,E227,E228,E229,E230,E231,E232,E233,E234,E235,E236,E237,E238,E239)),""))</f>
        <v/>
      </c>
      <c r="P225" t="str">
        <f t="shared" si="796"/>
        <v/>
      </c>
      <c r="Q225" t="str">
        <f t="shared" si="692"/>
        <v/>
      </c>
      <c r="R225" t="str">
        <f t="shared" si="692"/>
        <v/>
      </c>
      <c r="S225" t="str">
        <f t="shared" si="692"/>
        <v/>
      </c>
      <c r="T225" t="str">
        <f t="shared" ref="T225:V225" si="797">IF($G225="","",IF($B225="PAS",TRIM(CONCATENATE(D225,D226,D227,D228,D229,D230,D231,D232,D233,D234,D235,D236,D237,D238,D239)),""))</f>
        <v/>
      </c>
      <c r="U225" t="str">
        <f t="shared" si="797"/>
        <v/>
      </c>
      <c r="V225" t="str">
        <f t="shared" si="797"/>
        <v/>
      </c>
    </row>
    <row r="226" spans="1:22" hidden="1" x14ac:dyDescent="0.25">
      <c r="A226">
        <f t="shared" si="685"/>
        <v>15</v>
      </c>
      <c r="B226" t="str">
        <f>VLOOKUP(A226,Sheet1!A:Z,2,FALSE)</f>
        <v>PAS</v>
      </c>
      <c r="C226" t="s">
        <v>496</v>
      </c>
      <c r="D226" t="str">
        <f t="shared" ref="D226:F227" si="798">$C226</f>
        <v>&lt;/p&gt;&lt;/div&gt;&lt;/div&gt;&lt;/div&gt;&lt;/div&gt;&lt;/div&gt;</v>
      </c>
      <c r="E226" t="str">
        <f t="shared" si="798"/>
        <v>&lt;/p&gt;&lt;/div&gt;&lt;/div&gt;&lt;/div&gt;&lt;/div&gt;&lt;/div&gt;</v>
      </c>
      <c r="F226" t="str">
        <f t="shared" si="798"/>
        <v>&lt;/p&gt;&lt;/div&gt;&lt;/div&gt;&lt;/div&gt;&lt;/div&gt;&lt;/div&gt;</v>
      </c>
      <c r="G226" t="str">
        <f t="shared" si="686"/>
        <v/>
      </c>
      <c r="H226" t="str">
        <f t="shared" si="687"/>
        <v/>
      </c>
      <c r="I226" t="str">
        <f t="shared" ref="I226:J226" si="799">IF($G226="","",TRIM(CONCATENATE(E226,E227,E228,E229,E230,E231,E232,E233,E234,E235,E236,E237,E238,E239,E240)))</f>
        <v/>
      </c>
      <c r="J226" t="str">
        <f t="shared" si="799"/>
        <v/>
      </c>
      <c r="K226" t="str">
        <f t="shared" si="689"/>
        <v/>
      </c>
      <c r="L226" t="str">
        <f t="shared" si="689"/>
        <v/>
      </c>
      <c r="M226" t="str">
        <f t="shared" si="689"/>
        <v/>
      </c>
      <c r="N226" t="str">
        <f t="shared" si="690"/>
        <v/>
      </c>
      <c r="O226" t="str">
        <f t="shared" ref="O226:P226" si="800">IF($G226="","",IF($B226="SHO",TRIM(CONCATENATE(E226,E227,E228,E229,E230,E231,E232,E233,E234,E235,E236,E237,E238,E239,E240)),""))</f>
        <v/>
      </c>
      <c r="P226" t="str">
        <f t="shared" si="800"/>
        <v/>
      </c>
      <c r="Q226" t="str">
        <f t="shared" si="692"/>
        <v/>
      </c>
      <c r="R226" t="str">
        <f t="shared" si="692"/>
        <v/>
      </c>
      <c r="S226" t="str">
        <f t="shared" si="692"/>
        <v/>
      </c>
      <c r="T226" t="str">
        <f t="shared" ref="T226:V226" si="801">IF($G226="","",IF($B226="PAS",TRIM(CONCATENATE(D226,D227,D228,D229,D230,D231,D232,D233,D234,D235,D236,D237,D238,D239,D240)),""))</f>
        <v/>
      </c>
      <c r="U226" t="str">
        <f t="shared" si="801"/>
        <v/>
      </c>
      <c r="V226" t="str">
        <f t="shared" si="801"/>
        <v/>
      </c>
    </row>
    <row r="227" spans="1:22" hidden="1" x14ac:dyDescent="0.25">
      <c r="A227">
        <f t="shared" si="685"/>
        <v>16</v>
      </c>
      <c r="B227" t="str">
        <f>VLOOKUP(A227,Sheet1!A:Z,2,FALSE)</f>
        <v>SHO</v>
      </c>
      <c r="C227" t="s">
        <v>489</v>
      </c>
      <c r="D227" t="str">
        <f t="shared" si="798"/>
        <v>&lt;div class="grid-detail-list"&gt;&lt;div class="item-container styled-text-wrapper"&gt;</v>
      </c>
      <c r="E227" t="str">
        <f t="shared" si="798"/>
        <v>&lt;div class="grid-detail-list"&gt;&lt;div class="item-container styled-text-wrapper"&gt;</v>
      </c>
      <c r="F227" t="str">
        <f t="shared" si="798"/>
        <v>&lt;div class="grid-detail-list"&gt;&lt;div class="item-container styled-text-wrapper"&gt;</v>
      </c>
      <c r="G227">
        <f t="shared" si="686"/>
        <v>16</v>
      </c>
      <c r="H227" t="str">
        <f t="shared" si="687"/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class="item-label"&gt;購物指南&lt;/div&gt;&lt;div class="content-row clearfix"&gt;&lt;span class="item-icon icon-s icon-inline ico-shop"&gt;&lt;/span&gt;&lt;p class="info"&gt;B1 , WEK B1-10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clearfix"&gt;&lt;p&gt;接受現金券: 接受&lt;/p&gt;&lt;p&gt;世界首屈一指的頂級巧克力品牌GODIVA ，帶來非凡的巧克力體驗&lt;/p&gt;&lt;/div&gt;&lt;/div&gt;&lt;/div&gt;&lt;/div&gt;&lt;/div&gt;</v>
      </c>
      <c r="I227" t="str">
        <f t="shared" ref="I227:J227" si="802">IF($G227="","",TRIM(CONCATENATE(E227,E228,E229,E230,E231,E232,E233,E234,E235,E236,E237,E238,E239,E240,E241)))</f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class="item-label"&gt;购物指南&lt;/div&gt;&lt;div class="content-row clearfix"&gt;&lt;span class="item-icon icon-s icon-inline ico-shop"&gt;&lt;/span&gt;&lt;p class="info"&gt;B1 , WEK B1-10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clearfix"&gt;&lt;p&gt;接受现金券: 接受&lt;/p&gt;&lt;p&gt;世界首屈一指的顶级巧克力品牌GODIVA，带来非凡的巧克力体验&lt;/p&gt;&lt;/div&gt;&lt;/div&gt;&lt;/div&gt;&lt;/div&gt;&lt;/div&gt;</v>
      </c>
      <c r="J227" t="str">
        <f t="shared" si="802"/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class="item-label"&gt;Shopping&lt;/div&gt;&lt;div class="content-row clearfix"&gt;&lt;span class="item-icon icon-s icon-inline ico-shop"&gt;&lt;/span&gt;&lt;p class="info"&gt;B1 , WEK B1-10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clearfix"&gt;&lt;p&gt;Accept Cash Coupon: Y&lt;/p&gt;&lt;p&gt;GODIVA Chocolatier is the global leader in premium, artisanal chocolate, offering the ultimate chocolate experience.&lt;/p&gt;&lt;/div&gt;&lt;/div&gt;&lt;/div&gt;&lt;/div&gt;&lt;/div&gt;</v>
      </c>
      <c r="K227" t="str">
        <f t="shared" si="689"/>
        <v/>
      </c>
      <c r="L227" t="str">
        <f t="shared" si="689"/>
        <v/>
      </c>
      <c r="M227" t="str">
        <f t="shared" si="689"/>
        <v/>
      </c>
      <c r="N227" t="str">
        <f t="shared" si="690"/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class="item-label"&gt;購物指南&lt;/div&gt;&lt;div class="content-row clearfix"&gt;&lt;span class="item-icon icon-s icon-inline ico-shop"&gt;&lt;/span&gt;&lt;p class="info"&gt;B1 , WEK B1-10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clearfix"&gt;&lt;p&gt;接受現金券: 接受&lt;/p&gt;&lt;p&gt;世界首屈一指的頂級巧克力品牌GODIVA ，帶來非凡的巧克力體驗&lt;/p&gt;&lt;/div&gt;&lt;/div&gt;&lt;/div&gt;&lt;/div&gt;&lt;/div&gt;</v>
      </c>
      <c r="O227" t="str">
        <f t="shared" ref="O227:P227" si="803">IF($G227="","",IF($B227="SHO",TRIM(CONCATENATE(E227,E228,E229,E230,E231,E232,E233,E234,E235,E236,E237,E238,E239,E240,E241)),""))</f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class="item-label"&gt;购物指南&lt;/div&gt;&lt;div class="content-row clearfix"&gt;&lt;span class="item-icon icon-s icon-inline ico-shop"&gt;&lt;/span&gt;&lt;p class="info"&gt;B1 , WEK B1-10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clearfix"&gt;&lt;p&gt;接受现金券: 接受&lt;/p&gt;&lt;p&gt;世界首屈一指的顶级巧克力品牌GODIVA，带来非凡的巧克力体验&lt;/p&gt;&lt;/div&gt;&lt;/div&gt;&lt;/div&gt;&lt;/div&gt;&lt;/div&gt;</v>
      </c>
      <c r="P227" t="str">
        <f t="shared" si="803"/>
        <v>&lt;div class="grid-detail-list"&gt;&lt;div class="item-container styled-text-wrapper"&gt;&lt;div class="image-container"&gt;&lt;img class="item-image" src="/res/media/app/shop/godiva.jpg" alt=""&gt;&lt;/div&gt;&lt;div class="item-content-container"&gt;&lt;p class="sub-title"&gt;GODIVA&lt;/p&gt;&lt;div class="item-content"&gt;&lt;div class="item-label"&gt;Shopping&lt;/div&gt;&lt;div class="content-row clearfix"&gt;&lt;span class="item-icon icon-s icon-inline ico-shop"&gt;&lt;/span&gt;&lt;p class="info"&gt;B1 , WEK B1-10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class="info"&gt;2153-2741&lt;/p&gt;&lt;/div&gt;&lt;div class="content-row clearfix"&gt;&lt;p&gt;Accept Cash Coupon: Y&lt;/p&gt;&lt;p&gt;GODIVA Chocolatier is the global leader in premium, artisanal chocolate, offering the ultimate chocolate experience.&lt;/p&gt;&lt;/div&gt;&lt;/div&gt;&lt;/div&gt;&lt;/div&gt;&lt;/div&gt;</v>
      </c>
      <c r="Q227" t="str">
        <f t="shared" si="692"/>
        <v/>
      </c>
      <c r="R227" t="str">
        <f t="shared" si="692"/>
        <v/>
      </c>
      <c r="S227" t="str">
        <f t="shared" si="692"/>
        <v/>
      </c>
      <c r="T227" t="str">
        <f t="shared" ref="T227:V227" si="804">IF($G227="","",IF($B227="PAS",TRIM(CONCATENATE(D227,D228,D229,D230,D231,D232,D233,D234,D235,D236,D237,D238,D239,D240,D241)),""))</f>
        <v/>
      </c>
      <c r="U227" t="str">
        <f t="shared" si="804"/>
        <v/>
      </c>
      <c r="V227" t="str">
        <f t="shared" si="804"/>
        <v/>
      </c>
    </row>
    <row r="228" spans="1:22" hidden="1" x14ac:dyDescent="0.25">
      <c r="A228">
        <f t="shared" si="685"/>
        <v>16</v>
      </c>
      <c r="B228" t="str">
        <f>VLOOKUP(A228,Sheet1!A:Z,2,FALSE)</f>
        <v>SHO</v>
      </c>
      <c r="C228" t="s">
        <v>419</v>
      </c>
      <c r="D228" t="str">
        <f>CONCATENATE($C228,VLOOKUP($A228,Sheet1!$A:$AC,6,FALSE),""" alt=""""&gt;")</f>
        <v>&lt;div class="image-container"&gt;&lt;img class="item-image" src="/res/media/app/shop/godiva.jpg" alt=""&gt;</v>
      </c>
      <c r="E228" t="str">
        <f>CONCATENATE($C228,VLOOKUP($A228,Sheet1!$A:$AC,6,FALSE),""" alt=""""&gt;")</f>
        <v>&lt;div class="image-container"&gt;&lt;img class="item-image" src="/res/media/app/shop/godiva.jpg" alt=""&gt;</v>
      </c>
      <c r="F228" t="str">
        <f>CONCATENATE($C228,VLOOKUP($A228,Sheet1!$A:$AC,6,FALSE),""" alt=""""&gt;")</f>
        <v>&lt;div class="image-container"&gt;&lt;img class="item-image" src="/res/media/app/shop/godiva.jpg" alt=""&gt;</v>
      </c>
      <c r="G228" t="str">
        <f t="shared" si="686"/>
        <v/>
      </c>
      <c r="H228" t="str">
        <f t="shared" si="687"/>
        <v/>
      </c>
      <c r="I228" t="str">
        <f t="shared" ref="I228:J228" si="805">IF($G228="","",TRIM(CONCATENATE(E228,E229,E230,E231,E232,E233,E234,E235,E236,E237,E238,E239,E240,E241,E242)))</f>
        <v/>
      </c>
      <c r="J228" t="str">
        <f t="shared" si="805"/>
        <v/>
      </c>
      <c r="K228" t="str">
        <f t="shared" si="689"/>
        <v/>
      </c>
      <c r="L228" t="str">
        <f t="shared" si="689"/>
        <v/>
      </c>
      <c r="M228" t="str">
        <f t="shared" si="689"/>
        <v/>
      </c>
      <c r="N228" t="str">
        <f t="shared" si="690"/>
        <v/>
      </c>
      <c r="O228" t="str">
        <f t="shared" ref="O228:P228" si="806">IF($G228="","",IF($B228="SHO",TRIM(CONCATENATE(E228,E229,E230,E231,E232,E233,E234,E235,E236,E237,E238,E239,E240,E241,E242)),""))</f>
        <v/>
      </c>
      <c r="P228" t="str">
        <f t="shared" si="806"/>
        <v/>
      </c>
      <c r="Q228" t="str">
        <f t="shared" si="692"/>
        <v/>
      </c>
      <c r="R228" t="str">
        <f t="shared" si="692"/>
        <v/>
      </c>
      <c r="S228" t="str">
        <f t="shared" si="692"/>
        <v/>
      </c>
      <c r="T228" t="str">
        <f t="shared" ref="T228:V228" si="807">IF($G228="","",IF($B228="PAS",TRIM(CONCATENATE(D228,D229,D230,D231,D232,D233,D234,D235,D236,D237,D238,D239,D240,D241,D242)),""))</f>
        <v/>
      </c>
      <c r="U228" t="str">
        <f t="shared" si="807"/>
        <v/>
      </c>
      <c r="V228" t="str">
        <f t="shared" si="807"/>
        <v/>
      </c>
    </row>
    <row r="229" spans="1:22" hidden="1" x14ac:dyDescent="0.25">
      <c r="A229">
        <f t="shared" si="685"/>
        <v>16</v>
      </c>
      <c r="B229" t="str">
        <f>VLOOKUP(A229,Sheet1!A:Z,2,FALSE)</f>
        <v>SHO</v>
      </c>
      <c r="C229" t="s">
        <v>490</v>
      </c>
      <c r="D229" t="str">
        <f t="shared" ref="D229:F229" si="808">$C229</f>
        <v>&lt;/div&gt;&lt;div class="item-content-container"&gt;</v>
      </c>
      <c r="E229" t="str">
        <f t="shared" si="808"/>
        <v>&lt;/div&gt;&lt;div class="item-content-container"&gt;</v>
      </c>
      <c r="F229" t="str">
        <f t="shared" si="808"/>
        <v>&lt;/div&gt;&lt;div class="item-content-container"&gt;</v>
      </c>
      <c r="G229" t="str">
        <f t="shared" si="686"/>
        <v/>
      </c>
      <c r="H229" t="str">
        <f t="shared" si="687"/>
        <v/>
      </c>
      <c r="I229" t="str">
        <f t="shared" ref="I229:J229" si="809">IF($G229="","",TRIM(CONCATENATE(E229,E230,E231,E232,E233,E234,E235,E236,E237,E238,E239,E240,E241,E242,E243)))</f>
        <v/>
      </c>
      <c r="J229" t="str">
        <f t="shared" si="809"/>
        <v/>
      </c>
      <c r="K229" t="str">
        <f t="shared" si="689"/>
        <v/>
      </c>
      <c r="L229" t="str">
        <f t="shared" si="689"/>
        <v/>
      </c>
      <c r="M229" t="str">
        <f t="shared" si="689"/>
        <v/>
      </c>
      <c r="N229" t="str">
        <f t="shared" si="690"/>
        <v/>
      </c>
      <c r="O229" t="str">
        <f t="shared" ref="O229:P229" si="810">IF($G229="","",IF($B229="SHO",TRIM(CONCATENATE(E229,E230,E231,E232,E233,E234,E235,E236,E237,E238,E239,E240,E241,E242,E243)),""))</f>
        <v/>
      </c>
      <c r="P229" t="str">
        <f t="shared" si="810"/>
        <v/>
      </c>
      <c r="Q229" t="str">
        <f t="shared" si="692"/>
        <v/>
      </c>
      <c r="R229" t="str">
        <f t="shared" si="692"/>
        <v/>
      </c>
      <c r="S229" t="str">
        <f t="shared" si="692"/>
        <v/>
      </c>
      <c r="T229" t="str">
        <f t="shared" ref="T229:V229" si="811">IF($G229="","",IF($B229="PAS",TRIM(CONCATENATE(D229,D230,D231,D232,D233,D234,D235,D236,D237,D238,D239,D240,D241,D242,D243)),""))</f>
        <v/>
      </c>
      <c r="U229" t="str">
        <f t="shared" si="811"/>
        <v/>
      </c>
      <c r="V229" t="str">
        <f t="shared" si="811"/>
        <v/>
      </c>
    </row>
    <row r="230" spans="1:22" hidden="1" x14ac:dyDescent="0.25">
      <c r="A230">
        <f t="shared" si="685"/>
        <v>16</v>
      </c>
      <c r="B230" t="str">
        <f>VLOOKUP(A230,Sheet1!A:Z,2,FALSE)</f>
        <v>SHO</v>
      </c>
      <c r="C230" t="s">
        <v>413</v>
      </c>
      <c r="D230" t="str">
        <f>CONCATENATE($C230,VLOOKUP($A230,Sheet1!$A:$AC,15,FALSE))</f>
        <v>&lt;p class="sub-title"&gt;GODIVA</v>
      </c>
      <c r="E230" t="str">
        <f>CONCATENATE($C230,VLOOKUP($A230,Sheet1!$A:$AC,16,FALSE))</f>
        <v>&lt;p class="sub-title"&gt;GODIVA</v>
      </c>
      <c r="F230" t="str">
        <f>CONCATENATE($C230,VLOOKUP($A230,Sheet1!$A:$AC,14,FALSE))</f>
        <v>&lt;p class="sub-title"&gt;GODIVA</v>
      </c>
      <c r="G230" t="str">
        <f t="shared" si="686"/>
        <v/>
      </c>
      <c r="H230" t="str">
        <f t="shared" si="687"/>
        <v/>
      </c>
      <c r="I230" t="str">
        <f t="shared" ref="I230:J230" si="812">IF($G230="","",TRIM(CONCATENATE(E230,E231,E232,E233,E234,E235,E236,E237,E238,E239,E240,E241,E242,E243,E244)))</f>
        <v/>
      </c>
      <c r="J230" t="str">
        <f t="shared" si="812"/>
        <v/>
      </c>
      <c r="K230" t="str">
        <f t="shared" si="689"/>
        <v/>
      </c>
      <c r="L230" t="str">
        <f t="shared" si="689"/>
        <v/>
      </c>
      <c r="M230" t="str">
        <f t="shared" si="689"/>
        <v/>
      </c>
      <c r="N230" t="str">
        <f t="shared" si="690"/>
        <v/>
      </c>
      <c r="O230" t="str">
        <f t="shared" ref="O230:P230" si="813">IF($G230="","",IF($B230="SHO",TRIM(CONCATENATE(E230,E231,E232,E233,E234,E235,E236,E237,E238,E239,E240,E241,E242,E243,E244)),""))</f>
        <v/>
      </c>
      <c r="P230" t="str">
        <f t="shared" si="813"/>
        <v/>
      </c>
      <c r="Q230" t="str">
        <f t="shared" si="692"/>
        <v/>
      </c>
      <c r="R230" t="str">
        <f t="shared" si="692"/>
        <v/>
      </c>
      <c r="S230" t="str">
        <f t="shared" si="692"/>
        <v/>
      </c>
      <c r="T230" t="str">
        <f t="shared" ref="T230:V230" si="814">IF($G230="","",IF($B230="PAS",TRIM(CONCATENATE(D230,D231,D232,D233,D234,D235,D236,D237,D238,D239,D240,D241,D242,D243,D244)),""))</f>
        <v/>
      </c>
      <c r="U230" t="str">
        <f t="shared" si="814"/>
        <v/>
      </c>
      <c r="V230" t="str">
        <f t="shared" si="814"/>
        <v/>
      </c>
    </row>
    <row r="231" spans="1:22" hidden="1" x14ac:dyDescent="0.25">
      <c r="A231">
        <f t="shared" si="685"/>
        <v>16</v>
      </c>
      <c r="B231" t="str">
        <f>VLOOKUP(A231,Sheet1!A:Z,2,FALSE)</f>
        <v>SHO</v>
      </c>
      <c r="C231" t="s">
        <v>491</v>
      </c>
      <c r="D231" t="str">
        <f t="shared" ref="D231:F231" si="815">$C231</f>
        <v>&lt;/p&gt;&lt;div class="item-content"&gt;</v>
      </c>
      <c r="E231" t="str">
        <f t="shared" si="815"/>
        <v>&lt;/p&gt;&lt;div class="item-content"&gt;</v>
      </c>
      <c r="F231" t="str">
        <f t="shared" si="815"/>
        <v>&lt;/p&gt;&lt;div class="item-content"&gt;</v>
      </c>
      <c r="G231" t="str">
        <f t="shared" si="686"/>
        <v/>
      </c>
      <c r="H231" t="str">
        <f t="shared" si="687"/>
        <v/>
      </c>
      <c r="I231" t="str">
        <f t="shared" ref="I231:J231" si="816">IF($G231="","",TRIM(CONCATENATE(E231,E232,E233,E234,E235,E236,E237,E238,E239,E240,E241,E242,E243,E244,E245)))</f>
        <v/>
      </c>
      <c r="J231" t="str">
        <f t="shared" si="816"/>
        <v/>
      </c>
      <c r="K231" t="str">
        <f t="shared" si="689"/>
        <v/>
      </c>
      <c r="L231" t="str">
        <f t="shared" si="689"/>
        <v/>
      </c>
      <c r="M231" t="str">
        <f t="shared" si="689"/>
        <v/>
      </c>
      <c r="N231" t="str">
        <f t="shared" si="690"/>
        <v/>
      </c>
      <c r="O231" t="str">
        <f t="shared" ref="O231:P231" si="817">IF($G231="","",IF($B231="SHO",TRIM(CONCATENATE(E231,E232,E233,E234,E235,E236,E237,E238,E239,E240,E241,E242,E243,E244,E245)),""))</f>
        <v/>
      </c>
      <c r="P231" t="str">
        <f t="shared" si="817"/>
        <v/>
      </c>
      <c r="Q231" t="str">
        <f t="shared" si="692"/>
        <v/>
      </c>
      <c r="R231" t="str">
        <f t="shared" si="692"/>
        <v/>
      </c>
      <c r="S231" t="str">
        <f t="shared" si="692"/>
        <v/>
      </c>
      <c r="T231" t="str">
        <f t="shared" ref="T231:V231" si="818">IF($G231="","",IF($B231="PAS",TRIM(CONCATENATE(D231,D232,D233,D234,D235,D236,D237,D238,D239,D240,D241,D242,D243,D244,D245)),""))</f>
        <v/>
      </c>
      <c r="U231" t="str">
        <f t="shared" si="818"/>
        <v/>
      </c>
      <c r="V231" t="str">
        <f t="shared" si="818"/>
        <v/>
      </c>
    </row>
    <row r="232" spans="1:22" hidden="1" x14ac:dyDescent="0.25">
      <c r="A232">
        <f t="shared" si="685"/>
        <v>16</v>
      </c>
      <c r="B232" t="str">
        <f>VLOOKUP(A232,Sheet1!A:Z,2,FALSE)</f>
        <v>SHO</v>
      </c>
      <c r="C232" t="s">
        <v>414</v>
      </c>
      <c r="D232" t="str">
        <f>CONCATENATE($C232,VLOOKUP($A232,Sheet1!$A:$AC,4,FALSE))</f>
        <v>&lt;div class="item-label"&gt;購物指南</v>
      </c>
      <c r="E232" t="str">
        <f>CONCATENATE($C232,VLOOKUP($A232,Sheet1!$A:$AC,5,FALSE))</f>
        <v>&lt;div class="item-label"&gt;购物指南</v>
      </c>
      <c r="F232" t="str">
        <f>CONCATENATE($C232,VLOOKUP($A232,Sheet1!$A:$AC,3,FALSE))</f>
        <v>&lt;div class="item-label"&gt;Shopping</v>
      </c>
      <c r="G232" t="str">
        <f t="shared" si="686"/>
        <v/>
      </c>
      <c r="H232" t="str">
        <f t="shared" si="687"/>
        <v/>
      </c>
      <c r="I232" t="str">
        <f t="shared" ref="I232:J232" si="819">IF($G232="","",TRIM(CONCATENATE(E232,E233,E234,E235,E236,E237,E238,E239,E240,E241,E242,E243,E244,E245,E246)))</f>
        <v/>
      </c>
      <c r="J232" t="str">
        <f t="shared" si="819"/>
        <v/>
      </c>
      <c r="K232" t="str">
        <f t="shared" si="689"/>
        <v/>
      </c>
      <c r="L232" t="str">
        <f t="shared" si="689"/>
        <v/>
      </c>
      <c r="M232" t="str">
        <f t="shared" si="689"/>
        <v/>
      </c>
      <c r="N232" t="str">
        <f t="shared" si="690"/>
        <v/>
      </c>
      <c r="O232" t="str">
        <f t="shared" ref="O232:P232" si="820">IF($G232="","",IF($B232="SHO",TRIM(CONCATENATE(E232,E233,E234,E235,E236,E237,E238,E239,E240,E241,E242,E243,E244,E245,E246)),""))</f>
        <v/>
      </c>
      <c r="P232" t="str">
        <f t="shared" si="820"/>
        <v/>
      </c>
      <c r="Q232" t="str">
        <f t="shared" si="692"/>
        <v/>
      </c>
      <c r="R232" t="str">
        <f t="shared" si="692"/>
        <v/>
      </c>
      <c r="S232" t="str">
        <f t="shared" si="692"/>
        <v/>
      </c>
      <c r="T232" t="str">
        <f t="shared" ref="T232:V232" si="821">IF($G232="","",IF($B232="PAS",TRIM(CONCATENATE(D232,D233,D234,D235,D236,D237,D238,D239,D240,D241,D242,D243,D244,D245,D246)),""))</f>
        <v/>
      </c>
      <c r="U232" t="str">
        <f t="shared" si="821"/>
        <v/>
      </c>
      <c r="V232" t="str">
        <f t="shared" si="821"/>
        <v/>
      </c>
    </row>
    <row r="233" spans="1:22" hidden="1" x14ac:dyDescent="0.25">
      <c r="A233">
        <f t="shared" si="685"/>
        <v>16</v>
      </c>
      <c r="B233" t="str">
        <f>VLOOKUP(A233,Sheet1!A:Z,2,FALSE)</f>
        <v>SHO</v>
      </c>
      <c r="C233" t="s">
        <v>492</v>
      </c>
      <c r="D233" t="str">
        <f t="shared" ref="D233:F233" si="822">$C233</f>
        <v>&lt;/div&gt;&lt;div class="content-row clearfix"&gt;&lt;span class="item-icon icon-s icon-inline ico-shop"&gt;&lt;/span&gt;</v>
      </c>
      <c r="E233" t="str">
        <f t="shared" si="822"/>
        <v>&lt;/div&gt;&lt;div class="content-row clearfix"&gt;&lt;span class="item-icon icon-s icon-inline ico-shop"&gt;&lt;/span&gt;</v>
      </c>
      <c r="F233" t="str">
        <f t="shared" si="822"/>
        <v>&lt;/div&gt;&lt;div class="content-row clearfix"&gt;&lt;span class="item-icon icon-s icon-inline ico-shop"&gt;&lt;/span&gt;</v>
      </c>
      <c r="G233" t="str">
        <f t="shared" si="686"/>
        <v/>
      </c>
      <c r="H233" t="str">
        <f t="shared" si="687"/>
        <v/>
      </c>
      <c r="I233" t="str">
        <f t="shared" ref="I233:J233" si="823">IF($G233="","",TRIM(CONCATENATE(E233,E234,E235,E236,E237,E238,E239,E240,E241,E242,E243,E244,E245,E246,E247)))</f>
        <v/>
      </c>
      <c r="J233" t="str">
        <f t="shared" si="823"/>
        <v/>
      </c>
      <c r="K233" t="str">
        <f t="shared" si="689"/>
        <v/>
      </c>
      <c r="L233" t="str">
        <f t="shared" si="689"/>
        <v/>
      </c>
      <c r="M233" t="str">
        <f t="shared" si="689"/>
        <v/>
      </c>
      <c r="N233" t="str">
        <f t="shared" si="690"/>
        <v/>
      </c>
      <c r="O233" t="str">
        <f t="shared" ref="O233:P233" si="824">IF($G233="","",IF($B233="SHO",TRIM(CONCATENATE(E233,E234,E235,E236,E237,E238,E239,E240,E241,E242,E243,E244,E245,E246,E247)),""))</f>
        <v/>
      </c>
      <c r="P233" t="str">
        <f t="shared" si="824"/>
        <v/>
      </c>
      <c r="Q233" t="str">
        <f t="shared" si="692"/>
        <v/>
      </c>
      <c r="R233" t="str">
        <f t="shared" si="692"/>
        <v/>
      </c>
      <c r="S233" t="str">
        <f t="shared" si="692"/>
        <v/>
      </c>
      <c r="T233" t="str">
        <f t="shared" ref="T233:V233" si="825">IF($G233="","",IF($B233="PAS",TRIM(CONCATENATE(D233,D234,D235,D236,D237,D238,D239,D240,D241,D242,D243,D244,D245,D246,D247)),""))</f>
        <v/>
      </c>
      <c r="U233" t="str">
        <f t="shared" si="825"/>
        <v/>
      </c>
      <c r="V233" t="str">
        <f t="shared" si="825"/>
        <v/>
      </c>
    </row>
    <row r="234" spans="1:22" hidden="1" x14ac:dyDescent="0.25">
      <c r="A234">
        <f t="shared" si="685"/>
        <v>16</v>
      </c>
      <c r="B234" t="str">
        <f>VLOOKUP(A234,Sheet1!A:Z,2,FALSE)</f>
        <v>SHO</v>
      </c>
      <c r="C234" t="s">
        <v>415</v>
      </c>
      <c r="D234" t="str">
        <f>CONCATENATE($C234,VLOOKUP($A234,Sheet1!$A:$AC,11,FALSE))</f>
        <v>&lt;p class="info"&gt;B1 , WEK B1-10 (近售票大堂)</v>
      </c>
      <c r="E234" t="str">
        <f>CONCATENATE($C234,VLOOKUP($A234,Sheet1!$A:$AC,12,FALSE))</f>
        <v>&lt;p class="info"&gt;B1 , WEK B1-10 (近售票大堂)</v>
      </c>
      <c r="F234" t="str">
        <f>CONCATENATE($C234,VLOOKUP($A234,Sheet1!$A:$AC,10,FALSE))</f>
        <v>&lt;p class="info"&gt;B1 , WEK B1-10 (Near Ticketing Concourse)</v>
      </c>
      <c r="G234" t="str">
        <f t="shared" si="686"/>
        <v/>
      </c>
      <c r="H234" t="str">
        <f t="shared" si="687"/>
        <v/>
      </c>
      <c r="I234" t="str">
        <f t="shared" ref="I234:J234" si="826">IF($G234="","",TRIM(CONCATENATE(E234,E235,E236,E237,E238,E239,E240,E241,E242,E243,E244,E245,E246,E247,E248)))</f>
        <v/>
      </c>
      <c r="J234" t="str">
        <f t="shared" si="826"/>
        <v/>
      </c>
      <c r="K234" t="str">
        <f t="shared" si="689"/>
        <v/>
      </c>
      <c r="L234" t="str">
        <f t="shared" si="689"/>
        <v/>
      </c>
      <c r="M234" t="str">
        <f t="shared" si="689"/>
        <v/>
      </c>
      <c r="N234" t="str">
        <f t="shared" si="690"/>
        <v/>
      </c>
      <c r="O234" t="str">
        <f t="shared" ref="O234:P234" si="827">IF($G234="","",IF($B234="SHO",TRIM(CONCATENATE(E234,E235,E236,E237,E238,E239,E240,E241,E242,E243,E244,E245,E246,E247,E248)),""))</f>
        <v/>
      </c>
      <c r="P234" t="str">
        <f t="shared" si="827"/>
        <v/>
      </c>
      <c r="Q234" t="str">
        <f t="shared" si="692"/>
        <v/>
      </c>
      <c r="R234" t="str">
        <f t="shared" si="692"/>
        <v/>
      </c>
      <c r="S234" t="str">
        <f t="shared" si="692"/>
        <v/>
      </c>
      <c r="T234" t="str">
        <f t="shared" ref="T234:V234" si="828">IF($G234="","",IF($B234="PAS",TRIM(CONCATENATE(D234,D235,D236,D237,D238,D239,D240,D241,D242,D243,D244,D245,D246,D247,D248)),""))</f>
        <v/>
      </c>
      <c r="U234" t="str">
        <f t="shared" si="828"/>
        <v/>
      </c>
      <c r="V234" t="str">
        <f t="shared" si="828"/>
        <v/>
      </c>
    </row>
    <row r="235" spans="1:22" hidden="1" x14ac:dyDescent="0.25">
      <c r="A235">
        <f t="shared" si="685"/>
        <v>16</v>
      </c>
      <c r="B235" t="str">
        <f>VLOOKUP(A235,Sheet1!A:Z,2,FALSE)</f>
        <v>SHO</v>
      </c>
      <c r="C235" t="s">
        <v>493</v>
      </c>
      <c r="D235" t="str">
        <f t="shared" ref="D235:F235" si="829">$C235</f>
        <v>&lt;/p&gt;&lt;/div&gt;&lt;div class="content-row clearfix"&gt;&lt;span class="item-icon icon-s icon-inline ico-opening-hour"&gt;&lt;/span&gt;</v>
      </c>
      <c r="E235" t="str">
        <f t="shared" si="829"/>
        <v>&lt;/p&gt;&lt;/div&gt;&lt;div class="content-row clearfix"&gt;&lt;span class="item-icon icon-s icon-inline ico-opening-hour"&gt;&lt;/span&gt;</v>
      </c>
      <c r="F235" t="str">
        <f t="shared" si="829"/>
        <v>&lt;/p&gt;&lt;/div&gt;&lt;div class="content-row clearfix"&gt;&lt;span class="item-icon icon-s icon-inline ico-opening-hour"&gt;&lt;/span&gt;</v>
      </c>
      <c r="G235" t="str">
        <f t="shared" si="686"/>
        <v/>
      </c>
      <c r="H235" t="str">
        <f t="shared" si="687"/>
        <v/>
      </c>
      <c r="I235" t="str">
        <f t="shared" ref="I235:J235" si="830">IF($G235="","",TRIM(CONCATENATE(E235,E236,E237,E238,E239,E240,E241,E242,E243,E244,E245,E246,E247,E248,E249)))</f>
        <v/>
      </c>
      <c r="J235" t="str">
        <f t="shared" si="830"/>
        <v/>
      </c>
      <c r="K235" t="str">
        <f t="shared" si="689"/>
        <v/>
      </c>
      <c r="L235" t="str">
        <f t="shared" si="689"/>
        <v/>
      </c>
      <c r="M235" t="str">
        <f t="shared" si="689"/>
        <v/>
      </c>
      <c r="N235" t="str">
        <f t="shared" si="690"/>
        <v/>
      </c>
      <c r="O235" t="str">
        <f t="shared" ref="O235:P235" si="831">IF($G235="","",IF($B235="SHO",TRIM(CONCATENATE(E235,E236,E237,E238,E239,E240,E241,E242,E243,E244,E245,E246,E247,E248,E249)),""))</f>
        <v/>
      </c>
      <c r="P235" t="str">
        <f t="shared" si="831"/>
        <v/>
      </c>
      <c r="Q235" t="str">
        <f t="shared" si="692"/>
        <v/>
      </c>
      <c r="R235" t="str">
        <f t="shared" si="692"/>
        <v/>
      </c>
      <c r="S235" t="str">
        <f t="shared" si="692"/>
        <v/>
      </c>
      <c r="T235" t="str">
        <f t="shared" ref="T235:V235" si="832">IF($G235="","",IF($B235="PAS",TRIM(CONCATENATE(D235,D236,D237,D238,D239,D240,D241,D242,D243,D244,D245,D246,D247,D248,D249)),""))</f>
        <v/>
      </c>
      <c r="U235" t="str">
        <f t="shared" si="832"/>
        <v/>
      </c>
      <c r="V235" t="str">
        <f t="shared" si="832"/>
        <v/>
      </c>
    </row>
    <row r="236" spans="1:22" hidden="1" x14ac:dyDescent="0.25">
      <c r="A236">
        <f t="shared" si="685"/>
        <v>16</v>
      </c>
      <c r="B236" t="str">
        <f>VLOOKUP(A236,Sheet1!A:Z,2,FALSE)</f>
        <v>SHO</v>
      </c>
      <c r="C236" t="s">
        <v>415</v>
      </c>
      <c r="D236" s="2" t="str">
        <f>CONCATENATE($C236,IFERROR(SUBSTITUTE(VLOOKUP($A236,Sheet1!$A:$AC,22,FALSE),CHAR(10),"&lt;br&gt;"),VLOOKUP($A236,Sheet1!$A:$AC,22,FALSE)))</f>
        <v>&lt;p class="info"&gt;08:00-22:00</v>
      </c>
      <c r="E236" s="2" t="str">
        <f>CONCATENATE($C236,IFERROR(SUBSTITUTE(VLOOKUP($A236,Sheet1!$A:$AC,23,FALSE),CHAR(10),"&lt;br&gt;"),VLOOKUP($A236,Sheet1!$A:$AC,23,FALSE)))</f>
        <v>&lt;p class="info"&gt;08:00-22:00</v>
      </c>
      <c r="F236" s="2" t="str">
        <f>CONCATENATE($C236,IFERROR(SUBSTITUTE(VLOOKUP($A236,Sheet1!$A:$AC,21,FALSE),CHAR(10),"&lt;br&gt;"),VLOOKUP($A236,Sheet1!$A:$AC,21,FALSE)))</f>
        <v>&lt;p class="info"&gt;08:00-22:00</v>
      </c>
      <c r="G236" t="str">
        <f t="shared" si="686"/>
        <v/>
      </c>
      <c r="H236" t="str">
        <f t="shared" si="687"/>
        <v/>
      </c>
      <c r="I236" t="str">
        <f t="shared" ref="I236:J236" si="833">IF($G236="","",TRIM(CONCATENATE(E236,E237,E238,E239,E240,E241,E242,E243,E244,E245,E246,E247,E248,E249,E250)))</f>
        <v/>
      </c>
      <c r="J236" t="str">
        <f t="shared" si="833"/>
        <v/>
      </c>
      <c r="K236" t="str">
        <f t="shared" si="689"/>
        <v/>
      </c>
      <c r="L236" t="str">
        <f t="shared" si="689"/>
        <v/>
      </c>
      <c r="M236" t="str">
        <f t="shared" si="689"/>
        <v/>
      </c>
      <c r="N236" t="str">
        <f t="shared" si="690"/>
        <v/>
      </c>
      <c r="O236" t="str">
        <f t="shared" ref="O236:P236" si="834">IF($G236="","",IF($B236="SHO",TRIM(CONCATENATE(E236,E237,E238,E239,E240,E241,E242,E243,E244,E245,E246,E247,E248,E249,E250)),""))</f>
        <v/>
      </c>
      <c r="P236" t="str">
        <f t="shared" si="834"/>
        <v/>
      </c>
      <c r="Q236" t="str">
        <f t="shared" si="692"/>
        <v/>
      </c>
      <c r="R236" t="str">
        <f t="shared" si="692"/>
        <v/>
      </c>
      <c r="S236" t="str">
        <f t="shared" si="692"/>
        <v/>
      </c>
      <c r="T236" t="str">
        <f t="shared" ref="T236:V236" si="835">IF($G236="","",IF($B236="PAS",TRIM(CONCATENATE(D236,D237,D238,D239,D240,D241,D242,D243,D244,D245,D246,D247,D248,D249,D250)),""))</f>
        <v/>
      </c>
      <c r="U236" t="str">
        <f t="shared" si="835"/>
        <v/>
      </c>
      <c r="V236" t="str">
        <f t="shared" si="835"/>
        <v/>
      </c>
    </row>
    <row r="237" spans="1:22" hidden="1" x14ac:dyDescent="0.25">
      <c r="A237">
        <f t="shared" si="685"/>
        <v>16</v>
      </c>
      <c r="B237" t="str">
        <f>VLOOKUP(A237,Sheet1!A:Z,2,FALSE)</f>
        <v>SHO</v>
      </c>
      <c r="C237" t="s">
        <v>495</v>
      </c>
      <c r="D237" t="str">
        <f t="shared" ref="D237:F237" si="836">$C237</f>
        <v>&lt;/p&gt;&lt;/div&gt;&lt;div class="content-row clearfix"&gt;&lt;span class="item-icon icon-s icon-inline ico-tel-no"&gt;&lt;/span&gt;</v>
      </c>
      <c r="E237" t="str">
        <f t="shared" si="836"/>
        <v>&lt;/p&gt;&lt;/div&gt;&lt;div class="content-row clearfix"&gt;&lt;span class="item-icon icon-s icon-inline ico-tel-no"&gt;&lt;/span&gt;</v>
      </c>
      <c r="F237" t="str">
        <f t="shared" si="836"/>
        <v>&lt;/p&gt;&lt;/div&gt;&lt;div class="content-row clearfix"&gt;&lt;span class="item-icon icon-s icon-inline ico-tel-no"&gt;&lt;/span&gt;</v>
      </c>
      <c r="G237" t="str">
        <f t="shared" si="686"/>
        <v/>
      </c>
      <c r="H237" t="str">
        <f t="shared" si="687"/>
        <v/>
      </c>
      <c r="I237" t="str">
        <f t="shared" ref="I237:J237" si="837">IF($G237="","",TRIM(CONCATENATE(E237,E238,E239,E240,E241,E242,E243,E244,E245,E246,E247,E248,E249,E250,E251)))</f>
        <v/>
      </c>
      <c r="J237" t="str">
        <f t="shared" si="837"/>
        <v/>
      </c>
      <c r="K237" t="str">
        <f t="shared" si="689"/>
        <v/>
      </c>
      <c r="L237" t="str">
        <f t="shared" si="689"/>
        <v/>
      </c>
      <c r="M237" t="str">
        <f t="shared" si="689"/>
        <v/>
      </c>
      <c r="N237" t="str">
        <f t="shared" si="690"/>
        <v/>
      </c>
      <c r="O237" t="str">
        <f t="shared" ref="O237:P237" si="838">IF($G237="","",IF($B237="SHO",TRIM(CONCATENATE(E237,E238,E239,E240,E241,E242,E243,E244,E245,E246,E247,E248,E249,E250,E251)),""))</f>
        <v/>
      </c>
      <c r="P237" t="str">
        <f t="shared" si="838"/>
        <v/>
      </c>
      <c r="Q237" t="str">
        <f t="shared" si="692"/>
        <v/>
      </c>
      <c r="R237" t="str">
        <f t="shared" si="692"/>
        <v/>
      </c>
      <c r="S237" t="str">
        <f t="shared" si="692"/>
        <v/>
      </c>
      <c r="T237" t="str">
        <f t="shared" ref="T237:V237" si="839">IF($G237="","",IF($B237="PAS",TRIM(CONCATENATE(D237,D238,D239,D240,D241,D242,D243,D244,D245,D246,D247,D248,D249,D250,D251)),""))</f>
        <v/>
      </c>
      <c r="U237" t="str">
        <f t="shared" si="839"/>
        <v/>
      </c>
      <c r="V237" t="str">
        <f t="shared" si="839"/>
        <v/>
      </c>
    </row>
    <row r="238" spans="1:22" hidden="1" x14ac:dyDescent="0.25">
      <c r="A238">
        <f t="shared" si="685"/>
        <v>16</v>
      </c>
      <c r="B238" t="str">
        <f>VLOOKUP(A238,Sheet1!A:Z,2,FALSE)</f>
        <v>SHO</v>
      </c>
      <c r="C238" t="s">
        <v>415</v>
      </c>
      <c r="D238" t="str">
        <f>CONCATENATE($C238,VLOOKUP($A238,Sheet1!$A:$ACZ,17,FALSE))</f>
        <v>&lt;p class="info"&gt;2153-2741</v>
      </c>
      <c r="E238" t="str">
        <f>CONCATENATE($C238,VLOOKUP($A238,Sheet1!$A:$AC,17,FALSE))</f>
        <v>&lt;p class="info"&gt;2153-2741</v>
      </c>
      <c r="F238" t="str">
        <f>CONCATENATE($C238,VLOOKUP($A238,Sheet1!$A:$AC,17,FALSE))</f>
        <v>&lt;p class="info"&gt;2153-2741</v>
      </c>
      <c r="G238" t="str">
        <f t="shared" si="686"/>
        <v/>
      </c>
      <c r="H238" t="str">
        <f t="shared" si="687"/>
        <v/>
      </c>
      <c r="I238" t="str">
        <f t="shared" ref="I238:J238" si="840">IF($G238="","",TRIM(CONCATENATE(E238,E239,E240,E241,E242,E243,E244,E245,E246,E247,E248,E249,E250,E251,E252)))</f>
        <v/>
      </c>
      <c r="J238" t="str">
        <f t="shared" si="840"/>
        <v/>
      </c>
      <c r="K238" t="str">
        <f t="shared" si="689"/>
        <v/>
      </c>
      <c r="L238" t="str">
        <f t="shared" si="689"/>
        <v/>
      </c>
      <c r="M238" t="str">
        <f t="shared" si="689"/>
        <v/>
      </c>
      <c r="N238" t="str">
        <f t="shared" si="690"/>
        <v/>
      </c>
      <c r="O238" t="str">
        <f t="shared" ref="O238:P238" si="841">IF($G238="","",IF($B238="SHO",TRIM(CONCATENATE(E238,E239,E240,E241,E242,E243,E244,E245,E246,E247,E248,E249,E250,E251,E252)),""))</f>
        <v/>
      </c>
      <c r="P238" t="str">
        <f t="shared" si="841"/>
        <v/>
      </c>
      <c r="Q238" t="str">
        <f t="shared" si="692"/>
        <v/>
      </c>
      <c r="R238" t="str">
        <f t="shared" si="692"/>
        <v/>
      </c>
      <c r="S238" t="str">
        <f t="shared" si="692"/>
        <v/>
      </c>
      <c r="T238" t="str">
        <f t="shared" ref="T238:V238" si="842">IF($G238="","",IF($B238="PAS",TRIM(CONCATENATE(D238,D239,D240,D241,D242,D243,D244,D245,D246,D247,D248,D249,D250,D251,D252)),""))</f>
        <v/>
      </c>
      <c r="U238" t="str">
        <f t="shared" si="842"/>
        <v/>
      </c>
      <c r="V238" t="str">
        <f t="shared" si="842"/>
        <v/>
      </c>
    </row>
    <row r="239" spans="1:22" hidden="1" x14ac:dyDescent="0.25">
      <c r="A239">
        <f t="shared" si="685"/>
        <v>16</v>
      </c>
      <c r="B239" t="str">
        <f>VLOOKUP(A239,Sheet1!A:Z,2,FALSE)</f>
        <v>SHO</v>
      </c>
      <c r="C239" t="s">
        <v>494</v>
      </c>
      <c r="D239" t="str">
        <f t="shared" ref="D239:F239" si="843">$C239</f>
        <v>&lt;/p&gt;&lt;/div&gt;&lt;div class="content-row clearfix"&gt;</v>
      </c>
      <c r="E239" t="str">
        <f t="shared" si="843"/>
        <v>&lt;/p&gt;&lt;/div&gt;&lt;div class="content-row clearfix"&gt;</v>
      </c>
      <c r="F239" t="str">
        <f t="shared" si="843"/>
        <v>&lt;/p&gt;&lt;/div&gt;&lt;div class="content-row clearfix"&gt;</v>
      </c>
      <c r="G239" t="str">
        <f t="shared" si="686"/>
        <v/>
      </c>
      <c r="H239" t="str">
        <f t="shared" si="687"/>
        <v/>
      </c>
      <c r="I239" t="str">
        <f t="shared" ref="I239:J239" si="844">IF($G239="","",TRIM(CONCATENATE(E239,E240,E241,E242,E243,E244,E245,E246,E247,E248,E249,E250,E251,E252,E253)))</f>
        <v/>
      </c>
      <c r="J239" t="str">
        <f t="shared" si="844"/>
        <v/>
      </c>
      <c r="K239" t="str">
        <f t="shared" si="689"/>
        <v/>
      </c>
      <c r="L239" t="str">
        <f t="shared" si="689"/>
        <v/>
      </c>
      <c r="M239" t="str">
        <f t="shared" si="689"/>
        <v/>
      </c>
      <c r="N239" t="str">
        <f t="shared" si="690"/>
        <v/>
      </c>
      <c r="O239" t="str">
        <f t="shared" ref="O239:P239" si="845">IF($G239="","",IF($B239="SHO",TRIM(CONCATENATE(E239,E240,E241,E242,E243,E244,E245,E246,E247,E248,E249,E250,E251,E252,E253)),""))</f>
        <v/>
      </c>
      <c r="P239" t="str">
        <f t="shared" si="845"/>
        <v/>
      </c>
      <c r="Q239" t="str">
        <f t="shared" si="692"/>
        <v/>
      </c>
      <c r="R239" t="str">
        <f t="shared" si="692"/>
        <v/>
      </c>
      <c r="S239" t="str">
        <f t="shared" si="692"/>
        <v/>
      </c>
      <c r="T239" t="str">
        <f t="shared" ref="T239:V239" si="846">IF($G239="","",IF($B239="PAS",TRIM(CONCATENATE(D239,D240,D241,D242,D243,D244,D245,D246,D247,D248,D249,D250,D251,D252,D253)),""))</f>
        <v/>
      </c>
      <c r="U239" t="str">
        <f t="shared" si="846"/>
        <v/>
      </c>
      <c r="V239" t="str">
        <f t="shared" si="846"/>
        <v/>
      </c>
    </row>
    <row r="240" spans="1:22" hidden="1" x14ac:dyDescent="0.25">
      <c r="A240">
        <f t="shared" si="685"/>
        <v>16</v>
      </c>
      <c r="B240" t="str">
        <f>VLOOKUP(A240,Sheet1!A:Z,2,FALSE)</f>
        <v>SHO</v>
      </c>
      <c r="C240" t="s">
        <v>416</v>
      </c>
      <c r="D240" t="str">
        <f>CONCATENATE($C240,Sheet1!$AB$2,": ",VLOOKUP($A240,Sheet1!$A:$AC,28,FALSE),IF(VLOOKUP($A240,Sheet1!$A:$AC,25,FALSE)="","","&lt;/p&gt;&lt;p&gt;"),VLOOKUP($A240,Sheet1!$A:$AC,25,FALSE))</f>
        <v>&lt;p&gt;接受現金券: 接受&lt;/p&gt;&lt;p&gt;世界首屈一指的頂級巧克力品牌GODIVA ，帶來非凡的巧克力體驗</v>
      </c>
      <c r="E240" t="str">
        <f>CONCATENATE($C240,Sheet1!$AC$2,": ",VLOOKUP($A240,Sheet1!$A:$AC,29,FALSE),IF(VLOOKUP($A240,Sheet1!$A:$AC,26,FALSE)="","","&lt;/p&gt;&lt;p&gt;"),VLOOKUP($A240,Sheet1!$A:$AC,26,FALSE))</f>
        <v>&lt;p&gt;接受现金券: 接受&lt;/p&gt;&lt;p&gt;世界首屈一指的顶级巧克力品牌GODIVA，带来非凡的巧克力体验</v>
      </c>
      <c r="F240" t="str">
        <f>CONCATENATE($C240,Sheet1!$AA$2,": ",VLOOKUP($A240,Sheet1!$A:$AC,27,FALSE),IF(VLOOKUP($A240,Sheet1!$A:$AC,24,FALSE)="","","&lt;/p&gt;&lt;p&gt;"),VLOOKUP($A240,Sheet1!$A:$AC,24,FALSE))</f>
        <v>&lt;p&gt;Accept Cash Coupon: Y&lt;/p&gt;&lt;p&gt;GODIVA Chocolatier is the global leader in premium, artisanal chocolate, offering the ultimate chocolate experience.</v>
      </c>
      <c r="G240" t="str">
        <f t="shared" si="686"/>
        <v/>
      </c>
      <c r="H240" t="str">
        <f t="shared" si="687"/>
        <v/>
      </c>
      <c r="I240" t="str">
        <f t="shared" ref="I240:J240" si="847">IF($G240="","",TRIM(CONCATENATE(E240,E241,E242,E243,E244,E245,E246,E247,E248,E249,E250,E251,E252,E253,E254)))</f>
        <v/>
      </c>
      <c r="J240" t="str">
        <f t="shared" si="847"/>
        <v/>
      </c>
      <c r="K240" t="str">
        <f t="shared" si="689"/>
        <v/>
      </c>
      <c r="L240" t="str">
        <f t="shared" si="689"/>
        <v/>
      </c>
      <c r="M240" t="str">
        <f t="shared" si="689"/>
        <v/>
      </c>
      <c r="N240" t="str">
        <f t="shared" si="690"/>
        <v/>
      </c>
      <c r="O240" t="str">
        <f t="shared" ref="O240:P240" si="848">IF($G240="","",IF($B240="SHO",TRIM(CONCATENATE(E240,E241,E242,E243,E244,E245,E246,E247,E248,E249,E250,E251,E252,E253,E254)),""))</f>
        <v/>
      </c>
      <c r="P240" t="str">
        <f t="shared" si="848"/>
        <v/>
      </c>
      <c r="Q240" t="str">
        <f t="shared" si="692"/>
        <v/>
      </c>
      <c r="R240" t="str">
        <f t="shared" si="692"/>
        <v/>
      </c>
      <c r="S240" t="str">
        <f t="shared" si="692"/>
        <v/>
      </c>
      <c r="T240" t="str">
        <f t="shared" ref="T240:V240" si="849">IF($G240="","",IF($B240="PAS",TRIM(CONCATENATE(D240,D241,D242,D243,D244,D245,D246,D247,D248,D249,D250,D251,D252,D253,D254)),""))</f>
        <v/>
      </c>
      <c r="U240" t="str">
        <f t="shared" si="849"/>
        <v/>
      </c>
      <c r="V240" t="str">
        <f t="shared" si="849"/>
        <v/>
      </c>
    </row>
    <row r="241" spans="1:22" hidden="1" x14ac:dyDescent="0.25">
      <c r="A241">
        <f t="shared" si="685"/>
        <v>16</v>
      </c>
      <c r="B241" t="str">
        <f>VLOOKUP(A241,Sheet1!A:Z,2,FALSE)</f>
        <v>SHO</v>
      </c>
      <c r="C241" t="s">
        <v>496</v>
      </c>
      <c r="D241" t="str">
        <f t="shared" ref="D241:F242" si="850">$C241</f>
        <v>&lt;/p&gt;&lt;/div&gt;&lt;/div&gt;&lt;/div&gt;&lt;/div&gt;&lt;/div&gt;</v>
      </c>
      <c r="E241" t="str">
        <f t="shared" si="850"/>
        <v>&lt;/p&gt;&lt;/div&gt;&lt;/div&gt;&lt;/div&gt;&lt;/div&gt;&lt;/div&gt;</v>
      </c>
      <c r="F241" t="str">
        <f t="shared" si="850"/>
        <v>&lt;/p&gt;&lt;/div&gt;&lt;/div&gt;&lt;/div&gt;&lt;/div&gt;&lt;/div&gt;</v>
      </c>
      <c r="G241" t="str">
        <f t="shared" si="686"/>
        <v/>
      </c>
      <c r="H241" t="str">
        <f t="shared" si="687"/>
        <v/>
      </c>
      <c r="I241" t="str">
        <f t="shared" ref="I241:J241" si="851">IF($G241="","",TRIM(CONCATENATE(E241,E242,E243,E244,E245,E246,E247,E248,E249,E250,E251,E252,E253,E254,E255)))</f>
        <v/>
      </c>
      <c r="J241" t="str">
        <f t="shared" si="851"/>
        <v/>
      </c>
      <c r="K241" t="str">
        <f t="shared" si="689"/>
        <v/>
      </c>
      <c r="L241" t="str">
        <f t="shared" si="689"/>
        <v/>
      </c>
      <c r="M241" t="str">
        <f t="shared" si="689"/>
        <v/>
      </c>
      <c r="N241" t="str">
        <f t="shared" si="690"/>
        <v/>
      </c>
      <c r="O241" t="str">
        <f t="shared" ref="O241:P241" si="852">IF($G241="","",IF($B241="SHO",TRIM(CONCATENATE(E241,E242,E243,E244,E245,E246,E247,E248,E249,E250,E251,E252,E253,E254,E255)),""))</f>
        <v/>
      </c>
      <c r="P241" t="str">
        <f t="shared" si="852"/>
        <v/>
      </c>
      <c r="Q241" t="str">
        <f t="shared" si="692"/>
        <v/>
      </c>
      <c r="R241" t="str">
        <f t="shared" si="692"/>
        <v/>
      </c>
      <c r="S241" t="str">
        <f t="shared" si="692"/>
        <v/>
      </c>
      <c r="T241" t="str">
        <f t="shared" ref="T241:V241" si="853">IF($G241="","",IF($B241="PAS",TRIM(CONCATENATE(D241,D242,D243,D244,D245,D246,D247,D248,D249,D250,D251,D252,D253,D254,D255)),""))</f>
        <v/>
      </c>
      <c r="U241" t="str">
        <f t="shared" si="853"/>
        <v/>
      </c>
      <c r="V241" t="str">
        <f t="shared" si="853"/>
        <v/>
      </c>
    </row>
    <row r="242" spans="1:22" x14ac:dyDescent="0.25">
      <c r="A242">
        <f t="shared" si="685"/>
        <v>17</v>
      </c>
      <c r="B242" t="str">
        <f>VLOOKUP(A242,Sheet1!A:Z,2,FALSE)</f>
        <v>FNB</v>
      </c>
      <c r="C242" t="s">
        <v>489</v>
      </c>
      <c r="D242" t="str">
        <f t="shared" si="850"/>
        <v>&lt;div class="grid-detail-list"&gt;&lt;div class="item-container styled-text-wrapper"&gt;</v>
      </c>
      <c r="E242" t="str">
        <f t="shared" si="850"/>
        <v>&lt;div class="grid-detail-list"&gt;&lt;div class="item-container styled-text-wrapper"&gt;</v>
      </c>
      <c r="F242" t="str">
        <f t="shared" si="850"/>
        <v>&lt;div class="grid-detail-list"&gt;&lt;div class="item-container styled-text-wrapper"&gt;</v>
      </c>
      <c r="G242">
        <f t="shared" si="686"/>
        <v>17</v>
      </c>
      <c r="H242" t="str">
        <f t="shared" si="687"/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class="sub-title"&gt;巴椒線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接受&lt;/p&gt;&lt;p&gt;麻辣米線&lt;/p&gt;&lt;/div&gt;&lt;/div&gt;&lt;/div&gt;&lt;/div&gt;&lt;/div&gt;</v>
      </c>
      <c r="I242" t="str">
        <f t="shared" ref="I242:J242" si="854">IF($G242="","",TRIM(CONCATENATE(E242,E243,E244,E245,E246,E247,E248,E249,E250,E251,E252,E253,E254,E255,E256)))</f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class="sub-title"&gt;巴椒线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接受&lt;/p&gt;&lt;p&gt;麻辣米線&lt;/p&gt;&lt;/div&gt;&lt;/div&gt;&lt;/div&gt;&lt;/div&gt;&lt;/div&gt;</v>
      </c>
      <c r="J242" t="str">
        <f t="shared" si="854"/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class="sub-title"&gt;Chilli Sense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Y&lt;/p&gt;&lt;p&gt;Serving a variety of Chilli Soup Rice Noodles&lt;/p&gt;&lt;/div&gt;&lt;/div&gt;&lt;/div&gt;&lt;/div&gt;&lt;/div&gt;</v>
      </c>
      <c r="K242" t="str">
        <f t="shared" si="689"/>
        <v/>
      </c>
      <c r="L242" t="str">
        <f t="shared" si="689"/>
        <v/>
      </c>
      <c r="M242" t="str">
        <f t="shared" si="689"/>
        <v/>
      </c>
      <c r="N242" t="str">
        <f t="shared" si="690"/>
        <v/>
      </c>
      <c r="O242" t="str">
        <f t="shared" ref="O242:P242" si="855">IF($G242="","",IF($B242="SHO",TRIM(CONCATENATE(E242,E243,E244,E245,E246,E247,E248,E249,E250,E251,E252,E253,E254,E255,E256)),""))</f>
        <v/>
      </c>
      <c r="P242" t="str">
        <f t="shared" si="855"/>
        <v/>
      </c>
      <c r="Q242" t="str">
        <f t="shared" si="692"/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class="sub-title"&gt;巴椒線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clearfix"&gt;&lt;p&gt;接受現金券: 接受&lt;/p&gt;&lt;p&gt;麻辣米線&lt;/p&gt;&lt;/div&gt;&lt;/div&gt;&lt;/div&gt;&lt;/div&gt;&lt;/div&gt;</v>
      </c>
      <c r="R242" t="str">
        <f t="shared" si="692"/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class="sub-title"&gt;巴椒线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clearfix"&gt;&lt;p&gt;接受现金券: 接受&lt;/p&gt;&lt;p&gt;麻辣米線&lt;/p&gt;&lt;/div&gt;&lt;/div&gt;&lt;/div&gt;&lt;/div&gt;&lt;/div&gt;</v>
      </c>
      <c r="S242" t="str">
        <f t="shared" si="692"/>
        <v>&lt;div class="grid-detail-list"&gt;&lt;div class="item-container styled-text-wrapper"&gt;&lt;div class="image-container"&gt;&lt;img class="item-image" src="/res/media/app/shop/foodium-chilli-sense.jpg" alt=""&gt;&lt;/div&gt;&lt;div class="item-content-container"&gt;&lt;p class="sub-title"&gt;Chilli Sense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class="info"&gt;2668-2873&lt;/p&gt;&lt;/div&gt;&lt;div class="content-row clearfix"&gt;&lt;p&gt;Accept Cash Coupon: Y&lt;/p&gt;&lt;p&gt;Serving a variety of Chilli Soup Rice Noodles&lt;/p&gt;&lt;/div&gt;&lt;/div&gt;&lt;/div&gt;&lt;/div&gt;&lt;/div&gt;</v>
      </c>
      <c r="T242" t="str">
        <f t="shared" ref="T242:V242" si="856">IF($G242="","",IF($B242="PAS",TRIM(CONCATENATE(D242,D243,D244,D245,D246,D247,D248,D249,D250,D251,D252,D253,D254,D255,D256)),""))</f>
        <v/>
      </c>
      <c r="U242" t="str">
        <f t="shared" si="856"/>
        <v/>
      </c>
      <c r="V242" t="str">
        <f t="shared" si="856"/>
        <v/>
      </c>
    </row>
    <row r="243" spans="1:22" hidden="1" x14ac:dyDescent="0.25">
      <c r="A243">
        <f t="shared" si="685"/>
        <v>17</v>
      </c>
      <c r="B243" t="str">
        <f>VLOOKUP(A243,Sheet1!A:Z,2,FALSE)</f>
        <v>FNB</v>
      </c>
      <c r="C243" t="s">
        <v>419</v>
      </c>
      <c r="D243" t="str">
        <f>CONCATENATE($C243,VLOOKUP($A243,Sheet1!$A:$AC,6,FALSE),""" alt=""""&gt;")</f>
        <v>&lt;div class="image-container"&gt;&lt;img class="item-image" src="/res/media/app/shop/foodium-chilli-sense.jpg" alt=""&gt;</v>
      </c>
      <c r="E243" t="str">
        <f>CONCATENATE($C243,VLOOKUP($A243,Sheet1!$A:$AC,6,FALSE),""" alt=""""&gt;")</f>
        <v>&lt;div class="image-container"&gt;&lt;img class="item-image" src="/res/media/app/shop/foodium-chilli-sense.jpg" alt=""&gt;</v>
      </c>
      <c r="F243" t="str">
        <f>CONCATENATE($C243,VLOOKUP($A243,Sheet1!$A:$AC,6,FALSE),""" alt=""""&gt;")</f>
        <v>&lt;div class="image-container"&gt;&lt;img class="item-image" src="/res/media/app/shop/foodium-chilli-sense.jpg" alt=""&gt;</v>
      </c>
      <c r="G243" t="str">
        <f t="shared" si="686"/>
        <v/>
      </c>
      <c r="H243" t="str">
        <f t="shared" si="687"/>
        <v/>
      </c>
      <c r="I243" t="str">
        <f t="shared" ref="I243:J243" si="857">IF($G243="","",TRIM(CONCATENATE(E243,E244,E245,E246,E247,E248,E249,E250,E251,E252,E253,E254,E255,E256,E257)))</f>
        <v/>
      </c>
      <c r="J243" t="str">
        <f t="shared" si="857"/>
        <v/>
      </c>
      <c r="K243" t="str">
        <f t="shared" si="689"/>
        <v/>
      </c>
      <c r="L243" t="str">
        <f t="shared" si="689"/>
        <v/>
      </c>
      <c r="M243" t="str">
        <f t="shared" si="689"/>
        <v/>
      </c>
      <c r="N243" t="str">
        <f t="shared" si="690"/>
        <v/>
      </c>
      <c r="O243" t="str">
        <f t="shared" ref="O243:P243" si="858">IF($G243="","",IF($B243="SHO",TRIM(CONCATENATE(E243,E244,E245,E246,E247,E248,E249,E250,E251,E252,E253,E254,E255,E256,E257)),""))</f>
        <v/>
      </c>
      <c r="P243" t="str">
        <f t="shared" si="858"/>
        <v/>
      </c>
      <c r="Q243" t="str">
        <f t="shared" si="692"/>
        <v/>
      </c>
      <c r="R243" t="str">
        <f t="shared" si="692"/>
        <v/>
      </c>
      <c r="S243" t="str">
        <f t="shared" si="692"/>
        <v/>
      </c>
      <c r="T243" t="str">
        <f t="shared" ref="T243:V243" si="859">IF($G243="","",IF($B243="PAS",TRIM(CONCATENATE(D243,D244,D245,D246,D247,D248,D249,D250,D251,D252,D253,D254,D255,D256,D257)),""))</f>
        <v/>
      </c>
      <c r="U243" t="str">
        <f t="shared" si="859"/>
        <v/>
      </c>
      <c r="V243" t="str">
        <f t="shared" si="859"/>
        <v/>
      </c>
    </row>
    <row r="244" spans="1:22" hidden="1" x14ac:dyDescent="0.25">
      <c r="A244">
        <f t="shared" si="685"/>
        <v>17</v>
      </c>
      <c r="B244" t="str">
        <f>VLOOKUP(A244,Sheet1!A:Z,2,FALSE)</f>
        <v>FNB</v>
      </c>
      <c r="C244" t="s">
        <v>490</v>
      </c>
      <c r="D244" t="str">
        <f t="shared" ref="D244:F244" si="860">$C244</f>
        <v>&lt;/div&gt;&lt;div class="item-content-container"&gt;</v>
      </c>
      <c r="E244" t="str">
        <f t="shared" si="860"/>
        <v>&lt;/div&gt;&lt;div class="item-content-container"&gt;</v>
      </c>
      <c r="F244" t="str">
        <f t="shared" si="860"/>
        <v>&lt;/div&gt;&lt;div class="item-content-container"&gt;</v>
      </c>
      <c r="G244" t="str">
        <f t="shared" si="686"/>
        <v/>
      </c>
      <c r="H244" t="str">
        <f t="shared" si="687"/>
        <v/>
      </c>
      <c r="I244" t="str">
        <f t="shared" ref="I244:J244" si="861">IF($G244="","",TRIM(CONCATENATE(E244,E245,E246,E247,E248,E249,E250,E251,E252,E253,E254,E255,E256,E257,E258)))</f>
        <v/>
      </c>
      <c r="J244" t="str">
        <f t="shared" si="861"/>
        <v/>
      </c>
      <c r="K244" t="str">
        <f t="shared" si="689"/>
        <v/>
      </c>
      <c r="L244" t="str">
        <f t="shared" si="689"/>
        <v/>
      </c>
      <c r="M244" t="str">
        <f t="shared" si="689"/>
        <v/>
      </c>
      <c r="N244" t="str">
        <f t="shared" si="690"/>
        <v/>
      </c>
      <c r="O244" t="str">
        <f t="shared" ref="O244:P244" si="862">IF($G244="","",IF($B244="SHO",TRIM(CONCATENATE(E244,E245,E246,E247,E248,E249,E250,E251,E252,E253,E254,E255,E256,E257,E258)),""))</f>
        <v/>
      </c>
      <c r="P244" t="str">
        <f t="shared" si="862"/>
        <v/>
      </c>
      <c r="Q244" t="str">
        <f t="shared" si="692"/>
        <v/>
      </c>
      <c r="R244" t="str">
        <f t="shared" si="692"/>
        <v/>
      </c>
      <c r="S244" t="str">
        <f t="shared" si="692"/>
        <v/>
      </c>
      <c r="T244" t="str">
        <f t="shared" ref="T244:V244" si="863">IF($G244="","",IF($B244="PAS",TRIM(CONCATENATE(D244,D245,D246,D247,D248,D249,D250,D251,D252,D253,D254,D255,D256,D257,D258)),""))</f>
        <v/>
      </c>
      <c r="U244" t="str">
        <f t="shared" si="863"/>
        <v/>
      </c>
      <c r="V244" t="str">
        <f t="shared" si="863"/>
        <v/>
      </c>
    </row>
    <row r="245" spans="1:22" hidden="1" x14ac:dyDescent="0.25">
      <c r="A245">
        <f t="shared" si="685"/>
        <v>17</v>
      </c>
      <c r="B245" t="str">
        <f>VLOOKUP(A245,Sheet1!A:Z,2,FALSE)</f>
        <v>FNB</v>
      </c>
      <c r="C245" t="s">
        <v>413</v>
      </c>
      <c r="D245" t="str">
        <f>CONCATENATE($C245,VLOOKUP($A245,Sheet1!$A:$AC,15,FALSE))</f>
        <v>&lt;p class="sub-title"&gt;巴椒線 (堂前食坊)</v>
      </c>
      <c r="E245" t="str">
        <f>CONCATENATE($C245,VLOOKUP($A245,Sheet1!$A:$AC,16,FALSE))</f>
        <v>&lt;p class="sub-title"&gt;巴椒线 (堂前食坊)</v>
      </c>
      <c r="F245" t="str">
        <f>CONCATENATE($C245,VLOOKUP($A245,Sheet1!$A:$AC,14,FALSE))</f>
        <v>&lt;p class="sub-title"&gt;Chilli Sense (FOODIUM)</v>
      </c>
      <c r="G245" t="str">
        <f t="shared" si="686"/>
        <v/>
      </c>
      <c r="H245" t="str">
        <f t="shared" si="687"/>
        <v/>
      </c>
      <c r="I245" t="str">
        <f t="shared" ref="I245:J245" si="864">IF($G245="","",TRIM(CONCATENATE(E245,E246,E247,E248,E249,E250,E251,E252,E253,E254,E255,E256,E257,E258,E259)))</f>
        <v/>
      </c>
      <c r="J245" t="str">
        <f t="shared" si="864"/>
        <v/>
      </c>
      <c r="K245" t="str">
        <f t="shared" si="689"/>
        <v/>
      </c>
      <c r="L245" t="str">
        <f t="shared" si="689"/>
        <v/>
      </c>
      <c r="M245" t="str">
        <f t="shared" si="689"/>
        <v/>
      </c>
      <c r="N245" t="str">
        <f t="shared" si="690"/>
        <v/>
      </c>
      <c r="O245" t="str">
        <f t="shared" ref="O245:P245" si="865">IF($G245="","",IF($B245="SHO",TRIM(CONCATENATE(E245,E246,E247,E248,E249,E250,E251,E252,E253,E254,E255,E256,E257,E258,E259)),""))</f>
        <v/>
      </c>
      <c r="P245" t="str">
        <f t="shared" si="865"/>
        <v/>
      </c>
      <c r="Q245" t="str">
        <f t="shared" si="692"/>
        <v/>
      </c>
      <c r="R245" t="str">
        <f t="shared" si="692"/>
        <v/>
      </c>
      <c r="S245" t="str">
        <f t="shared" si="692"/>
        <v/>
      </c>
      <c r="T245" t="str">
        <f t="shared" ref="T245:V245" si="866">IF($G245="","",IF($B245="PAS",TRIM(CONCATENATE(D245,D246,D247,D248,D249,D250,D251,D252,D253,D254,D255,D256,D257,D258,D259)),""))</f>
        <v/>
      </c>
      <c r="U245" t="str">
        <f t="shared" si="866"/>
        <v/>
      </c>
      <c r="V245" t="str">
        <f t="shared" si="866"/>
        <v/>
      </c>
    </row>
    <row r="246" spans="1:22" hidden="1" x14ac:dyDescent="0.25">
      <c r="A246">
        <f t="shared" si="685"/>
        <v>17</v>
      </c>
      <c r="B246" t="str">
        <f>VLOOKUP(A246,Sheet1!A:Z,2,FALSE)</f>
        <v>FNB</v>
      </c>
      <c r="C246" t="s">
        <v>491</v>
      </c>
      <c r="D246" t="str">
        <f t="shared" ref="D246:F246" si="867">$C246</f>
        <v>&lt;/p&gt;&lt;div class="item-content"&gt;</v>
      </c>
      <c r="E246" t="str">
        <f t="shared" si="867"/>
        <v>&lt;/p&gt;&lt;div class="item-content"&gt;</v>
      </c>
      <c r="F246" t="str">
        <f t="shared" si="867"/>
        <v>&lt;/p&gt;&lt;div class="item-content"&gt;</v>
      </c>
      <c r="G246" t="str">
        <f t="shared" si="686"/>
        <v/>
      </c>
      <c r="H246" t="str">
        <f t="shared" si="687"/>
        <v/>
      </c>
      <c r="I246" t="str">
        <f t="shared" ref="I246:J246" si="868">IF($G246="","",TRIM(CONCATENATE(E246,E247,E248,E249,E250,E251,E252,E253,E254,E255,E256,E257,E258,E259,E260)))</f>
        <v/>
      </c>
      <c r="J246" t="str">
        <f t="shared" si="868"/>
        <v/>
      </c>
      <c r="K246" t="str">
        <f t="shared" si="689"/>
        <v/>
      </c>
      <c r="L246" t="str">
        <f t="shared" si="689"/>
        <v/>
      </c>
      <c r="M246" t="str">
        <f t="shared" si="689"/>
        <v/>
      </c>
      <c r="N246" t="str">
        <f t="shared" si="690"/>
        <v/>
      </c>
      <c r="O246" t="str">
        <f t="shared" ref="O246:P246" si="869">IF($G246="","",IF($B246="SHO",TRIM(CONCATENATE(E246,E247,E248,E249,E250,E251,E252,E253,E254,E255,E256,E257,E258,E259,E260)),""))</f>
        <v/>
      </c>
      <c r="P246" t="str">
        <f t="shared" si="869"/>
        <v/>
      </c>
      <c r="Q246" t="str">
        <f t="shared" si="692"/>
        <v/>
      </c>
      <c r="R246" t="str">
        <f t="shared" si="692"/>
        <v/>
      </c>
      <c r="S246" t="str">
        <f t="shared" si="692"/>
        <v/>
      </c>
      <c r="T246" t="str">
        <f t="shared" ref="T246:V246" si="870">IF($G246="","",IF($B246="PAS",TRIM(CONCATENATE(D246,D247,D248,D249,D250,D251,D252,D253,D254,D255,D256,D257,D258,D259,D260)),""))</f>
        <v/>
      </c>
      <c r="U246" t="str">
        <f t="shared" si="870"/>
        <v/>
      </c>
      <c r="V246" t="str">
        <f t="shared" si="870"/>
        <v/>
      </c>
    </row>
    <row r="247" spans="1:22" hidden="1" x14ac:dyDescent="0.25">
      <c r="A247">
        <f t="shared" si="685"/>
        <v>17</v>
      </c>
      <c r="B247" t="str">
        <f>VLOOKUP(A247,Sheet1!A:Z,2,FALSE)</f>
        <v>FNB</v>
      </c>
      <c r="C247" t="s">
        <v>414</v>
      </c>
      <c r="D247" t="str">
        <f>CONCATENATE($C247,VLOOKUP($A247,Sheet1!$A:$AC,4,FALSE))</f>
        <v>&lt;div class="item-label"&gt;美食薈萃</v>
      </c>
      <c r="E247" t="str">
        <f>CONCATENATE($C247,VLOOKUP($A247,Sheet1!$A:$AC,5,FALSE))</f>
        <v>&lt;div class="item-label"&gt;美食荟萃</v>
      </c>
      <c r="F247" t="str">
        <f>CONCATENATE($C247,VLOOKUP($A247,Sheet1!$A:$AC,3,FALSE))</f>
        <v>&lt;div class="item-label"&gt;Food &amp; Beverage</v>
      </c>
      <c r="G247" t="str">
        <f t="shared" si="686"/>
        <v/>
      </c>
      <c r="H247" t="str">
        <f t="shared" si="687"/>
        <v/>
      </c>
      <c r="I247" t="str">
        <f t="shared" ref="I247:J247" si="871">IF($G247="","",TRIM(CONCATENATE(E247,E248,E249,E250,E251,E252,E253,E254,E255,E256,E257,E258,E259,E260,E261)))</f>
        <v/>
      </c>
      <c r="J247" t="str">
        <f t="shared" si="871"/>
        <v/>
      </c>
      <c r="K247" t="str">
        <f t="shared" si="689"/>
        <v/>
      </c>
      <c r="L247" t="str">
        <f t="shared" si="689"/>
        <v/>
      </c>
      <c r="M247" t="str">
        <f t="shared" si="689"/>
        <v/>
      </c>
      <c r="N247" t="str">
        <f t="shared" si="690"/>
        <v/>
      </c>
      <c r="O247" t="str">
        <f t="shared" ref="O247:P247" si="872">IF($G247="","",IF($B247="SHO",TRIM(CONCATENATE(E247,E248,E249,E250,E251,E252,E253,E254,E255,E256,E257,E258,E259,E260,E261)),""))</f>
        <v/>
      </c>
      <c r="P247" t="str">
        <f t="shared" si="872"/>
        <v/>
      </c>
      <c r="Q247" t="str">
        <f t="shared" si="692"/>
        <v/>
      </c>
      <c r="R247" t="str">
        <f t="shared" si="692"/>
        <v/>
      </c>
      <c r="S247" t="str">
        <f t="shared" si="692"/>
        <v/>
      </c>
      <c r="T247" t="str">
        <f t="shared" ref="T247:V247" si="873">IF($G247="","",IF($B247="PAS",TRIM(CONCATENATE(D247,D248,D249,D250,D251,D252,D253,D254,D255,D256,D257,D258,D259,D260,D261)),""))</f>
        <v/>
      </c>
      <c r="U247" t="str">
        <f t="shared" si="873"/>
        <v/>
      </c>
      <c r="V247" t="str">
        <f t="shared" si="873"/>
        <v/>
      </c>
    </row>
    <row r="248" spans="1:22" hidden="1" x14ac:dyDescent="0.25">
      <c r="A248">
        <f t="shared" si="685"/>
        <v>17</v>
      </c>
      <c r="B248" t="str">
        <f>VLOOKUP(A248,Sheet1!A:Z,2,FALSE)</f>
        <v>FNB</v>
      </c>
      <c r="C248" t="s">
        <v>492</v>
      </c>
      <c r="D248" t="str">
        <f t="shared" ref="D248:F248" si="874">$C248</f>
        <v>&lt;/div&gt;&lt;div class="content-row clearfix"&gt;&lt;span class="item-icon icon-s icon-inline ico-shop"&gt;&lt;/span&gt;</v>
      </c>
      <c r="E248" t="str">
        <f t="shared" si="874"/>
        <v>&lt;/div&gt;&lt;div class="content-row clearfix"&gt;&lt;span class="item-icon icon-s icon-inline ico-shop"&gt;&lt;/span&gt;</v>
      </c>
      <c r="F248" t="str">
        <f t="shared" si="874"/>
        <v>&lt;/div&gt;&lt;div class="content-row clearfix"&gt;&lt;span class="item-icon icon-s icon-inline ico-shop"&gt;&lt;/span&gt;</v>
      </c>
      <c r="G248" t="str">
        <f t="shared" si="686"/>
        <v/>
      </c>
      <c r="H248" t="str">
        <f t="shared" si="687"/>
        <v/>
      </c>
      <c r="I248" t="str">
        <f t="shared" ref="I248:J248" si="875">IF($G248="","",TRIM(CONCATENATE(E248,E249,E250,E251,E252,E253,E254,E255,E256,E257,E258,E259,E260,E261,E262)))</f>
        <v/>
      </c>
      <c r="J248" t="str">
        <f t="shared" si="875"/>
        <v/>
      </c>
      <c r="K248" t="str">
        <f t="shared" si="689"/>
        <v/>
      </c>
      <c r="L248" t="str">
        <f t="shared" si="689"/>
        <v/>
      </c>
      <c r="M248" t="str">
        <f t="shared" si="689"/>
        <v/>
      </c>
      <c r="N248" t="str">
        <f t="shared" si="690"/>
        <v/>
      </c>
      <c r="O248" t="str">
        <f t="shared" ref="O248:P248" si="876">IF($G248="","",IF($B248="SHO",TRIM(CONCATENATE(E248,E249,E250,E251,E252,E253,E254,E255,E256,E257,E258,E259,E260,E261,E262)),""))</f>
        <v/>
      </c>
      <c r="P248" t="str">
        <f t="shared" si="876"/>
        <v/>
      </c>
      <c r="Q248" t="str">
        <f t="shared" si="692"/>
        <v/>
      </c>
      <c r="R248" t="str">
        <f t="shared" si="692"/>
        <v/>
      </c>
      <c r="S248" t="str">
        <f t="shared" si="692"/>
        <v/>
      </c>
      <c r="T248" t="str">
        <f t="shared" ref="T248:V248" si="877">IF($G248="","",IF($B248="PAS",TRIM(CONCATENATE(D248,D249,D250,D251,D252,D253,D254,D255,D256,D257,D258,D259,D260,D261,D262)),""))</f>
        <v/>
      </c>
      <c r="U248" t="str">
        <f t="shared" si="877"/>
        <v/>
      </c>
      <c r="V248" t="str">
        <f t="shared" si="877"/>
        <v/>
      </c>
    </row>
    <row r="249" spans="1:22" hidden="1" x14ac:dyDescent="0.25">
      <c r="A249">
        <f t="shared" si="685"/>
        <v>17</v>
      </c>
      <c r="B249" t="str">
        <f>VLOOKUP(A249,Sheet1!A:Z,2,FALSE)</f>
        <v>FNB</v>
      </c>
      <c r="C249" t="s">
        <v>415</v>
      </c>
      <c r="D249" t="str">
        <f>CONCATENATE($C249,VLOOKUP($A249,Sheet1!$A:$AC,11,FALSE))</f>
        <v>&lt;p class="info"&gt;B2 , WEK B2-10 (近抵港大堂 A 出口)</v>
      </c>
      <c r="E249" t="str">
        <f>CONCATENATE($C249,VLOOKUP($A249,Sheet1!$A:$AC,12,FALSE))</f>
        <v>&lt;p class="info"&gt;B2 , WEK B2-10 (近抵港大堂 A 出口)</v>
      </c>
      <c r="F249" t="str">
        <f>CONCATENATE($C249,VLOOKUP($A249,Sheet1!$A:$AC,10,FALSE))</f>
        <v>&lt;p class="info"&gt;B2 , WEK B2-10 (Near Arrival Concourse, Exit A)</v>
      </c>
      <c r="G249" t="str">
        <f t="shared" si="686"/>
        <v/>
      </c>
      <c r="H249" t="str">
        <f t="shared" si="687"/>
        <v/>
      </c>
      <c r="I249" t="str">
        <f t="shared" ref="I249:J249" si="878">IF($G249="","",TRIM(CONCATENATE(E249,E250,E251,E252,E253,E254,E255,E256,E257,E258,E259,E260,E261,E262,E263)))</f>
        <v/>
      </c>
      <c r="J249" t="str">
        <f t="shared" si="878"/>
        <v/>
      </c>
      <c r="K249" t="str">
        <f t="shared" si="689"/>
        <v/>
      </c>
      <c r="L249" t="str">
        <f t="shared" si="689"/>
        <v/>
      </c>
      <c r="M249" t="str">
        <f t="shared" si="689"/>
        <v/>
      </c>
      <c r="N249" t="str">
        <f t="shared" si="690"/>
        <v/>
      </c>
      <c r="O249" t="str">
        <f t="shared" ref="O249:P249" si="879">IF($G249="","",IF($B249="SHO",TRIM(CONCATENATE(E249,E250,E251,E252,E253,E254,E255,E256,E257,E258,E259,E260,E261,E262,E263)),""))</f>
        <v/>
      </c>
      <c r="P249" t="str">
        <f t="shared" si="879"/>
        <v/>
      </c>
      <c r="Q249" t="str">
        <f t="shared" si="692"/>
        <v/>
      </c>
      <c r="R249" t="str">
        <f t="shared" si="692"/>
        <v/>
      </c>
      <c r="S249" t="str">
        <f t="shared" si="692"/>
        <v/>
      </c>
      <c r="T249" t="str">
        <f t="shared" ref="T249:V249" si="880">IF($G249="","",IF($B249="PAS",TRIM(CONCATENATE(D249,D250,D251,D252,D253,D254,D255,D256,D257,D258,D259,D260,D261,D262,D263)),""))</f>
        <v/>
      </c>
      <c r="U249" t="str">
        <f t="shared" si="880"/>
        <v/>
      </c>
      <c r="V249" t="str">
        <f t="shared" si="880"/>
        <v/>
      </c>
    </row>
    <row r="250" spans="1:22" hidden="1" x14ac:dyDescent="0.25">
      <c r="A250">
        <f t="shared" si="685"/>
        <v>17</v>
      </c>
      <c r="B250" t="str">
        <f>VLOOKUP(A250,Sheet1!A:Z,2,FALSE)</f>
        <v>FNB</v>
      </c>
      <c r="C250" t="s">
        <v>493</v>
      </c>
      <c r="D250" t="str">
        <f t="shared" ref="D250:F250" si="881">$C250</f>
        <v>&lt;/p&gt;&lt;/div&gt;&lt;div class="content-row clearfix"&gt;&lt;span class="item-icon icon-s icon-inline ico-opening-hour"&gt;&lt;/span&gt;</v>
      </c>
      <c r="E250" t="str">
        <f t="shared" si="881"/>
        <v>&lt;/p&gt;&lt;/div&gt;&lt;div class="content-row clearfix"&gt;&lt;span class="item-icon icon-s icon-inline ico-opening-hour"&gt;&lt;/span&gt;</v>
      </c>
      <c r="F250" t="str">
        <f t="shared" si="881"/>
        <v>&lt;/p&gt;&lt;/div&gt;&lt;div class="content-row clearfix"&gt;&lt;span class="item-icon icon-s icon-inline ico-opening-hour"&gt;&lt;/span&gt;</v>
      </c>
      <c r="G250" t="str">
        <f t="shared" si="686"/>
        <v/>
      </c>
      <c r="H250" t="str">
        <f t="shared" si="687"/>
        <v/>
      </c>
      <c r="I250" t="str">
        <f t="shared" ref="I250:J250" si="882">IF($G250="","",TRIM(CONCATENATE(E250,E251,E252,E253,E254,E255,E256,E257,E258,E259,E260,E261,E262,E263,E264)))</f>
        <v/>
      </c>
      <c r="J250" t="str">
        <f t="shared" si="882"/>
        <v/>
      </c>
      <c r="K250" t="str">
        <f t="shared" si="689"/>
        <v/>
      </c>
      <c r="L250" t="str">
        <f t="shared" si="689"/>
        <v/>
      </c>
      <c r="M250" t="str">
        <f t="shared" si="689"/>
        <v/>
      </c>
      <c r="N250" t="str">
        <f t="shared" si="690"/>
        <v/>
      </c>
      <c r="O250" t="str">
        <f t="shared" ref="O250:P250" si="883">IF($G250="","",IF($B250="SHO",TRIM(CONCATENATE(E250,E251,E252,E253,E254,E255,E256,E257,E258,E259,E260,E261,E262,E263,E264)),""))</f>
        <v/>
      </c>
      <c r="P250" t="str">
        <f t="shared" si="883"/>
        <v/>
      </c>
      <c r="Q250" t="str">
        <f t="shared" si="692"/>
        <v/>
      </c>
      <c r="R250" t="str">
        <f t="shared" si="692"/>
        <v/>
      </c>
      <c r="S250" t="str">
        <f t="shared" si="692"/>
        <v/>
      </c>
      <c r="T250" t="str">
        <f t="shared" ref="T250:V250" si="884">IF($G250="","",IF($B250="PAS",TRIM(CONCATENATE(D250,D251,D252,D253,D254,D255,D256,D257,D258,D259,D260,D261,D262,D263,D264)),""))</f>
        <v/>
      </c>
      <c r="U250" t="str">
        <f t="shared" si="884"/>
        <v/>
      </c>
      <c r="V250" t="str">
        <f t="shared" si="884"/>
        <v/>
      </c>
    </row>
    <row r="251" spans="1:22" hidden="1" x14ac:dyDescent="0.25">
      <c r="A251">
        <f t="shared" si="685"/>
        <v>17</v>
      </c>
      <c r="B251" t="str">
        <f>VLOOKUP(A251,Sheet1!A:Z,2,FALSE)</f>
        <v>FNB</v>
      </c>
      <c r="C251" t="s">
        <v>415</v>
      </c>
      <c r="D251" s="2" t="str">
        <f>CONCATENATE($C251,IFERROR(SUBSTITUTE(VLOOKUP($A251,Sheet1!$A:$AC,22,FALSE),CHAR(10),"&lt;br&gt;"),VLOOKUP($A251,Sheet1!$A:$AC,22,FALSE)))</f>
        <v>&lt;p class="info"&gt;06:00-22:30</v>
      </c>
      <c r="E251" s="2" t="str">
        <f>CONCATENATE($C251,IFERROR(SUBSTITUTE(VLOOKUP($A251,Sheet1!$A:$AC,23,FALSE),CHAR(10),"&lt;br&gt;"),VLOOKUP($A251,Sheet1!$A:$AC,23,FALSE)))</f>
        <v>&lt;p class="info"&gt;06:00-22:30</v>
      </c>
      <c r="F251" s="2" t="str">
        <f>CONCATENATE($C251,IFERROR(SUBSTITUTE(VLOOKUP($A251,Sheet1!$A:$AC,21,FALSE),CHAR(10),"&lt;br&gt;"),VLOOKUP($A251,Sheet1!$A:$AC,21,FALSE)))</f>
        <v>&lt;p class="info"&gt;06:00-22:30</v>
      </c>
      <c r="G251" t="str">
        <f t="shared" si="686"/>
        <v/>
      </c>
      <c r="H251" t="str">
        <f t="shared" si="687"/>
        <v/>
      </c>
      <c r="I251" t="str">
        <f t="shared" ref="I251:J251" si="885">IF($G251="","",TRIM(CONCATENATE(E251,E252,E253,E254,E255,E256,E257,E258,E259,E260,E261,E262,E263,E264,E265)))</f>
        <v/>
      </c>
      <c r="J251" t="str">
        <f t="shared" si="885"/>
        <v/>
      </c>
      <c r="K251" t="str">
        <f t="shared" si="689"/>
        <v/>
      </c>
      <c r="L251" t="str">
        <f t="shared" si="689"/>
        <v/>
      </c>
      <c r="M251" t="str">
        <f t="shared" si="689"/>
        <v/>
      </c>
      <c r="N251" t="str">
        <f t="shared" si="690"/>
        <v/>
      </c>
      <c r="O251" t="str">
        <f t="shared" ref="O251:P251" si="886">IF($G251="","",IF($B251="SHO",TRIM(CONCATENATE(E251,E252,E253,E254,E255,E256,E257,E258,E259,E260,E261,E262,E263,E264,E265)),""))</f>
        <v/>
      </c>
      <c r="P251" t="str">
        <f t="shared" si="886"/>
        <v/>
      </c>
      <c r="Q251" t="str">
        <f t="shared" si="692"/>
        <v/>
      </c>
      <c r="R251" t="str">
        <f t="shared" si="692"/>
        <v/>
      </c>
      <c r="S251" t="str">
        <f t="shared" si="692"/>
        <v/>
      </c>
      <c r="T251" t="str">
        <f t="shared" ref="T251:V251" si="887">IF($G251="","",IF($B251="PAS",TRIM(CONCATENATE(D251,D252,D253,D254,D255,D256,D257,D258,D259,D260,D261,D262,D263,D264,D265)),""))</f>
        <v/>
      </c>
      <c r="U251" t="str">
        <f t="shared" si="887"/>
        <v/>
      </c>
      <c r="V251" t="str">
        <f t="shared" si="887"/>
        <v/>
      </c>
    </row>
    <row r="252" spans="1:22" hidden="1" x14ac:dyDescent="0.25">
      <c r="A252">
        <f t="shared" si="685"/>
        <v>17</v>
      </c>
      <c r="B252" t="str">
        <f>VLOOKUP(A252,Sheet1!A:Z,2,FALSE)</f>
        <v>FNB</v>
      </c>
      <c r="C252" t="s">
        <v>495</v>
      </c>
      <c r="D252" t="str">
        <f t="shared" ref="D252:F252" si="888">$C252</f>
        <v>&lt;/p&gt;&lt;/div&gt;&lt;div class="content-row clearfix"&gt;&lt;span class="item-icon icon-s icon-inline ico-tel-no"&gt;&lt;/span&gt;</v>
      </c>
      <c r="E252" t="str">
        <f t="shared" si="888"/>
        <v>&lt;/p&gt;&lt;/div&gt;&lt;div class="content-row clearfix"&gt;&lt;span class="item-icon icon-s icon-inline ico-tel-no"&gt;&lt;/span&gt;</v>
      </c>
      <c r="F252" t="str">
        <f t="shared" si="888"/>
        <v>&lt;/p&gt;&lt;/div&gt;&lt;div class="content-row clearfix"&gt;&lt;span class="item-icon icon-s icon-inline ico-tel-no"&gt;&lt;/span&gt;</v>
      </c>
      <c r="G252" t="str">
        <f t="shared" si="686"/>
        <v/>
      </c>
      <c r="H252" t="str">
        <f t="shared" si="687"/>
        <v/>
      </c>
      <c r="I252" t="str">
        <f t="shared" ref="I252:J252" si="889">IF($G252="","",TRIM(CONCATENATE(E252,E253,E254,E255,E256,E257,E258,E259,E260,E261,E262,E263,E264,E265,E266)))</f>
        <v/>
      </c>
      <c r="J252" t="str">
        <f t="shared" si="889"/>
        <v/>
      </c>
      <c r="K252" t="str">
        <f t="shared" si="689"/>
        <v/>
      </c>
      <c r="L252" t="str">
        <f t="shared" si="689"/>
        <v/>
      </c>
      <c r="M252" t="str">
        <f t="shared" si="689"/>
        <v/>
      </c>
      <c r="N252" t="str">
        <f t="shared" si="690"/>
        <v/>
      </c>
      <c r="O252" t="str">
        <f t="shared" ref="O252:P252" si="890">IF($G252="","",IF($B252="SHO",TRIM(CONCATENATE(E252,E253,E254,E255,E256,E257,E258,E259,E260,E261,E262,E263,E264,E265,E266)),""))</f>
        <v/>
      </c>
      <c r="P252" t="str">
        <f t="shared" si="890"/>
        <v/>
      </c>
      <c r="Q252" t="str">
        <f t="shared" si="692"/>
        <v/>
      </c>
      <c r="R252" t="str">
        <f t="shared" si="692"/>
        <v/>
      </c>
      <c r="S252" t="str">
        <f t="shared" si="692"/>
        <v/>
      </c>
      <c r="T252" t="str">
        <f t="shared" ref="T252:V252" si="891">IF($G252="","",IF($B252="PAS",TRIM(CONCATENATE(D252,D253,D254,D255,D256,D257,D258,D259,D260,D261,D262,D263,D264,D265,D266)),""))</f>
        <v/>
      </c>
      <c r="U252" t="str">
        <f t="shared" si="891"/>
        <v/>
      </c>
      <c r="V252" t="str">
        <f t="shared" si="891"/>
        <v/>
      </c>
    </row>
    <row r="253" spans="1:22" hidden="1" x14ac:dyDescent="0.25">
      <c r="A253">
        <f t="shared" si="685"/>
        <v>17</v>
      </c>
      <c r="B253" t="str">
        <f>VLOOKUP(A253,Sheet1!A:Z,2,FALSE)</f>
        <v>FNB</v>
      </c>
      <c r="C253" t="s">
        <v>415</v>
      </c>
      <c r="D253" t="str">
        <f>CONCATENATE($C253,VLOOKUP($A253,Sheet1!$A:$ACZ,17,FALSE))</f>
        <v>&lt;p class="info"&gt;2668-2873</v>
      </c>
      <c r="E253" t="str">
        <f>CONCATENATE($C253,VLOOKUP($A253,Sheet1!$A:$AC,17,FALSE))</f>
        <v>&lt;p class="info"&gt;2668-2873</v>
      </c>
      <c r="F253" t="str">
        <f>CONCATENATE($C253,VLOOKUP($A253,Sheet1!$A:$AC,17,FALSE))</f>
        <v>&lt;p class="info"&gt;2668-2873</v>
      </c>
      <c r="G253" t="str">
        <f t="shared" si="686"/>
        <v/>
      </c>
      <c r="H253" t="str">
        <f t="shared" si="687"/>
        <v/>
      </c>
      <c r="I253" t="str">
        <f t="shared" ref="I253:J253" si="892">IF($G253="","",TRIM(CONCATENATE(E253,E254,E255,E256,E257,E258,E259,E260,E261,E262,E263,E264,E265,E266,E267)))</f>
        <v/>
      </c>
      <c r="J253" t="str">
        <f t="shared" si="892"/>
        <v/>
      </c>
      <c r="K253" t="str">
        <f t="shared" si="689"/>
        <v/>
      </c>
      <c r="L253" t="str">
        <f t="shared" si="689"/>
        <v/>
      </c>
      <c r="M253" t="str">
        <f t="shared" si="689"/>
        <v/>
      </c>
      <c r="N253" t="str">
        <f t="shared" si="690"/>
        <v/>
      </c>
      <c r="O253" t="str">
        <f t="shared" ref="O253:P253" si="893">IF($G253="","",IF($B253="SHO",TRIM(CONCATENATE(E253,E254,E255,E256,E257,E258,E259,E260,E261,E262,E263,E264,E265,E266,E267)),""))</f>
        <v/>
      </c>
      <c r="P253" t="str">
        <f t="shared" si="893"/>
        <v/>
      </c>
      <c r="Q253" t="str">
        <f t="shared" si="692"/>
        <v/>
      </c>
      <c r="R253" t="str">
        <f t="shared" si="692"/>
        <v/>
      </c>
      <c r="S253" t="str">
        <f t="shared" si="692"/>
        <v/>
      </c>
      <c r="T253" t="str">
        <f t="shared" ref="T253:V253" si="894">IF($G253="","",IF($B253="PAS",TRIM(CONCATENATE(D253,D254,D255,D256,D257,D258,D259,D260,D261,D262,D263,D264,D265,D266,D267)),""))</f>
        <v/>
      </c>
      <c r="U253" t="str">
        <f t="shared" si="894"/>
        <v/>
      </c>
      <c r="V253" t="str">
        <f t="shared" si="894"/>
        <v/>
      </c>
    </row>
    <row r="254" spans="1:22" hidden="1" x14ac:dyDescent="0.25">
      <c r="A254">
        <f t="shared" si="685"/>
        <v>17</v>
      </c>
      <c r="B254" t="str">
        <f>VLOOKUP(A254,Sheet1!A:Z,2,FALSE)</f>
        <v>FNB</v>
      </c>
      <c r="C254" t="s">
        <v>494</v>
      </c>
      <c r="D254" t="str">
        <f t="shared" ref="D254:F254" si="895">$C254</f>
        <v>&lt;/p&gt;&lt;/div&gt;&lt;div class="content-row clearfix"&gt;</v>
      </c>
      <c r="E254" t="str">
        <f t="shared" si="895"/>
        <v>&lt;/p&gt;&lt;/div&gt;&lt;div class="content-row clearfix"&gt;</v>
      </c>
      <c r="F254" t="str">
        <f t="shared" si="895"/>
        <v>&lt;/p&gt;&lt;/div&gt;&lt;div class="content-row clearfix"&gt;</v>
      </c>
      <c r="G254" t="str">
        <f t="shared" si="686"/>
        <v/>
      </c>
      <c r="H254" t="str">
        <f t="shared" si="687"/>
        <v/>
      </c>
      <c r="I254" t="str">
        <f t="shared" ref="I254:J254" si="896">IF($G254="","",TRIM(CONCATENATE(E254,E255,E256,E257,E258,E259,E260,E261,E262,E263,E264,E265,E266,E267,E268)))</f>
        <v/>
      </c>
      <c r="J254" t="str">
        <f t="shared" si="896"/>
        <v/>
      </c>
      <c r="K254" t="str">
        <f t="shared" si="689"/>
        <v/>
      </c>
      <c r="L254" t="str">
        <f t="shared" si="689"/>
        <v/>
      </c>
      <c r="M254" t="str">
        <f t="shared" si="689"/>
        <v/>
      </c>
      <c r="N254" t="str">
        <f t="shared" si="690"/>
        <v/>
      </c>
      <c r="O254" t="str">
        <f t="shared" ref="O254:P254" si="897">IF($G254="","",IF($B254="SHO",TRIM(CONCATENATE(E254,E255,E256,E257,E258,E259,E260,E261,E262,E263,E264,E265,E266,E267,E268)),""))</f>
        <v/>
      </c>
      <c r="P254" t="str">
        <f t="shared" si="897"/>
        <v/>
      </c>
      <c r="Q254" t="str">
        <f t="shared" si="692"/>
        <v/>
      </c>
      <c r="R254" t="str">
        <f t="shared" si="692"/>
        <v/>
      </c>
      <c r="S254" t="str">
        <f t="shared" si="692"/>
        <v/>
      </c>
      <c r="T254" t="str">
        <f t="shared" ref="T254:V254" si="898">IF($G254="","",IF($B254="PAS",TRIM(CONCATENATE(D254,D255,D256,D257,D258,D259,D260,D261,D262,D263,D264,D265,D266,D267,D268)),""))</f>
        <v/>
      </c>
      <c r="U254" t="str">
        <f t="shared" si="898"/>
        <v/>
      </c>
      <c r="V254" t="str">
        <f t="shared" si="898"/>
        <v/>
      </c>
    </row>
    <row r="255" spans="1:22" hidden="1" x14ac:dyDescent="0.25">
      <c r="A255">
        <f t="shared" si="685"/>
        <v>17</v>
      </c>
      <c r="B255" t="str">
        <f>VLOOKUP(A255,Sheet1!A:Z,2,FALSE)</f>
        <v>FNB</v>
      </c>
      <c r="C255" t="s">
        <v>416</v>
      </c>
      <c r="D255" t="str">
        <f>CONCATENATE($C255,Sheet1!$AB$2,": ",VLOOKUP($A255,Sheet1!$A:$AC,28,FALSE),IF(VLOOKUP($A255,Sheet1!$A:$AC,25,FALSE)="","","&lt;/p&gt;&lt;p&gt;"),VLOOKUP($A255,Sheet1!$A:$AC,25,FALSE))</f>
        <v>&lt;p&gt;接受現金券: 接受&lt;/p&gt;&lt;p&gt;麻辣米線</v>
      </c>
      <c r="E255" t="str">
        <f>CONCATENATE($C255,Sheet1!$AC$2,": ",VLOOKUP($A255,Sheet1!$A:$AC,29,FALSE),IF(VLOOKUP($A255,Sheet1!$A:$AC,26,FALSE)="","","&lt;/p&gt;&lt;p&gt;"),VLOOKUP($A255,Sheet1!$A:$AC,26,FALSE))</f>
        <v>&lt;p&gt;接受现金券: 接受&lt;/p&gt;&lt;p&gt;麻辣米線</v>
      </c>
      <c r="F255" t="str">
        <f>CONCATENATE($C255,Sheet1!$AA$2,": ",VLOOKUP($A255,Sheet1!$A:$AC,27,FALSE),IF(VLOOKUP($A255,Sheet1!$A:$AC,24,FALSE)="","","&lt;/p&gt;&lt;p&gt;"),VLOOKUP($A255,Sheet1!$A:$AC,24,FALSE))</f>
        <v>&lt;p&gt;Accept Cash Coupon: Y&lt;/p&gt;&lt;p&gt;Serving a variety of  Chilli Soup Rice Noodles</v>
      </c>
      <c r="G255" t="str">
        <f t="shared" si="686"/>
        <v/>
      </c>
      <c r="H255" t="str">
        <f t="shared" si="687"/>
        <v/>
      </c>
      <c r="I255" t="str">
        <f t="shared" ref="I255:J255" si="899">IF($G255="","",TRIM(CONCATENATE(E255,E256,E257,E258,E259,E260,E261,E262,E263,E264,E265,E266,E267,E268,E269)))</f>
        <v/>
      </c>
      <c r="J255" t="str">
        <f t="shared" si="899"/>
        <v/>
      </c>
      <c r="K255" t="str">
        <f t="shared" si="689"/>
        <v/>
      </c>
      <c r="L255" t="str">
        <f t="shared" si="689"/>
        <v/>
      </c>
      <c r="M255" t="str">
        <f t="shared" si="689"/>
        <v/>
      </c>
      <c r="N255" t="str">
        <f t="shared" si="690"/>
        <v/>
      </c>
      <c r="O255" t="str">
        <f t="shared" ref="O255:P255" si="900">IF($G255="","",IF($B255="SHO",TRIM(CONCATENATE(E255,E256,E257,E258,E259,E260,E261,E262,E263,E264,E265,E266,E267,E268,E269)),""))</f>
        <v/>
      </c>
      <c r="P255" t="str">
        <f t="shared" si="900"/>
        <v/>
      </c>
      <c r="Q255" t="str">
        <f t="shared" si="692"/>
        <v/>
      </c>
      <c r="R255" t="str">
        <f t="shared" si="692"/>
        <v/>
      </c>
      <c r="S255" t="str">
        <f t="shared" si="692"/>
        <v/>
      </c>
      <c r="T255" t="str">
        <f t="shared" ref="T255:V255" si="901">IF($G255="","",IF($B255="PAS",TRIM(CONCATENATE(D255,D256,D257,D258,D259,D260,D261,D262,D263,D264,D265,D266,D267,D268,D269)),""))</f>
        <v/>
      </c>
      <c r="U255" t="str">
        <f t="shared" si="901"/>
        <v/>
      </c>
      <c r="V255" t="str">
        <f t="shared" si="901"/>
        <v/>
      </c>
    </row>
    <row r="256" spans="1:22" hidden="1" x14ac:dyDescent="0.25">
      <c r="A256">
        <f t="shared" si="685"/>
        <v>17</v>
      </c>
      <c r="B256" t="str">
        <f>VLOOKUP(A256,Sheet1!A:Z,2,FALSE)</f>
        <v>FNB</v>
      </c>
      <c r="C256" t="s">
        <v>496</v>
      </c>
      <c r="D256" t="str">
        <f t="shared" ref="D256:F257" si="902">$C256</f>
        <v>&lt;/p&gt;&lt;/div&gt;&lt;/div&gt;&lt;/div&gt;&lt;/div&gt;&lt;/div&gt;</v>
      </c>
      <c r="E256" t="str">
        <f t="shared" si="902"/>
        <v>&lt;/p&gt;&lt;/div&gt;&lt;/div&gt;&lt;/div&gt;&lt;/div&gt;&lt;/div&gt;</v>
      </c>
      <c r="F256" t="str">
        <f t="shared" si="902"/>
        <v>&lt;/p&gt;&lt;/div&gt;&lt;/div&gt;&lt;/div&gt;&lt;/div&gt;&lt;/div&gt;</v>
      </c>
      <c r="G256" t="str">
        <f t="shared" si="686"/>
        <v/>
      </c>
      <c r="H256" t="str">
        <f t="shared" si="687"/>
        <v/>
      </c>
      <c r="I256" t="str">
        <f t="shared" ref="I256:J256" si="903">IF($G256="","",TRIM(CONCATENATE(E256,E257,E258,E259,E260,E261,E262,E263,E264,E265,E266,E267,E268,E269,E270)))</f>
        <v/>
      </c>
      <c r="J256" t="str">
        <f t="shared" si="903"/>
        <v/>
      </c>
      <c r="K256" t="str">
        <f t="shared" si="689"/>
        <v/>
      </c>
      <c r="L256" t="str">
        <f t="shared" si="689"/>
        <v/>
      </c>
      <c r="M256" t="str">
        <f t="shared" si="689"/>
        <v/>
      </c>
      <c r="N256" t="str">
        <f t="shared" si="690"/>
        <v/>
      </c>
      <c r="O256" t="str">
        <f t="shared" ref="O256:P256" si="904">IF($G256="","",IF($B256="SHO",TRIM(CONCATENATE(E256,E257,E258,E259,E260,E261,E262,E263,E264,E265,E266,E267,E268,E269,E270)),""))</f>
        <v/>
      </c>
      <c r="P256" t="str">
        <f t="shared" si="904"/>
        <v/>
      </c>
      <c r="Q256" t="str">
        <f t="shared" si="692"/>
        <v/>
      </c>
      <c r="R256" t="str">
        <f t="shared" si="692"/>
        <v/>
      </c>
      <c r="S256" t="str">
        <f t="shared" si="692"/>
        <v/>
      </c>
      <c r="T256" t="str">
        <f t="shared" ref="T256:V256" si="905">IF($G256="","",IF($B256="PAS",TRIM(CONCATENATE(D256,D257,D258,D259,D260,D261,D262,D263,D264,D265,D266,D267,D268,D269,D270)),""))</f>
        <v/>
      </c>
      <c r="U256" t="str">
        <f t="shared" si="905"/>
        <v/>
      </c>
      <c r="V256" t="str">
        <f t="shared" si="905"/>
        <v/>
      </c>
    </row>
    <row r="257" spans="1:22" x14ac:dyDescent="0.25">
      <c r="A257">
        <f t="shared" si="685"/>
        <v>18</v>
      </c>
      <c r="B257" t="str">
        <f>VLOOKUP(A257,Sheet1!A:Z,2,FALSE)</f>
        <v>FNB</v>
      </c>
      <c r="C257" t="s">
        <v>489</v>
      </c>
      <c r="D257" t="str">
        <f t="shared" si="902"/>
        <v>&lt;div class="grid-detail-list"&gt;&lt;div class="item-container styled-text-wrapper"&gt;</v>
      </c>
      <c r="E257" t="str">
        <f t="shared" si="902"/>
        <v>&lt;div class="grid-detail-list"&gt;&lt;div class="item-container styled-text-wrapper"&gt;</v>
      </c>
      <c r="F257" t="str">
        <f t="shared" si="902"/>
        <v>&lt;div class="grid-detail-list"&gt;&lt;div class="item-container styled-text-wrapper"&gt;</v>
      </c>
      <c r="G257">
        <f t="shared" si="686"/>
        <v>18</v>
      </c>
      <c r="H257" t="str">
        <f t="shared" si="687"/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class="sub-title"&gt;華御結&lt;/p&gt;&lt;div class="item-content"&gt;&lt;div class="item-label"&gt;美食薈萃&lt;/div&gt;&lt;div class="content-row clearfix"&gt;&lt;span class="item-icon icon-s icon-inline ico-shop"&gt;&lt;/span&gt;&lt;p class="info"&gt;B2 , WEK B2-3 (近抵港大堂 A 出口)&lt;/p&gt;&lt;/div&gt;&lt;div class="content-row clearfix"&gt;&lt;span class="item-icon icon-s icon-inline ico-opening-hour"&gt;&lt;/span&gt;&lt;p class="info"&gt;星期一至六及公眾假期: 08:00-21:00&lt;br&gt;星期日: 11:00-21:00&lt;/p&gt;&lt;/div&gt;&lt;div class="content-row clearfix"&gt;&lt;span class="item-icon icon-s icon-inline ico-tel-no"&gt;&lt;/span&gt;&lt;p class="info"&gt;2362-0822&lt;/p&gt;&lt;/div&gt;&lt;div class="content-row clearfix"&gt;&lt;p&gt;接受現金券: 接受&lt;/p&gt;&lt;p&gt;香港的100%日本米御結專門店，嚴選頂級日本米製作新鮮御結。&lt;/p&gt;&lt;/div&gt;&lt;/div&gt;&lt;/div&gt;&lt;/div&gt;&lt;/div&gt;</v>
      </c>
      <c r="I257" t="str">
        <f t="shared" ref="I257:J257" si="906">IF($G257="","",TRIM(CONCATENATE(E257,E258,E259,E260,E261,E262,E263,E264,E265,E266,E267,E268,E269,E270,E271)))</f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class="sub-title"&gt;华御结&lt;/p&gt;&lt;div class="item-content"&gt;&lt;div class="item-label"&gt;美食荟萃&lt;/div&gt;&lt;div class="content-row clearfix"&gt;&lt;span class="item-icon icon-s icon-inline ico-shop"&gt;&lt;/span&gt;&lt;p class="info"&gt;B2 , WEK B2-3 (近抵港大堂 A 出口)&lt;/p&gt;&lt;/div&gt;&lt;div class="content-row clearfix"&gt;&lt;span class="item-icon icon-s icon-inline ico-opening-hour"&gt;&lt;/span&gt;&lt;p class="info"&gt;星期一至六及公众假期: 08:00-21:00&lt;br&gt;星期日: 11:00-21:00&lt;/p&gt;&lt;/div&gt;&lt;div class="content-row clearfix"&gt;&lt;span class="item-icon icon-s icon-inline ico-tel-no"&gt;&lt;/span&gt;&lt;p class="info"&gt;2362-0822&lt;/p&gt;&lt;/div&gt;&lt;div class="content-row clearfix"&gt;&lt;p&gt;接受现金券: 接受&lt;/p&gt;&lt;p&gt;香港的100%日本米御结专门店，严选顶级日本米製作新鲜御结。&lt;/p&gt;&lt;/div&gt;&lt;/div&gt;&lt;/div&gt;&lt;/div&gt;&lt;/div&gt;</v>
      </c>
      <c r="J257" t="str">
        <f t="shared" si="906"/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class="sub-title"&gt;hana-musubi&lt;/p&gt;&lt;div class="item-content"&gt;&lt;div class="item-label"&gt;Food &amp; Beverage&lt;/div&gt;&lt;div class="content-row clearfix"&gt;&lt;span class="item-icon icon-s icon-inline ico-shop"&gt;&lt;/span&gt;&lt;p class="info"&gt;B2 , WEK B2-3 (Near Arrival Concourse, Exit A)&lt;/p&gt;&lt;/div&gt;&lt;div class="content-row clearfix"&gt;&lt;span class="item-icon icon-s icon-inline ico-opening-hour"&gt;&lt;/span&gt;&lt;p class="info"&gt;Mon-Sat &amp; Public Holidays: 08:00-21:00&lt;br&gt;Sun: 11:00-21:00&lt;/p&gt;&lt;/div&gt;&lt;div class="content-row clearfix"&gt;&lt;span class="item-icon icon-s icon-inline ico-tel-no"&gt;&lt;/span&gt;&lt;p class="info"&gt;2362-0822&lt;/p&gt;&lt;/div&gt;&lt;div class="content-row clearfix"&gt;&lt;p&gt;Accept Cash Coupon: Y&lt;/p&gt;&lt;p&gt;Hong Kong's specialty store for 100% Japanese rice omusubi. Omusubis are made with premium Japanese rice.&lt;/p&gt;&lt;/div&gt;&lt;/div&gt;&lt;/div&gt;&lt;/div&gt;&lt;/div&gt;</v>
      </c>
      <c r="K257" t="str">
        <f t="shared" si="689"/>
        <v/>
      </c>
      <c r="L257" t="str">
        <f t="shared" si="689"/>
        <v/>
      </c>
      <c r="M257" t="str">
        <f t="shared" si="689"/>
        <v/>
      </c>
      <c r="N257" t="str">
        <f t="shared" si="690"/>
        <v/>
      </c>
      <c r="O257" t="str">
        <f t="shared" ref="O257:P257" si="907">IF($G257="","",IF($B257="SHO",TRIM(CONCATENATE(E257,E258,E259,E260,E261,E262,E263,E264,E265,E266,E267,E268,E269,E270,E271)),""))</f>
        <v/>
      </c>
      <c r="P257" t="str">
        <f t="shared" si="907"/>
        <v/>
      </c>
      <c r="Q257" t="str">
        <f t="shared" si="692"/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class="sub-title"&gt;華御結&lt;/p&gt;&lt;div class="item-content"&gt;&lt;div class="item-label"&gt;美食薈萃&lt;/div&gt;&lt;div class="content-row clearfix"&gt;&lt;span class="item-icon icon-s icon-inline ico-shop"&gt;&lt;/span&gt;&lt;p class="info"&gt;B2 , WEK B2-3 (近抵港大堂 A 出口)&lt;/p&gt;&lt;/div&gt;&lt;div class="content-row clearfix"&gt;&lt;span class="item-icon icon-s icon-inline ico-opening-hour"&gt;&lt;/span&gt;&lt;p class="info"&gt;星期一至六及公眾假期: 08:00-21:00&lt;br&gt;星期日: 11:00-21:00&lt;/p&gt;&lt;/div&gt;&lt;div class="content-row clearfix"&gt;&lt;span class="item-icon icon-s icon-inline ico-tel-no"&gt;&lt;/span&gt;&lt;p class="info"&gt;2362-0822&lt;/p&gt;&lt;/div&gt;&lt;div class="content-row clearfix"&gt;&lt;p&gt;接受現金券: 接受&lt;/p&gt;&lt;p&gt;香港的100%日本米御結專門店，嚴選頂級日本米製作新鮮御結。&lt;/p&gt;&lt;/div&gt;&lt;/div&gt;&lt;/div&gt;&lt;/div&gt;&lt;/div&gt;</v>
      </c>
      <c r="R257" t="str">
        <f t="shared" si="692"/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class="sub-title"&gt;华御结&lt;/p&gt;&lt;div class="item-content"&gt;&lt;div class="item-label"&gt;美食荟萃&lt;/div&gt;&lt;div class="content-row clearfix"&gt;&lt;span class="item-icon icon-s icon-inline ico-shop"&gt;&lt;/span&gt;&lt;p class="info"&gt;B2 , WEK B2-3 (近抵港大堂 A 出口)&lt;/p&gt;&lt;/div&gt;&lt;div class="content-row clearfix"&gt;&lt;span class="item-icon icon-s icon-inline ico-opening-hour"&gt;&lt;/span&gt;&lt;p class="info"&gt;星期一至六及公众假期: 08:00-21:00&lt;br&gt;星期日: 11:00-21:00&lt;/p&gt;&lt;/div&gt;&lt;div class="content-row clearfix"&gt;&lt;span class="item-icon icon-s icon-inline ico-tel-no"&gt;&lt;/span&gt;&lt;p class="info"&gt;2362-0822&lt;/p&gt;&lt;/div&gt;&lt;div class="content-row clearfix"&gt;&lt;p&gt;接受现金券: 接受&lt;/p&gt;&lt;p&gt;香港的100%日本米御结专门店，严选顶级日本米製作新鲜御结。&lt;/p&gt;&lt;/div&gt;&lt;/div&gt;&lt;/div&gt;&lt;/div&gt;&lt;/div&gt;</v>
      </c>
      <c r="S257" t="str">
        <f t="shared" si="692"/>
        <v>&lt;div class="grid-detail-list"&gt;&lt;div class="item-container styled-text-wrapper"&gt;&lt;div class="image-container"&gt;&lt;img class="item-image" src="/res/media/app/shop/hana-musubi.jpg" alt=""&gt;&lt;/div&gt;&lt;div class="item-content-container"&gt;&lt;p class="sub-title"&gt;hana-musubi&lt;/p&gt;&lt;div class="item-content"&gt;&lt;div class="item-label"&gt;Food &amp; Beverage&lt;/div&gt;&lt;div class="content-row clearfix"&gt;&lt;span class="item-icon icon-s icon-inline ico-shop"&gt;&lt;/span&gt;&lt;p class="info"&gt;B2 , WEK B2-3 (Near Arrival Concourse, Exit A)&lt;/p&gt;&lt;/div&gt;&lt;div class="content-row clearfix"&gt;&lt;span class="item-icon icon-s icon-inline ico-opening-hour"&gt;&lt;/span&gt;&lt;p class="info"&gt;Mon-Sat &amp; Public Holidays: 08:00-21:00&lt;br&gt;Sun: 11:00-21:00&lt;/p&gt;&lt;/div&gt;&lt;div class="content-row clearfix"&gt;&lt;span class="item-icon icon-s icon-inline ico-tel-no"&gt;&lt;/span&gt;&lt;p class="info"&gt;2362-0822&lt;/p&gt;&lt;/div&gt;&lt;div class="content-row clearfix"&gt;&lt;p&gt;Accept Cash Coupon: Y&lt;/p&gt;&lt;p&gt;Hong Kong's specialty store for 100% Japanese rice omusubi. Omusubis are made with premium Japanese rice.&lt;/p&gt;&lt;/div&gt;&lt;/div&gt;&lt;/div&gt;&lt;/div&gt;&lt;/div&gt;</v>
      </c>
      <c r="T257" t="str">
        <f t="shared" ref="T257:V257" si="908">IF($G257="","",IF($B257="PAS",TRIM(CONCATENATE(D257,D258,D259,D260,D261,D262,D263,D264,D265,D266,D267,D268,D269,D270,D271)),""))</f>
        <v/>
      </c>
      <c r="U257" t="str">
        <f t="shared" si="908"/>
        <v/>
      </c>
      <c r="V257" t="str">
        <f t="shared" si="908"/>
        <v/>
      </c>
    </row>
    <row r="258" spans="1:22" hidden="1" x14ac:dyDescent="0.25">
      <c r="A258">
        <f t="shared" si="685"/>
        <v>18</v>
      </c>
      <c r="B258" t="str">
        <f>VLOOKUP(A258,Sheet1!A:Z,2,FALSE)</f>
        <v>FNB</v>
      </c>
      <c r="C258" t="s">
        <v>419</v>
      </c>
      <c r="D258" t="str">
        <f>CONCATENATE($C258,VLOOKUP($A258,Sheet1!$A:$AC,6,FALSE),""" alt=""""&gt;")</f>
        <v>&lt;div class="image-container"&gt;&lt;img class="item-image" src="/res/media/app/shop/hana-musubi.jpg" alt=""&gt;</v>
      </c>
      <c r="E258" t="str">
        <f>CONCATENATE($C258,VLOOKUP($A258,Sheet1!$A:$AC,6,FALSE),""" alt=""""&gt;")</f>
        <v>&lt;div class="image-container"&gt;&lt;img class="item-image" src="/res/media/app/shop/hana-musubi.jpg" alt=""&gt;</v>
      </c>
      <c r="F258" t="str">
        <f>CONCATENATE($C258,VLOOKUP($A258,Sheet1!$A:$AC,6,FALSE),""" alt=""""&gt;")</f>
        <v>&lt;div class="image-container"&gt;&lt;img class="item-image" src="/res/media/app/shop/hana-musubi.jpg" alt=""&gt;</v>
      </c>
      <c r="G258" t="str">
        <f t="shared" si="686"/>
        <v/>
      </c>
      <c r="H258" t="str">
        <f t="shared" si="687"/>
        <v/>
      </c>
      <c r="I258" t="str">
        <f t="shared" ref="I258:J258" si="909">IF($G258="","",TRIM(CONCATENATE(E258,E259,E260,E261,E262,E263,E264,E265,E266,E267,E268,E269,E270,E271,E272)))</f>
        <v/>
      </c>
      <c r="J258" t="str">
        <f t="shared" si="909"/>
        <v/>
      </c>
      <c r="K258" t="str">
        <f t="shared" si="689"/>
        <v/>
      </c>
      <c r="L258" t="str">
        <f t="shared" si="689"/>
        <v/>
      </c>
      <c r="M258" t="str">
        <f t="shared" si="689"/>
        <v/>
      </c>
      <c r="N258" t="str">
        <f t="shared" si="690"/>
        <v/>
      </c>
      <c r="O258" t="str">
        <f t="shared" ref="O258:P258" si="910">IF($G258="","",IF($B258="SHO",TRIM(CONCATENATE(E258,E259,E260,E261,E262,E263,E264,E265,E266,E267,E268,E269,E270,E271,E272)),""))</f>
        <v/>
      </c>
      <c r="P258" t="str">
        <f t="shared" si="910"/>
        <v/>
      </c>
      <c r="Q258" t="str">
        <f t="shared" si="692"/>
        <v/>
      </c>
      <c r="R258" t="str">
        <f t="shared" si="692"/>
        <v/>
      </c>
      <c r="S258" t="str">
        <f t="shared" si="692"/>
        <v/>
      </c>
      <c r="T258" t="str">
        <f t="shared" ref="T258:V258" si="911">IF($G258="","",IF($B258="PAS",TRIM(CONCATENATE(D258,D259,D260,D261,D262,D263,D264,D265,D266,D267,D268,D269,D270,D271,D272)),""))</f>
        <v/>
      </c>
      <c r="U258" t="str">
        <f t="shared" si="911"/>
        <v/>
      </c>
      <c r="V258" t="str">
        <f t="shared" si="911"/>
        <v/>
      </c>
    </row>
    <row r="259" spans="1:22" hidden="1" x14ac:dyDescent="0.25">
      <c r="A259">
        <f t="shared" ref="A259:A322" si="912">ROUNDUP((ROW(D259)-1)/15,0)</f>
        <v>18</v>
      </c>
      <c r="B259" t="str">
        <f>VLOOKUP(A259,Sheet1!A:Z,2,FALSE)</f>
        <v>FNB</v>
      </c>
      <c r="C259" t="s">
        <v>490</v>
      </c>
      <c r="D259" t="str">
        <f t="shared" ref="D259:F259" si="913">$C259</f>
        <v>&lt;/div&gt;&lt;div class="item-content-container"&gt;</v>
      </c>
      <c r="E259" t="str">
        <f t="shared" si="913"/>
        <v>&lt;/div&gt;&lt;div class="item-content-container"&gt;</v>
      </c>
      <c r="F259" t="str">
        <f t="shared" si="913"/>
        <v>&lt;/div&gt;&lt;div class="item-content-container"&gt;</v>
      </c>
      <c r="G259" t="str">
        <f t="shared" ref="G259:G322" si="914">IF(EXACT(A258,A259),"",A259)</f>
        <v/>
      </c>
      <c r="H259" t="str">
        <f t="shared" ref="H259:H322" si="915">IF($G259="","",TRIM(CONCATENATE(D259,D260,D261,D262,D263,D264,D265,D266,D267,D268,D269,D270,D271,D272,D273)))</f>
        <v/>
      </c>
      <c r="I259" t="str">
        <f t="shared" ref="I259:J259" si="916">IF($G259="","",TRIM(CONCATENATE(E259,E260,E261,E262,E263,E264,E265,E266,E267,E268,E269,E270,E271,E272,E273)))</f>
        <v/>
      </c>
      <c r="J259" t="str">
        <f t="shared" si="916"/>
        <v/>
      </c>
      <c r="K259" t="str">
        <f t="shared" ref="K259:M322" si="917">IF($G259="","",IF($B259="DUF",TRIM(CONCATENATE(D259,D260,D261,D262,D263,D264,D265,D266,D267,D268,D269,D270,D271,D272,D273)),""))</f>
        <v/>
      </c>
      <c r="L259" t="str">
        <f t="shared" si="917"/>
        <v/>
      </c>
      <c r="M259" t="str">
        <f t="shared" si="917"/>
        <v/>
      </c>
      <c r="N259" t="str">
        <f t="shared" ref="N259:N322" si="918">IF($G259="","",IF($B259="SHO",TRIM(CONCATENATE(D259,D260,D261,D262,D263,D264,D265,D266,D267,D268,D269,D270,D271,D272,D273)),""))</f>
        <v/>
      </c>
      <c r="O259" t="str">
        <f t="shared" ref="O259:P259" si="919">IF($G259="","",IF($B259="SHO",TRIM(CONCATENATE(E259,E260,E261,E262,E263,E264,E265,E266,E267,E268,E269,E270,E271,E272,E273)),""))</f>
        <v/>
      </c>
      <c r="P259" t="str">
        <f t="shared" si="919"/>
        <v/>
      </c>
      <c r="Q259" t="str">
        <f t="shared" ref="Q259:S322" si="920">IF($G259="","",IF($B259="FNB",TRIM(CONCATENATE(D259,D260,D261,D262,D263,D264,D265,D266,D267,D268,D269,D270,D271,D272,D273)),""))</f>
        <v/>
      </c>
      <c r="R259" t="str">
        <f t="shared" si="920"/>
        <v/>
      </c>
      <c r="S259" t="str">
        <f t="shared" si="920"/>
        <v/>
      </c>
      <c r="T259" t="str">
        <f t="shared" ref="T259:V259" si="921">IF($G259="","",IF($B259="PAS",TRIM(CONCATENATE(D259,D260,D261,D262,D263,D264,D265,D266,D267,D268,D269,D270,D271,D272,D273)),""))</f>
        <v/>
      </c>
      <c r="U259" t="str">
        <f t="shared" si="921"/>
        <v/>
      </c>
      <c r="V259" t="str">
        <f t="shared" si="921"/>
        <v/>
      </c>
    </row>
    <row r="260" spans="1:22" hidden="1" x14ac:dyDescent="0.25">
      <c r="A260">
        <f t="shared" si="912"/>
        <v>18</v>
      </c>
      <c r="B260" t="str">
        <f>VLOOKUP(A260,Sheet1!A:Z,2,FALSE)</f>
        <v>FNB</v>
      </c>
      <c r="C260" t="s">
        <v>413</v>
      </c>
      <c r="D260" t="str">
        <f>CONCATENATE($C260,VLOOKUP($A260,Sheet1!$A:$AC,15,FALSE))</f>
        <v>&lt;p class="sub-title"&gt;華御結</v>
      </c>
      <c r="E260" t="str">
        <f>CONCATENATE($C260,VLOOKUP($A260,Sheet1!$A:$AC,16,FALSE))</f>
        <v>&lt;p class="sub-title"&gt;华御结</v>
      </c>
      <c r="F260" t="str">
        <f>CONCATENATE($C260,VLOOKUP($A260,Sheet1!$A:$AC,14,FALSE))</f>
        <v>&lt;p class="sub-title"&gt;hana-musubi</v>
      </c>
      <c r="G260" t="str">
        <f t="shared" si="914"/>
        <v/>
      </c>
      <c r="H260" t="str">
        <f t="shared" si="915"/>
        <v/>
      </c>
      <c r="I260" t="str">
        <f t="shared" ref="I260:J260" si="922">IF($G260="","",TRIM(CONCATENATE(E260,E261,E262,E263,E264,E265,E266,E267,E268,E269,E270,E271,E272,E273,E274)))</f>
        <v/>
      </c>
      <c r="J260" t="str">
        <f t="shared" si="922"/>
        <v/>
      </c>
      <c r="K260" t="str">
        <f t="shared" si="917"/>
        <v/>
      </c>
      <c r="L260" t="str">
        <f t="shared" si="917"/>
        <v/>
      </c>
      <c r="M260" t="str">
        <f t="shared" si="917"/>
        <v/>
      </c>
      <c r="N260" t="str">
        <f t="shared" si="918"/>
        <v/>
      </c>
      <c r="O260" t="str">
        <f t="shared" ref="O260:P260" si="923">IF($G260="","",IF($B260="SHO",TRIM(CONCATENATE(E260,E261,E262,E263,E264,E265,E266,E267,E268,E269,E270,E271,E272,E273,E274)),""))</f>
        <v/>
      </c>
      <c r="P260" t="str">
        <f t="shared" si="923"/>
        <v/>
      </c>
      <c r="Q260" t="str">
        <f t="shared" si="920"/>
        <v/>
      </c>
      <c r="R260" t="str">
        <f t="shared" si="920"/>
        <v/>
      </c>
      <c r="S260" t="str">
        <f t="shared" si="920"/>
        <v/>
      </c>
      <c r="T260" t="str">
        <f t="shared" ref="T260:V260" si="924">IF($G260="","",IF($B260="PAS",TRIM(CONCATENATE(D260,D261,D262,D263,D264,D265,D266,D267,D268,D269,D270,D271,D272,D273,D274)),""))</f>
        <v/>
      </c>
      <c r="U260" t="str">
        <f t="shared" si="924"/>
        <v/>
      </c>
      <c r="V260" t="str">
        <f t="shared" si="924"/>
        <v/>
      </c>
    </row>
    <row r="261" spans="1:22" hidden="1" x14ac:dyDescent="0.25">
      <c r="A261">
        <f t="shared" si="912"/>
        <v>18</v>
      </c>
      <c r="B261" t="str">
        <f>VLOOKUP(A261,Sheet1!A:Z,2,FALSE)</f>
        <v>FNB</v>
      </c>
      <c r="C261" t="s">
        <v>491</v>
      </c>
      <c r="D261" t="str">
        <f t="shared" ref="D261:F261" si="925">$C261</f>
        <v>&lt;/p&gt;&lt;div class="item-content"&gt;</v>
      </c>
      <c r="E261" t="str">
        <f t="shared" si="925"/>
        <v>&lt;/p&gt;&lt;div class="item-content"&gt;</v>
      </c>
      <c r="F261" t="str">
        <f t="shared" si="925"/>
        <v>&lt;/p&gt;&lt;div class="item-content"&gt;</v>
      </c>
      <c r="G261" t="str">
        <f t="shared" si="914"/>
        <v/>
      </c>
      <c r="H261" t="str">
        <f t="shared" si="915"/>
        <v/>
      </c>
      <c r="I261" t="str">
        <f t="shared" ref="I261:J261" si="926">IF($G261="","",TRIM(CONCATENATE(E261,E262,E263,E264,E265,E266,E267,E268,E269,E270,E271,E272,E273,E274,E275)))</f>
        <v/>
      </c>
      <c r="J261" t="str">
        <f t="shared" si="926"/>
        <v/>
      </c>
      <c r="K261" t="str">
        <f t="shared" si="917"/>
        <v/>
      </c>
      <c r="L261" t="str">
        <f t="shared" si="917"/>
        <v/>
      </c>
      <c r="M261" t="str">
        <f t="shared" si="917"/>
        <v/>
      </c>
      <c r="N261" t="str">
        <f t="shared" si="918"/>
        <v/>
      </c>
      <c r="O261" t="str">
        <f t="shared" ref="O261:P261" si="927">IF($G261="","",IF($B261="SHO",TRIM(CONCATENATE(E261,E262,E263,E264,E265,E266,E267,E268,E269,E270,E271,E272,E273,E274,E275)),""))</f>
        <v/>
      </c>
      <c r="P261" t="str">
        <f t="shared" si="927"/>
        <v/>
      </c>
      <c r="Q261" t="str">
        <f t="shared" si="920"/>
        <v/>
      </c>
      <c r="R261" t="str">
        <f t="shared" si="920"/>
        <v/>
      </c>
      <c r="S261" t="str">
        <f t="shared" si="920"/>
        <v/>
      </c>
      <c r="T261" t="str">
        <f t="shared" ref="T261:V261" si="928">IF($G261="","",IF($B261="PAS",TRIM(CONCATENATE(D261,D262,D263,D264,D265,D266,D267,D268,D269,D270,D271,D272,D273,D274,D275)),""))</f>
        <v/>
      </c>
      <c r="U261" t="str">
        <f t="shared" si="928"/>
        <v/>
      </c>
      <c r="V261" t="str">
        <f t="shared" si="928"/>
        <v/>
      </c>
    </row>
    <row r="262" spans="1:22" hidden="1" x14ac:dyDescent="0.25">
      <c r="A262">
        <f t="shared" si="912"/>
        <v>18</v>
      </c>
      <c r="B262" t="str">
        <f>VLOOKUP(A262,Sheet1!A:Z,2,FALSE)</f>
        <v>FNB</v>
      </c>
      <c r="C262" t="s">
        <v>414</v>
      </c>
      <c r="D262" t="str">
        <f>CONCATENATE($C262,VLOOKUP($A262,Sheet1!$A:$AC,4,FALSE))</f>
        <v>&lt;div class="item-label"&gt;美食薈萃</v>
      </c>
      <c r="E262" t="str">
        <f>CONCATENATE($C262,VLOOKUP($A262,Sheet1!$A:$AC,5,FALSE))</f>
        <v>&lt;div class="item-label"&gt;美食荟萃</v>
      </c>
      <c r="F262" t="str">
        <f>CONCATENATE($C262,VLOOKUP($A262,Sheet1!$A:$AC,3,FALSE))</f>
        <v>&lt;div class="item-label"&gt;Food &amp; Beverage</v>
      </c>
      <c r="G262" t="str">
        <f t="shared" si="914"/>
        <v/>
      </c>
      <c r="H262" t="str">
        <f t="shared" si="915"/>
        <v/>
      </c>
      <c r="I262" t="str">
        <f t="shared" ref="I262:J262" si="929">IF($G262="","",TRIM(CONCATENATE(E262,E263,E264,E265,E266,E267,E268,E269,E270,E271,E272,E273,E274,E275,E276)))</f>
        <v/>
      </c>
      <c r="J262" t="str">
        <f t="shared" si="929"/>
        <v/>
      </c>
      <c r="K262" t="str">
        <f t="shared" si="917"/>
        <v/>
      </c>
      <c r="L262" t="str">
        <f t="shared" si="917"/>
        <v/>
      </c>
      <c r="M262" t="str">
        <f t="shared" si="917"/>
        <v/>
      </c>
      <c r="N262" t="str">
        <f t="shared" si="918"/>
        <v/>
      </c>
      <c r="O262" t="str">
        <f t="shared" ref="O262:P262" si="930">IF($G262="","",IF($B262="SHO",TRIM(CONCATENATE(E262,E263,E264,E265,E266,E267,E268,E269,E270,E271,E272,E273,E274,E275,E276)),""))</f>
        <v/>
      </c>
      <c r="P262" t="str">
        <f t="shared" si="930"/>
        <v/>
      </c>
      <c r="Q262" t="str">
        <f t="shared" si="920"/>
        <v/>
      </c>
      <c r="R262" t="str">
        <f t="shared" si="920"/>
        <v/>
      </c>
      <c r="S262" t="str">
        <f t="shared" si="920"/>
        <v/>
      </c>
      <c r="T262" t="str">
        <f t="shared" ref="T262:V262" si="931">IF($G262="","",IF($B262="PAS",TRIM(CONCATENATE(D262,D263,D264,D265,D266,D267,D268,D269,D270,D271,D272,D273,D274,D275,D276)),""))</f>
        <v/>
      </c>
      <c r="U262" t="str">
        <f t="shared" si="931"/>
        <v/>
      </c>
      <c r="V262" t="str">
        <f t="shared" si="931"/>
        <v/>
      </c>
    </row>
    <row r="263" spans="1:22" hidden="1" x14ac:dyDescent="0.25">
      <c r="A263">
        <f t="shared" si="912"/>
        <v>18</v>
      </c>
      <c r="B263" t="str">
        <f>VLOOKUP(A263,Sheet1!A:Z,2,FALSE)</f>
        <v>FNB</v>
      </c>
      <c r="C263" t="s">
        <v>492</v>
      </c>
      <c r="D263" t="str">
        <f t="shared" ref="D263:F263" si="932">$C263</f>
        <v>&lt;/div&gt;&lt;div class="content-row clearfix"&gt;&lt;span class="item-icon icon-s icon-inline ico-shop"&gt;&lt;/span&gt;</v>
      </c>
      <c r="E263" t="str">
        <f t="shared" si="932"/>
        <v>&lt;/div&gt;&lt;div class="content-row clearfix"&gt;&lt;span class="item-icon icon-s icon-inline ico-shop"&gt;&lt;/span&gt;</v>
      </c>
      <c r="F263" t="str">
        <f t="shared" si="932"/>
        <v>&lt;/div&gt;&lt;div class="content-row clearfix"&gt;&lt;span class="item-icon icon-s icon-inline ico-shop"&gt;&lt;/span&gt;</v>
      </c>
      <c r="G263" t="str">
        <f t="shared" si="914"/>
        <v/>
      </c>
      <c r="H263" t="str">
        <f t="shared" si="915"/>
        <v/>
      </c>
      <c r="I263" t="str">
        <f t="shared" ref="I263:J263" si="933">IF($G263="","",TRIM(CONCATENATE(E263,E264,E265,E266,E267,E268,E269,E270,E271,E272,E273,E274,E275,E276,E277)))</f>
        <v/>
      </c>
      <c r="J263" t="str">
        <f t="shared" si="933"/>
        <v/>
      </c>
      <c r="K263" t="str">
        <f t="shared" si="917"/>
        <v/>
      </c>
      <c r="L263" t="str">
        <f t="shared" si="917"/>
        <v/>
      </c>
      <c r="M263" t="str">
        <f t="shared" si="917"/>
        <v/>
      </c>
      <c r="N263" t="str">
        <f t="shared" si="918"/>
        <v/>
      </c>
      <c r="O263" t="str">
        <f t="shared" ref="O263:P263" si="934">IF($G263="","",IF($B263="SHO",TRIM(CONCATENATE(E263,E264,E265,E266,E267,E268,E269,E270,E271,E272,E273,E274,E275,E276,E277)),""))</f>
        <v/>
      </c>
      <c r="P263" t="str">
        <f t="shared" si="934"/>
        <v/>
      </c>
      <c r="Q263" t="str">
        <f t="shared" si="920"/>
        <v/>
      </c>
      <c r="R263" t="str">
        <f t="shared" si="920"/>
        <v/>
      </c>
      <c r="S263" t="str">
        <f t="shared" si="920"/>
        <v/>
      </c>
      <c r="T263" t="str">
        <f t="shared" ref="T263:V263" si="935">IF($G263="","",IF($B263="PAS",TRIM(CONCATENATE(D263,D264,D265,D266,D267,D268,D269,D270,D271,D272,D273,D274,D275,D276,D277)),""))</f>
        <v/>
      </c>
      <c r="U263" t="str">
        <f t="shared" si="935"/>
        <v/>
      </c>
      <c r="V263" t="str">
        <f t="shared" si="935"/>
        <v/>
      </c>
    </row>
    <row r="264" spans="1:22" hidden="1" x14ac:dyDescent="0.25">
      <c r="A264">
        <f t="shared" si="912"/>
        <v>18</v>
      </c>
      <c r="B264" t="str">
        <f>VLOOKUP(A264,Sheet1!A:Z,2,FALSE)</f>
        <v>FNB</v>
      </c>
      <c r="C264" t="s">
        <v>415</v>
      </c>
      <c r="D264" t="str">
        <f>CONCATENATE($C264,VLOOKUP($A264,Sheet1!$A:$AC,11,FALSE))</f>
        <v>&lt;p class="info"&gt;B2 , WEK B2-3 (近抵港大堂 A 出口)</v>
      </c>
      <c r="E264" t="str">
        <f>CONCATENATE($C264,VLOOKUP($A264,Sheet1!$A:$AC,12,FALSE))</f>
        <v>&lt;p class="info"&gt;B2 , WEK B2-3 (近抵港大堂 A 出口)</v>
      </c>
      <c r="F264" t="str">
        <f>CONCATENATE($C264,VLOOKUP($A264,Sheet1!$A:$AC,10,FALSE))</f>
        <v>&lt;p class="info"&gt;B2 , WEK B2-3 (Near Arrival Concourse, Exit A)</v>
      </c>
      <c r="G264" t="str">
        <f t="shared" si="914"/>
        <v/>
      </c>
      <c r="H264" t="str">
        <f t="shared" si="915"/>
        <v/>
      </c>
      <c r="I264" t="str">
        <f t="shared" ref="I264:J264" si="936">IF($G264="","",TRIM(CONCATENATE(E264,E265,E266,E267,E268,E269,E270,E271,E272,E273,E274,E275,E276,E277,E278)))</f>
        <v/>
      </c>
      <c r="J264" t="str">
        <f t="shared" si="936"/>
        <v/>
      </c>
      <c r="K264" t="str">
        <f t="shared" si="917"/>
        <v/>
      </c>
      <c r="L264" t="str">
        <f t="shared" si="917"/>
        <v/>
      </c>
      <c r="M264" t="str">
        <f t="shared" si="917"/>
        <v/>
      </c>
      <c r="N264" t="str">
        <f t="shared" si="918"/>
        <v/>
      </c>
      <c r="O264" t="str">
        <f t="shared" ref="O264:P264" si="937">IF($G264="","",IF($B264="SHO",TRIM(CONCATENATE(E264,E265,E266,E267,E268,E269,E270,E271,E272,E273,E274,E275,E276,E277,E278)),""))</f>
        <v/>
      </c>
      <c r="P264" t="str">
        <f t="shared" si="937"/>
        <v/>
      </c>
      <c r="Q264" t="str">
        <f t="shared" si="920"/>
        <v/>
      </c>
      <c r="R264" t="str">
        <f t="shared" si="920"/>
        <v/>
      </c>
      <c r="S264" t="str">
        <f t="shared" si="920"/>
        <v/>
      </c>
      <c r="T264" t="str">
        <f t="shared" ref="T264:V264" si="938">IF($G264="","",IF($B264="PAS",TRIM(CONCATENATE(D264,D265,D266,D267,D268,D269,D270,D271,D272,D273,D274,D275,D276,D277,D278)),""))</f>
        <v/>
      </c>
      <c r="U264" t="str">
        <f t="shared" si="938"/>
        <v/>
      </c>
      <c r="V264" t="str">
        <f t="shared" si="938"/>
        <v/>
      </c>
    </row>
    <row r="265" spans="1:22" hidden="1" x14ac:dyDescent="0.25">
      <c r="A265">
        <f t="shared" si="912"/>
        <v>18</v>
      </c>
      <c r="B265" t="str">
        <f>VLOOKUP(A265,Sheet1!A:Z,2,FALSE)</f>
        <v>FNB</v>
      </c>
      <c r="C265" t="s">
        <v>493</v>
      </c>
      <c r="D265" t="str">
        <f t="shared" ref="D265:F265" si="939">$C265</f>
        <v>&lt;/p&gt;&lt;/div&gt;&lt;div class="content-row clearfix"&gt;&lt;span class="item-icon icon-s icon-inline ico-opening-hour"&gt;&lt;/span&gt;</v>
      </c>
      <c r="E265" t="str">
        <f t="shared" si="939"/>
        <v>&lt;/p&gt;&lt;/div&gt;&lt;div class="content-row clearfix"&gt;&lt;span class="item-icon icon-s icon-inline ico-opening-hour"&gt;&lt;/span&gt;</v>
      </c>
      <c r="F265" t="str">
        <f t="shared" si="939"/>
        <v>&lt;/p&gt;&lt;/div&gt;&lt;div class="content-row clearfix"&gt;&lt;span class="item-icon icon-s icon-inline ico-opening-hour"&gt;&lt;/span&gt;</v>
      </c>
      <c r="G265" t="str">
        <f t="shared" si="914"/>
        <v/>
      </c>
      <c r="H265" t="str">
        <f t="shared" si="915"/>
        <v/>
      </c>
      <c r="I265" t="str">
        <f t="shared" ref="I265:J265" si="940">IF($G265="","",TRIM(CONCATENATE(E265,E266,E267,E268,E269,E270,E271,E272,E273,E274,E275,E276,E277,E278,E279)))</f>
        <v/>
      </c>
      <c r="J265" t="str">
        <f t="shared" si="940"/>
        <v/>
      </c>
      <c r="K265" t="str">
        <f t="shared" si="917"/>
        <v/>
      </c>
      <c r="L265" t="str">
        <f t="shared" si="917"/>
        <v/>
      </c>
      <c r="M265" t="str">
        <f t="shared" si="917"/>
        <v/>
      </c>
      <c r="N265" t="str">
        <f t="shared" si="918"/>
        <v/>
      </c>
      <c r="O265" t="str">
        <f t="shared" ref="O265:P265" si="941">IF($G265="","",IF($B265="SHO",TRIM(CONCATENATE(E265,E266,E267,E268,E269,E270,E271,E272,E273,E274,E275,E276,E277,E278,E279)),""))</f>
        <v/>
      </c>
      <c r="P265" t="str">
        <f t="shared" si="941"/>
        <v/>
      </c>
      <c r="Q265" t="str">
        <f t="shared" si="920"/>
        <v/>
      </c>
      <c r="R265" t="str">
        <f t="shared" si="920"/>
        <v/>
      </c>
      <c r="S265" t="str">
        <f t="shared" si="920"/>
        <v/>
      </c>
      <c r="T265" t="str">
        <f t="shared" ref="T265:V265" si="942">IF($G265="","",IF($B265="PAS",TRIM(CONCATENATE(D265,D266,D267,D268,D269,D270,D271,D272,D273,D274,D275,D276,D277,D278,D279)),""))</f>
        <v/>
      </c>
      <c r="U265" t="str">
        <f t="shared" si="942"/>
        <v/>
      </c>
      <c r="V265" t="str">
        <f t="shared" si="942"/>
        <v/>
      </c>
    </row>
    <row r="266" spans="1:22" hidden="1" x14ac:dyDescent="0.25">
      <c r="A266">
        <f t="shared" si="912"/>
        <v>18</v>
      </c>
      <c r="B266" t="str">
        <f>VLOOKUP(A266,Sheet1!A:Z,2,FALSE)</f>
        <v>FNB</v>
      </c>
      <c r="C266" t="s">
        <v>415</v>
      </c>
      <c r="D266" s="2" t="str">
        <f>CONCATENATE($C266,IFERROR(SUBSTITUTE(VLOOKUP($A266,Sheet1!$A:$AC,22,FALSE),CHAR(10),"&lt;br&gt;"),VLOOKUP($A266,Sheet1!$A:$AC,22,FALSE)))</f>
        <v>&lt;p class="info"&gt;星期一至六及公眾假期: 08:00-21:00&lt;br&gt;星期日: 11:00-21:00</v>
      </c>
      <c r="E266" s="2" t="str">
        <f>CONCATENATE($C266,IFERROR(SUBSTITUTE(VLOOKUP($A266,Sheet1!$A:$AC,23,FALSE),CHAR(10),"&lt;br&gt;"),VLOOKUP($A266,Sheet1!$A:$AC,23,FALSE)))</f>
        <v>&lt;p class="info"&gt;星期一至六及公众假期: 08:00-21:00&lt;br&gt;星期日: 11:00-21:00</v>
      </c>
      <c r="F266" s="2" t="str">
        <f>CONCATENATE($C266,IFERROR(SUBSTITUTE(VLOOKUP($A266,Sheet1!$A:$AC,21,FALSE),CHAR(10),"&lt;br&gt;"),VLOOKUP($A266,Sheet1!$A:$AC,21,FALSE)))</f>
        <v>&lt;p class="info"&gt;Mon-Sat &amp; Public Holidays: 08:00-21:00&lt;br&gt;Sun: 11:00-21:00</v>
      </c>
      <c r="G266" t="str">
        <f t="shared" si="914"/>
        <v/>
      </c>
      <c r="H266" t="str">
        <f t="shared" si="915"/>
        <v/>
      </c>
      <c r="I266" t="str">
        <f t="shared" ref="I266:J266" si="943">IF($G266="","",TRIM(CONCATENATE(E266,E267,E268,E269,E270,E271,E272,E273,E274,E275,E276,E277,E278,E279,E280)))</f>
        <v/>
      </c>
      <c r="J266" t="str">
        <f t="shared" si="943"/>
        <v/>
      </c>
      <c r="K266" t="str">
        <f t="shared" si="917"/>
        <v/>
      </c>
      <c r="L266" t="str">
        <f t="shared" si="917"/>
        <v/>
      </c>
      <c r="M266" t="str">
        <f t="shared" si="917"/>
        <v/>
      </c>
      <c r="N266" t="str">
        <f t="shared" si="918"/>
        <v/>
      </c>
      <c r="O266" t="str">
        <f t="shared" ref="O266:P266" si="944">IF($G266="","",IF($B266="SHO",TRIM(CONCATENATE(E266,E267,E268,E269,E270,E271,E272,E273,E274,E275,E276,E277,E278,E279,E280)),""))</f>
        <v/>
      </c>
      <c r="P266" t="str">
        <f t="shared" si="944"/>
        <v/>
      </c>
      <c r="Q266" t="str">
        <f t="shared" si="920"/>
        <v/>
      </c>
      <c r="R266" t="str">
        <f t="shared" si="920"/>
        <v/>
      </c>
      <c r="S266" t="str">
        <f t="shared" si="920"/>
        <v/>
      </c>
      <c r="T266" t="str">
        <f t="shared" ref="T266:V266" si="945">IF($G266="","",IF($B266="PAS",TRIM(CONCATENATE(D266,D267,D268,D269,D270,D271,D272,D273,D274,D275,D276,D277,D278,D279,D280)),""))</f>
        <v/>
      </c>
      <c r="U266" t="str">
        <f t="shared" si="945"/>
        <v/>
      </c>
      <c r="V266" t="str">
        <f t="shared" si="945"/>
        <v/>
      </c>
    </row>
    <row r="267" spans="1:22" hidden="1" x14ac:dyDescent="0.25">
      <c r="A267">
        <f t="shared" si="912"/>
        <v>18</v>
      </c>
      <c r="B267" t="str">
        <f>VLOOKUP(A267,Sheet1!A:Z,2,FALSE)</f>
        <v>FNB</v>
      </c>
      <c r="C267" t="s">
        <v>495</v>
      </c>
      <c r="D267" t="str">
        <f t="shared" ref="D267:F267" si="946">$C267</f>
        <v>&lt;/p&gt;&lt;/div&gt;&lt;div class="content-row clearfix"&gt;&lt;span class="item-icon icon-s icon-inline ico-tel-no"&gt;&lt;/span&gt;</v>
      </c>
      <c r="E267" t="str">
        <f t="shared" si="946"/>
        <v>&lt;/p&gt;&lt;/div&gt;&lt;div class="content-row clearfix"&gt;&lt;span class="item-icon icon-s icon-inline ico-tel-no"&gt;&lt;/span&gt;</v>
      </c>
      <c r="F267" t="str">
        <f t="shared" si="946"/>
        <v>&lt;/p&gt;&lt;/div&gt;&lt;div class="content-row clearfix"&gt;&lt;span class="item-icon icon-s icon-inline ico-tel-no"&gt;&lt;/span&gt;</v>
      </c>
      <c r="G267" t="str">
        <f t="shared" si="914"/>
        <v/>
      </c>
      <c r="H267" t="str">
        <f t="shared" si="915"/>
        <v/>
      </c>
      <c r="I267" t="str">
        <f t="shared" ref="I267:J267" si="947">IF($G267="","",TRIM(CONCATENATE(E267,E268,E269,E270,E271,E272,E273,E274,E275,E276,E277,E278,E279,E280,E281)))</f>
        <v/>
      </c>
      <c r="J267" t="str">
        <f t="shared" si="947"/>
        <v/>
      </c>
      <c r="K267" t="str">
        <f t="shared" si="917"/>
        <v/>
      </c>
      <c r="L267" t="str">
        <f t="shared" si="917"/>
        <v/>
      </c>
      <c r="M267" t="str">
        <f t="shared" si="917"/>
        <v/>
      </c>
      <c r="N267" t="str">
        <f t="shared" si="918"/>
        <v/>
      </c>
      <c r="O267" t="str">
        <f t="shared" ref="O267:P267" si="948">IF($G267="","",IF($B267="SHO",TRIM(CONCATENATE(E267,E268,E269,E270,E271,E272,E273,E274,E275,E276,E277,E278,E279,E280,E281)),""))</f>
        <v/>
      </c>
      <c r="P267" t="str">
        <f t="shared" si="948"/>
        <v/>
      </c>
      <c r="Q267" t="str">
        <f t="shared" si="920"/>
        <v/>
      </c>
      <c r="R267" t="str">
        <f t="shared" si="920"/>
        <v/>
      </c>
      <c r="S267" t="str">
        <f t="shared" si="920"/>
        <v/>
      </c>
      <c r="T267" t="str">
        <f t="shared" ref="T267:V267" si="949">IF($G267="","",IF($B267="PAS",TRIM(CONCATENATE(D267,D268,D269,D270,D271,D272,D273,D274,D275,D276,D277,D278,D279,D280,D281)),""))</f>
        <v/>
      </c>
      <c r="U267" t="str">
        <f t="shared" si="949"/>
        <v/>
      </c>
      <c r="V267" t="str">
        <f t="shared" si="949"/>
        <v/>
      </c>
    </row>
    <row r="268" spans="1:22" hidden="1" x14ac:dyDescent="0.25">
      <c r="A268">
        <f t="shared" si="912"/>
        <v>18</v>
      </c>
      <c r="B268" t="str">
        <f>VLOOKUP(A268,Sheet1!A:Z,2,FALSE)</f>
        <v>FNB</v>
      </c>
      <c r="C268" t="s">
        <v>415</v>
      </c>
      <c r="D268" t="str">
        <f>CONCATENATE($C268,VLOOKUP($A268,Sheet1!$A:$ACZ,17,FALSE))</f>
        <v>&lt;p class="info"&gt;2362-0822</v>
      </c>
      <c r="E268" t="str">
        <f>CONCATENATE($C268,VLOOKUP($A268,Sheet1!$A:$AC,17,FALSE))</f>
        <v>&lt;p class="info"&gt;2362-0822</v>
      </c>
      <c r="F268" t="str">
        <f>CONCATENATE($C268,VLOOKUP($A268,Sheet1!$A:$AC,17,FALSE))</f>
        <v>&lt;p class="info"&gt;2362-0822</v>
      </c>
      <c r="G268" t="str">
        <f t="shared" si="914"/>
        <v/>
      </c>
      <c r="H268" t="str">
        <f t="shared" si="915"/>
        <v/>
      </c>
      <c r="I268" t="str">
        <f t="shared" ref="I268:J268" si="950">IF($G268="","",TRIM(CONCATENATE(E268,E269,E270,E271,E272,E273,E274,E275,E276,E277,E278,E279,E280,E281,E282)))</f>
        <v/>
      </c>
      <c r="J268" t="str">
        <f t="shared" si="950"/>
        <v/>
      </c>
      <c r="K268" t="str">
        <f t="shared" si="917"/>
        <v/>
      </c>
      <c r="L268" t="str">
        <f t="shared" si="917"/>
        <v/>
      </c>
      <c r="M268" t="str">
        <f t="shared" si="917"/>
        <v/>
      </c>
      <c r="N268" t="str">
        <f t="shared" si="918"/>
        <v/>
      </c>
      <c r="O268" t="str">
        <f t="shared" ref="O268:P268" si="951">IF($G268="","",IF($B268="SHO",TRIM(CONCATENATE(E268,E269,E270,E271,E272,E273,E274,E275,E276,E277,E278,E279,E280,E281,E282)),""))</f>
        <v/>
      </c>
      <c r="P268" t="str">
        <f t="shared" si="951"/>
        <v/>
      </c>
      <c r="Q268" t="str">
        <f t="shared" si="920"/>
        <v/>
      </c>
      <c r="R268" t="str">
        <f t="shared" si="920"/>
        <v/>
      </c>
      <c r="S268" t="str">
        <f t="shared" si="920"/>
        <v/>
      </c>
      <c r="T268" t="str">
        <f t="shared" ref="T268:V268" si="952">IF($G268="","",IF($B268="PAS",TRIM(CONCATENATE(D268,D269,D270,D271,D272,D273,D274,D275,D276,D277,D278,D279,D280,D281,D282)),""))</f>
        <v/>
      </c>
      <c r="U268" t="str">
        <f t="shared" si="952"/>
        <v/>
      </c>
      <c r="V268" t="str">
        <f t="shared" si="952"/>
        <v/>
      </c>
    </row>
    <row r="269" spans="1:22" hidden="1" x14ac:dyDescent="0.25">
      <c r="A269">
        <f t="shared" si="912"/>
        <v>18</v>
      </c>
      <c r="B269" t="str">
        <f>VLOOKUP(A269,Sheet1!A:Z,2,FALSE)</f>
        <v>FNB</v>
      </c>
      <c r="C269" t="s">
        <v>494</v>
      </c>
      <c r="D269" t="str">
        <f t="shared" ref="D269:F269" si="953">$C269</f>
        <v>&lt;/p&gt;&lt;/div&gt;&lt;div class="content-row clearfix"&gt;</v>
      </c>
      <c r="E269" t="str">
        <f t="shared" si="953"/>
        <v>&lt;/p&gt;&lt;/div&gt;&lt;div class="content-row clearfix"&gt;</v>
      </c>
      <c r="F269" t="str">
        <f t="shared" si="953"/>
        <v>&lt;/p&gt;&lt;/div&gt;&lt;div class="content-row clearfix"&gt;</v>
      </c>
      <c r="G269" t="str">
        <f t="shared" si="914"/>
        <v/>
      </c>
      <c r="H269" t="str">
        <f t="shared" si="915"/>
        <v/>
      </c>
      <c r="I269" t="str">
        <f t="shared" ref="I269:J269" si="954">IF($G269="","",TRIM(CONCATENATE(E269,E270,E271,E272,E273,E274,E275,E276,E277,E278,E279,E280,E281,E282,E283)))</f>
        <v/>
      </c>
      <c r="J269" t="str">
        <f t="shared" si="954"/>
        <v/>
      </c>
      <c r="K269" t="str">
        <f t="shared" si="917"/>
        <v/>
      </c>
      <c r="L269" t="str">
        <f t="shared" si="917"/>
        <v/>
      </c>
      <c r="M269" t="str">
        <f t="shared" si="917"/>
        <v/>
      </c>
      <c r="N269" t="str">
        <f t="shared" si="918"/>
        <v/>
      </c>
      <c r="O269" t="str">
        <f t="shared" ref="O269:P269" si="955">IF($G269="","",IF($B269="SHO",TRIM(CONCATENATE(E269,E270,E271,E272,E273,E274,E275,E276,E277,E278,E279,E280,E281,E282,E283)),""))</f>
        <v/>
      </c>
      <c r="P269" t="str">
        <f t="shared" si="955"/>
        <v/>
      </c>
      <c r="Q269" t="str">
        <f t="shared" si="920"/>
        <v/>
      </c>
      <c r="R269" t="str">
        <f t="shared" si="920"/>
        <v/>
      </c>
      <c r="S269" t="str">
        <f t="shared" si="920"/>
        <v/>
      </c>
      <c r="T269" t="str">
        <f t="shared" ref="T269:V269" si="956">IF($G269="","",IF($B269="PAS",TRIM(CONCATENATE(D269,D270,D271,D272,D273,D274,D275,D276,D277,D278,D279,D280,D281,D282,D283)),""))</f>
        <v/>
      </c>
      <c r="U269" t="str">
        <f t="shared" si="956"/>
        <v/>
      </c>
      <c r="V269" t="str">
        <f t="shared" si="956"/>
        <v/>
      </c>
    </row>
    <row r="270" spans="1:22" hidden="1" x14ac:dyDescent="0.25">
      <c r="A270">
        <f t="shared" si="912"/>
        <v>18</v>
      </c>
      <c r="B270" t="str">
        <f>VLOOKUP(A270,Sheet1!A:Z,2,FALSE)</f>
        <v>FNB</v>
      </c>
      <c r="C270" t="s">
        <v>416</v>
      </c>
      <c r="D270" t="str">
        <f>CONCATENATE($C270,Sheet1!$AB$2,": ",VLOOKUP($A270,Sheet1!$A:$AC,28,FALSE),IF(VLOOKUP($A270,Sheet1!$A:$AC,25,FALSE)="","","&lt;/p&gt;&lt;p&gt;"),VLOOKUP($A270,Sheet1!$A:$AC,25,FALSE))</f>
        <v>&lt;p&gt;接受現金券: 接受&lt;/p&gt;&lt;p&gt;香港的100%日本米御結專門店，嚴選頂級日本米製作新鮮御結。</v>
      </c>
      <c r="E270" t="str">
        <f>CONCATENATE($C270,Sheet1!$AC$2,": ",VLOOKUP($A270,Sheet1!$A:$AC,29,FALSE),IF(VLOOKUP($A270,Sheet1!$A:$AC,26,FALSE)="","","&lt;/p&gt;&lt;p&gt;"),VLOOKUP($A270,Sheet1!$A:$AC,26,FALSE))</f>
        <v>&lt;p&gt;接受现金券: 接受&lt;/p&gt;&lt;p&gt;香港的100%日本米御结专门店，严选顶级日本米製作新鲜御结。</v>
      </c>
      <c r="F270" t="str">
        <f>CONCATENATE($C270,Sheet1!$AA$2,": ",VLOOKUP($A270,Sheet1!$A:$AC,27,FALSE),IF(VLOOKUP($A270,Sheet1!$A:$AC,24,FALSE)="","","&lt;/p&gt;&lt;p&gt;"),VLOOKUP($A270,Sheet1!$A:$AC,24,FALSE))</f>
        <v>&lt;p&gt;Accept Cash Coupon: Y&lt;/p&gt;&lt;p&gt;Hong Kong's specialty store for 100% Japanese rice omusubi. Omusubis are made with premium Japanese rice.</v>
      </c>
      <c r="G270" t="str">
        <f t="shared" si="914"/>
        <v/>
      </c>
      <c r="H270" t="str">
        <f t="shared" si="915"/>
        <v/>
      </c>
      <c r="I270" t="str">
        <f t="shared" ref="I270:J270" si="957">IF($G270="","",TRIM(CONCATENATE(E270,E271,E272,E273,E274,E275,E276,E277,E278,E279,E280,E281,E282,E283,E284)))</f>
        <v/>
      </c>
      <c r="J270" t="str">
        <f t="shared" si="957"/>
        <v/>
      </c>
      <c r="K270" t="str">
        <f t="shared" si="917"/>
        <v/>
      </c>
      <c r="L270" t="str">
        <f t="shared" si="917"/>
        <v/>
      </c>
      <c r="M270" t="str">
        <f t="shared" si="917"/>
        <v/>
      </c>
      <c r="N270" t="str">
        <f t="shared" si="918"/>
        <v/>
      </c>
      <c r="O270" t="str">
        <f t="shared" ref="O270:P270" si="958">IF($G270="","",IF($B270="SHO",TRIM(CONCATENATE(E270,E271,E272,E273,E274,E275,E276,E277,E278,E279,E280,E281,E282,E283,E284)),""))</f>
        <v/>
      </c>
      <c r="P270" t="str">
        <f t="shared" si="958"/>
        <v/>
      </c>
      <c r="Q270" t="str">
        <f t="shared" si="920"/>
        <v/>
      </c>
      <c r="R270" t="str">
        <f t="shared" si="920"/>
        <v/>
      </c>
      <c r="S270" t="str">
        <f t="shared" si="920"/>
        <v/>
      </c>
      <c r="T270" t="str">
        <f t="shared" ref="T270:V270" si="959">IF($G270="","",IF($B270="PAS",TRIM(CONCATENATE(D270,D271,D272,D273,D274,D275,D276,D277,D278,D279,D280,D281,D282,D283,D284)),""))</f>
        <v/>
      </c>
      <c r="U270" t="str">
        <f t="shared" si="959"/>
        <v/>
      </c>
      <c r="V270" t="str">
        <f t="shared" si="959"/>
        <v/>
      </c>
    </row>
    <row r="271" spans="1:22" hidden="1" x14ac:dyDescent="0.25">
      <c r="A271">
        <f t="shared" si="912"/>
        <v>18</v>
      </c>
      <c r="B271" t="str">
        <f>VLOOKUP(A271,Sheet1!A:Z,2,FALSE)</f>
        <v>FNB</v>
      </c>
      <c r="C271" t="s">
        <v>496</v>
      </c>
      <c r="D271" t="str">
        <f t="shared" ref="D271:F272" si="960">$C271</f>
        <v>&lt;/p&gt;&lt;/div&gt;&lt;/div&gt;&lt;/div&gt;&lt;/div&gt;&lt;/div&gt;</v>
      </c>
      <c r="E271" t="str">
        <f t="shared" si="960"/>
        <v>&lt;/p&gt;&lt;/div&gt;&lt;/div&gt;&lt;/div&gt;&lt;/div&gt;&lt;/div&gt;</v>
      </c>
      <c r="F271" t="str">
        <f t="shared" si="960"/>
        <v>&lt;/p&gt;&lt;/div&gt;&lt;/div&gt;&lt;/div&gt;&lt;/div&gt;&lt;/div&gt;</v>
      </c>
      <c r="G271" t="str">
        <f t="shared" si="914"/>
        <v/>
      </c>
      <c r="H271" t="str">
        <f t="shared" si="915"/>
        <v/>
      </c>
      <c r="I271" t="str">
        <f t="shared" ref="I271:J271" si="961">IF($G271="","",TRIM(CONCATENATE(E271,E272,E273,E274,E275,E276,E277,E278,E279,E280,E281,E282,E283,E284,E285)))</f>
        <v/>
      </c>
      <c r="J271" t="str">
        <f t="shared" si="961"/>
        <v/>
      </c>
      <c r="K271" t="str">
        <f t="shared" si="917"/>
        <v/>
      </c>
      <c r="L271" t="str">
        <f t="shared" si="917"/>
        <v/>
      </c>
      <c r="M271" t="str">
        <f t="shared" si="917"/>
        <v/>
      </c>
      <c r="N271" t="str">
        <f t="shared" si="918"/>
        <v/>
      </c>
      <c r="O271" t="str">
        <f t="shared" ref="O271:P271" si="962">IF($G271="","",IF($B271="SHO",TRIM(CONCATENATE(E271,E272,E273,E274,E275,E276,E277,E278,E279,E280,E281,E282,E283,E284,E285)),""))</f>
        <v/>
      </c>
      <c r="P271" t="str">
        <f t="shared" si="962"/>
        <v/>
      </c>
      <c r="Q271" t="str">
        <f t="shared" si="920"/>
        <v/>
      </c>
      <c r="R271" t="str">
        <f t="shared" si="920"/>
        <v/>
      </c>
      <c r="S271" t="str">
        <f t="shared" si="920"/>
        <v/>
      </c>
      <c r="T271" t="str">
        <f t="shared" ref="T271:V271" si="963">IF($G271="","",IF($B271="PAS",TRIM(CONCATENATE(D271,D272,D273,D274,D275,D276,D277,D278,D279,D280,D281,D282,D283,D284,D285)),""))</f>
        <v/>
      </c>
      <c r="U271" t="str">
        <f t="shared" si="963"/>
        <v/>
      </c>
      <c r="V271" t="str">
        <f t="shared" si="963"/>
        <v/>
      </c>
    </row>
    <row r="272" spans="1:22" hidden="1" x14ac:dyDescent="0.25">
      <c r="A272">
        <f t="shared" si="912"/>
        <v>19</v>
      </c>
      <c r="B272" t="str">
        <f>VLOOKUP(A272,Sheet1!A:Z,2,FALSE)</f>
        <v>PAS</v>
      </c>
      <c r="C272" t="s">
        <v>489</v>
      </c>
      <c r="D272" t="str">
        <f t="shared" si="960"/>
        <v>&lt;div class="grid-detail-list"&gt;&lt;div class="item-container styled-text-wrapper"&gt;</v>
      </c>
      <c r="E272" t="str">
        <f t="shared" si="960"/>
        <v>&lt;div class="grid-detail-list"&gt;&lt;div class="item-container styled-text-wrapper"&gt;</v>
      </c>
      <c r="F272" t="str">
        <f t="shared" si="960"/>
        <v>&lt;div class="grid-detail-list"&gt;&lt;div class="item-container styled-text-wrapper"&gt;</v>
      </c>
      <c r="G272">
        <f t="shared" si="914"/>
        <v>19</v>
      </c>
      <c r="H272" t="str">
        <f t="shared" si="915"/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class="sub-title"&gt;恒生銀行自助理財中心&lt;/p&gt;&lt;div class="item-content"&gt;&lt;div class="item-label"&gt;旅客服務&lt;/div&gt;&lt;div class="content-row clearfix"&gt;&lt;span class="item-icon icon-s icon-inline ico-shop"&gt;&lt;/span&gt;&lt;p class="info"&gt;B2 , WEK B2-6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clearfix"&gt;&lt;p&gt;接受現金券: 不接受&lt;/p&gt;&lt;p&gt;自助銀行服務: 戶口提款、轉賬、結餘查詢、繳費、存款及存摺打簿服務&lt;/p&gt;&lt;/div&gt;&lt;/div&gt;&lt;/div&gt;&lt;/div&gt;&lt;/div&gt;</v>
      </c>
      <c r="I272" t="str">
        <f t="shared" ref="I272:J272" si="964">IF($G272="","",TRIM(CONCATENATE(E272,E273,E274,E275,E276,E277,E278,E279,E280,E281,E282,E283,E284,E285,E286)))</f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class="sub-title"&gt;恒生银行自助理财中心&lt;/p&gt;&lt;div class="item-content"&gt;&lt;div class="item-label"&gt;旅客服务&lt;/div&gt;&lt;div class="content-row clearfix"&gt;&lt;span class="item-icon icon-s icon-inline ico-shop"&gt;&lt;/span&gt;&lt;p class="info"&gt;B2 , WEK B2-6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clearfix"&gt;&lt;p&gt;接受现金券: 不接受&lt;/p&gt;&lt;p&gt;自助银行服务: 户口提款，转账，结余查询，缴费，存款及存折打簿服务&lt;/p&gt;&lt;/div&gt;&lt;/div&gt;&lt;/div&gt;&lt;/div&gt;&lt;/div&gt;</v>
      </c>
      <c r="J272" t="str">
        <f t="shared" si="964"/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class="sub-title"&gt;Hang Seng Bank Automated Banking Centre &lt;/p&gt;&lt;div class="item-content"&gt;&lt;div class="item-label"&gt;Passenger Services&lt;/div&gt;&lt;div class="content-row clearfix"&gt;&lt;span class="item-icon icon-s icon-inline ico-shop"&gt;&lt;/span&gt;&lt;p class="info"&gt;B2 , WEK B2-6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clearfix"&gt;&lt;p&gt;Accept Cash Coupon: N&lt;/p&gt;&lt;p&gt;Self-service banking services: Cash withdrawal, fund transfer, account balance enquiry, bill payment services, Cash deposit &amp; Cheque deposit.&lt;/p&gt;&lt;/div&gt;&lt;/div&gt;&lt;/div&gt;&lt;/div&gt;&lt;/div&gt;</v>
      </c>
      <c r="K272" t="str">
        <f t="shared" si="917"/>
        <v/>
      </c>
      <c r="L272" t="str">
        <f t="shared" si="917"/>
        <v/>
      </c>
      <c r="M272" t="str">
        <f t="shared" si="917"/>
        <v/>
      </c>
      <c r="N272" t="str">
        <f t="shared" si="918"/>
        <v/>
      </c>
      <c r="O272" t="str">
        <f t="shared" ref="O272:P272" si="965">IF($G272="","",IF($B272="SHO",TRIM(CONCATENATE(E272,E273,E274,E275,E276,E277,E278,E279,E280,E281,E282,E283,E284,E285,E286)),""))</f>
        <v/>
      </c>
      <c r="P272" t="str">
        <f t="shared" si="965"/>
        <v/>
      </c>
      <c r="Q272" t="str">
        <f t="shared" si="920"/>
        <v/>
      </c>
      <c r="R272" t="str">
        <f t="shared" si="920"/>
        <v/>
      </c>
      <c r="S272" t="str">
        <f t="shared" si="920"/>
        <v/>
      </c>
      <c r="T272" t="str">
        <f t="shared" ref="T272:V272" si="966">IF($G272="","",IF($B272="PAS",TRIM(CONCATENATE(D272,D273,D274,D275,D276,D277,D278,D279,D280,D281,D282,D283,D284,D285,D286)),""))</f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class="sub-title"&gt;恒生銀行自助理財中心&lt;/p&gt;&lt;div class="item-content"&gt;&lt;div class="item-label"&gt;旅客服務&lt;/div&gt;&lt;div class="content-row clearfix"&gt;&lt;span class="item-icon icon-s icon-inline ico-shop"&gt;&lt;/span&gt;&lt;p class="info"&gt;B2 , WEK B2-6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clearfix"&gt;&lt;p&gt;接受現金券: 不接受&lt;/p&gt;&lt;p&gt;自助銀行服務: 戶口提款、轉賬、結餘查詢、繳費、存款及存摺打簿服務&lt;/p&gt;&lt;/div&gt;&lt;/div&gt;&lt;/div&gt;&lt;/div&gt;&lt;/div&gt;</v>
      </c>
      <c r="U272" t="str">
        <f t="shared" si="966"/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class="sub-title"&gt;恒生银行自助理财中心&lt;/p&gt;&lt;div class="item-content"&gt;&lt;div class="item-label"&gt;旅客服务&lt;/div&gt;&lt;div class="content-row clearfix"&gt;&lt;span class="item-icon icon-s icon-inline ico-shop"&gt;&lt;/span&gt;&lt;p class="info"&gt;B2 , WEK B2-6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clearfix"&gt;&lt;p&gt;接受现金券: 不接受&lt;/p&gt;&lt;p&gt;自助银行服务: 户口提款，转账，结余查询，缴费，存款及存折打簿服务&lt;/p&gt;&lt;/div&gt;&lt;/div&gt;&lt;/div&gt;&lt;/div&gt;&lt;/div&gt;</v>
      </c>
      <c r="V272" t="str">
        <f t="shared" si="966"/>
        <v>&lt;div class="grid-detail-list"&gt;&lt;div class="item-container styled-text-wrapper"&gt;&lt;div class="image-container"&gt;&lt;img class="item-image" src="/res/media/app/shop/hang-seng bank.jpg" alt=""&gt;&lt;/div&gt;&lt;div class="item-content-container"&gt;&lt;p class="sub-title"&gt;Hang Seng Bank Automated Banking Centre &lt;/p&gt;&lt;div class="item-content"&gt;&lt;div class="item-label"&gt;Passenger Services&lt;/div&gt;&lt;div class="content-row clearfix"&gt;&lt;span class="item-icon icon-s icon-inline ico-shop"&gt;&lt;/span&gt;&lt;p class="info"&gt;B2 , WEK B2-6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class="info"&gt;2997-2112&lt;/p&gt;&lt;/div&gt;&lt;div class="content-row clearfix"&gt;&lt;p&gt;Accept Cash Coupon: N&lt;/p&gt;&lt;p&gt;Self-service banking services: Cash withdrawal, fund transfer, account balance enquiry, bill payment services, Cash deposit &amp; Cheque deposit.&lt;/p&gt;&lt;/div&gt;&lt;/div&gt;&lt;/div&gt;&lt;/div&gt;&lt;/div&gt;</v>
      </c>
    </row>
    <row r="273" spans="1:22" hidden="1" x14ac:dyDescent="0.25">
      <c r="A273">
        <f t="shared" si="912"/>
        <v>19</v>
      </c>
      <c r="B273" t="str">
        <f>VLOOKUP(A273,Sheet1!A:Z,2,FALSE)</f>
        <v>PAS</v>
      </c>
      <c r="C273" t="s">
        <v>419</v>
      </c>
      <c r="D273" t="str">
        <f>CONCATENATE($C273,VLOOKUP($A273,Sheet1!$A:$AC,6,FALSE),""" alt=""""&gt;")</f>
        <v>&lt;div class="image-container"&gt;&lt;img class="item-image" src="/res/media/app/shop/hang-seng bank.jpg" alt=""&gt;</v>
      </c>
      <c r="E273" t="str">
        <f>CONCATENATE($C273,VLOOKUP($A273,Sheet1!$A:$AC,6,FALSE),""" alt=""""&gt;")</f>
        <v>&lt;div class="image-container"&gt;&lt;img class="item-image" src="/res/media/app/shop/hang-seng bank.jpg" alt=""&gt;</v>
      </c>
      <c r="F273" t="str">
        <f>CONCATENATE($C273,VLOOKUP($A273,Sheet1!$A:$AC,6,FALSE),""" alt=""""&gt;")</f>
        <v>&lt;div class="image-container"&gt;&lt;img class="item-image" src="/res/media/app/shop/hang-seng bank.jpg" alt=""&gt;</v>
      </c>
      <c r="G273" t="str">
        <f t="shared" si="914"/>
        <v/>
      </c>
      <c r="H273" t="str">
        <f t="shared" si="915"/>
        <v/>
      </c>
      <c r="I273" t="str">
        <f t="shared" ref="I273:J273" si="967">IF($G273="","",TRIM(CONCATENATE(E273,E274,E275,E276,E277,E278,E279,E280,E281,E282,E283,E284,E285,E286,E287)))</f>
        <v/>
      </c>
      <c r="J273" t="str">
        <f t="shared" si="967"/>
        <v/>
      </c>
      <c r="K273" t="str">
        <f t="shared" si="917"/>
        <v/>
      </c>
      <c r="L273" t="str">
        <f t="shared" si="917"/>
        <v/>
      </c>
      <c r="M273" t="str">
        <f t="shared" si="917"/>
        <v/>
      </c>
      <c r="N273" t="str">
        <f t="shared" si="918"/>
        <v/>
      </c>
      <c r="O273" t="str">
        <f t="shared" ref="O273:P273" si="968">IF($G273="","",IF($B273="SHO",TRIM(CONCATENATE(E273,E274,E275,E276,E277,E278,E279,E280,E281,E282,E283,E284,E285,E286,E287)),""))</f>
        <v/>
      </c>
      <c r="P273" t="str">
        <f t="shared" si="968"/>
        <v/>
      </c>
      <c r="Q273" t="str">
        <f t="shared" si="920"/>
        <v/>
      </c>
      <c r="R273" t="str">
        <f t="shared" si="920"/>
        <v/>
      </c>
      <c r="S273" t="str">
        <f t="shared" si="920"/>
        <v/>
      </c>
      <c r="T273" t="str">
        <f t="shared" ref="T273:V273" si="969">IF($G273="","",IF($B273="PAS",TRIM(CONCATENATE(D273,D274,D275,D276,D277,D278,D279,D280,D281,D282,D283,D284,D285,D286,D287)),""))</f>
        <v/>
      </c>
      <c r="U273" t="str">
        <f t="shared" si="969"/>
        <v/>
      </c>
      <c r="V273" t="str">
        <f t="shared" si="969"/>
        <v/>
      </c>
    </row>
    <row r="274" spans="1:22" hidden="1" x14ac:dyDescent="0.25">
      <c r="A274">
        <f t="shared" si="912"/>
        <v>19</v>
      </c>
      <c r="B274" t="str">
        <f>VLOOKUP(A274,Sheet1!A:Z,2,FALSE)</f>
        <v>PAS</v>
      </c>
      <c r="C274" t="s">
        <v>490</v>
      </c>
      <c r="D274" t="str">
        <f t="shared" ref="D274:F274" si="970">$C274</f>
        <v>&lt;/div&gt;&lt;div class="item-content-container"&gt;</v>
      </c>
      <c r="E274" t="str">
        <f t="shared" si="970"/>
        <v>&lt;/div&gt;&lt;div class="item-content-container"&gt;</v>
      </c>
      <c r="F274" t="str">
        <f t="shared" si="970"/>
        <v>&lt;/div&gt;&lt;div class="item-content-container"&gt;</v>
      </c>
      <c r="G274" t="str">
        <f t="shared" si="914"/>
        <v/>
      </c>
      <c r="H274" t="str">
        <f t="shared" si="915"/>
        <v/>
      </c>
      <c r="I274" t="str">
        <f t="shared" ref="I274:J274" si="971">IF($G274="","",TRIM(CONCATENATE(E274,E275,E276,E277,E278,E279,E280,E281,E282,E283,E284,E285,E286,E287,E288)))</f>
        <v/>
      </c>
      <c r="J274" t="str">
        <f t="shared" si="971"/>
        <v/>
      </c>
      <c r="K274" t="str">
        <f t="shared" si="917"/>
        <v/>
      </c>
      <c r="L274" t="str">
        <f t="shared" si="917"/>
        <v/>
      </c>
      <c r="M274" t="str">
        <f t="shared" si="917"/>
        <v/>
      </c>
      <c r="N274" t="str">
        <f t="shared" si="918"/>
        <v/>
      </c>
      <c r="O274" t="str">
        <f t="shared" ref="O274:P274" si="972">IF($G274="","",IF($B274="SHO",TRIM(CONCATENATE(E274,E275,E276,E277,E278,E279,E280,E281,E282,E283,E284,E285,E286,E287,E288)),""))</f>
        <v/>
      </c>
      <c r="P274" t="str">
        <f t="shared" si="972"/>
        <v/>
      </c>
      <c r="Q274" t="str">
        <f t="shared" si="920"/>
        <v/>
      </c>
      <c r="R274" t="str">
        <f t="shared" si="920"/>
        <v/>
      </c>
      <c r="S274" t="str">
        <f t="shared" si="920"/>
        <v/>
      </c>
      <c r="T274" t="str">
        <f t="shared" ref="T274:V274" si="973">IF($G274="","",IF($B274="PAS",TRIM(CONCATENATE(D274,D275,D276,D277,D278,D279,D280,D281,D282,D283,D284,D285,D286,D287,D288)),""))</f>
        <v/>
      </c>
      <c r="U274" t="str">
        <f t="shared" si="973"/>
        <v/>
      </c>
      <c r="V274" t="str">
        <f t="shared" si="973"/>
        <v/>
      </c>
    </row>
    <row r="275" spans="1:22" hidden="1" x14ac:dyDescent="0.25">
      <c r="A275">
        <f t="shared" si="912"/>
        <v>19</v>
      </c>
      <c r="B275" t="str">
        <f>VLOOKUP(A275,Sheet1!A:Z,2,FALSE)</f>
        <v>PAS</v>
      </c>
      <c r="C275" t="s">
        <v>413</v>
      </c>
      <c r="D275" t="str">
        <f>CONCATENATE($C275,VLOOKUP($A275,Sheet1!$A:$AC,15,FALSE))</f>
        <v>&lt;p class="sub-title"&gt;恒生銀行自助理財中心</v>
      </c>
      <c r="E275" t="str">
        <f>CONCATENATE($C275,VLOOKUP($A275,Sheet1!$A:$AC,16,FALSE))</f>
        <v>&lt;p class="sub-title"&gt;恒生银行自助理财中心</v>
      </c>
      <c r="F275" t="str">
        <f>CONCATENATE($C275,VLOOKUP($A275,Sheet1!$A:$AC,14,FALSE))</f>
        <v xml:space="preserve">&lt;p class="sub-title"&gt;Hang Seng Bank Automated Banking Centre          </v>
      </c>
      <c r="G275" t="str">
        <f t="shared" si="914"/>
        <v/>
      </c>
      <c r="H275" t="str">
        <f t="shared" si="915"/>
        <v/>
      </c>
      <c r="I275" t="str">
        <f t="shared" ref="I275:J275" si="974">IF($G275="","",TRIM(CONCATENATE(E275,E276,E277,E278,E279,E280,E281,E282,E283,E284,E285,E286,E287,E288,E289)))</f>
        <v/>
      </c>
      <c r="J275" t="str">
        <f t="shared" si="974"/>
        <v/>
      </c>
      <c r="K275" t="str">
        <f t="shared" si="917"/>
        <v/>
      </c>
      <c r="L275" t="str">
        <f t="shared" si="917"/>
        <v/>
      </c>
      <c r="M275" t="str">
        <f t="shared" si="917"/>
        <v/>
      </c>
      <c r="N275" t="str">
        <f t="shared" si="918"/>
        <v/>
      </c>
      <c r="O275" t="str">
        <f t="shared" ref="O275:P275" si="975">IF($G275="","",IF($B275="SHO",TRIM(CONCATENATE(E275,E276,E277,E278,E279,E280,E281,E282,E283,E284,E285,E286,E287,E288,E289)),""))</f>
        <v/>
      </c>
      <c r="P275" t="str">
        <f t="shared" si="975"/>
        <v/>
      </c>
      <c r="Q275" t="str">
        <f t="shared" si="920"/>
        <v/>
      </c>
      <c r="R275" t="str">
        <f t="shared" si="920"/>
        <v/>
      </c>
      <c r="S275" t="str">
        <f t="shared" si="920"/>
        <v/>
      </c>
      <c r="T275" t="str">
        <f t="shared" ref="T275:V275" si="976">IF($G275="","",IF($B275="PAS",TRIM(CONCATENATE(D275,D276,D277,D278,D279,D280,D281,D282,D283,D284,D285,D286,D287,D288,D289)),""))</f>
        <v/>
      </c>
      <c r="U275" t="str">
        <f t="shared" si="976"/>
        <v/>
      </c>
      <c r="V275" t="str">
        <f t="shared" si="976"/>
        <v/>
      </c>
    </row>
    <row r="276" spans="1:22" hidden="1" x14ac:dyDescent="0.25">
      <c r="A276">
        <f t="shared" si="912"/>
        <v>19</v>
      </c>
      <c r="B276" t="str">
        <f>VLOOKUP(A276,Sheet1!A:Z,2,FALSE)</f>
        <v>PAS</v>
      </c>
      <c r="C276" t="s">
        <v>491</v>
      </c>
      <c r="D276" t="str">
        <f t="shared" ref="D276:F276" si="977">$C276</f>
        <v>&lt;/p&gt;&lt;div class="item-content"&gt;</v>
      </c>
      <c r="E276" t="str">
        <f t="shared" si="977"/>
        <v>&lt;/p&gt;&lt;div class="item-content"&gt;</v>
      </c>
      <c r="F276" t="str">
        <f t="shared" si="977"/>
        <v>&lt;/p&gt;&lt;div class="item-content"&gt;</v>
      </c>
      <c r="G276" t="str">
        <f t="shared" si="914"/>
        <v/>
      </c>
      <c r="H276" t="str">
        <f t="shared" si="915"/>
        <v/>
      </c>
      <c r="I276" t="str">
        <f t="shared" ref="I276:J276" si="978">IF($G276="","",TRIM(CONCATENATE(E276,E277,E278,E279,E280,E281,E282,E283,E284,E285,E286,E287,E288,E289,E290)))</f>
        <v/>
      </c>
      <c r="J276" t="str">
        <f t="shared" si="978"/>
        <v/>
      </c>
      <c r="K276" t="str">
        <f t="shared" si="917"/>
        <v/>
      </c>
      <c r="L276" t="str">
        <f t="shared" si="917"/>
        <v/>
      </c>
      <c r="M276" t="str">
        <f t="shared" si="917"/>
        <v/>
      </c>
      <c r="N276" t="str">
        <f t="shared" si="918"/>
        <v/>
      </c>
      <c r="O276" t="str">
        <f t="shared" ref="O276:P276" si="979">IF($G276="","",IF($B276="SHO",TRIM(CONCATENATE(E276,E277,E278,E279,E280,E281,E282,E283,E284,E285,E286,E287,E288,E289,E290)),""))</f>
        <v/>
      </c>
      <c r="P276" t="str">
        <f t="shared" si="979"/>
        <v/>
      </c>
      <c r="Q276" t="str">
        <f t="shared" si="920"/>
        <v/>
      </c>
      <c r="R276" t="str">
        <f t="shared" si="920"/>
        <v/>
      </c>
      <c r="S276" t="str">
        <f t="shared" si="920"/>
        <v/>
      </c>
      <c r="T276" t="str">
        <f t="shared" ref="T276:V276" si="980">IF($G276="","",IF($B276="PAS",TRIM(CONCATENATE(D276,D277,D278,D279,D280,D281,D282,D283,D284,D285,D286,D287,D288,D289,D290)),""))</f>
        <v/>
      </c>
      <c r="U276" t="str">
        <f t="shared" si="980"/>
        <v/>
      </c>
      <c r="V276" t="str">
        <f t="shared" si="980"/>
        <v/>
      </c>
    </row>
    <row r="277" spans="1:22" hidden="1" x14ac:dyDescent="0.25">
      <c r="A277">
        <f t="shared" si="912"/>
        <v>19</v>
      </c>
      <c r="B277" t="str">
        <f>VLOOKUP(A277,Sheet1!A:Z,2,FALSE)</f>
        <v>PAS</v>
      </c>
      <c r="C277" t="s">
        <v>414</v>
      </c>
      <c r="D277" t="str">
        <f>CONCATENATE($C277,VLOOKUP($A277,Sheet1!$A:$AC,4,FALSE))</f>
        <v>&lt;div class="item-label"&gt;旅客服務</v>
      </c>
      <c r="E277" t="str">
        <f>CONCATENATE($C277,VLOOKUP($A277,Sheet1!$A:$AC,5,FALSE))</f>
        <v>&lt;div class="item-label"&gt;旅客服务</v>
      </c>
      <c r="F277" t="str">
        <f>CONCATENATE($C277,VLOOKUP($A277,Sheet1!$A:$AC,3,FALSE))</f>
        <v>&lt;div class="item-label"&gt;Passenger Services</v>
      </c>
      <c r="G277" t="str">
        <f t="shared" si="914"/>
        <v/>
      </c>
      <c r="H277" t="str">
        <f t="shared" si="915"/>
        <v/>
      </c>
      <c r="I277" t="str">
        <f t="shared" ref="I277:J277" si="981">IF($G277="","",TRIM(CONCATENATE(E277,E278,E279,E280,E281,E282,E283,E284,E285,E286,E287,E288,E289,E290,E291)))</f>
        <v/>
      </c>
      <c r="J277" t="str">
        <f t="shared" si="981"/>
        <v/>
      </c>
      <c r="K277" t="str">
        <f t="shared" si="917"/>
        <v/>
      </c>
      <c r="L277" t="str">
        <f t="shared" si="917"/>
        <v/>
      </c>
      <c r="M277" t="str">
        <f t="shared" si="917"/>
        <v/>
      </c>
      <c r="N277" t="str">
        <f t="shared" si="918"/>
        <v/>
      </c>
      <c r="O277" t="str">
        <f t="shared" ref="O277:P277" si="982">IF($G277="","",IF($B277="SHO",TRIM(CONCATENATE(E277,E278,E279,E280,E281,E282,E283,E284,E285,E286,E287,E288,E289,E290,E291)),""))</f>
        <v/>
      </c>
      <c r="P277" t="str">
        <f t="shared" si="982"/>
        <v/>
      </c>
      <c r="Q277" t="str">
        <f t="shared" si="920"/>
        <v/>
      </c>
      <c r="R277" t="str">
        <f t="shared" si="920"/>
        <v/>
      </c>
      <c r="S277" t="str">
        <f t="shared" si="920"/>
        <v/>
      </c>
      <c r="T277" t="str">
        <f t="shared" ref="T277:V277" si="983">IF($G277="","",IF($B277="PAS",TRIM(CONCATENATE(D277,D278,D279,D280,D281,D282,D283,D284,D285,D286,D287,D288,D289,D290,D291)),""))</f>
        <v/>
      </c>
      <c r="U277" t="str">
        <f t="shared" si="983"/>
        <v/>
      </c>
      <c r="V277" t="str">
        <f t="shared" si="983"/>
        <v/>
      </c>
    </row>
    <row r="278" spans="1:22" hidden="1" x14ac:dyDescent="0.25">
      <c r="A278">
        <f t="shared" si="912"/>
        <v>19</v>
      </c>
      <c r="B278" t="str">
        <f>VLOOKUP(A278,Sheet1!A:Z,2,FALSE)</f>
        <v>PAS</v>
      </c>
      <c r="C278" t="s">
        <v>492</v>
      </c>
      <c r="D278" t="str">
        <f t="shared" ref="D278:F278" si="984">$C278</f>
        <v>&lt;/div&gt;&lt;div class="content-row clearfix"&gt;&lt;span class="item-icon icon-s icon-inline ico-shop"&gt;&lt;/span&gt;</v>
      </c>
      <c r="E278" t="str">
        <f t="shared" si="984"/>
        <v>&lt;/div&gt;&lt;div class="content-row clearfix"&gt;&lt;span class="item-icon icon-s icon-inline ico-shop"&gt;&lt;/span&gt;</v>
      </c>
      <c r="F278" t="str">
        <f t="shared" si="984"/>
        <v>&lt;/div&gt;&lt;div class="content-row clearfix"&gt;&lt;span class="item-icon icon-s icon-inline ico-shop"&gt;&lt;/span&gt;</v>
      </c>
      <c r="G278" t="str">
        <f t="shared" si="914"/>
        <v/>
      </c>
      <c r="H278" t="str">
        <f t="shared" si="915"/>
        <v/>
      </c>
      <c r="I278" t="str">
        <f t="shared" ref="I278:J278" si="985">IF($G278="","",TRIM(CONCATENATE(E278,E279,E280,E281,E282,E283,E284,E285,E286,E287,E288,E289,E290,E291,E292)))</f>
        <v/>
      </c>
      <c r="J278" t="str">
        <f t="shared" si="985"/>
        <v/>
      </c>
      <c r="K278" t="str">
        <f t="shared" si="917"/>
        <v/>
      </c>
      <c r="L278" t="str">
        <f t="shared" si="917"/>
        <v/>
      </c>
      <c r="M278" t="str">
        <f t="shared" si="917"/>
        <v/>
      </c>
      <c r="N278" t="str">
        <f t="shared" si="918"/>
        <v/>
      </c>
      <c r="O278" t="str">
        <f t="shared" ref="O278:P278" si="986">IF($G278="","",IF($B278="SHO",TRIM(CONCATENATE(E278,E279,E280,E281,E282,E283,E284,E285,E286,E287,E288,E289,E290,E291,E292)),""))</f>
        <v/>
      </c>
      <c r="P278" t="str">
        <f t="shared" si="986"/>
        <v/>
      </c>
      <c r="Q278" t="str">
        <f t="shared" si="920"/>
        <v/>
      </c>
      <c r="R278" t="str">
        <f t="shared" si="920"/>
        <v/>
      </c>
      <c r="S278" t="str">
        <f t="shared" si="920"/>
        <v/>
      </c>
      <c r="T278" t="str">
        <f t="shared" ref="T278:V278" si="987">IF($G278="","",IF($B278="PAS",TRIM(CONCATENATE(D278,D279,D280,D281,D282,D283,D284,D285,D286,D287,D288,D289,D290,D291,D292)),""))</f>
        <v/>
      </c>
      <c r="U278" t="str">
        <f t="shared" si="987"/>
        <v/>
      </c>
      <c r="V278" t="str">
        <f t="shared" si="987"/>
        <v/>
      </c>
    </row>
    <row r="279" spans="1:22" hidden="1" x14ac:dyDescent="0.25">
      <c r="A279">
        <f t="shared" si="912"/>
        <v>19</v>
      </c>
      <c r="B279" t="str">
        <f>VLOOKUP(A279,Sheet1!A:Z,2,FALSE)</f>
        <v>PAS</v>
      </c>
      <c r="C279" t="s">
        <v>415</v>
      </c>
      <c r="D279" t="str">
        <f>CONCATENATE($C279,VLOOKUP($A279,Sheet1!$A:$AC,11,FALSE))</f>
        <v>&lt;p class="info"&gt;B2 , WEK B2-6 (近抵港大堂 A 出口)</v>
      </c>
      <c r="E279" t="str">
        <f>CONCATENATE($C279,VLOOKUP($A279,Sheet1!$A:$AC,12,FALSE))</f>
        <v>&lt;p class="info"&gt;B2 , WEK B2-6 (近抵港大堂 A 出口)</v>
      </c>
      <c r="F279" t="str">
        <f>CONCATENATE($C279,VLOOKUP($A279,Sheet1!$A:$AC,10,FALSE))</f>
        <v>&lt;p class="info"&gt;B2 , WEK B2-6 (Near Arrival Concourse, Exit A)</v>
      </c>
      <c r="G279" t="str">
        <f t="shared" si="914"/>
        <v/>
      </c>
      <c r="H279" t="str">
        <f t="shared" si="915"/>
        <v/>
      </c>
      <c r="I279" t="str">
        <f t="shared" ref="I279:J279" si="988">IF($G279="","",TRIM(CONCATENATE(E279,E280,E281,E282,E283,E284,E285,E286,E287,E288,E289,E290,E291,E292,E293)))</f>
        <v/>
      </c>
      <c r="J279" t="str">
        <f t="shared" si="988"/>
        <v/>
      </c>
      <c r="K279" t="str">
        <f t="shared" si="917"/>
        <v/>
      </c>
      <c r="L279" t="str">
        <f t="shared" si="917"/>
        <v/>
      </c>
      <c r="M279" t="str">
        <f t="shared" si="917"/>
        <v/>
      </c>
      <c r="N279" t="str">
        <f t="shared" si="918"/>
        <v/>
      </c>
      <c r="O279" t="str">
        <f t="shared" ref="O279:P279" si="989">IF($G279="","",IF($B279="SHO",TRIM(CONCATENATE(E279,E280,E281,E282,E283,E284,E285,E286,E287,E288,E289,E290,E291,E292,E293)),""))</f>
        <v/>
      </c>
      <c r="P279" t="str">
        <f t="shared" si="989"/>
        <v/>
      </c>
      <c r="Q279" t="str">
        <f t="shared" si="920"/>
        <v/>
      </c>
      <c r="R279" t="str">
        <f t="shared" si="920"/>
        <v/>
      </c>
      <c r="S279" t="str">
        <f t="shared" si="920"/>
        <v/>
      </c>
      <c r="T279" t="str">
        <f t="shared" ref="T279:V279" si="990">IF($G279="","",IF($B279="PAS",TRIM(CONCATENATE(D279,D280,D281,D282,D283,D284,D285,D286,D287,D288,D289,D290,D291,D292,D293)),""))</f>
        <v/>
      </c>
      <c r="U279" t="str">
        <f t="shared" si="990"/>
        <v/>
      </c>
      <c r="V279" t="str">
        <f t="shared" si="990"/>
        <v/>
      </c>
    </row>
    <row r="280" spans="1:22" hidden="1" x14ac:dyDescent="0.25">
      <c r="A280">
        <f t="shared" si="912"/>
        <v>19</v>
      </c>
      <c r="B280" t="str">
        <f>VLOOKUP(A280,Sheet1!A:Z,2,FALSE)</f>
        <v>PAS</v>
      </c>
      <c r="C280" t="s">
        <v>493</v>
      </c>
      <c r="D280" t="str">
        <f t="shared" ref="D280:F280" si="991">$C280</f>
        <v>&lt;/p&gt;&lt;/div&gt;&lt;div class="content-row clearfix"&gt;&lt;span class="item-icon icon-s icon-inline ico-opening-hour"&gt;&lt;/span&gt;</v>
      </c>
      <c r="E280" t="str">
        <f t="shared" si="991"/>
        <v>&lt;/p&gt;&lt;/div&gt;&lt;div class="content-row clearfix"&gt;&lt;span class="item-icon icon-s icon-inline ico-opening-hour"&gt;&lt;/span&gt;</v>
      </c>
      <c r="F280" t="str">
        <f t="shared" si="991"/>
        <v>&lt;/p&gt;&lt;/div&gt;&lt;div class="content-row clearfix"&gt;&lt;span class="item-icon icon-s icon-inline ico-opening-hour"&gt;&lt;/span&gt;</v>
      </c>
      <c r="G280" t="str">
        <f t="shared" si="914"/>
        <v/>
      </c>
      <c r="H280" t="str">
        <f t="shared" si="915"/>
        <v/>
      </c>
      <c r="I280" t="str">
        <f t="shared" ref="I280:J280" si="992">IF($G280="","",TRIM(CONCATENATE(E280,E281,E282,E283,E284,E285,E286,E287,E288,E289,E290,E291,E292,E293,E294)))</f>
        <v/>
      </c>
      <c r="J280" t="str">
        <f t="shared" si="992"/>
        <v/>
      </c>
      <c r="K280" t="str">
        <f t="shared" si="917"/>
        <v/>
      </c>
      <c r="L280" t="str">
        <f t="shared" si="917"/>
        <v/>
      </c>
      <c r="M280" t="str">
        <f t="shared" si="917"/>
        <v/>
      </c>
      <c r="N280" t="str">
        <f t="shared" si="918"/>
        <v/>
      </c>
      <c r="O280" t="str">
        <f t="shared" ref="O280:P280" si="993">IF($G280="","",IF($B280="SHO",TRIM(CONCATENATE(E280,E281,E282,E283,E284,E285,E286,E287,E288,E289,E290,E291,E292,E293,E294)),""))</f>
        <v/>
      </c>
      <c r="P280" t="str">
        <f t="shared" si="993"/>
        <v/>
      </c>
      <c r="Q280" t="str">
        <f t="shared" si="920"/>
        <v/>
      </c>
      <c r="R280" t="str">
        <f t="shared" si="920"/>
        <v/>
      </c>
      <c r="S280" t="str">
        <f t="shared" si="920"/>
        <v/>
      </c>
      <c r="T280" t="str">
        <f t="shared" ref="T280:V280" si="994">IF($G280="","",IF($B280="PAS",TRIM(CONCATENATE(D280,D281,D282,D283,D284,D285,D286,D287,D288,D289,D290,D291,D292,D293,D294)),""))</f>
        <v/>
      </c>
      <c r="U280" t="str">
        <f t="shared" si="994"/>
        <v/>
      </c>
      <c r="V280" t="str">
        <f t="shared" si="994"/>
        <v/>
      </c>
    </row>
    <row r="281" spans="1:22" hidden="1" x14ac:dyDescent="0.25">
      <c r="A281">
        <f t="shared" si="912"/>
        <v>19</v>
      </c>
      <c r="B281" t="str">
        <f>VLOOKUP(A281,Sheet1!A:Z,2,FALSE)</f>
        <v>PAS</v>
      </c>
      <c r="C281" t="s">
        <v>415</v>
      </c>
      <c r="D281" s="2" t="str">
        <f>CONCATENATE($C281,IFERROR(SUBSTITUTE(VLOOKUP($A281,Sheet1!$A:$AC,22,FALSE),CHAR(10),"&lt;br&gt;"),VLOOKUP($A281,Sheet1!$A:$AC,22,FALSE)))</f>
        <v>&lt;p class="info"&gt;06:00-24:00</v>
      </c>
      <c r="E281" s="2" t="str">
        <f>CONCATENATE($C281,IFERROR(SUBSTITUTE(VLOOKUP($A281,Sheet1!$A:$AC,23,FALSE),CHAR(10),"&lt;br&gt;"),VLOOKUP($A281,Sheet1!$A:$AC,23,FALSE)))</f>
        <v>&lt;p class="info"&gt;06:00-24:00</v>
      </c>
      <c r="F281" s="2" t="str">
        <f>CONCATENATE($C281,IFERROR(SUBSTITUTE(VLOOKUP($A281,Sheet1!$A:$AC,21,FALSE),CHAR(10),"&lt;br&gt;"),VLOOKUP($A281,Sheet1!$A:$AC,21,FALSE)))</f>
        <v>&lt;p class="info"&gt;06:00-24:00</v>
      </c>
      <c r="G281" t="str">
        <f t="shared" si="914"/>
        <v/>
      </c>
      <c r="H281" t="str">
        <f t="shared" si="915"/>
        <v/>
      </c>
      <c r="I281" t="str">
        <f t="shared" ref="I281:J281" si="995">IF($G281="","",TRIM(CONCATENATE(E281,E282,E283,E284,E285,E286,E287,E288,E289,E290,E291,E292,E293,E294,E295)))</f>
        <v/>
      </c>
      <c r="J281" t="str">
        <f t="shared" si="995"/>
        <v/>
      </c>
      <c r="K281" t="str">
        <f t="shared" si="917"/>
        <v/>
      </c>
      <c r="L281" t="str">
        <f t="shared" si="917"/>
        <v/>
      </c>
      <c r="M281" t="str">
        <f t="shared" si="917"/>
        <v/>
      </c>
      <c r="N281" t="str">
        <f t="shared" si="918"/>
        <v/>
      </c>
      <c r="O281" t="str">
        <f t="shared" ref="O281:P281" si="996">IF($G281="","",IF($B281="SHO",TRIM(CONCATENATE(E281,E282,E283,E284,E285,E286,E287,E288,E289,E290,E291,E292,E293,E294,E295)),""))</f>
        <v/>
      </c>
      <c r="P281" t="str">
        <f t="shared" si="996"/>
        <v/>
      </c>
      <c r="Q281" t="str">
        <f t="shared" si="920"/>
        <v/>
      </c>
      <c r="R281" t="str">
        <f t="shared" si="920"/>
        <v/>
      </c>
      <c r="S281" t="str">
        <f t="shared" si="920"/>
        <v/>
      </c>
      <c r="T281" t="str">
        <f t="shared" ref="T281:V281" si="997">IF($G281="","",IF($B281="PAS",TRIM(CONCATENATE(D281,D282,D283,D284,D285,D286,D287,D288,D289,D290,D291,D292,D293,D294,D295)),""))</f>
        <v/>
      </c>
      <c r="U281" t="str">
        <f t="shared" si="997"/>
        <v/>
      </c>
      <c r="V281" t="str">
        <f t="shared" si="997"/>
        <v/>
      </c>
    </row>
    <row r="282" spans="1:22" hidden="1" x14ac:dyDescent="0.25">
      <c r="A282">
        <f t="shared" si="912"/>
        <v>19</v>
      </c>
      <c r="B282" t="str">
        <f>VLOOKUP(A282,Sheet1!A:Z,2,FALSE)</f>
        <v>PAS</v>
      </c>
      <c r="C282" t="s">
        <v>495</v>
      </c>
      <c r="D282" t="str">
        <f t="shared" ref="D282:F282" si="998">$C282</f>
        <v>&lt;/p&gt;&lt;/div&gt;&lt;div class="content-row clearfix"&gt;&lt;span class="item-icon icon-s icon-inline ico-tel-no"&gt;&lt;/span&gt;</v>
      </c>
      <c r="E282" t="str">
        <f t="shared" si="998"/>
        <v>&lt;/p&gt;&lt;/div&gt;&lt;div class="content-row clearfix"&gt;&lt;span class="item-icon icon-s icon-inline ico-tel-no"&gt;&lt;/span&gt;</v>
      </c>
      <c r="F282" t="str">
        <f t="shared" si="998"/>
        <v>&lt;/p&gt;&lt;/div&gt;&lt;div class="content-row clearfix"&gt;&lt;span class="item-icon icon-s icon-inline ico-tel-no"&gt;&lt;/span&gt;</v>
      </c>
      <c r="G282" t="str">
        <f t="shared" si="914"/>
        <v/>
      </c>
      <c r="H282" t="str">
        <f t="shared" si="915"/>
        <v/>
      </c>
      <c r="I282" t="str">
        <f t="shared" ref="I282:J282" si="999">IF($G282="","",TRIM(CONCATENATE(E282,E283,E284,E285,E286,E287,E288,E289,E290,E291,E292,E293,E294,E295,E296)))</f>
        <v/>
      </c>
      <c r="J282" t="str">
        <f t="shared" si="999"/>
        <v/>
      </c>
      <c r="K282" t="str">
        <f t="shared" si="917"/>
        <v/>
      </c>
      <c r="L282" t="str">
        <f t="shared" si="917"/>
        <v/>
      </c>
      <c r="M282" t="str">
        <f t="shared" si="917"/>
        <v/>
      </c>
      <c r="N282" t="str">
        <f t="shared" si="918"/>
        <v/>
      </c>
      <c r="O282" t="str">
        <f t="shared" ref="O282:P282" si="1000">IF($G282="","",IF($B282="SHO",TRIM(CONCATENATE(E282,E283,E284,E285,E286,E287,E288,E289,E290,E291,E292,E293,E294,E295,E296)),""))</f>
        <v/>
      </c>
      <c r="P282" t="str">
        <f t="shared" si="1000"/>
        <v/>
      </c>
      <c r="Q282" t="str">
        <f t="shared" si="920"/>
        <v/>
      </c>
      <c r="R282" t="str">
        <f t="shared" si="920"/>
        <v/>
      </c>
      <c r="S282" t="str">
        <f t="shared" si="920"/>
        <v/>
      </c>
      <c r="T282" t="str">
        <f t="shared" ref="T282:V282" si="1001">IF($G282="","",IF($B282="PAS",TRIM(CONCATENATE(D282,D283,D284,D285,D286,D287,D288,D289,D290,D291,D292,D293,D294,D295,D296)),""))</f>
        <v/>
      </c>
      <c r="U282" t="str">
        <f t="shared" si="1001"/>
        <v/>
      </c>
      <c r="V282" t="str">
        <f t="shared" si="1001"/>
        <v/>
      </c>
    </row>
    <row r="283" spans="1:22" hidden="1" x14ac:dyDescent="0.25">
      <c r="A283">
        <f t="shared" si="912"/>
        <v>19</v>
      </c>
      <c r="B283" t="str">
        <f>VLOOKUP(A283,Sheet1!A:Z,2,FALSE)</f>
        <v>PAS</v>
      </c>
      <c r="C283" t="s">
        <v>415</v>
      </c>
      <c r="D283" t="str">
        <f>CONCATENATE($C283,VLOOKUP($A283,Sheet1!$A:$ACZ,17,FALSE))</f>
        <v>&lt;p class="info"&gt;2997-2112</v>
      </c>
      <c r="E283" t="str">
        <f>CONCATENATE($C283,VLOOKUP($A283,Sheet1!$A:$AC,17,FALSE))</f>
        <v>&lt;p class="info"&gt;2997-2112</v>
      </c>
      <c r="F283" t="str">
        <f>CONCATENATE($C283,VLOOKUP($A283,Sheet1!$A:$AC,17,FALSE))</f>
        <v>&lt;p class="info"&gt;2997-2112</v>
      </c>
      <c r="G283" t="str">
        <f t="shared" si="914"/>
        <v/>
      </c>
      <c r="H283" t="str">
        <f t="shared" si="915"/>
        <v/>
      </c>
      <c r="I283" t="str">
        <f t="shared" ref="I283:J283" si="1002">IF($G283="","",TRIM(CONCATENATE(E283,E284,E285,E286,E287,E288,E289,E290,E291,E292,E293,E294,E295,E296,E297)))</f>
        <v/>
      </c>
      <c r="J283" t="str">
        <f t="shared" si="1002"/>
        <v/>
      </c>
      <c r="K283" t="str">
        <f t="shared" si="917"/>
        <v/>
      </c>
      <c r="L283" t="str">
        <f t="shared" si="917"/>
        <v/>
      </c>
      <c r="M283" t="str">
        <f t="shared" si="917"/>
        <v/>
      </c>
      <c r="N283" t="str">
        <f t="shared" si="918"/>
        <v/>
      </c>
      <c r="O283" t="str">
        <f t="shared" ref="O283:P283" si="1003">IF($G283="","",IF($B283="SHO",TRIM(CONCATENATE(E283,E284,E285,E286,E287,E288,E289,E290,E291,E292,E293,E294,E295,E296,E297)),""))</f>
        <v/>
      </c>
      <c r="P283" t="str">
        <f t="shared" si="1003"/>
        <v/>
      </c>
      <c r="Q283" t="str">
        <f t="shared" si="920"/>
        <v/>
      </c>
      <c r="R283" t="str">
        <f t="shared" si="920"/>
        <v/>
      </c>
      <c r="S283" t="str">
        <f t="shared" si="920"/>
        <v/>
      </c>
      <c r="T283" t="str">
        <f t="shared" ref="T283:V283" si="1004">IF($G283="","",IF($B283="PAS",TRIM(CONCATENATE(D283,D284,D285,D286,D287,D288,D289,D290,D291,D292,D293,D294,D295,D296,D297)),""))</f>
        <v/>
      </c>
      <c r="U283" t="str">
        <f t="shared" si="1004"/>
        <v/>
      </c>
      <c r="V283" t="str">
        <f t="shared" si="1004"/>
        <v/>
      </c>
    </row>
    <row r="284" spans="1:22" hidden="1" x14ac:dyDescent="0.25">
      <c r="A284">
        <f t="shared" si="912"/>
        <v>19</v>
      </c>
      <c r="B284" t="str">
        <f>VLOOKUP(A284,Sheet1!A:Z,2,FALSE)</f>
        <v>PAS</v>
      </c>
      <c r="C284" t="s">
        <v>494</v>
      </c>
      <c r="D284" t="str">
        <f t="shared" ref="D284:F284" si="1005">$C284</f>
        <v>&lt;/p&gt;&lt;/div&gt;&lt;div class="content-row clearfix"&gt;</v>
      </c>
      <c r="E284" t="str">
        <f t="shared" si="1005"/>
        <v>&lt;/p&gt;&lt;/div&gt;&lt;div class="content-row clearfix"&gt;</v>
      </c>
      <c r="F284" t="str">
        <f t="shared" si="1005"/>
        <v>&lt;/p&gt;&lt;/div&gt;&lt;div class="content-row clearfix"&gt;</v>
      </c>
      <c r="G284" t="str">
        <f t="shared" si="914"/>
        <v/>
      </c>
      <c r="H284" t="str">
        <f t="shared" si="915"/>
        <v/>
      </c>
      <c r="I284" t="str">
        <f t="shared" ref="I284:J284" si="1006">IF($G284="","",TRIM(CONCATENATE(E284,E285,E286,E287,E288,E289,E290,E291,E292,E293,E294,E295,E296,E297,E298)))</f>
        <v/>
      </c>
      <c r="J284" t="str">
        <f t="shared" si="1006"/>
        <v/>
      </c>
      <c r="K284" t="str">
        <f t="shared" si="917"/>
        <v/>
      </c>
      <c r="L284" t="str">
        <f t="shared" si="917"/>
        <v/>
      </c>
      <c r="M284" t="str">
        <f t="shared" si="917"/>
        <v/>
      </c>
      <c r="N284" t="str">
        <f t="shared" si="918"/>
        <v/>
      </c>
      <c r="O284" t="str">
        <f t="shared" ref="O284:P284" si="1007">IF($G284="","",IF($B284="SHO",TRIM(CONCATENATE(E284,E285,E286,E287,E288,E289,E290,E291,E292,E293,E294,E295,E296,E297,E298)),""))</f>
        <v/>
      </c>
      <c r="P284" t="str">
        <f t="shared" si="1007"/>
        <v/>
      </c>
      <c r="Q284" t="str">
        <f t="shared" si="920"/>
        <v/>
      </c>
      <c r="R284" t="str">
        <f t="shared" si="920"/>
        <v/>
      </c>
      <c r="S284" t="str">
        <f t="shared" si="920"/>
        <v/>
      </c>
      <c r="T284" t="str">
        <f t="shared" ref="T284:V284" si="1008">IF($G284="","",IF($B284="PAS",TRIM(CONCATENATE(D284,D285,D286,D287,D288,D289,D290,D291,D292,D293,D294,D295,D296,D297,D298)),""))</f>
        <v/>
      </c>
      <c r="U284" t="str">
        <f t="shared" si="1008"/>
        <v/>
      </c>
      <c r="V284" t="str">
        <f t="shared" si="1008"/>
        <v/>
      </c>
    </row>
    <row r="285" spans="1:22" hidden="1" x14ac:dyDescent="0.25">
      <c r="A285">
        <f t="shared" si="912"/>
        <v>19</v>
      </c>
      <c r="B285" t="str">
        <f>VLOOKUP(A285,Sheet1!A:Z,2,FALSE)</f>
        <v>PAS</v>
      </c>
      <c r="C285" t="s">
        <v>416</v>
      </c>
      <c r="D285" t="str">
        <f>CONCATENATE($C285,Sheet1!$AB$2,": ",VLOOKUP($A285,Sheet1!$A:$AC,28,FALSE),IF(VLOOKUP($A285,Sheet1!$A:$AC,25,FALSE)="","","&lt;/p&gt;&lt;p&gt;"),VLOOKUP($A285,Sheet1!$A:$AC,25,FALSE))</f>
        <v>&lt;p&gt;接受現金券: 不接受&lt;/p&gt;&lt;p&gt;自助銀行服務: 戶口提款、轉賬、結餘查詢、繳費、存款及存摺打簿服務</v>
      </c>
      <c r="E285" t="str">
        <f>CONCATENATE($C285,Sheet1!$AC$2,": ",VLOOKUP($A285,Sheet1!$A:$AC,29,FALSE),IF(VLOOKUP($A285,Sheet1!$A:$AC,26,FALSE)="","","&lt;/p&gt;&lt;p&gt;"),VLOOKUP($A285,Sheet1!$A:$AC,26,FALSE))</f>
        <v>&lt;p&gt;接受现金券: 不接受&lt;/p&gt;&lt;p&gt;自助银行服务: 户口提款，转账，结余查询，缴费，存款及存折打簿服务</v>
      </c>
      <c r="F285" t="str">
        <f>CONCATENATE($C285,Sheet1!$AA$2,": ",VLOOKUP($A285,Sheet1!$A:$AC,27,FALSE),IF(VLOOKUP($A285,Sheet1!$A:$AC,24,FALSE)="","","&lt;/p&gt;&lt;p&gt;"),VLOOKUP($A285,Sheet1!$A:$AC,24,FALSE))</f>
        <v>&lt;p&gt;Accept Cash Coupon: N&lt;/p&gt;&lt;p&gt;Self-service banking services: Cash withdrawal,  fund transfer, account balance enquiry, bill payment services, Cash deposit &amp; Cheque deposit.</v>
      </c>
      <c r="G285" t="str">
        <f t="shared" si="914"/>
        <v/>
      </c>
      <c r="H285" t="str">
        <f t="shared" si="915"/>
        <v/>
      </c>
      <c r="I285" t="str">
        <f t="shared" ref="I285:J285" si="1009">IF($G285="","",TRIM(CONCATENATE(E285,E286,E287,E288,E289,E290,E291,E292,E293,E294,E295,E296,E297,E298,E299)))</f>
        <v/>
      </c>
      <c r="J285" t="str">
        <f t="shared" si="1009"/>
        <v/>
      </c>
      <c r="K285" t="str">
        <f t="shared" si="917"/>
        <v/>
      </c>
      <c r="L285" t="str">
        <f t="shared" si="917"/>
        <v/>
      </c>
      <c r="M285" t="str">
        <f t="shared" si="917"/>
        <v/>
      </c>
      <c r="N285" t="str">
        <f t="shared" si="918"/>
        <v/>
      </c>
      <c r="O285" t="str">
        <f t="shared" ref="O285:P285" si="1010">IF($G285="","",IF($B285="SHO",TRIM(CONCATENATE(E285,E286,E287,E288,E289,E290,E291,E292,E293,E294,E295,E296,E297,E298,E299)),""))</f>
        <v/>
      </c>
      <c r="P285" t="str">
        <f t="shared" si="1010"/>
        <v/>
      </c>
      <c r="Q285" t="str">
        <f t="shared" si="920"/>
        <v/>
      </c>
      <c r="R285" t="str">
        <f t="shared" si="920"/>
        <v/>
      </c>
      <c r="S285" t="str">
        <f t="shared" si="920"/>
        <v/>
      </c>
      <c r="T285" t="str">
        <f t="shared" ref="T285:V285" si="1011">IF($G285="","",IF($B285="PAS",TRIM(CONCATENATE(D285,D286,D287,D288,D289,D290,D291,D292,D293,D294,D295,D296,D297,D298,D299)),""))</f>
        <v/>
      </c>
      <c r="U285" t="str">
        <f t="shared" si="1011"/>
        <v/>
      </c>
      <c r="V285" t="str">
        <f t="shared" si="1011"/>
        <v/>
      </c>
    </row>
    <row r="286" spans="1:22" hidden="1" x14ac:dyDescent="0.25">
      <c r="A286">
        <f t="shared" si="912"/>
        <v>19</v>
      </c>
      <c r="B286" t="str">
        <f>VLOOKUP(A286,Sheet1!A:Z,2,FALSE)</f>
        <v>PAS</v>
      </c>
      <c r="C286" t="s">
        <v>496</v>
      </c>
      <c r="D286" t="str">
        <f t="shared" ref="D286:F287" si="1012">$C286</f>
        <v>&lt;/p&gt;&lt;/div&gt;&lt;/div&gt;&lt;/div&gt;&lt;/div&gt;&lt;/div&gt;</v>
      </c>
      <c r="E286" t="str">
        <f t="shared" si="1012"/>
        <v>&lt;/p&gt;&lt;/div&gt;&lt;/div&gt;&lt;/div&gt;&lt;/div&gt;&lt;/div&gt;</v>
      </c>
      <c r="F286" t="str">
        <f t="shared" si="1012"/>
        <v>&lt;/p&gt;&lt;/div&gt;&lt;/div&gt;&lt;/div&gt;&lt;/div&gt;&lt;/div&gt;</v>
      </c>
      <c r="G286" t="str">
        <f t="shared" si="914"/>
        <v/>
      </c>
      <c r="H286" t="str">
        <f t="shared" si="915"/>
        <v/>
      </c>
      <c r="I286" t="str">
        <f t="shared" ref="I286:J286" si="1013">IF($G286="","",TRIM(CONCATENATE(E286,E287,E288,E289,E290,E291,E292,E293,E294,E295,E296,E297,E298,E299,E300)))</f>
        <v/>
      </c>
      <c r="J286" t="str">
        <f t="shared" si="1013"/>
        <v/>
      </c>
      <c r="K286" t="str">
        <f t="shared" si="917"/>
        <v/>
      </c>
      <c r="L286" t="str">
        <f t="shared" si="917"/>
        <v/>
      </c>
      <c r="M286" t="str">
        <f t="shared" si="917"/>
        <v/>
      </c>
      <c r="N286" t="str">
        <f t="shared" si="918"/>
        <v/>
      </c>
      <c r="O286" t="str">
        <f t="shared" ref="O286:P286" si="1014">IF($G286="","",IF($B286="SHO",TRIM(CONCATENATE(E286,E287,E288,E289,E290,E291,E292,E293,E294,E295,E296,E297,E298,E299,E300)),""))</f>
        <v/>
      </c>
      <c r="P286" t="str">
        <f t="shared" si="1014"/>
        <v/>
      </c>
      <c r="Q286" t="str">
        <f t="shared" si="920"/>
        <v/>
      </c>
      <c r="R286" t="str">
        <f t="shared" si="920"/>
        <v/>
      </c>
      <c r="S286" t="str">
        <f t="shared" si="920"/>
        <v/>
      </c>
      <c r="T286" t="str">
        <f t="shared" ref="T286:V286" si="1015">IF($G286="","",IF($B286="PAS",TRIM(CONCATENATE(D286,D287,D288,D289,D290,D291,D292,D293,D294,D295,D296,D297,D298,D299,D300)),""))</f>
        <v/>
      </c>
      <c r="U286" t="str">
        <f t="shared" si="1015"/>
        <v/>
      </c>
      <c r="V286" t="str">
        <f t="shared" si="1015"/>
        <v/>
      </c>
    </row>
    <row r="287" spans="1:22" hidden="1" x14ac:dyDescent="0.25">
      <c r="A287">
        <f t="shared" si="912"/>
        <v>20</v>
      </c>
      <c r="B287" t="str">
        <f>VLOOKUP(A287,Sheet1!A:Z,2,FALSE)</f>
        <v>PAS</v>
      </c>
      <c r="C287" t="s">
        <v>489</v>
      </c>
      <c r="D287" t="str">
        <f t="shared" si="1012"/>
        <v>&lt;div class="grid-detail-list"&gt;&lt;div class="item-container styled-text-wrapper"&gt;</v>
      </c>
      <c r="E287" t="str">
        <f t="shared" si="1012"/>
        <v>&lt;div class="grid-detail-list"&gt;&lt;div class="item-container styled-text-wrapper"&gt;</v>
      </c>
      <c r="F287" t="str">
        <f t="shared" si="1012"/>
        <v>&lt;div class="grid-detail-list"&gt;&lt;div class="item-container styled-text-wrapper"&gt;</v>
      </c>
      <c r="G287">
        <f t="shared" si="914"/>
        <v>20</v>
      </c>
      <c r="H287" t="str">
        <f t="shared" si="915"/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class="sub-title"&gt;香港迪士尼樂園度假區「奇妙直通」客務中心&lt;/p&gt;&lt;div class="item-content"&gt;&lt;div class="item-label"&gt;旅客服務&lt;/div&gt;&lt;div class="content-row clearfix"&gt;&lt;span class="item-icon icon-s icon-inline ico-shop"&gt;&lt;/span&gt;&lt;p class="info"&gt;B2 , WEK B2-4 (近抵港大堂 A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clearfix"&gt;&lt;p&gt;接受現金券: 不接受&lt;/p&gt;&lt;p&gt;酒店入住登記|行李運送及交通諮詢|樂園資訊查詢&lt;/p&gt;&lt;/div&gt;&lt;/div&gt;&lt;/div&gt;&lt;/div&gt;&lt;/div&gt;</v>
      </c>
      <c r="I287" t="str">
        <f t="shared" ref="I287:J287" si="1016">IF($G287="","",TRIM(CONCATENATE(E287,E288,E289,E290,E291,E292,E293,E294,E295,E296,E297,E298,E299,E300,E301)))</f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class="sub-title"&gt;香港迪士尼乐园度假区「奇妙直通」客务中心&lt;/p&gt;&lt;div class="item-content"&gt;&lt;div class="item-label"&gt;旅客服务&lt;/div&gt;&lt;div class="content-row clearfix"&gt;&lt;span class="item-icon icon-s icon-inline ico-shop"&gt;&lt;/span&gt;&lt;p class="info"&gt;B2 , WEK B2-4 (近抵港大堂 A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clearfix"&gt;&lt;p&gt;接受现金券: 不接受&lt;/p&gt;&lt;p&gt;酒店入住登记|行李运送及交通咨询|乐园资讯查询&lt;/p&gt;&lt;/div&gt;&lt;/div&gt;&lt;/div&gt;&lt;/div&gt;&lt;/div&gt;</v>
      </c>
      <c r="J287" t="str">
        <f t="shared" si="1016"/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class="sub-title"&gt;Hong Kong Disneyland Magic Gateway&lt;/p&gt;&lt;div class="item-content"&gt;&lt;div class="item-label"&gt;Passenger Services&lt;/div&gt;&lt;div class="content-row clearfix"&gt;&lt;span class="item-icon icon-s icon-inline ico-shop"&gt;&lt;/span&gt;&lt;p class="info"&gt;B2 , WEK B2-4 (Near Arrival Concourse, Exit A)&lt;/p&gt;&lt;/div&gt;&lt;div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clearfix"&gt;&lt;p&gt;Accept Cash Coupon: N&lt;/p&gt;&lt;p&gt;Hotel in-town check-in | Luggage &amp; Transportation Service | General information enquiry.&lt;/p&gt;&lt;/div&gt;&lt;/div&gt;&lt;/div&gt;&lt;/div&gt;&lt;/div&gt;</v>
      </c>
      <c r="K287" t="str">
        <f t="shared" si="917"/>
        <v/>
      </c>
      <c r="L287" t="str">
        <f t="shared" si="917"/>
        <v/>
      </c>
      <c r="M287" t="str">
        <f t="shared" si="917"/>
        <v/>
      </c>
      <c r="N287" t="str">
        <f t="shared" si="918"/>
        <v/>
      </c>
      <c r="O287" t="str">
        <f t="shared" ref="O287:P287" si="1017">IF($G287="","",IF($B287="SHO",TRIM(CONCATENATE(E287,E288,E289,E290,E291,E292,E293,E294,E295,E296,E297,E298,E299,E300,E301)),""))</f>
        <v/>
      </c>
      <c r="P287" t="str">
        <f t="shared" si="1017"/>
        <v/>
      </c>
      <c r="Q287" t="str">
        <f t="shared" si="920"/>
        <v/>
      </c>
      <c r="R287" t="str">
        <f t="shared" si="920"/>
        <v/>
      </c>
      <c r="S287" t="str">
        <f t="shared" si="920"/>
        <v/>
      </c>
      <c r="T287" t="str">
        <f t="shared" ref="T287:V287" si="1018">IF($G287="","",IF($B287="PAS",TRIM(CONCATENATE(D287,D288,D289,D290,D291,D292,D293,D294,D295,D296,D297,D298,D299,D300,D301)),""))</f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class="sub-title"&gt;香港迪士尼樂園度假區「奇妙直通」客務中心&lt;/p&gt;&lt;div class="item-content"&gt;&lt;div class="item-label"&gt;旅客服務&lt;/div&gt;&lt;div class="content-row clearfix"&gt;&lt;span class="item-icon icon-s icon-inline ico-shop"&gt;&lt;/span&gt;&lt;p class="info"&gt;B2 , WEK B2-4 (近抵港大堂 A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clearfix"&gt;&lt;p&gt;接受現金券: 不接受&lt;/p&gt;&lt;p&gt;酒店入住登記|行李運送及交通諮詢|樂園資訊查詢&lt;/p&gt;&lt;/div&gt;&lt;/div&gt;&lt;/div&gt;&lt;/div&gt;&lt;/div&gt;</v>
      </c>
      <c r="U287" t="str">
        <f t="shared" si="1018"/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class="sub-title"&gt;香港迪士尼乐园度假区「奇妙直通」客务中心&lt;/p&gt;&lt;div class="item-content"&gt;&lt;div class="item-label"&gt;旅客服务&lt;/div&gt;&lt;div class="content-row clearfix"&gt;&lt;span class="item-icon icon-s icon-inline ico-shop"&gt;&lt;/span&gt;&lt;p class="info"&gt;B2 , WEK B2-4 (近抵港大堂 A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clearfix"&gt;&lt;p&gt;接受现金券: 不接受&lt;/p&gt;&lt;p&gt;酒店入住登记|行李运送及交通咨询|乐园资讯查询&lt;/p&gt;&lt;/div&gt;&lt;/div&gt;&lt;/div&gt;&lt;/div&gt;&lt;/div&gt;</v>
      </c>
      <c r="V287" t="str">
        <f t="shared" si="1018"/>
        <v>&lt;div class="grid-detail-list"&gt;&lt;div class="item-container styled-text-wrapper"&gt;&lt;div class="image-container"&gt;&lt;img class="item-image" src="/res/media/app/shop/disneyland_20181012.jpg" alt=""&gt;&lt;/div&gt;&lt;div class="item-content-container"&gt;&lt;p class="sub-title"&gt;Hong Kong Disneyland Magic Gateway&lt;/p&gt;&lt;div class="item-content"&gt;&lt;div class="item-label"&gt;Passenger Services&lt;/div&gt;&lt;div class="content-row clearfix"&gt;&lt;span class="item-icon icon-s icon-inline ico-shop"&gt;&lt;/span&gt;&lt;p class="info"&gt;B2 , WEK B2-4 (Near Arrival Concourse, Exit A)&lt;/p&gt;&lt;/div&gt;&lt;div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class="info"&gt;3510-6498&lt;/p&gt;&lt;/div&gt;&lt;div class="content-row clearfix"&gt;&lt;p&gt;Accept Cash Coupon: N&lt;/p&gt;&lt;p&gt;Hotel in-town check-in | Luggage &amp; Transportation Service | General information enquiry.&lt;/p&gt;&lt;/div&gt;&lt;/div&gt;&lt;/div&gt;&lt;/div&gt;&lt;/div&gt;</v>
      </c>
    </row>
    <row r="288" spans="1:22" hidden="1" x14ac:dyDescent="0.25">
      <c r="A288">
        <f t="shared" si="912"/>
        <v>20</v>
      </c>
      <c r="B288" t="str">
        <f>VLOOKUP(A288,Sheet1!A:Z,2,FALSE)</f>
        <v>PAS</v>
      </c>
      <c r="C288" t="s">
        <v>419</v>
      </c>
      <c r="D288" t="str">
        <f>CONCATENATE($C288,VLOOKUP($A288,Sheet1!$A:$AC,6,FALSE),""" alt=""""&gt;")</f>
        <v>&lt;div class="image-container"&gt;&lt;img class="item-image" src="/res/media/app/shop/disneyland_20181012.jpg" alt=""&gt;</v>
      </c>
      <c r="E288" t="str">
        <f>CONCATENATE($C288,VLOOKUP($A288,Sheet1!$A:$AC,6,FALSE),""" alt=""""&gt;")</f>
        <v>&lt;div class="image-container"&gt;&lt;img class="item-image" src="/res/media/app/shop/disneyland_20181012.jpg" alt=""&gt;</v>
      </c>
      <c r="F288" t="str">
        <f>CONCATENATE($C288,VLOOKUP($A288,Sheet1!$A:$AC,6,FALSE),""" alt=""""&gt;")</f>
        <v>&lt;div class="image-container"&gt;&lt;img class="item-image" src="/res/media/app/shop/disneyland_20181012.jpg" alt=""&gt;</v>
      </c>
      <c r="G288" t="str">
        <f t="shared" si="914"/>
        <v/>
      </c>
      <c r="H288" t="str">
        <f t="shared" si="915"/>
        <v/>
      </c>
      <c r="I288" t="str">
        <f t="shared" ref="I288:J288" si="1019">IF($G288="","",TRIM(CONCATENATE(E288,E289,E290,E291,E292,E293,E294,E295,E296,E297,E298,E299,E300,E301,E302)))</f>
        <v/>
      </c>
      <c r="J288" t="str">
        <f t="shared" si="1019"/>
        <v/>
      </c>
      <c r="K288" t="str">
        <f t="shared" si="917"/>
        <v/>
      </c>
      <c r="L288" t="str">
        <f t="shared" si="917"/>
        <v/>
      </c>
      <c r="M288" t="str">
        <f t="shared" si="917"/>
        <v/>
      </c>
      <c r="N288" t="str">
        <f t="shared" si="918"/>
        <v/>
      </c>
      <c r="O288" t="str">
        <f t="shared" ref="O288:P288" si="1020">IF($G288="","",IF($B288="SHO",TRIM(CONCATENATE(E288,E289,E290,E291,E292,E293,E294,E295,E296,E297,E298,E299,E300,E301,E302)),""))</f>
        <v/>
      </c>
      <c r="P288" t="str">
        <f t="shared" si="1020"/>
        <v/>
      </c>
      <c r="Q288" t="str">
        <f t="shared" si="920"/>
        <v/>
      </c>
      <c r="R288" t="str">
        <f t="shared" si="920"/>
        <v/>
      </c>
      <c r="S288" t="str">
        <f t="shared" si="920"/>
        <v/>
      </c>
      <c r="T288" t="str">
        <f t="shared" ref="T288:V288" si="1021">IF($G288="","",IF($B288="PAS",TRIM(CONCATENATE(D288,D289,D290,D291,D292,D293,D294,D295,D296,D297,D298,D299,D300,D301,D302)),""))</f>
        <v/>
      </c>
      <c r="U288" t="str">
        <f t="shared" si="1021"/>
        <v/>
      </c>
      <c r="V288" t="str">
        <f t="shared" si="1021"/>
        <v/>
      </c>
    </row>
    <row r="289" spans="1:22" hidden="1" x14ac:dyDescent="0.25">
      <c r="A289">
        <f t="shared" si="912"/>
        <v>20</v>
      </c>
      <c r="B289" t="str">
        <f>VLOOKUP(A289,Sheet1!A:Z,2,FALSE)</f>
        <v>PAS</v>
      </c>
      <c r="C289" t="s">
        <v>490</v>
      </c>
      <c r="D289" t="str">
        <f t="shared" ref="D289:F289" si="1022">$C289</f>
        <v>&lt;/div&gt;&lt;div class="item-content-container"&gt;</v>
      </c>
      <c r="E289" t="str">
        <f t="shared" si="1022"/>
        <v>&lt;/div&gt;&lt;div class="item-content-container"&gt;</v>
      </c>
      <c r="F289" t="str">
        <f t="shared" si="1022"/>
        <v>&lt;/div&gt;&lt;div class="item-content-container"&gt;</v>
      </c>
      <c r="G289" t="str">
        <f t="shared" si="914"/>
        <v/>
      </c>
      <c r="H289" t="str">
        <f t="shared" si="915"/>
        <v/>
      </c>
      <c r="I289" t="str">
        <f t="shared" ref="I289:J289" si="1023">IF($G289="","",TRIM(CONCATENATE(E289,E290,E291,E292,E293,E294,E295,E296,E297,E298,E299,E300,E301,E302,E303)))</f>
        <v/>
      </c>
      <c r="J289" t="str">
        <f t="shared" si="1023"/>
        <v/>
      </c>
      <c r="K289" t="str">
        <f t="shared" si="917"/>
        <v/>
      </c>
      <c r="L289" t="str">
        <f t="shared" si="917"/>
        <v/>
      </c>
      <c r="M289" t="str">
        <f t="shared" si="917"/>
        <v/>
      </c>
      <c r="N289" t="str">
        <f t="shared" si="918"/>
        <v/>
      </c>
      <c r="O289" t="str">
        <f t="shared" ref="O289:P289" si="1024">IF($G289="","",IF($B289="SHO",TRIM(CONCATENATE(E289,E290,E291,E292,E293,E294,E295,E296,E297,E298,E299,E300,E301,E302,E303)),""))</f>
        <v/>
      </c>
      <c r="P289" t="str">
        <f t="shared" si="1024"/>
        <v/>
      </c>
      <c r="Q289" t="str">
        <f t="shared" si="920"/>
        <v/>
      </c>
      <c r="R289" t="str">
        <f t="shared" si="920"/>
        <v/>
      </c>
      <c r="S289" t="str">
        <f t="shared" si="920"/>
        <v/>
      </c>
      <c r="T289" t="str">
        <f t="shared" ref="T289:V289" si="1025">IF($G289="","",IF($B289="PAS",TRIM(CONCATENATE(D289,D290,D291,D292,D293,D294,D295,D296,D297,D298,D299,D300,D301,D302,D303)),""))</f>
        <v/>
      </c>
      <c r="U289" t="str">
        <f t="shared" si="1025"/>
        <v/>
      </c>
      <c r="V289" t="str">
        <f t="shared" si="1025"/>
        <v/>
      </c>
    </row>
    <row r="290" spans="1:22" hidden="1" x14ac:dyDescent="0.25">
      <c r="A290">
        <f t="shared" si="912"/>
        <v>20</v>
      </c>
      <c r="B290" t="str">
        <f>VLOOKUP(A290,Sheet1!A:Z,2,FALSE)</f>
        <v>PAS</v>
      </c>
      <c r="C290" t="s">
        <v>413</v>
      </c>
      <c r="D290" t="str">
        <f>CONCATENATE($C290,VLOOKUP($A290,Sheet1!$A:$AC,15,FALSE))</f>
        <v>&lt;p class="sub-title"&gt;香港迪士尼樂園度假區「奇妙直通」客務中心</v>
      </c>
      <c r="E290" t="str">
        <f>CONCATENATE($C290,VLOOKUP($A290,Sheet1!$A:$AC,16,FALSE))</f>
        <v>&lt;p class="sub-title"&gt;香港迪士尼乐园度假区「奇妙直通」客务中心</v>
      </c>
      <c r="F290" t="str">
        <f>CONCATENATE($C290,VLOOKUP($A290,Sheet1!$A:$AC,14,FALSE))</f>
        <v>&lt;p class="sub-title"&gt;Hong Kong Disneyland Magic Gateway</v>
      </c>
      <c r="G290" t="str">
        <f t="shared" si="914"/>
        <v/>
      </c>
      <c r="H290" t="str">
        <f t="shared" si="915"/>
        <v/>
      </c>
      <c r="I290" t="str">
        <f t="shared" ref="I290:J290" si="1026">IF($G290="","",TRIM(CONCATENATE(E290,E291,E292,E293,E294,E295,E296,E297,E298,E299,E300,E301,E302,E303,E304)))</f>
        <v/>
      </c>
      <c r="J290" t="str">
        <f t="shared" si="1026"/>
        <v/>
      </c>
      <c r="K290" t="str">
        <f t="shared" si="917"/>
        <v/>
      </c>
      <c r="L290" t="str">
        <f t="shared" si="917"/>
        <v/>
      </c>
      <c r="M290" t="str">
        <f t="shared" si="917"/>
        <v/>
      </c>
      <c r="N290" t="str">
        <f t="shared" si="918"/>
        <v/>
      </c>
      <c r="O290" t="str">
        <f t="shared" ref="O290:P290" si="1027">IF($G290="","",IF($B290="SHO",TRIM(CONCATENATE(E290,E291,E292,E293,E294,E295,E296,E297,E298,E299,E300,E301,E302,E303,E304)),""))</f>
        <v/>
      </c>
      <c r="P290" t="str">
        <f t="shared" si="1027"/>
        <v/>
      </c>
      <c r="Q290" t="str">
        <f t="shared" si="920"/>
        <v/>
      </c>
      <c r="R290" t="str">
        <f t="shared" si="920"/>
        <v/>
      </c>
      <c r="S290" t="str">
        <f t="shared" si="920"/>
        <v/>
      </c>
      <c r="T290" t="str">
        <f t="shared" ref="T290:V290" si="1028">IF($G290="","",IF($B290="PAS",TRIM(CONCATENATE(D290,D291,D292,D293,D294,D295,D296,D297,D298,D299,D300,D301,D302,D303,D304)),""))</f>
        <v/>
      </c>
      <c r="U290" t="str">
        <f t="shared" si="1028"/>
        <v/>
      </c>
      <c r="V290" t="str">
        <f t="shared" si="1028"/>
        <v/>
      </c>
    </row>
    <row r="291" spans="1:22" hidden="1" x14ac:dyDescent="0.25">
      <c r="A291">
        <f t="shared" si="912"/>
        <v>20</v>
      </c>
      <c r="B291" t="str">
        <f>VLOOKUP(A291,Sheet1!A:Z,2,FALSE)</f>
        <v>PAS</v>
      </c>
      <c r="C291" t="s">
        <v>491</v>
      </c>
      <c r="D291" t="str">
        <f t="shared" ref="D291:F291" si="1029">$C291</f>
        <v>&lt;/p&gt;&lt;div class="item-content"&gt;</v>
      </c>
      <c r="E291" t="str">
        <f t="shared" si="1029"/>
        <v>&lt;/p&gt;&lt;div class="item-content"&gt;</v>
      </c>
      <c r="F291" t="str">
        <f t="shared" si="1029"/>
        <v>&lt;/p&gt;&lt;div class="item-content"&gt;</v>
      </c>
      <c r="G291" t="str">
        <f t="shared" si="914"/>
        <v/>
      </c>
      <c r="H291" t="str">
        <f t="shared" si="915"/>
        <v/>
      </c>
      <c r="I291" t="str">
        <f t="shared" ref="I291:J291" si="1030">IF($G291="","",TRIM(CONCATENATE(E291,E292,E293,E294,E295,E296,E297,E298,E299,E300,E301,E302,E303,E304,E305)))</f>
        <v/>
      </c>
      <c r="J291" t="str">
        <f t="shared" si="1030"/>
        <v/>
      </c>
      <c r="K291" t="str">
        <f t="shared" si="917"/>
        <v/>
      </c>
      <c r="L291" t="str">
        <f t="shared" si="917"/>
        <v/>
      </c>
      <c r="M291" t="str">
        <f t="shared" si="917"/>
        <v/>
      </c>
      <c r="N291" t="str">
        <f t="shared" si="918"/>
        <v/>
      </c>
      <c r="O291" t="str">
        <f t="shared" ref="O291:P291" si="1031">IF($G291="","",IF($B291="SHO",TRIM(CONCATENATE(E291,E292,E293,E294,E295,E296,E297,E298,E299,E300,E301,E302,E303,E304,E305)),""))</f>
        <v/>
      </c>
      <c r="P291" t="str">
        <f t="shared" si="1031"/>
        <v/>
      </c>
      <c r="Q291" t="str">
        <f t="shared" si="920"/>
        <v/>
      </c>
      <c r="R291" t="str">
        <f t="shared" si="920"/>
        <v/>
      </c>
      <c r="S291" t="str">
        <f t="shared" si="920"/>
        <v/>
      </c>
      <c r="T291" t="str">
        <f t="shared" ref="T291:V291" si="1032">IF($G291="","",IF($B291="PAS",TRIM(CONCATENATE(D291,D292,D293,D294,D295,D296,D297,D298,D299,D300,D301,D302,D303,D304,D305)),""))</f>
        <v/>
      </c>
      <c r="U291" t="str">
        <f t="shared" si="1032"/>
        <v/>
      </c>
      <c r="V291" t="str">
        <f t="shared" si="1032"/>
        <v/>
      </c>
    </row>
    <row r="292" spans="1:22" hidden="1" x14ac:dyDescent="0.25">
      <c r="A292">
        <f t="shared" si="912"/>
        <v>20</v>
      </c>
      <c r="B292" t="str">
        <f>VLOOKUP(A292,Sheet1!A:Z,2,FALSE)</f>
        <v>PAS</v>
      </c>
      <c r="C292" t="s">
        <v>414</v>
      </c>
      <c r="D292" t="str">
        <f>CONCATENATE($C292,VLOOKUP($A292,Sheet1!$A:$AC,4,FALSE))</f>
        <v>&lt;div class="item-label"&gt;旅客服務</v>
      </c>
      <c r="E292" t="str">
        <f>CONCATENATE($C292,VLOOKUP($A292,Sheet1!$A:$AC,5,FALSE))</f>
        <v>&lt;div class="item-label"&gt;旅客服务</v>
      </c>
      <c r="F292" t="str">
        <f>CONCATENATE($C292,VLOOKUP($A292,Sheet1!$A:$AC,3,FALSE))</f>
        <v>&lt;div class="item-label"&gt;Passenger Services</v>
      </c>
      <c r="G292" t="str">
        <f t="shared" si="914"/>
        <v/>
      </c>
      <c r="H292" t="str">
        <f t="shared" si="915"/>
        <v/>
      </c>
      <c r="I292" t="str">
        <f t="shared" ref="I292:J292" si="1033">IF($G292="","",TRIM(CONCATENATE(E292,E293,E294,E295,E296,E297,E298,E299,E300,E301,E302,E303,E304,E305,E306)))</f>
        <v/>
      </c>
      <c r="J292" t="str">
        <f t="shared" si="1033"/>
        <v/>
      </c>
      <c r="K292" t="str">
        <f t="shared" si="917"/>
        <v/>
      </c>
      <c r="L292" t="str">
        <f t="shared" si="917"/>
        <v/>
      </c>
      <c r="M292" t="str">
        <f t="shared" si="917"/>
        <v/>
      </c>
      <c r="N292" t="str">
        <f t="shared" si="918"/>
        <v/>
      </c>
      <c r="O292" t="str">
        <f t="shared" ref="O292:P292" si="1034">IF($G292="","",IF($B292="SHO",TRIM(CONCATENATE(E292,E293,E294,E295,E296,E297,E298,E299,E300,E301,E302,E303,E304,E305,E306)),""))</f>
        <v/>
      </c>
      <c r="P292" t="str">
        <f t="shared" si="1034"/>
        <v/>
      </c>
      <c r="Q292" t="str">
        <f t="shared" si="920"/>
        <v/>
      </c>
      <c r="R292" t="str">
        <f t="shared" si="920"/>
        <v/>
      </c>
      <c r="S292" t="str">
        <f t="shared" si="920"/>
        <v/>
      </c>
      <c r="T292" t="str">
        <f t="shared" ref="T292:V292" si="1035">IF($G292="","",IF($B292="PAS",TRIM(CONCATENATE(D292,D293,D294,D295,D296,D297,D298,D299,D300,D301,D302,D303,D304,D305,D306)),""))</f>
        <v/>
      </c>
      <c r="U292" t="str">
        <f t="shared" si="1035"/>
        <v/>
      </c>
      <c r="V292" t="str">
        <f t="shared" si="1035"/>
        <v/>
      </c>
    </row>
    <row r="293" spans="1:22" hidden="1" x14ac:dyDescent="0.25">
      <c r="A293">
        <f t="shared" si="912"/>
        <v>20</v>
      </c>
      <c r="B293" t="str">
        <f>VLOOKUP(A293,Sheet1!A:Z,2,FALSE)</f>
        <v>PAS</v>
      </c>
      <c r="C293" t="s">
        <v>492</v>
      </c>
      <c r="D293" t="str">
        <f t="shared" ref="D293:F293" si="1036">$C293</f>
        <v>&lt;/div&gt;&lt;div class="content-row clearfix"&gt;&lt;span class="item-icon icon-s icon-inline ico-shop"&gt;&lt;/span&gt;</v>
      </c>
      <c r="E293" t="str">
        <f t="shared" si="1036"/>
        <v>&lt;/div&gt;&lt;div class="content-row clearfix"&gt;&lt;span class="item-icon icon-s icon-inline ico-shop"&gt;&lt;/span&gt;</v>
      </c>
      <c r="F293" t="str">
        <f t="shared" si="1036"/>
        <v>&lt;/div&gt;&lt;div class="content-row clearfix"&gt;&lt;span class="item-icon icon-s icon-inline ico-shop"&gt;&lt;/span&gt;</v>
      </c>
      <c r="G293" t="str">
        <f t="shared" si="914"/>
        <v/>
      </c>
      <c r="H293" t="str">
        <f t="shared" si="915"/>
        <v/>
      </c>
      <c r="I293" t="str">
        <f t="shared" ref="I293:J293" si="1037">IF($G293="","",TRIM(CONCATENATE(E293,E294,E295,E296,E297,E298,E299,E300,E301,E302,E303,E304,E305,E306,E307)))</f>
        <v/>
      </c>
      <c r="J293" t="str">
        <f t="shared" si="1037"/>
        <v/>
      </c>
      <c r="K293" t="str">
        <f t="shared" si="917"/>
        <v/>
      </c>
      <c r="L293" t="str">
        <f t="shared" si="917"/>
        <v/>
      </c>
      <c r="M293" t="str">
        <f t="shared" si="917"/>
        <v/>
      </c>
      <c r="N293" t="str">
        <f t="shared" si="918"/>
        <v/>
      </c>
      <c r="O293" t="str">
        <f t="shared" ref="O293:P293" si="1038">IF($G293="","",IF($B293="SHO",TRIM(CONCATENATE(E293,E294,E295,E296,E297,E298,E299,E300,E301,E302,E303,E304,E305,E306,E307)),""))</f>
        <v/>
      </c>
      <c r="P293" t="str">
        <f t="shared" si="1038"/>
        <v/>
      </c>
      <c r="Q293" t="str">
        <f t="shared" si="920"/>
        <v/>
      </c>
      <c r="R293" t="str">
        <f t="shared" si="920"/>
        <v/>
      </c>
      <c r="S293" t="str">
        <f t="shared" si="920"/>
        <v/>
      </c>
      <c r="T293" t="str">
        <f t="shared" ref="T293:V293" si="1039">IF($G293="","",IF($B293="PAS",TRIM(CONCATENATE(D293,D294,D295,D296,D297,D298,D299,D300,D301,D302,D303,D304,D305,D306,D307)),""))</f>
        <v/>
      </c>
      <c r="U293" t="str">
        <f t="shared" si="1039"/>
        <v/>
      </c>
      <c r="V293" t="str">
        <f t="shared" si="1039"/>
        <v/>
      </c>
    </row>
    <row r="294" spans="1:22" hidden="1" x14ac:dyDescent="0.25">
      <c r="A294">
        <f t="shared" si="912"/>
        <v>20</v>
      </c>
      <c r="B294" t="str">
        <f>VLOOKUP(A294,Sheet1!A:Z,2,FALSE)</f>
        <v>PAS</v>
      </c>
      <c r="C294" t="s">
        <v>415</v>
      </c>
      <c r="D294" t="str">
        <f>CONCATENATE($C294,VLOOKUP($A294,Sheet1!$A:$AC,11,FALSE))</f>
        <v>&lt;p class="info"&gt;B2 , WEK B2-4 (近抵港大堂 A 出口)</v>
      </c>
      <c r="E294" t="str">
        <f>CONCATENATE($C294,VLOOKUP($A294,Sheet1!$A:$AC,12,FALSE))</f>
        <v>&lt;p class="info"&gt;B2 , WEK B2-4 (近抵港大堂 A 出口)</v>
      </c>
      <c r="F294" t="str">
        <f>CONCATENATE($C294,VLOOKUP($A294,Sheet1!$A:$AC,10,FALSE))</f>
        <v>&lt;p class="info"&gt;B2 , WEK B2-4 (Near Arrival Concourse, Exit A)</v>
      </c>
      <c r="G294" t="str">
        <f t="shared" si="914"/>
        <v/>
      </c>
      <c r="H294" t="str">
        <f t="shared" si="915"/>
        <v/>
      </c>
      <c r="I294" t="str">
        <f t="shared" ref="I294:J294" si="1040">IF($G294="","",TRIM(CONCATENATE(E294,E295,E296,E297,E298,E299,E300,E301,E302,E303,E304,E305,E306,E307,E308)))</f>
        <v/>
      </c>
      <c r="J294" t="str">
        <f t="shared" si="1040"/>
        <v/>
      </c>
      <c r="K294" t="str">
        <f t="shared" si="917"/>
        <v/>
      </c>
      <c r="L294" t="str">
        <f t="shared" si="917"/>
        <v/>
      </c>
      <c r="M294" t="str">
        <f t="shared" si="917"/>
        <v/>
      </c>
      <c r="N294" t="str">
        <f t="shared" si="918"/>
        <v/>
      </c>
      <c r="O294" t="str">
        <f t="shared" ref="O294:P294" si="1041">IF($G294="","",IF($B294="SHO",TRIM(CONCATENATE(E294,E295,E296,E297,E298,E299,E300,E301,E302,E303,E304,E305,E306,E307,E308)),""))</f>
        <v/>
      </c>
      <c r="P294" t="str">
        <f t="shared" si="1041"/>
        <v/>
      </c>
      <c r="Q294" t="str">
        <f t="shared" si="920"/>
        <v/>
      </c>
      <c r="R294" t="str">
        <f t="shared" si="920"/>
        <v/>
      </c>
      <c r="S294" t="str">
        <f t="shared" si="920"/>
        <v/>
      </c>
      <c r="T294" t="str">
        <f t="shared" ref="T294:V294" si="1042">IF($G294="","",IF($B294="PAS",TRIM(CONCATENATE(D294,D295,D296,D297,D298,D299,D300,D301,D302,D303,D304,D305,D306,D307,D308)),""))</f>
        <v/>
      </c>
      <c r="U294" t="str">
        <f t="shared" si="1042"/>
        <v/>
      </c>
      <c r="V294" t="str">
        <f t="shared" si="1042"/>
        <v/>
      </c>
    </row>
    <row r="295" spans="1:22" hidden="1" x14ac:dyDescent="0.25">
      <c r="A295">
        <f t="shared" si="912"/>
        <v>20</v>
      </c>
      <c r="B295" t="str">
        <f>VLOOKUP(A295,Sheet1!A:Z,2,FALSE)</f>
        <v>PAS</v>
      </c>
      <c r="C295" t="s">
        <v>493</v>
      </c>
      <c r="D295" t="str">
        <f t="shared" ref="D295:F295" si="1043">$C295</f>
        <v>&lt;/p&gt;&lt;/div&gt;&lt;div class="content-row clearfix"&gt;&lt;span class="item-icon icon-s icon-inline ico-opening-hour"&gt;&lt;/span&gt;</v>
      </c>
      <c r="E295" t="str">
        <f t="shared" si="1043"/>
        <v>&lt;/p&gt;&lt;/div&gt;&lt;div class="content-row clearfix"&gt;&lt;span class="item-icon icon-s icon-inline ico-opening-hour"&gt;&lt;/span&gt;</v>
      </c>
      <c r="F295" t="str">
        <f t="shared" si="1043"/>
        <v>&lt;/p&gt;&lt;/div&gt;&lt;div class="content-row clearfix"&gt;&lt;span class="item-icon icon-s icon-inline ico-opening-hour"&gt;&lt;/span&gt;</v>
      </c>
      <c r="G295" t="str">
        <f t="shared" si="914"/>
        <v/>
      </c>
      <c r="H295" t="str">
        <f t="shared" si="915"/>
        <v/>
      </c>
      <c r="I295" t="str">
        <f t="shared" ref="I295:J295" si="1044">IF($G295="","",TRIM(CONCATENATE(E295,E296,E297,E298,E299,E300,E301,E302,E303,E304,E305,E306,E307,E308,E309)))</f>
        <v/>
      </c>
      <c r="J295" t="str">
        <f t="shared" si="1044"/>
        <v/>
      </c>
      <c r="K295" t="str">
        <f t="shared" si="917"/>
        <v/>
      </c>
      <c r="L295" t="str">
        <f t="shared" si="917"/>
        <v/>
      </c>
      <c r="M295" t="str">
        <f t="shared" si="917"/>
        <v/>
      </c>
      <c r="N295" t="str">
        <f t="shared" si="918"/>
        <v/>
      </c>
      <c r="O295" t="str">
        <f t="shared" ref="O295:P295" si="1045">IF($G295="","",IF($B295="SHO",TRIM(CONCATENATE(E295,E296,E297,E298,E299,E300,E301,E302,E303,E304,E305,E306,E307,E308,E309)),""))</f>
        <v/>
      </c>
      <c r="P295" t="str">
        <f t="shared" si="1045"/>
        <v/>
      </c>
      <c r="Q295" t="str">
        <f t="shared" si="920"/>
        <v/>
      </c>
      <c r="R295" t="str">
        <f t="shared" si="920"/>
        <v/>
      </c>
      <c r="S295" t="str">
        <f t="shared" si="920"/>
        <v/>
      </c>
      <c r="T295" t="str">
        <f t="shared" ref="T295:V295" si="1046">IF($G295="","",IF($B295="PAS",TRIM(CONCATENATE(D295,D296,D297,D298,D299,D300,D301,D302,D303,D304,D305,D306,D307,D308,D309)),""))</f>
        <v/>
      </c>
      <c r="U295" t="str">
        <f t="shared" si="1046"/>
        <v/>
      </c>
      <c r="V295" t="str">
        <f t="shared" si="1046"/>
        <v/>
      </c>
    </row>
    <row r="296" spans="1:22" hidden="1" x14ac:dyDescent="0.25">
      <c r="A296">
        <f t="shared" si="912"/>
        <v>20</v>
      </c>
      <c r="B296" t="str">
        <f>VLOOKUP(A296,Sheet1!A:Z,2,FALSE)</f>
        <v>PAS</v>
      </c>
      <c r="C296" t="s">
        <v>415</v>
      </c>
      <c r="D296" s="2" t="str">
        <f>CONCATENATE($C296,IFERROR(SUBSTITUTE(VLOOKUP($A296,Sheet1!$A:$AC,22,FALSE),CHAR(10),"&lt;br&gt;"),VLOOKUP($A296,Sheet1!$A:$AC,22,FALSE)))</f>
        <v>&lt;p class="info"&gt;09:00-20:00</v>
      </c>
      <c r="E296" s="2" t="str">
        <f>CONCATENATE($C296,IFERROR(SUBSTITUTE(VLOOKUP($A296,Sheet1!$A:$AC,23,FALSE),CHAR(10),"&lt;br&gt;"),VLOOKUP($A296,Sheet1!$A:$AC,23,FALSE)))</f>
        <v>&lt;p class="info"&gt;09:00-20:00</v>
      </c>
      <c r="F296" s="2" t="str">
        <f>CONCATENATE($C296,IFERROR(SUBSTITUTE(VLOOKUP($A296,Sheet1!$A:$AC,21,FALSE),CHAR(10),"&lt;br&gt;"),VLOOKUP($A296,Sheet1!$A:$AC,21,FALSE)))</f>
        <v>&lt;p class="info"&gt;09:00-20:00</v>
      </c>
      <c r="G296" t="str">
        <f t="shared" si="914"/>
        <v/>
      </c>
      <c r="H296" t="str">
        <f t="shared" si="915"/>
        <v/>
      </c>
      <c r="I296" t="str">
        <f t="shared" ref="I296:J296" si="1047">IF($G296="","",TRIM(CONCATENATE(E296,E297,E298,E299,E300,E301,E302,E303,E304,E305,E306,E307,E308,E309,E310)))</f>
        <v/>
      </c>
      <c r="J296" t="str">
        <f t="shared" si="1047"/>
        <v/>
      </c>
      <c r="K296" t="str">
        <f t="shared" si="917"/>
        <v/>
      </c>
      <c r="L296" t="str">
        <f t="shared" si="917"/>
        <v/>
      </c>
      <c r="M296" t="str">
        <f t="shared" si="917"/>
        <v/>
      </c>
      <c r="N296" t="str">
        <f t="shared" si="918"/>
        <v/>
      </c>
      <c r="O296" t="str">
        <f t="shared" ref="O296:P296" si="1048">IF($G296="","",IF($B296="SHO",TRIM(CONCATENATE(E296,E297,E298,E299,E300,E301,E302,E303,E304,E305,E306,E307,E308,E309,E310)),""))</f>
        <v/>
      </c>
      <c r="P296" t="str">
        <f t="shared" si="1048"/>
        <v/>
      </c>
      <c r="Q296" t="str">
        <f t="shared" si="920"/>
        <v/>
      </c>
      <c r="R296" t="str">
        <f t="shared" si="920"/>
        <v/>
      </c>
      <c r="S296" t="str">
        <f t="shared" si="920"/>
        <v/>
      </c>
      <c r="T296" t="str">
        <f t="shared" ref="T296:V296" si="1049">IF($G296="","",IF($B296="PAS",TRIM(CONCATENATE(D296,D297,D298,D299,D300,D301,D302,D303,D304,D305,D306,D307,D308,D309,D310)),""))</f>
        <v/>
      </c>
      <c r="U296" t="str">
        <f t="shared" si="1049"/>
        <v/>
      </c>
      <c r="V296" t="str">
        <f t="shared" si="1049"/>
        <v/>
      </c>
    </row>
    <row r="297" spans="1:22" hidden="1" x14ac:dyDescent="0.25">
      <c r="A297">
        <f t="shared" si="912"/>
        <v>20</v>
      </c>
      <c r="B297" t="str">
        <f>VLOOKUP(A297,Sheet1!A:Z,2,FALSE)</f>
        <v>PAS</v>
      </c>
      <c r="C297" t="s">
        <v>495</v>
      </c>
      <c r="D297" t="str">
        <f t="shared" ref="D297:F297" si="1050">$C297</f>
        <v>&lt;/p&gt;&lt;/div&gt;&lt;div class="content-row clearfix"&gt;&lt;span class="item-icon icon-s icon-inline ico-tel-no"&gt;&lt;/span&gt;</v>
      </c>
      <c r="E297" t="str">
        <f t="shared" si="1050"/>
        <v>&lt;/p&gt;&lt;/div&gt;&lt;div class="content-row clearfix"&gt;&lt;span class="item-icon icon-s icon-inline ico-tel-no"&gt;&lt;/span&gt;</v>
      </c>
      <c r="F297" t="str">
        <f t="shared" si="1050"/>
        <v>&lt;/p&gt;&lt;/div&gt;&lt;div class="content-row clearfix"&gt;&lt;span class="item-icon icon-s icon-inline ico-tel-no"&gt;&lt;/span&gt;</v>
      </c>
      <c r="G297" t="str">
        <f t="shared" si="914"/>
        <v/>
      </c>
      <c r="H297" t="str">
        <f t="shared" si="915"/>
        <v/>
      </c>
      <c r="I297" t="str">
        <f t="shared" ref="I297:J297" si="1051">IF($G297="","",TRIM(CONCATENATE(E297,E298,E299,E300,E301,E302,E303,E304,E305,E306,E307,E308,E309,E310,E311)))</f>
        <v/>
      </c>
      <c r="J297" t="str">
        <f t="shared" si="1051"/>
        <v/>
      </c>
      <c r="K297" t="str">
        <f t="shared" si="917"/>
        <v/>
      </c>
      <c r="L297" t="str">
        <f t="shared" si="917"/>
        <v/>
      </c>
      <c r="M297" t="str">
        <f t="shared" si="917"/>
        <v/>
      </c>
      <c r="N297" t="str">
        <f t="shared" si="918"/>
        <v/>
      </c>
      <c r="O297" t="str">
        <f t="shared" ref="O297:P297" si="1052">IF($G297="","",IF($B297="SHO",TRIM(CONCATENATE(E297,E298,E299,E300,E301,E302,E303,E304,E305,E306,E307,E308,E309,E310,E311)),""))</f>
        <v/>
      </c>
      <c r="P297" t="str">
        <f t="shared" si="1052"/>
        <v/>
      </c>
      <c r="Q297" t="str">
        <f t="shared" si="920"/>
        <v/>
      </c>
      <c r="R297" t="str">
        <f t="shared" si="920"/>
        <v/>
      </c>
      <c r="S297" t="str">
        <f t="shared" si="920"/>
        <v/>
      </c>
      <c r="T297" t="str">
        <f t="shared" ref="T297:V297" si="1053">IF($G297="","",IF($B297="PAS",TRIM(CONCATENATE(D297,D298,D299,D300,D301,D302,D303,D304,D305,D306,D307,D308,D309,D310,D311)),""))</f>
        <v/>
      </c>
      <c r="U297" t="str">
        <f t="shared" si="1053"/>
        <v/>
      </c>
      <c r="V297" t="str">
        <f t="shared" si="1053"/>
        <v/>
      </c>
    </row>
    <row r="298" spans="1:22" hidden="1" x14ac:dyDescent="0.25">
      <c r="A298">
        <f t="shared" si="912"/>
        <v>20</v>
      </c>
      <c r="B298" t="str">
        <f>VLOOKUP(A298,Sheet1!A:Z,2,FALSE)</f>
        <v>PAS</v>
      </c>
      <c r="C298" t="s">
        <v>415</v>
      </c>
      <c r="D298" t="str">
        <f>CONCATENATE($C298,VLOOKUP($A298,Sheet1!$A:$ACZ,17,FALSE))</f>
        <v>&lt;p class="info"&gt;3510-6498</v>
      </c>
      <c r="E298" t="str">
        <f>CONCATENATE($C298,VLOOKUP($A298,Sheet1!$A:$AC,17,FALSE))</f>
        <v>&lt;p class="info"&gt;3510-6498</v>
      </c>
      <c r="F298" t="str">
        <f>CONCATENATE($C298,VLOOKUP($A298,Sheet1!$A:$AC,17,FALSE))</f>
        <v>&lt;p class="info"&gt;3510-6498</v>
      </c>
      <c r="G298" t="str">
        <f t="shared" si="914"/>
        <v/>
      </c>
      <c r="H298" t="str">
        <f t="shared" si="915"/>
        <v/>
      </c>
      <c r="I298" t="str">
        <f t="shared" ref="I298:J298" si="1054">IF($G298="","",TRIM(CONCATENATE(E298,E299,E300,E301,E302,E303,E304,E305,E306,E307,E308,E309,E310,E311,E312)))</f>
        <v/>
      </c>
      <c r="J298" t="str">
        <f t="shared" si="1054"/>
        <v/>
      </c>
      <c r="K298" t="str">
        <f t="shared" si="917"/>
        <v/>
      </c>
      <c r="L298" t="str">
        <f t="shared" si="917"/>
        <v/>
      </c>
      <c r="M298" t="str">
        <f t="shared" si="917"/>
        <v/>
      </c>
      <c r="N298" t="str">
        <f t="shared" si="918"/>
        <v/>
      </c>
      <c r="O298" t="str">
        <f t="shared" ref="O298:P298" si="1055">IF($G298="","",IF($B298="SHO",TRIM(CONCATENATE(E298,E299,E300,E301,E302,E303,E304,E305,E306,E307,E308,E309,E310,E311,E312)),""))</f>
        <v/>
      </c>
      <c r="P298" t="str">
        <f t="shared" si="1055"/>
        <v/>
      </c>
      <c r="Q298" t="str">
        <f t="shared" si="920"/>
        <v/>
      </c>
      <c r="R298" t="str">
        <f t="shared" si="920"/>
        <v/>
      </c>
      <c r="S298" t="str">
        <f t="shared" si="920"/>
        <v/>
      </c>
      <c r="T298" t="str">
        <f t="shared" ref="T298:V298" si="1056">IF($G298="","",IF($B298="PAS",TRIM(CONCATENATE(D298,D299,D300,D301,D302,D303,D304,D305,D306,D307,D308,D309,D310,D311,D312)),""))</f>
        <v/>
      </c>
      <c r="U298" t="str">
        <f t="shared" si="1056"/>
        <v/>
      </c>
      <c r="V298" t="str">
        <f t="shared" si="1056"/>
        <v/>
      </c>
    </row>
    <row r="299" spans="1:22" hidden="1" x14ac:dyDescent="0.25">
      <c r="A299">
        <f t="shared" si="912"/>
        <v>20</v>
      </c>
      <c r="B299" t="str">
        <f>VLOOKUP(A299,Sheet1!A:Z,2,FALSE)</f>
        <v>PAS</v>
      </c>
      <c r="C299" t="s">
        <v>494</v>
      </c>
      <c r="D299" t="str">
        <f t="shared" ref="D299:F299" si="1057">$C299</f>
        <v>&lt;/p&gt;&lt;/div&gt;&lt;div class="content-row clearfix"&gt;</v>
      </c>
      <c r="E299" t="str">
        <f t="shared" si="1057"/>
        <v>&lt;/p&gt;&lt;/div&gt;&lt;div class="content-row clearfix"&gt;</v>
      </c>
      <c r="F299" t="str">
        <f t="shared" si="1057"/>
        <v>&lt;/p&gt;&lt;/div&gt;&lt;div class="content-row clearfix"&gt;</v>
      </c>
      <c r="G299" t="str">
        <f t="shared" si="914"/>
        <v/>
      </c>
      <c r="H299" t="str">
        <f t="shared" si="915"/>
        <v/>
      </c>
      <c r="I299" t="str">
        <f t="shared" ref="I299:J299" si="1058">IF($G299="","",TRIM(CONCATENATE(E299,E300,E301,E302,E303,E304,E305,E306,E307,E308,E309,E310,E311,E312,E313)))</f>
        <v/>
      </c>
      <c r="J299" t="str">
        <f t="shared" si="1058"/>
        <v/>
      </c>
      <c r="K299" t="str">
        <f t="shared" si="917"/>
        <v/>
      </c>
      <c r="L299" t="str">
        <f t="shared" si="917"/>
        <v/>
      </c>
      <c r="M299" t="str">
        <f t="shared" si="917"/>
        <v/>
      </c>
      <c r="N299" t="str">
        <f t="shared" si="918"/>
        <v/>
      </c>
      <c r="O299" t="str">
        <f t="shared" ref="O299:P299" si="1059">IF($G299="","",IF($B299="SHO",TRIM(CONCATENATE(E299,E300,E301,E302,E303,E304,E305,E306,E307,E308,E309,E310,E311,E312,E313)),""))</f>
        <v/>
      </c>
      <c r="P299" t="str">
        <f t="shared" si="1059"/>
        <v/>
      </c>
      <c r="Q299" t="str">
        <f t="shared" si="920"/>
        <v/>
      </c>
      <c r="R299" t="str">
        <f t="shared" si="920"/>
        <v/>
      </c>
      <c r="S299" t="str">
        <f t="shared" si="920"/>
        <v/>
      </c>
      <c r="T299" t="str">
        <f t="shared" ref="T299:V299" si="1060">IF($G299="","",IF($B299="PAS",TRIM(CONCATENATE(D299,D300,D301,D302,D303,D304,D305,D306,D307,D308,D309,D310,D311,D312,D313)),""))</f>
        <v/>
      </c>
      <c r="U299" t="str">
        <f t="shared" si="1060"/>
        <v/>
      </c>
      <c r="V299" t="str">
        <f t="shared" si="1060"/>
        <v/>
      </c>
    </row>
    <row r="300" spans="1:22" hidden="1" x14ac:dyDescent="0.25">
      <c r="A300">
        <f t="shared" si="912"/>
        <v>20</v>
      </c>
      <c r="B300" t="str">
        <f>VLOOKUP(A300,Sheet1!A:Z,2,FALSE)</f>
        <v>PAS</v>
      </c>
      <c r="C300" t="s">
        <v>416</v>
      </c>
      <c r="D300" t="str">
        <f>CONCATENATE($C300,Sheet1!$AB$2,": ",VLOOKUP($A300,Sheet1!$A:$AC,28,FALSE),IF(VLOOKUP($A300,Sheet1!$A:$AC,25,FALSE)="","","&lt;/p&gt;&lt;p&gt;"),VLOOKUP($A300,Sheet1!$A:$AC,25,FALSE))</f>
        <v>&lt;p&gt;接受現金券: 不接受&lt;/p&gt;&lt;p&gt;酒店入住登記|行李運送及交通諮詢|樂園資訊查詢</v>
      </c>
      <c r="E300" t="str">
        <f>CONCATENATE($C300,Sheet1!$AC$2,": ",VLOOKUP($A300,Sheet1!$A:$AC,29,FALSE),IF(VLOOKUP($A300,Sheet1!$A:$AC,26,FALSE)="","","&lt;/p&gt;&lt;p&gt;"),VLOOKUP($A300,Sheet1!$A:$AC,26,FALSE))</f>
        <v>&lt;p&gt;接受现金券: 不接受&lt;/p&gt;&lt;p&gt;酒店入住登记|行李运送及交通咨询|乐园资讯查询</v>
      </c>
      <c r="F300" t="str">
        <f>CONCATENATE($C300,Sheet1!$AA$2,": ",VLOOKUP($A300,Sheet1!$A:$AC,27,FALSE),IF(VLOOKUP($A300,Sheet1!$A:$AC,24,FALSE)="","","&lt;/p&gt;&lt;p&gt;"),VLOOKUP($A300,Sheet1!$A:$AC,24,FALSE))</f>
        <v>&lt;p&gt;Accept Cash Coupon: N&lt;/p&gt;&lt;p&gt;Hotel in-town check-in | Luggage &amp; Transportation Service | General information enquiry.</v>
      </c>
      <c r="G300" t="str">
        <f t="shared" si="914"/>
        <v/>
      </c>
      <c r="H300" t="str">
        <f t="shared" si="915"/>
        <v/>
      </c>
      <c r="I300" t="str">
        <f t="shared" ref="I300:J300" si="1061">IF($G300="","",TRIM(CONCATENATE(E300,E301,E302,E303,E304,E305,E306,E307,E308,E309,E310,E311,E312,E313,E314)))</f>
        <v/>
      </c>
      <c r="J300" t="str">
        <f t="shared" si="1061"/>
        <v/>
      </c>
      <c r="K300" t="str">
        <f t="shared" si="917"/>
        <v/>
      </c>
      <c r="L300" t="str">
        <f t="shared" si="917"/>
        <v/>
      </c>
      <c r="M300" t="str">
        <f t="shared" si="917"/>
        <v/>
      </c>
      <c r="N300" t="str">
        <f t="shared" si="918"/>
        <v/>
      </c>
      <c r="O300" t="str">
        <f t="shared" ref="O300:P300" si="1062">IF($G300="","",IF($B300="SHO",TRIM(CONCATENATE(E300,E301,E302,E303,E304,E305,E306,E307,E308,E309,E310,E311,E312,E313,E314)),""))</f>
        <v/>
      </c>
      <c r="P300" t="str">
        <f t="shared" si="1062"/>
        <v/>
      </c>
      <c r="Q300" t="str">
        <f t="shared" si="920"/>
        <v/>
      </c>
      <c r="R300" t="str">
        <f t="shared" si="920"/>
        <v/>
      </c>
      <c r="S300" t="str">
        <f t="shared" si="920"/>
        <v/>
      </c>
      <c r="T300" t="str">
        <f t="shared" ref="T300:V300" si="1063">IF($G300="","",IF($B300="PAS",TRIM(CONCATENATE(D300,D301,D302,D303,D304,D305,D306,D307,D308,D309,D310,D311,D312,D313,D314)),""))</f>
        <v/>
      </c>
      <c r="U300" t="str">
        <f t="shared" si="1063"/>
        <v/>
      </c>
      <c r="V300" t="str">
        <f t="shared" si="1063"/>
        <v/>
      </c>
    </row>
    <row r="301" spans="1:22" hidden="1" x14ac:dyDescent="0.25">
      <c r="A301">
        <f t="shared" si="912"/>
        <v>20</v>
      </c>
      <c r="B301" t="str">
        <f>VLOOKUP(A301,Sheet1!A:Z,2,FALSE)</f>
        <v>PAS</v>
      </c>
      <c r="C301" t="s">
        <v>496</v>
      </c>
      <c r="D301" t="str">
        <f t="shared" ref="D301:F302" si="1064">$C301</f>
        <v>&lt;/p&gt;&lt;/div&gt;&lt;/div&gt;&lt;/div&gt;&lt;/div&gt;&lt;/div&gt;</v>
      </c>
      <c r="E301" t="str">
        <f t="shared" si="1064"/>
        <v>&lt;/p&gt;&lt;/div&gt;&lt;/div&gt;&lt;/div&gt;&lt;/div&gt;&lt;/div&gt;</v>
      </c>
      <c r="F301" t="str">
        <f t="shared" si="1064"/>
        <v>&lt;/p&gt;&lt;/div&gt;&lt;/div&gt;&lt;/div&gt;&lt;/div&gt;&lt;/div&gt;</v>
      </c>
      <c r="G301" t="str">
        <f t="shared" si="914"/>
        <v/>
      </c>
      <c r="H301" t="str">
        <f t="shared" si="915"/>
        <v/>
      </c>
      <c r="I301" t="str">
        <f t="shared" ref="I301:J301" si="1065">IF($G301="","",TRIM(CONCATENATE(E301,E302,E303,E304,E305,E306,E307,E308,E309,E310,E311,E312,E313,E314,E315)))</f>
        <v/>
      </c>
      <c r="J301" t="str">
        <f t="shared" si="1065"/>
        <v/>
      </c>
      <c r="K301" t="str">
        <f t="shared" si="917"/>
        <v/>
      </c>
      <c r="L301" t="str">
        <f t="shared" si="917"/>
        <v/>
      </c>
      <c r="M301" t="str">
        <f t="shared" si="917"/>
        <v/>
      </c>
      <c r="N301" t="str">
        <f t="shared" si="918"/>
        <v/>
      </c>
      <c r="O301" t="str">
        <f t="shared" ref="O301:P301" si="1066">IF($G301="","",IF($B301="SHO",TRIM(CONCATENATE(E301,E302,E303,E304,E305,E306,E307,E308,E309,E310,E311,E312,E313,E314,E315)),""))</f>
        <v/>
      </c>
      <c r="P301" t="str">
        <f t="shared" si="1066"/>
        <v/>
      </c>
      <c r="Q301" t="str">
        <f t="shared" si="920"/>
        <v/>
      </c>
      <c r="R301" t="str">
        <f t="shared" si="920"/>
        <v/>
      </c>
      <c r="S301" t="str">
        <f t="shared" si="920"/>
        <v/>
      </c>
      <c r="T301" t="str">
        <f t="shared" ref="T301:V301" si="1067">IF($G301="","",IF($B301="PAS",TRIM(CONCATENATE(D301,D302,D303,D304,D305,D306,D307,D308,D309,D310,D311,D312,D313,D314,D315)),""))</f>
        <v/>
      </c>
      <c r="U301" t="str">
        <f t="shared" si="1067"/>
        <v/>
      </c>
      <c r="V301" t="str">
        <f t="shared" si="1067"/>
        <v/>
      </c>
    </row>
    <row r="302" spans="1:22" hidden="1" x14ac:dyDescent="0.25">
      <c r="A302">
        <f t="shared" si="912"/>
        <v>21</v>
      </c>
      <c r="B302" t="str">
        <f>VLOOKUP(A302,Sheet1!A:Z,2,FALSE)</f>
        <v>PAS</v>
      </c>
      <c r="C302" t="s">
        <v>489</v>
      </c>
      <c r="D302" t="str">
        <f t="shared" si="1064"/>
        <v>&lt;div class="grid-detail-list"&gt;&lt;div class="item-container styled-text-wrapper"&gt;</v>
      </c>
      <c r="E302" t="str">
        <f t="shared" si="1064"/>
        <v>&lt;div class="grid-detail-list"&gt;&lt;div class="item-container styled-text-wrapper"&gt;</v>
      </c>
      <c r="F302" t="str">
        <f t="shared" si="1064"/>
        <v>&lt;div class="grid-detail-list"&gt;&lt;div class="item-container styled-text-wrapper"&gt;</v>
      </c>
      <c r="G302">
        <f t="shared" si="914"/>
        <v>21</v>
      </c>
      <c r="H302" t="str">
        <f t="shared" si="915"/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class="sub-title"&gt;香港酒店業協會&lt;/p&gt;&lt;div class="item-content"&gt;&lt;div class="item-label"&gt;旅客服務&lt;/div&gt;&lt;div class="content-row clearfix"&gt;&lt;span class="item-icon icon-s icon-inline ico-shop"&gt;&lt;/span&gt;&lt;p class="info"&gt;B2 , WEK B2-11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clearfix"&gt;&lt;p&gt;接受現金券: 不接受&lt;/p&gt;&lt;p&gt;會員酒店資訊查詢&lt;/p&gt;&lt;/div&gt;&lt;/div&gt;&lt;/div&gt;&lt;/div&gt;&lt;/div&gt;</v>
      </c>
      <c r="I302" t="str">
        <f t="shared" ref="I302:J302" si="1068">IF($G302="","",TRIM(CONCATENATE(E302,E303,E304,E305,E306,E307,E308,E309,E310,E311,E312,E313,E314,E315,E316)))</f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class="sub-title"&gt;香港酒店业协会&lt;/p&gt;&lt;div class="item-content"&gt;&lt;div class="item-label"&gt;旅客服务&lt;/div&gt;&lt;div class="content-row clearfix"&gt;&lt;span class="item-icon icon-s icon-inline ico-shop"&gt;&lt;/span&gt;&lt;p class="info"&gt;B2 , WEK B2-11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clearfix"&gt;&lt;p&gt;接受现金券: 不接受&lt;/p&gt;&lt;p&gt;会员酒店资讯查询&lt;/p&gt;&lt;/div&gt;&lt;/div&gt;&lt;/div&gt;&lt;/div&gt;&lt;/div&gt;</v>
      </c>
      <c r="J302" t="str">
        <f t="shared" si="1068"/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class="sub-title"&gt;Hong Kong Hotels Association&lt;/p&gt;&lt;div class="item-content"&gt;&lt;div class="item-label"&gt;Passenger Services&lt;/div&gt;&lt;div class="content-row clearfix"&gt;&lt;span class="item-icon icon-s icon-inline ico-shop"&gt;&lt;/span&gt;&lt;p class="info"&gt;B2 , WEK B2-11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clearfix"&gt;&lt;p&gt;Accept Cash Coupon: N&lt;/p&gt;&lt;p&gt;Member hotels information enquiry&lt;/p&gt;&lt;/div&gt;&lt;/div&gt;&lt;/div&gt;&lt;/div&gt;&lt;/div&gt;</v>
      </c>
      <c r="K302" t="str">
        <f t="shared" si="917"/>
        <v/>
      </c>
      <c r="L302" t="str">
        <f t="shared" si="917"/>
        <v/>
      </c>
      <c r="M302" t="str">
        <f t="shared" si="917"/>
        <v/>
      </c>
      <c r="N302" t="str">
        <f t="shared" si="918"/>
        <v/>
      </c>
      <c r="O302" t="str">
        <f t="shared" ref="O302:P302" si="1069">IF($G302="","",IF($B302="SHO",TRIM(CONCATENATE(E302,E303,E304,E305,E306,E307,E308,E309,E310,E311,E312,E313,E314,E315,E316)),""))</f>
        <v/>
      </c>
      <c r="P302" t="str">
        <f t="shared" si="1069"/>
        <v/>
      </c>
      <c r="Q302" t="str">
        <f t="shared" si="920"/>
        <v/>
      </c>
      <c r="R302" t="str">
        <f t="shared" si="920"/>
        <v/>
      </c>
      <c r="S302" t="str">
        <f t="shared" si="920"/>
        <v/>
      </c>
      <c r="T302" t="str">
        <f t="shared" ref="T302:V302" si="1070">IF($G302="","",IF($B302="PAS",TRIM(CONCATENATE(D302,D303,D304,D305,D306,D307,D308,D309,D310,D311,D312,D313,D314,D315,D316)),""))</f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class="sub-title"&gt;香港酒店業協會&lt;/p&gt;&lt;div class="item-content"&gt;&lt;div class="item-label"&gt;旅客服務&lt;/div&gt;&lt;div class="content-row clearfix"&gt;&lt;span class="item-icon icon-s icon-inline ico-shop"&gt;&lt;/span&gt;&lt;p class="info"&gt;B2 , WEK B2-11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clearfix"&gt;&lt;p&gt;接受現金券: 不接受&lt;/p&gt;&lt;p&gt;會員酒店資訊查詢&lt;/p&gt;&lt;/div&gt;&lt;/div&gt;&lt;/div&gt;&lt;/div&gt;&lt;/div&gt;</v>
      </c>
      <c r="U302" t="str">
        <f t="shared" si="1070"/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class="sub-title"&gt;香港酒店业协会&lt;/p&gt;&lt;div class="item-content"&gt;&lt;div class="item-label"&gt;旅客服务&lt;/div&gt;&lt;div class="content-row clearfix"&gt;&lt;span class="item-icon icon-s icon-inline ico-shop"&gt;&lt;/span&gt;&lt;p class="info"&gt;B2 , WEK B2-11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clearfix"&gt;&lt;p&gt;接受现金券: 不接受&lt;/p&gt;&lt;p&gt;会员酒店资讯查询&lt;/p&gt;&lt;/div&gt;&lt;/div&gt;&lt;/div&gt;&lt;/div&gt;&lt;/div&gt;</v>
      </c>
      <c r="V302" t="str">
        <f t="shared" si="1070"/>
        <v>&lt;div class="grid-detail-list"&gt;&lt;div class="item-container styled-text-wrapper"&gt;&lt;div class="image-container"&gt;&lt;img class="item-image" src="/res/media/app/shop/hong-kong-hotels-association.jpg" alt=""&gt;&lt;/div&gt;&lt;div class="item-content-container"&gt;&lt;p class="sub-title"&gt;Hong Kong Hotels Association&lt;/p&gt;&lt;div class="item-content"&gt;&lt;div class="item-label"&gt;Passenger Services&lt;/div&gt;&lt;div class="content-row clearfix"&gt;&lt;span class="item-icon icon-s icon-inline ico-shop"&gt;&lt;/span&gt;&lt;p class="info"&gt;B2 , WEK B2-11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class="info"&gt;2311-9701&lt;/p&gt;&lt;/div&gt;&lt;div class="content-row clearfix"&gt;&lt;p&gt;Accept Cash Coupon: N&lt;/p&gt;&lt;p&gt;Member hotels information enquiry&lt;/p&gt;&lt;/div&gt;&lt;/div&gt;&lt;/div&gt;&lt;/div&gt;&lt;/div&gt;</v>
      </c>
    </row>
    <row r="303" spans="1:22" hidden="1" x14ac:dyDescent="0.25">
      <c r="A303">
        <f t="shared" si="912"/>
        <v>21</v>
      </c>
      <c r="B303" t="str">
        <f>VLOOKUP(A303,Sheet1!A:Z,2,FALSE)</f>
        <v>PAS</v>
      </c>
      <c r="C303" t="s">
        <v>419</v>
      </c>
      <c r="D303" t="str">
        <f>CONCATENATE($C303,VLOOKUP($A303,Sheet1!$A:$AC,6,FALSE),""" alt=""""&gt;")</f>
        <v>&lt;div class="image-container"&gt;&lt;img class="item-image" src="/res/media/app/shop/hong-kong-hotels-association.jpg" alt=""&gt;</v>
      </c>
      <c r="E303" t="str">
        <f>CONCATENATE($C303,VLOOKUP($A303,Sheet1!$A:$AC,6,FALSE),""" alt=""""&gt;")</f>
        <v>&lt;div class="image-container"&gt;&lt;img class="item-image" src="/res/media/app/shop/hong-kong-hotels-association.jpg" alt=""&gt;</v>
      </c>
      <c r="F303" t="str">
        <f>CONCATENATE($C303,VLOOKUP($A303,Sheet1!$A:$AC,6,FALSE),""" alt=""""&gt;")</f>
        <v>&lt;div class="image-container"&gt;&lt;img class="item-image" src="/res/media/app/shop/hong-kong-hotels-association.jpg" alt=""&gt;</v>
      </c>
      <c r="G303" t="str">
        <f t="shared" si="914"/>
        <v/>
      </c>
      <c r="H303" t="str">
        <f t="shared" si="915"/>
        <v/>
      </c>
      <c r="I303" t="str">
        <f t="shared" ref="I303:J303" si="1071">IF($G303="","",TRIM(CONCATENATE(E303,E304,E305,E306,E307,E308,E309,E310,E311,E312,E313,E314,E315,E316,E317)))</f>
        <v/>
      </c>
      <c r="J303" t="str">
        <f t="shared" si="1071"/>
        <v/>
      </c>
      <c r="K303" t="str">
        <f t="shared" si="917"/>
        <v/>
      </c>
      <c r="L303" t="str">
        <f t="shared" si="917"/>
        <v/>
      </c>
      <c r="M303" t="str">
        <f t="shared" si="917"/>
        <v/>
      </c>
      <c r="N303" t="str">
        <f t="shared" si="918"/>
        <v/>
      </c>
      <c r="O303" t="str">
        <f t="shared" ref="O303:P303" si="1072">IF($G303="","",IF($B303="SHO",TRIM(CONCATENATE(E303,E304,E305,E306,E307,E308,E309,E310,E311,E312,E313,E314,E315,E316,E317)),""))</f>
        <v/>
      </c>
      <c r="P303" t="str">
        <f t="shared" si="1072"/>
        <v/>
      </c>
      <c r="Q303" t="str">
        <f t="shared" si="920"/>
        <v/>
      </c>
      <c r="R303" t="str">
        <f t="shared" si="920"/>
        <v/>
      </c>
      <c r="S303" t="str">
        <f t="shared" si="920"/>
        <v/>
      </c>
      <c r="T303" t="str">
        <f t="shared" ref="T303:V303" si="1073">IF($G303="","",IF($B303="PAS",TRIM(CONCATENATE(D303,D304,D305,D306,D307,D308,D309,D310,D311,D312,D313,D314,D315,D316,D317)),""))</f>
        <v/>
      </c>
      <c r="U303" t="str">
        <f t="shared" si="1073"/>
        <v/>
      </c>
      <c r="V303" t="str">
        <f t="shared" si="1073"/>
        <v/>
      </c>
    </row>
    <row r="304" spans="1:22" hidden="1" x14ac:dyDescent="0.25">
      <c r="A304">
        <f t="shared" si="912"/>
        <v>21</v>
      </c>
      <c r="B304" t="str">
        <f>VLOOKUP(A304,Sheet1!A:Z,2,FALSE)</f>
        <v>PAS</v>
      </c>
      <c r="C304" t="s">
        <v>490</v>
      </c>
      <c r="D304" t="str">
        <f t="shared" ref="D304:F304" si="1074">$C304</f>
        <v>&lt;/div&gt;&lt;div class="item-content-container"&gt;</v>
      </c>
      <c r="E304" t="str">
        <f t="shared" si="1074"/>
        <v>&lt;/div&gt;&lt;div class="item-content-container"&gt;</v>
      </c>
      <c r="F304" t="str">
        <f t="shared" si="1074"/>
        <v>&lt;/div&gt;&lt;div class="item-content-container"&gt;</v>
      </c>
      <c r="G304" t="str">
        <f t="shared" si="914"/>
        <v/>
      </c>
      <c r="H304" t="str">
        <f t="shared" si="915"/>
        <v/>
      </c>
      <c r="I304" t="str">
        <f t="shared" ref="I304:J304" si="1075">IF($G304="","",TRIM(CONCATENATE(E304,E305,E306,E307,E308,E309,E310,E311,E312,E313,E314,E315,E316,E317,E318)))</f>
        <v/>
      </c>
      <c r="J304" t="str">
        <f t="shared" si="1075"/>
        <v/>
      </c>
      <c r="K304" t="str">
        <f t="shared" si="917"/>
        <v/>
      </c>
      <c r="L304" t="str">
        <f t="shared" si="917"/>
        <v/>
      </c>
      <c r="M304" t="str">
        <f t="shared" si="917"/>
        <v/>
      </c>
      <c r="N304" t="str">
        <f t="shared" si="918"/>
        <v/>
      </c>
      <c r="O304" t="str">
        <f t="shared" ref="O304:P304" si="1076">IF($G304="","",IF($B304="SHO",TRIM(CONCATENATE(E304,E305,E306,E307,E308,E309,E310,E311,E312,E313,E314,E315,E316,E317,E318)),""))</f>
        <v/>
      </c>
      <c r="P304" t="str">
        <f t="shared" si="1076"/>
        <v/>
      </c>
      <c r="Q304" t="str">
        <f t="shared" si="920"/>
        <v/>
      </c>
      <c r="R304" t="str">
        <f t="shared" si="920"/>
        <v/>
      </c>
      <c r="S304" t="str">
        <f t="shared" si="920"/>
        <v/>
      </c>
      <c r="T304" t="str">
        <f t="shared" ref="T304:V304" si="1077">IF($G304="","",IF($B304="PAS",TRIM(CONCATENATE(D304,D305,D306,D307,D308,D309,D310,D311,D312,D313,D314,D315,D316,D317,D318)),""))</f>
        <v/>
      </c>
      <c r="U304" t="str">
        <f t="shared" si="1077"/>
        <v/>
      </c>
      <c r="V304" t="str">
        <f t="shared" si="1077"/>
        <v/>
      </c>
    </row>
    <row r="305" spans="1:22" hidden="1" x14ac:dyDescent="0.25">
      <c r="A305">
        <f t="shared" si="912"/>
        <v>21</v>
      </c>
      <c r="B305" t="str">
        <f>VLOOKUP(A305,Sheet1!A:Z,2,FALSE)</f>
        <v>PAS</v>
      </c>
      <c r="C305" t="s">
        <v>413</v>
      </c>
      <c r="D305" t="str">
        <f>CONCATENATE($C305,VLOOKUP($A305,Sheet1!$A:$AC,15,FALSE))</f>
        <v>&lt;p class="sub-title"&gt;香港酒店業協會</v>
      </c>
      <c r="E305" t="str">
        <f>CONCATENATE($C305,VLOOKUP($A305,Sheet1!$A:$AC,16,FALSE))</f>
        <v>&lt;p class="sub-title"&gt;香港酒店业协会</v>
      </c>
      <c r="F305" t="str">
        <f>CONCATENATE($C305,VLOOKUP($A305,Sheet1!$A:$AC,14,FALSE))</f>
        <v>&lt;p class="sub-title"&gt;Hong Kong Hotels Association</v>
      </c>
      <c r="G305" t="str">
        <f t="shared" si="914"/>
        <v/>
      </c>
      <c r="H305" t="str">
        <f t="shared" si="915"/>
        <v/>
      </c>
      <c r="I305" t="str">
        <f t="shared" ref="I305:J305" si="1078">IF($G305="","",TRIM(CONCATENATE(E305,E306,E307,E308,E309,E310,E311,E312,E313,E314,E315,E316,E317,E318,E319)))</f>
        <v/>
      </c>
      <c r="J305" t="str">
        <f t="shared" si="1078"/>
        <v/>
      </c>
      <c r="K305" t="str">
        <f t="shared" si="917"/>
        <v/>
      </c>
      <c r="L305" t="str">
        <f t="shared" si="917"/>
        <v/>
      </c>
      <c r="M305" t="str">
        <f t="shared" si="917"/>
        <v/>
      </c>
      <c r="N305" t="str">
        <f t="shared" si="918"/>
        <v/>
      </c>
      <c r="O305" t="str">
        <f t="shared" ref="O305:P305" si="1079">IF($G305="","",IF($B305="SHO",TRIM(CONCATENATE(E305,E306,E307,E308,E309,E310,E311,E312,E313,E314,E315,E316,E317,E318,E319)),""))</f>
        <v/>
      </c>
      <c r="P305" t="str">
        <f t="shared" si="1079"/>
        <v/>
      </c>
      <c r="Q305" t="str">
        <f t="shared" si="920"/>
        <v/>
      </c>
      <c r="R305" t="str">
        <f t="shared" si="920"/>
        <v/>
      </c>
      <c r="S305" t="str">
        <f t="shared" si="920"/>
        <v/>
      </c>
      <c r="T305" t="str">
        <f t="shared" ref="T305:V305" si="1080">IF($G305="","",IF($B305="PAS",TRIM(CONCATENATE(D305,D306,D307,D308,D309,D310,D311,D312,D313,D314,D315,D316,D317,D318,D319)),""))</f>
        <v/>
      </c>
      <c r="U305" t="str">
        <f t="shared" si="1080"/>
        <v/>
      </c>
      <c r="V305" t="str">
        <f t="shared" si="1080"/>
        <v/>
      </c>
    </row>
    <row r="306" spans="1:22" hidden="1" x14ac:dyDescent="0.25">
      <c r="A306">
        <f t="shared" si="912"/>
        <v>21</v>
      </c>
      <c r="B306" t="str">
        <f>VLOOKUP(A306,Sheet1!A:Z,2,FALSE)</f>
        <v>PAS</v>
      </c>
      <c r="C306" t="s">
        <v>491</v>
      </c>
      <c r="D306" t="str">
        <f t="shared" ref="D306:F306" si="1081">$C306</f>
        <v>&lt;/p&gt;&lt;div class="item-content"&gt;</v>
      </c>
      <c r="E306" t="str">
        <f t="shared" si="1081"/>
        <v>&lt;/p&gt;&lt;div class="item-content"&gt;</v>
      </c>
      <c r="F306" t="str">
        <f t="shared" si="1081"/>
        <v>&lt;/p&gt;&lt;div class="item-content"&gt;</v>
      </c>
      <c r="G306" t="str">
        <f t="shared" si="914"/>
        <v/>
      </c>
      <c r="H306" t="str">
        <f t="shared" si="915"/>
        <v/>
      </c>
      <c r="I306" t="str">
        <f t="shared" ref="I306:J306" si="1082">IF($G306="","",TRIM(CONCATENATE(E306,E307,E308,E309,E310,E311,E312,E313,E314,E315,E316,E317,E318,E319,E320)))</f>
        <v/>
      </c>
      <c r="J306" t="str">
        <f t="shared" si="1082"/>
        <v/>
      </c>
      <c r="K306" t="str">
        <f t="shared" si="917"/>
        <v/>
      </c>
      <c r="L306" t="str">
        <f t="shared" si="917"/>
        <v/>
      </c>
      <c r="M306" t="str">
        <f t="shared" si="917"/>
        <v/>
      </c>
      <c r="N306" t="str">
        <f t="shared" si="918"/>
        <v/>
      </c>
      <c r="O306" t="str">
        <f t="shared" ref="O306:P306" si="1083">IF($G306="","",IF($B306="SHO",TRIM(CONCATENATE(E306,E307,E308,E309,E310,E311,E312,E313,E314,E315,E316,E317,E318,E319,E320)),""))</f>
        <v/>
      </c>
      <c r="P306" t="str">
        <f t="shared" si="1083"/>
        <v/>
      </c>
      <c r="Q306" t="str">
        <f t="shared" si="920"/>
        <v/>
      </c>
      <c r="R306" t="str">
        <f t="shared" si="920"/>
        <v/>
      </c>
      <c r="S306" t="str">
        <f t="shared" si="920"/>
        <v/>
      </c>
      <c r="T306" t="str">
        <f t="shared" ref="T306:V306" si="1084">IF($G306="","",IF($B306="PAS",TRIM(CONCATENATE(D306,D307,D308,D309,D310,D311,D312,D313,D314,D315,D316,D317,D318,D319,D320)),""))</f>
        <v/>
      </c>
      <c r="U306" t="str">
        <f t="shared" si="1084"/>
        <v/>
      </c>
      <c r="V306" t="str">
        <f t="shared" si="1084"/>
        <v/>
      </c>
    </row>
    <row r="307" spans="1:22" hidden="1" x14ac:dyDescent="0.25">
      <c r="A307">
        <f t="shared" si="912"/>
        <v>21</v>
      </c>
      <c r="B307" t="str">
        <f>VLOOKUP(A307,Sheet1!A:Z,2,FALSE)</f>
        <v>PAS</v>
      </c>
      <c r="C307" t="s">
        <v>414</v>
      </c>
      <c r="D307" t="str">
        <f>CONCATENATE($C307,VLOOKUP($A307,Sheet1!$A:$AC,4,FALSE))</f>
        <v>&lt;div class="item-label"&gt;旅客服務</v>
      </c>
      <c r="E307" t="str">
        <f>CONCATENATE($C307,VLOOKUP($A307,Sheet1!$A:$AC,5,FALSE))</f>
        <v>&lt;div class="item-label"&gt;旅客服务</v>
      </c>
      <c r="F307" t="str">
        <f>CONCATENATE($C307,VLOOKUP($A307,Sheet1!$A:$AC,3,FALSE))</f>
        <v>&lt;div class="item-label"&gt;Passenger Services</v>
      </c>
      <c r="G307" t="str">
        <f t="shared" si="914"/>
        <v/>
      </c>
      <c r="H307" t="str">
        <f t="shared" si="915"/>
        <v/>
      </c>
      <c r="I307" t="str">
        <f t="shared" ref="I307:J307" si="1085">IF($G307="","",TRIM(CONCATENATE(E307,E308,E309,E310,E311,E312,E313,E314,E315,E316,E317,E318,E319,E320,E321)))</f>
        <v/>
      </c>
      <c r="J307" t="str">
        <f t="shared" si="1085"/>
        <v/>
      </c>
      <c r="K307" t="str">
        <f t="shared" si="917"/>
        <v/>
      </c>
      <c r="L307" t="str">
        <f t="shared" si="917"/>
        <v/>
      </c>
      <c r="M307" t="str">
        <f t="shared" si="917"/>
        <v/>
      </c>
      <c r="N307" t="str">
        <f t="shared" si="918"/>
        <v/>
      </c>
      <c r="O307" t="str">
        <f t="shared" ref="O307:P307" si="1086">IF($G307="","",IF($B307="SHO",TRIM(CONCATENATE(E307,E308,E309,E310,E311,E312,E313,E314,E315,E316,E317,E318,E319,E320,E321)),""))</f>
        <v/>
      </c>
      <c r="P307" t="str">
        <f t="shared" si="1086"/>
        <v/>
      </c>
      <c r="Q307" t="str">
        <f t="shared" si="920"/>
        <v/>
      </c>
      <c r="R307" t="str">
        <f t="shared" si="920"/>
        <v/>
      </c>
      <c r="S307" t="str">
        <f t="shared" si="920"/>
        <v/>
      </c>
      <c r="T307" t="str">
        <f t="shared" ref="T307:V307" si="1087">IF($G307="","",IF($B307="PAS",TRIM(CONCATENATE(D307,D308,D309,D310,D311,D312,D313,D314,D315,D316,D317,D318,D319,D320,D321)),""))</f>
        <v/>
      </c>
      <c r="U307" t="str">
        <f t="shared" si="1087"/>
        <v/>
      </c>
      <c r="V307" t="str">
        <f t="shared" si="1087"/>
        <v/>
      </c>
    </row>
    <row r="308" spans="1:22" hidden="1" x14ac:dyDescent="0.25">
      <c r="A308">
        <f t="shared" si="912"/>
        <v>21</v>
      </c>
      <c r="B308" t="str">
        <f>VLOOKUP(A308,Sheet1!A:Z,2,FALSE)</f>
        <v>PAS</v>
      </c>
      <c r="C308" t="s">
        <v>492</v>
      </c>
      <c r="D308" t="str">
        <f t="shared" ref="D308:F308" si="1088">$C308</f>
        <v>&lt;/div&gt;&lt;div class="content-row clearfix"&gt;&lt;span class="item-icon icon-s icon-inline ico-shop"&gt;&lt;/span&gt;</v>
      </c>
      <c r="E308" t="str">
        <f t="shared" si="1088"/>
        <v>&lt;/div&gt;&lt;div class="content-row clearfix"&gt;&lt;span class="item-icon icon-s icon-inline ico-shop"&gt;&lt;/span&gt;</v>
      </c>
      <c r="F308" t="str">
        <f t="shared" si="1088"/>
        <v>&lt;/div&gt;&lt;div class="content-row clearfix"&gt;&lt;span class="item-icon icon-s icon-inline ico-shop"&gt;&lt;/span&gt;</v>
      </c>
      <c r="G308" t="str">
        <f t="shared" si="914"/>
        <v/>
      </c>
      <c r="H308" t="str">
        <f t="shared" si="915"/>
        <v/>
      </c>
      <c r="I308" t="str">
        <f t="shared" ref="I308:J308" si="1089">IF($G308="","",TRIM(CONCATENATE(E308,E309,E310,E311,E312,E313,E314,E315,E316,E317,E318,E319,E320,E321,E322)))</f>
        <v/>
      </c>
      <c r="J308" t="str">
        <f t="shared" si="1089"/>
        <v/>
      </c>
      <c r="K308" t="str">
        <f t="shared" si="917"/>
        <v/>
      </c>
      <c r="L308" t="str">
        <f t="shared" si="917"/>
        <v/>
      </c>
      <c r="M308" t="str">
        <f t="shared" si="917"/>
        <v/>
      </c>
      <c r="N308" t="str">
        <f t="shared" si="918"/>
        <v/>
      </c>
      <c r="O308" t="str">
        <f t="shared" ref="O308:P308" si="1090">IF($G308="","",IF($B308="SHO",TRIM(CONCATENATE(E308,E309,E310,E311,E312,E313,E314,E315,E316,E317,E318,E319,E320,E321,E322)),""))</f>
        <v/>
      </c>
      <c r="P308" t="str">
        <f t="shared" si="1090"/>
        <v/>
      </c>
      <c r="Q308" t="str">
        <f t="shared" si="920"/>
        <v/>
      </c>
      <c r="R308" t="str">
        <f t="shared" si="920"/>
        <v/>
      </c>
      <c r="S308" t="str">
        <f t="shared" si="920"/>
        <v/>
      </c>
      <c r="T308" t="str">
        <f t="shared" ref="T308:V308" si="1091">IF($G308="","",IF($B308="PAS",TRIM(CONCATENATE(D308,D309,D310,D311,D312,D313,D314,D315,D316,D317,D318,D319,D320,D321,D322)),""))</f>
        <v/>
      </c>
      <c r="U308" t="str">
        <f t="shared" si="1091"/>
        <v/>
      </c>
      <c r="V308" t="str">
        <f t="shared" si="1091"/>
        <v/>
      </c>
    </row>
    <row r="309" spans="1:22" hidden="1" x14ac:dyDescent="0.25">
      <c r="A309">
        <f t="shared" si="912"/>
        <v>21</v>
      </c>
      <c r="B309" t="str">
        <f>VLOOKUP(A309,Sheet1!A:Z,2,FALSE)</f>
        <v>PAS</v>
      </c>
      <c r="C309" t="s">
        <v>415</v>
      </c>
      <c r="D309" t="str">
        <f>CONCATENATE($C309,VLOOKUP($A309,Sheet1!$A:$AC,11,FALSE))</f>
        <v>&lt;p class="info"&gt;B2 , WEK B2-11 (近抵港大堂 A 出口)</v>
      </c>
      <c r="E309" t="str">
        <f>CONCATENATE($C309,VLOOKUP($A309,Sheet1!$A:$AC,12,FALSE))</f>
        <v>&lt;p class="info"&gt;B2 , WEK B2-11 (近抵港大堂 A 出口)</v>
      </c>
      <c r="F309" t="str">
        <f>CONCATENATE($C309,VLOOKUP($A309,Sheet1!$A:$AC,10,FALSE))</f>
        <v>&lt;p class="info"&gt;B2 , WEK B2-11 (Near Arrival Concourse, Exit A)</v>
      </c>
      <c r="G309" t="str">
        <f t="shared" si="914"/>
        <v/>
      </c>
      <c r="H309" t="str">
        <f t="shared" si="915"/>
        <v/>
      </c>
      <c r="I309" t="str">
        <f t="shared" ref="I309:J309" si="1092">IF($G309="","",TRIM(CONCATENATE(E309,E310,E311,E312,E313,E314,E315,E316,E317,E318,E319,E320,E321,E322,E323)))</f>
        <v/>
      </c>
      <c r="J309" t="str">
        <f t="shared" si="1092"/>
        <v/>
      </c>
      <c r="K309" t="str">
        <f t="shared" si="917"/>
        <v/>
      </c>
      <c r="L309" t="str">
        <f t="shared" si="917"/>
        <v/>
      </c>
      <c r="M309" t="str">
        <f t="shared" si="917"/>
        <v/>
      </c>
      <c r="N309" t="str">
        <f t="shared" si="918"/>
        <v/>
      </c>
      <c r="O309" t="str">
        <f t="shared" ref="O309:P309" si="1093">IF($G309="","",IF($B309="SHO",TRIM(CONCATENATE(E309,E310,E311,E312,E313,E314,E315,E316,E317,E318,E319,E320,E321,E322,E323)),""))</f>
        <v/>
      </c>
      <c r="P309" t="str">
        <f t="shared" si="1093"/>
        <v/>
      </c>
      <c r="Q309" t="str">
        <f t="shared" si="920"/>
        <v/>
      </c>
      <c r="R309" t="str">
        <f t="shared" si="920"/>
        <v/>
      </c>
      <c r="S309" t="str">
        <f t="shared" si="920"/>
        <v/>
      </c>
      <c r="T309" t="str">
        <f t="shared" ref="T309:V309" si="1094">IF($G309="","",IF($B309="PAS",TRIM(CONCATENATE(D309,D310,D311,D312,D313,D314,D315,D316,D317,D318,D319,D320,D321,D322,D323)),""))</f>
        <v/>
      </c>
      <c r="U309" t="str">
        <f t="shared" si="1094"/>
        <v/>
      </c>
      <c r="V309" t="str">
        <f t="shared" si="1094"/>
        <v/>
      </c>
    </row>
    <row r="310" spans="1:22" hidden="1" x14ac:dyDescent="0.25">
      <c r="A310">
        <f t="shared" si="912"/>
        <v>21</v>
      </c>
      <c r="B310" t="str">
        <f>VLOOKUP(A310,Sheet1!A:Z,2,FALSE)</f>
        <v>PAS</v>
      </c>
      <c r="C310" t="s">
        <v>493</v>
      </c>
      <c r="D310" t="str">
        <f t="shared" ref="D310:F310" si="1095">$C310</f>
        <v>&lt;/p&gt;&lt;/div&gt;&lt;div class="content-row clearfix"&gt;&lt;span class="item-icon icon-s icon-inline ico-opening-hour"&gt;&lt;/span&gt;</v>
      </c>
      <c r="E310" t="str">
        <f t="shared" si="1095"/>
        <v>&lt;/p&gt;&lt;/div&gt;&lt;div class="content-row clearfix"&gt;&lt;span class="item-icon icon-s icon-inline ico-opening-hour"&gt;&lt;/span&gt;</v>
      </c>
      <c r="F310" t="str">
        <f t="shared" si="1095"/>
        <v>&lt;/p&gt;&lt;/div&gt;&lt;div class="content-row clearfix"&gt;&lt;span class="item-icon icon-s icon-inline ico-opening-hour"&gt;&lt;/span&gt;</v>
      </c>
      <c r="G310" t="str">
        <f t="shared" si="914"/>
        <v/>
      </c>
      <c r="H310" t="str">
        <f t="shared" si="915"/>
        <v/>
      </c>
      <c r="I310" t="str">
        <f t="shared" ref="I310:J310" si="1096">IF($G310="","",TRIM(CONCATENATE(E310,E311,E312,E313,E314,E315,E316,E317,E318,E319,E320,E321,E322,E323,E324)))</f>
        <v/>
      </c>
      <c r="J310" t="str">
        <f t="shared" si="1096"/>
        <v/>
      </c>
      <c r="K310" t="str">
        <f t="shared" si="917"/>
        <v/>
      </c>
      <c r="L310" t="str">
        <f t="shared" si="917"/>
        <v/>
      </c>
      <c r="M310" t="str">
        <f t="shared" si="917"/>
        <v/>
      </c>
      <c r="N310" t="str">
        <f t="shared" si="918"/>
        <v/>
      </c>
      <c r="O310" t="str">
        <f t="shared" ref="O310:P310" si="1097">IF($G310="","",IF($B310="SHO",TRIM(CONCATENATE(E310,E311,E312,E313,E314,E315,E316,E317,E318,E319,E320,E321,E322,E323,E324)),""))</f>
        <v/>
      </c>
      <c r="P310" t="str">
        <f t="shared" si="1097"/>
        <v/>
      </c>
      <c r="Q310" t="str">
        <f t="shared" si="920"/>
        <v/>
      </c>
      <c r="R310" t="str">
        <f t="shared" si="920"/>
        <v/>
      </c>
      <c r="S310" t="str">
        <f t="shared" si="920"/>
        <v/>
      </c>
      <c r="T310" t="str">
        <f t="shared" ref="T310:V310" si="1098">IF($G310="","",IF($B310="PAS",TRIM(CONCATENATE(D310,D311,D312,D313,D314,D315,D316,D317,D318,D319,D320,D321,D322,D323,D324)),""))</f>
        <v/>
      </c>
      <c r="U310" t="str">
        <f t="shared" si="1098"/>
        <v/>
      </c>
      <c r="V310" t="str">
        <f t="shared" si="1098"/>
        <v/>
      </c>
    </row>
    <row r="311" spans="1:22" hidden="1" x14ac:dyDescent="0.25">
      <c r="A311">
        <f t="shared" si="912"/>
        <v>21</v>
      </c>
      <c r="B311" t="str">
        <f>VLOOKUP(A311,Sheet1!A:Z,2,FALSE)</f>
        <v>PAS</v>
      </c>
      <c r="C311" t="s">
        <v>415</v>
      </c>
      <c r="D311" s="2" t="str">
        <f>CONCATENATE($C311,IFERROR(SUBSTITUTE(VLOOKUP($A311,Sheet1!$A:$AC,22,FALSE),CHAR(10),"&lt;br&gt;"),VLOOKUP($A311,Sheet1!$A:$AC,22,FALSE)))</f>
        <v>&lt;p class="info"&gt;06:00-24:00</v>
      </c>
      <c r="E311" s="2" t="str">
        <f>CONCATENATE($C311,IFERROR(SUBSTITUTE(VLOOKUP($A311,Sheet1!$A:$AC,23,FALSE),CHAR(10),"&lt;br&gt;"),VLOOKUP($A311,Sheet1!$A:$AC,23,FALSE)))</f>
        <v>&lt;p class="info"&gt;06:00-24:00</v>
      </c>
      <c r="F311" s="2" t="str">
        <f>CONCATENATE($C311,IFERROR(SUBSTITUTE(VLOOKUP($A311,Sheet1!$A:$AC,21,FALSE),CHAR(10),"&lt;br&gt;"),VLOOKUP($A311,Sheet1!$A:$AC,21,FALSE)))</f>
        <v>&lt;p class="info"&gt;06:00-24:00</v>
      </c>
      <c r="G311" t="str">
        <f t="shared" si="914"/>
        <v/>
      </c>
      <c r="H311" t="str">
        <f t="shared" si="915"/>
        <v/>
      </c>
      <c r="I311" t="str">
        <f t="shared" ref="I311:J311" si="1099">IF($G311="","",TRIM(CONCATENATE(E311,E312,E313,E314,E315,E316,E317,E318,E319,E320,E321,E322,E323,E324,E325)))</f>
        <v/>
      </c>
      <c r="J311" t="str">
        <f t="shared" si="1099"/>
        <v/>
      </c>
      <c r="K311" t="str">
        <f t="shared" si="917"/>
        <v/>
      </c>
      <c r="L311" t="str">
        <f t="shared" si="917"/>
        <v/>
      </c>
      <c r="M311" t="str">
        <f t="shared" si="917"/>
        <v/>
      </c>
      <c r="N311" t="str">
        <f t="shared" si="918"/>
        <v/>
      </c>
      <c r="O311" t="str">
        <f t="shared" ref="O311:P311" si="1100">IF($G311="","",IF($B311="SHO",TRIM(CONCATENATE(E311,E312,E313,E314,E315,E316,E317,E318,E319,E320,E321,E322,E323,E324,E325)),""))</f>
        <v/>
      </c>
      <c r="P311" t="str">
        <f t="shared" si="1100"/>
        <v/>
      </c>
      <c r="Q311" t="str">
        <f t="shared" si="920"/>
        <v/>
      </c>
      <c r="R311" t="str">
        <f t="shared" si="920"/>
        <v/>
      </c>
      <c r="S311" t="str">
        <f t="shared" si="920"/>
        <v/>
      </c>
      <c r="T311" t="str">
        <f t="shared" ref="T311:V311" si="1101">IF($G311="","",IF($B311="PAS",TRIM(CONCATENATE(D311,D312,D313,D314,D315,D316,D317,D318,D319,D320,D321,D322,D323,D324,D325)),""))</f>
        <v/>
      </c>
      <c r="U311" t="str">
        <f t="shared" si="1101"/>
        <v/>
      </c>
      <c r="V311" t="str">
        <f t="shared" si="1101"/>
        <v/>
      </c>
    </row>
    <row r="312" spans="1:22" hidden="1" x14ac:dyDescent="0.25">
      <c r="A312">
        <f t="shared" si="912"/>
        <v>21</v>
      </c>
      <c r="B312" t="str">
        <f>VLOOKUP(A312,Sheet1!A:Z,2,FALSE)</f>
        <v>PAS</v>
      </c>
      <c r="C312" t="s">
        <v>495</v>
      </c>
      <c r="D312" t="str">
        <f t="shared" ref="D312:F312" si="1102">$C312</f>
        <v>&lt;/p&gt;&lt;/div&gt;&lt;div class="content-row clearfix"&gt;&lt;span class="item-icon icon-s icon-inline ico-tel-no"&gt;&lt;/span&gt;</v>
      </c>
      <c r="E312" t="str">
        <f t="shared" si="1102"/>
        <v>&lt;/p&gt;&lt;/div&gt;&lt;div class="content-row clearfix"&gt;&lt;span class="item-icon icon-s icon-inline ico-tel-no"&gt;&lt;/span&gt;</v>
      </c>
      <c r="F312" t="str">
        <f t="shared" si="1102"/>
        <v>&lt;/p&gt;&lt;/div&gt;&lt;div class="content-row clearfix"&gt;&lt;span class="item-icon icon-s icon-inline ico-tel-no"&gt;&lt;/span&gt;</v>
      </c>
      <c r="G312" t="str">
        <f t="shared" si="914"/>
        <v/>
      </c>
      <c r="H312" t="str">
        <f t="shared" si="915"/>
        <v/>
      </c>
      <c r="I312" t="str">
        <f t="shared" ref="I312:J312" si="1103">IF($G312="","",TRIM(CONCATENATE(E312,E313,E314,E315,E316,E317,E318,E319,E320,E321,E322,E323,E324,E325,E326)))</f>
        <v/>
      </c>
      <c r="J312" t="str">
        <f t="shared" si="1103"/>
        <v/>
      </c>
      <c r="K312" t="str">
        <f t="shared" si="917"/>
        <v/>
      </c>
      <c r="L312" t="str">
        <f t="shared" si="917"/>
        <v/>
      </c>
      <c r="M312" t="str">
        <f t="shared" si="917"/>
        <v/>
      </c>
      <c r="N312" t="str">
        <f t="shared" si="918"/>
        <v/>
      </c>
      <c r="O312" t="str">
        <f t="shared" ref="O312:P312" si="1104">IF($G312="","",IF($B312="SHO",TRIM(CONCATENATE(E312,E313,E314,E315,E316,E317,E318,E319,E320,E321,E322,E323,E324,E325,E326)),""))</f>
        <v/>
      </c>
      <c r="P312" t="str">
        <f t="shared" si="1104"/>
        <v/>
      </c>
      <c r="Q312" t="str">
        <f t="shared" si="920"/>
        <v/>
      </c>
      <c r="R312" t="str">
        <f t="shared" si="920"/>
        <v/>
      </c>
      <c r="S312" t="str">
        <f t="shared" si="920"/>
        <v/>
      </c>
      <c r="T312" t="str">
        <f t="shared" ref="T312:V312" si="1105">IF($G312="","",IF($B312="PAS",TRIM(CONCATENATE(D312,D313,D314,D315,D316,D317,D318,D319,D320,D321,D322,D323,D324,D325,D326)),""))</f>
        <v/>
      </c>
      <c r="U312" t="str">
        <f t="shared" si="1105"/>
        <v/>
      </c>
      <c r="V312" t="str">
        <f t="shared" si="1105"/>
        <v/>
      </c>
    </row>
    <row r="313" spans="1:22" hidden="1" x14ac:dyDescent="0.25">
      <c r="A313">
        <f t="shared" si="912"/>
        <v>21</v>
      </c>
      <c r="B313" t="str">
        <f>VLOOKUP(A313,Sheet1!A:Z,2,FALSE)</f>
        <v>PAS</v>
      </c>
      <c r="C313" t="s">
        <v>415</v>
      </c>
      <c r="D313" t="str">
        <f>CONCATENATE($C313,VLOOKUP($A313,Sheet1!$A:$ACZ,17,FALSE))</f>
        <v>&lt;p class="info"&gt;2311-9701</v>
      </c>
      <c r="E313" t="str">
        <f>CONCATENATE($C313,VLOOKUP($A313,Sheet1!$A:$AC,17,FALSE))</f>
        <v>&lt;p class="info"&gt;2311-9701</v>
      </c>
      <c r="F313" t="str">
        <f>CONCATENATE($C313,VLOOKUP($A313,Sheet1!$A:$AC,17,FALSE))</f>
        <v>&lt;p class="info"&gt;2311-9701</v>
      </c>
      <c r="G313" t="str">
        <f t="shared" si="914"/>
        <v/>
      </c>
      <c r="H313" t="str">
        <f t="shared" si="915"/>
        <v/>
      </c>
      <c r="I313" t="str">
        <f t="shared" ref="I313:J313" si="1106">IF($G313="","",TRIM(CONCATENATE(E313,E314,E315,E316,E317,E318,E319,E320,E321,E322,E323,E324,E325,E326,E327)))</f>
        <v/>
      </c>
      <c r="J313" t="str">
        <f t="shared" si="1106"/>
        <v/>
      </c>
      <c r="K313" t="str">
        <f t="shared" si="917"/>
        <v/>
      </c>
      <c r="L313" t="str">
        <f t="shared" si="917"/>
        <v/>
      </c>
      <c r="M313" t="str">
        <f t="shared" si="917"/>
        <v/>
      </c>
      <c r="N313" t="str">
        <f t="shared" si="918"/>
        <v/>
      </c>
      <c r="O313" t="str">
        <f t="shared" ref="O313:P313" si="1107">IF($G313="","",IF($B313="SHO",TRIM(CONCATENATE(E313,E314,E315,E316,E317,E318,E319,E320,E321,E322,E323,E324,E325,E326,E327)),""))</f>
        <v/>
      </c>
      <c r="P313" t="str">
        <f t="shared" si="1107"/>
        <v/>
      </c>
      <c r="Q313" t="str">
        <f t="shared" si="920"/>
        <v/>
      </c>
      <c r="R313" t="str">
        <f t="shared" si="920"/>
        <v/>
      </c>
      <c r="S313" t="str">
        <f t="shared" si="920"/>
        <v/>
      </c>
      <c r="T313" t="str">
        <f t="shared" ref="T313:V313" si="1108">IF($G313="","",IF($B313="PAS",TRIM(CONCATENATE(D313,D314,D315,D316,D317,D318,D319,D320,D321,D322,D323,D324,D325,D326,D327)),""))</f>
        <v/>
      </c>
      <c r="U313" t="str">
        <f t="shared" si="1108"/>
        <v/>
      </c>
      <c r="V313" t="str">
        <f t="shared" si="1108"/>
        <v/>
      </c>
    </row>
    <row r="314" spans="1:22" hidden="1" x14ac:dyDescent="0.25">
      <c r="A314">
        <f t="shared" si="912"/>
        <v>21</v>
      </c>
      <c r="B314" t="str">
        <f>VLOOKUP(A314,Sheet1!A:Z,2,FALSE)</f>
        <v>PAS</v>
      </c>
      <c r="C314" t="s">
        <v>494</v>
      </c>
      <c r="D314" t="str">
        <f t="shared" ref="D314:F314" si="1109">$C314</f>
        <v>&lt;/p&gt;&lt;/div&gt;&lt;div class="content-row clearfix"&gt;</v>
      </c>
      <c r="E314" t="str">
        <f t="shared" si="1109"/>
        <v>&lt;/p&gt;&lt;/div&gt;&lt;div class="content-row clearfix"&gt;</v>
      </c>
      <c r="F314" t="str">
        <f t="shared" si="1109"/>
        <v>&lt;/p&gt;&lt;/div&gt;&lt;div class="content-row clearfix"&gt;</v>
      </c>
      <c r="G314" t="str">
        <f t="shared" si="914"/>
        <v/>
      </c>
      <c r="H314" t="str">
        <f t="shared" si="915"/>
        <v/>
      </c>
      <c r="I314" t="str">
        <f t="shared" ref="I314:J314" si="1110">IF($G314="","",TRIM(CONCATENATE(E314,E315,E316,E317,E318,E319,E320,E321,E322,E323,E324,E325,E326,E327,E328)))</f>
        <v/>
      </c>
      <c r="J314" t="str">
        <f t="shared" si="1110"/>
        <v/>
      </c>
      <c r="K314" t="str">
        <f t="shared" si="917"/>
        <v/>
      </c>
      <c r="L314" t="str">
        <f t="shared" si="917"/>
        <v/>
      </c>
      <c r="M314" t="str">
        <f t="shared" si="917"/>
        <v/>
      </c>
      <c r="N314" t="str">
        <f t="shared" si="918"/>
        <v/>
      </c>
      <c r="O314" t="str">
        <f t="shared" ref="O314:P314" si="1111">IF($G314="","",IF($B314="SHO",TRIM(CONCATENATE(E314,E315,E316,E317,E318,E319,E320,E321,E322,E323,E324,E325,E326,E327,E328)),""))</f>
        <v/>
      </c>
      <c r="P314" t="str">
        <f t="shared" si="1111"/>
        <v/>
      </c>
      <c r="Q314" t="str">
        <f t="shared" si="920"/>
        <v/>
      </c>
      <c r="R314" t="str">
        <f t="shared" si="920"/>
        <v/>
      </c>
      <c r="S314" t="str">
        <f t="shared" si="920"/>
        <v/>
      </c>
      <c r="T314" t="str">
        <f t="shared" ref="T314:V314" si="1112">IF($G314="","",IF($B314="PAS",TRIM(CONCATENATE(D314,D315,D316,D317,D318,D319,D320,D321,D322,D323,D324,D325,D326,D327,D328)),""))</f>
        <v/>
      </c>
      <c r="U314" t="str">
        <f t="shared" si="1112"/>
        <v/>
      </c>
      <c r="V314" t="str">
        <f t="shared" si="1112"/>
        <v/>
      </c>
    </row>
    <row r="315" spans="1:22" hidden="1" x14ac:dyDescent="0.25">
      <c r="A315">
        <f t="shared" si="912"/>
        <v>21</v>
      </c>
      <c r="B315" t="str">
        <f>VLOOKUP(A315,Sheet1!A:Z,2,FALSE)</f>
        <v>PAS</v>
      </c>
      <c r="C315" t="s">
        <v>416</v>
      </c>
      <c r="D315" t="str">
        <f>CONCATENATE($C315,Sheet1!$AB$2,": ",VLOOKUP($A315,Sheet1!$A:$AC,28,FALSE),IF(VLOOKUP($A315,Sheet1!$A:$AC,25,FALSE)="","","&lt;/p&gt;&lt;p&gt;"),VLOOKUP($A315,Sheet1!$A:$AC,25,FALSE))</f>
        <v>&lt;p&gt;接受現金券: 不接受&lt;/p&gt;&lt;p&gt;會員酒店資訊查詢</v>
      </c>
      <c r="E315" t="str">
        <f>CONCATENATE($C315,Sheet1!$AC$2,": ",VLOOKUP($A315,Sheet1!$A:$AC,29,FALSE),IF(VLOOKUP($A315,Sheet1!$A:$AC,26,FALSE)="","","&lt;/p&gt;&lt;p&gt;"),VLOOKUP($A315,Sheet1!$A:$AC,26,FALSE))</f>
        <v>&lt;p&gt;接受现金券: 不接受&lt;/p&gt;&lt;p&gt;会员酒店资讯查询</v>
      </c>
      <c r="F315" t="str">
        <f>CONCATENATE($C315,Sheet1!$AA$2,": ",VLOOKUP($A315,Sheet1!$A:$AC,27,FALSE),IF(VLOOKUP($A315,Sheet1!$A:$AC,24,FALSE)="","","&lt;/p&gt;&lt;p&gt;"),VLOOKUP($A315,Sheet1!$A:$AC,24,FALSE))</f>
        <v>&lt;p&gt;Accept Cash Coupon: N&lt;/p&gt;&lt;p&gt;Member hotels information enquiry</v>
      </c>
      <c r="G315" t="str">
        <f t="shared" si="914"/>
        <v/>
      </c>
      <c r="H315" t="str">
        <f t="shared" si="915"/>
        <v/>
      </c>
      <c r="I315" t="str">
        <f t="shared" ref="I315:J315" si="1113">IF($G315="","",TRIM(CONCATENATE(E315,E316,E317,E318,E319,E320,E321,E322,E323,E324,E325,E326,E327,E328,E329)))</f>
        <v/>
      </c>
      <c r="J315" t="str">
        <f t="shared" si="1113"/>
        <v/>
      </c>
      <c r="K315" t="str">
        <f t="shared" si="917"/>
        <v/>
      </c>
      <c r="L315" t="str">
        <f t="shared" si="917"/>
        <v/>
      </c>
      <c r="M315" t="str">
        <f t="shared" si="917"/>
        <v/>
      </c>
      <c r="N315" t="str">
        <f t="shared" si="918"/>
        <v/>
      </c>
      <c r="O315" t="str">
        <f t="shared" ref="O315:P315" si="1114">IF($G315="","",IF($B315="SHO",TRIM(CONCATENATE(E315,E316,E317,E318,E319,E320,E321,E322,E323,E324,E325,E326,E327,E328,E329)),""))</f>
        <v/>
      </c>
      <c r="P315" t="str">
        <f t="shared" si="1114"/>
        <v/>
      </c>
      <c r="Q315" t="str">
        <f t="shared" si="920"/>
        <v/>
      </c>
      <c r="R315" t="str">
        <f t="shared" si="920"/>
        <v/>
      </c>
      <c r="S315" t="str">
        <f t="shared" si="920"/>
        <v/>
      </c>
      <c r="T315" t="str">
        <f t="shared" ref="T315:V315" si="1115">IF($G315="","",IF($B315="PAS",TRIM(CONCATENATE(D315,D316,D317,D318,D319,D320,D321,D322,D323,D324,D325,D326,D327,D328,D329)),""))</f>
        <v/>
      </c>
      <c r="U315" t="str">
        <f t="shared" si="1115"/>
        <v/>
      </c>
      <c r="V315" t="str">
        <f t="shared" si="1115"/>
        <v/>
      </c>
    </row>
    <row r="316" spans="1:22" hidden="1" x14ac:dyDescent="0.25">
      <c r="A316">
        <f t="shared" si="912"/>
        <v>21</v>
      </c>
      <c r="B316" t="str">
        <f>VLOOKUP(A316,Sheet1!A:Z,2,FALSE)</f>
        <v>PAS</v>
      </c>
      <c r="C316" t="s">
        <v>496</v>
      </c>
      <c r="D316" t="str">
        <f t="shared" ref="D316:F317" si="1116">$C316</f>
        <v>&lt;/p&gt;&lt;/div&gt;&lt;/div&gt;&lt;/div&gt;&lt;/div&gt;&lt;/div&gt;</v>
      </c>
      <c r="E316" t="str">
        <f t="shared" si="1116"/>
        <v>&lt;/p&gt;&lt;/div&gt;&lt;/div&gt;&lt;/div&gt;&lt;/div&gt;&lt;/div&gt;</v>
      </c>
      <c r="F316" t="str">
        <f t="shared" si="1116"/>
        <v>&lt;/p&gt;&lt;/div&gt;&lt;/div&gt;&lt;/div&gt;&lt;/div&gt;&lt;/div&gt;</v>
      </c>
      <c r="G316" t="str">
        <f t="shared" si="914"/>
        <v/>
      </c>
      <c r="H316" t="str">
        <f t="shared" si="915"/>
        <v/>
      </c>
      <c r="I316" t="str">
        <f t="shared" ref="I316:J316" si="1117">IF($G316="","",TRIM(CONCATENATE(E316,E317,E318,E319,E320,E321,E322,E323,E324,E325,E326,E327,E328,E329,E330)))</f>
        <v/>
      </c>
      <c r="J316" t="str">
        <f t="shared" si="1117"/>
        <v/>
      </c>
      <c r="K316" t="str">
        <f t="shared" si="917"/>
        <v/>
      </c>
      <c r="L316" t="str">
        <f t="shared" si="917"/>
        <v/>
      </c>
      <c r="M316" t="str">
        <f t="shared" si="917"/>
        <v/>
      </c>
      <c r="N316" t="str">
        <f t="shared" si="918"/>
        <v/>
      </c>
      <c r="O316" t="str">
        <f t="shared" ref="O316:P316" si="1118">IF($G316="","",IF($B316="SHO",TRIM(CONCATENATE(E316,E317,E318,E319,E320,E321,E322,E323,E324,E325,E326,E327,E328,E329,E330)),""))</f>
        <v/>
      </c>
      <c r="P316" t="str">
        <f t="shared" si="1118"/>
        <v/>
      </c>
      <c r="Q316" t="str">
        <f t="shared" si="920"/>
        <v/>
      </c>
      <c r="R316" t="str">
        <f t="shared" si="920"/>
        <v/>
      </c>
      <c r="S316" t="str">
        <f t="shared" si="920"/>
        <v/>
      </c>
      <c r="T316" t="str">
        <f t="shared" ref="T316:V316" si="1119">IF($G316="","",IF($B316="PAS",TRIM(CONCATENATE(D316,D317,D318,D319,D320,D321,D322,D323,D324,D325,D326,D327,D328,D329,D330)),""))</f>
        <v/>
      </c>
      <c r="U316" t="str">
        <f t="shared" si="1119"/>
        <v/>
      </c>
      <c r="V316" t="str">
        <f t="shared" si="1119"/>
        <v/>
      </c>
    </row>
    <row r="317" spans="1:22" hidden="1" x14ac:dyDescent="0.25">
      <c r="A317">
        <f t="shared" si="912"/>
        <v>22</v>
      </c>
      <c r="B317" t="str">
        <f>VLOOKUP(A317,Sheet1!A:Z,2,FALSE)</f>
        <v>PAS</v>
      </c>
      <c r="C317" t="s">
        <v>489</v>
      </c>
      <c r="D317" t="str">
        <f t="shared" si="1116"/>
        <v>&lt;div class="grid-detail-list"&gt;&lt;div class="item-container styled-text-wrapper"&gt;</v>
      </c>
      <c r="E317" t="str">
        <f t="shared" si="1116"/>
        <v>&lt;div class="grid-detail-list"&gt;&lt;div class="item-container styled-text-wrapper"&gt;</v>
      </c>
      <c r="F317" t="str">
        <f t="shared" si="1116"/>
        <v>&lt;div class="grid-detail-list"&gt;&lt;div class="item-container styled-text-wrapper"&gt;</v>
      </c>
      <c r="G317">
        <f t="shared" si="914"/>
        <v>22</v>
      </c>
      <c r="H317" t="str">
        <f t="shared" si="915"/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class="sub-title"&gt;香港國際機場旅客服務&lt;/p&gt;&lt;div class="item-content"&gt;&lt;div class="item-label"&gt;旅客服務&lt;/div&gt;&lt;div class="content-row clearfix"&gt;&lt;span class="item-icon icon-s icon-inline ico-shop"&gt;&lt;/span&gt;&lt;p class="info"&gt;B2 , WEK B2-14 (近抵港大堂 A 出口)&lt;/p&gt;&lt;/div&gt;&lt;div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clearfix"&gt;&lt;p&gt;接受現金券: 不接受&lt;/p&gt;&lt;p&gt;提供機場資訊及服務&lt;/p&gt;&lt;/div&gt;&lt;/div&gt;&lt;/div&gt;&lt;/div&gt;&lt;/div&gt;</v>
      </c>
      <c r="I317" t="str">
        <f t="shared" ref="I317:J317" si="1120">IF($G317="","",TRIM(CONCATENATE(E317,E318,E319,E320,E321,E322,E323,E324,E325,E326,E327,E328,E329,E330,E331)))</f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class="sub-title"&gt;香港国际机场旅客服务&lt;/p&gt;&lt;div class="item-content"&gt;&lt;div class="item-label"&gt;旅客服务&lt;/div&gt;&lt;div class="content-row clearfix"&gt;&lt;span class="item-icon icon-s icon-inline ico-shop"&gt;&lt;/span&gt;&lt;p class="info"&gt;B2 , WEK B2-14 (近抵港大堂 A 出口)&lt;/p&gt;&lt;/div&gt;&lt;div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clearfix"&gt;&lt;p&gt;接受现金券: 不接受&lt;/p&gt;&lt;p&gt;提供机场资讯及服务&lt;/p&gt;&lt;/div&gt;&lt;/div&gt;&lt;/div&gt;&lt;/div&gt;&lt;/div&gt;</v>
      </c>
      <c r="J317" t="str">
        <f t="shared" si="1120"/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class="sub-title"&gt;Hong Kong International Airport Customer Services&lt;/p&gt;&lt;div class="item-content"&gt;&lt;div class="item-label"&gt;Passenger Services&lt;/div&gt;&lt;div class="content-row clearfix"&gt;&lt;span class="item-icon icon-s icon-inline ico-shop"&gt;&lt;/span&gt;&lt;p class="info"&gt;B2 , WEK B2-14 (Near Arrival Concourse, Exit A)&lt;/p&gt;&lt;/div&gt;&lt;div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clearfix"&gt;&lt;p&gt;Accept Cash Coupon: N&lt;/p&gt;&lt;p&gt;Provide airport related information &amp; services&lt;/p&gt;&lt;/div&gt;&lt;/div&gt;&lt;/div&gt;&lt;/div&gt;&lt;/div&gt;</v>
      </c>
      <c r="K317" t="str">
        <f t="shared" si="917"/>
        <v/>
      </c>
      <c r="L317" t="str">
        <f t="shared" si="917"/>
        <v/>
      </c>
      <c r="M317" t="str">
        <f t="shared" si="917"/>
        <v/>
      </c>
      <c r="N317" t="str">
        <f t="shared" si="918"/>
        <v/>
      </c>
      <c r="O317" t="str">
        <f t="shared" ref="O317:P317" si="1121">IF($G317="","",IF($B317="SHO",TRIM(CONCATENATE(E317,E318,E319,E320,E321,E322,E323,E324,E325,E326,E327,E328,E329,E330,E331)),""))</f>
        <v/>
      </c>
      <c r="P317" t="str">
        <f t="shared" si="1121"/>
        <v/>
      </c>
      <c r="Q317" t="str">
        <f t="shared" si="920"/>
        <v/>
      </c>
      <c r="R317" t="str">
        <f t="shared" si="920"/>
        <v/>
      </c>
      <c r="S317" t="str">
        <f t="shared" si="920"/>
        <v/>
      </c>
      <c r="T317" t="str">
        <f t="shared" ref="T317:V317" si="1122">IF($G317="","",IF($B317="PAS",TRIM(CONCATENATE(D317,D318,D319,D320,D321,D322,D323,D324,D325,D326,D327,D328,D329,D330,D331)),""))</f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class="sub-title"&gt;香港國際機場旅客服務&lt;/p&gt;&lt;div class="item-content"&gt;&lt;div class="item-label"&gt;旅客服務&lt;/div&gt;&lt;div class="content-row clearfix"&gt;&lt;span class="item-icon icon-s icon-inline ico-shop"&gt;&lt;/span&gt;&lt;p class="info"&gt;B2 , WEK B2-14 (近抵港大堂 A 出口)&lt;/p&gt;&lt;/div&gt;&lt;div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clearfix"&gt;&lt;p&gt;接受現金券: 不接受&lt;/p&gt;&lt;p&gt;提供機場資訊及服務&lt;/p&gt;&lt;/div&gt;&lt;/div&gt;&lt;/div&gt;&lt;/div&gt;&lt;/div&gt;</v>
      </c>
      <c r="U317" t="str">
        <f t="shared" si="1122"/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class="sub-title"&gt;香港国际机场旅客服务&lt;/p&gt;&lt;div class="item-content"&gt;&lt;div class="item-label"&gt;旅客服务&lt;/div&gt;&lt;div class="content-row clearfix"&gt;&lt;span class="item-icon icon-s icon-inline ico-shop"&gt;&lt;/span&gt;&lt;p class="info"&gt;B2 , WEK B2-14 (近抵港大堂 A 出口)&lt;/p&gt;&lt;/div&gt;&lt;div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clearfix"&gt;&lt;p&gt;接受现金券: 不接受&lt;/p&gt;&lt;p&gt;提供机场资讯及服务&lt;/p&gt;&lt;/div&gt;&lt;/div&gt;&lt;/div&gt;&lt;/div&gt;&lt;/div&gt;</v>
      </c>
      <c r="V317" t="str">
        <f t="shared" si="1122"/>
        <v>&lt;div class="grid-detail-list"&gt;&lt;div class="item-container styled-text-wrapper"&gt;&lt;div class="image-container"&gt;&lt;img class="item-image" src="/res/media/app/shop/hong-kong-international-airport.jpg" alt=""&gt;&lt;/div&gt;&lt;div class="item-content-container"&gt;&lt;p class="sub-title"&gt;Hong Kong International Airport Customer Services&lt;/p&gt;&lt;div class="item-content"&gt;&lt;div class="item-label"&gt;Passenger Services&lt;/div&gt;&lt;div class="content-row clearfix"&gt;&lt;span class="item-icon icon-s icon-inline ico-shop"&gt;&lt;/span&gt;&lt;p class="info"&gt;B2 , WEK B2-14 (Near Arrival Concourse, Exit A)&lt;/p&gt;&lt;/div&gt;&lt;div class="content-row clearfix"&gt;&lt;span class="item-icon icon-s icon-inline ico-opening-hour"&gt;&lt;/span&gt;&lt;p class="info"&gt;06:45-21:00&lt;/p&gt;&lt;/div&gt;&lt;div class="content-row clearfix"&gt;&lt;span class="item-icon icon-s icon-inline ico-tel-no"&gt;&lt;/span&gt;&lt;p class="info"&gt;2181-8888&lt;/p&gt;&lt;/div&gt;&lt;div class="content-row clearfix"&gt;&lt;p&gt;Accept Cash Coupon: N&lt;/p&gt;&lt;p&gt;Provide airport related information &amp; services&lt;/p&gt;&lt;/div&gt;&lt;/div&gt;&lt;/div&gt;&lt;/div&gt;&lt;/div&gt;</v>
      </c>
    </row>
    <row r="318" spans="1:22" hidden="1" x14ac:dyDescent="0.25">
      <c r="A318">
        <f t="shared" si="912"/>
        <v>22</v>
      </c>
      <c r="B318" t="str">
        <f>VLOOKUP(A318,Sheet1!A:Z,2,FALSE)</f>
        <v>PAS</v>
      </c>
      <c r="C318" t="s">
        <v>419</v>
      </c>
      <c r="D318" t="str">
        <f>CONCATENATE($C318,VLOOKUP($A318,Sheet1!$A:$AC,6,FALSE),""" alt=""""&gt;")</f>
        <v>&lt;div class="image-container"&gt;&lt;img class="item-image" src="/res/media/app/shop/hong-kong-international-airport.jpg" alt=""&gt;</v>
      </c>
      <c r="E318" t="str">
        <f>CONCATENATE($C318,VLOOKUP($A318,Sheet1!$A:$AC,6,FALSE),""" alt=""""&gt;")</f>
        <v>&lt;div class="image-container"&gt;&lt;img class="item-image" src="/res/media/app/shop/hong-kong-international-airport.jpg" alt=""&gt;</v>
      </c>
      <c r="F318" t="str">
        <f>CONCATENATE($C318,VLOOKUP($A318,Sheet1!$A:$AC,6,FALSE),""" alt=""""&gt;")</f>
        <v>&lt;div class="image-container"&gt;&lt;img class="item-image" src="/res/media/app/shop/hong-kong-international-airport.jpg" alt=""&gt;</v>
      </c>
      <c r="G318" t="str">
        <f t="shared" si="914"/>
        <v/>
      </c>
      <c r="H318" t="str">
        <f t="shared" si="915"/>
        <v/>
      </c>
      <c r="I318" t="str">
        <f t="shared" ref="I318:J318" si="1123">IF($G318="","",TRIM(CONCATENATE(E318,E319,E320,E321,E322,E323,E324,E325,E326,E327,E328,E329,E330,E331,E332)))</f>
        <v/>
      </c>
      <c r="J318" t="str">
        <f t="shared" si="1123"/>
        <v/>
      </c>
      <c r="K318" t="str">
        <f t="shared" si="917"/>
        <v/>
      </c>
      <c r="L318" t="str">
        <f t="shared" si="917"/>
        <v/>
      </c>
      <c r="M318" t="str">
        <f t="shared" si="917"/>
        <v/>
      </c>
      <c r="N318" t="str">
        <f t="shared" si="918"/>
        <v/>
      </c>
      <c r="O318" t="str">
        <f t="shared" ref="O318:P318" si="1124">IF($G318="","",IF($B318="SHO",TRIM(CONCATENATE(E318,E319,E320,E321,E322,E323,E324,E325,E326,E327,E328,E329,E330,E331,E332)),""))</f>
        <v/>
      </c>
      <c r="P318" t="str">
        <f t="shared" si="1124"/>
        <v/>
      </c>
      <c r="Q318" t="str">
        <f t="shared" si="920"/>
        <v/>
      </c>
      <c r="R318" t="str">
        <f t="shared" si="920"/>
        <v/>
      </c>
      <c r="S318" t="str">
        <f t="shared" si="920"/>
        <v/>
      </c>
      <c r="T318" t="str">
        <f t="shared" ref="T318:V318" si="1125">IF($G318="","",IF($B318="PAS",TRIM(CONCATENATE(D318,D319,D320,D321,D322,D323,D324,D325,D326,D327,D328,D329,D330,D331,D332)),""))</f>
        <v/>
      </c>
      <c r="U318" t="str">
        <f t="shared" si="1125"/>
        <v/>
      </c>
      <c r="V318" t="str">
        <f t="shared" si="1125"/>
        <v/>
      </c>
    </row>
    <row r="319" spans="1:22" hidden="1" x14ac:dyDescent="0.25">
      <c r="A319">
        <f t="shared" si="912"/>
        <v>22</v>
      </c>
      <c r="B319" t="str">
        <f>VLOOKUP(A319,Sheet1!A:Z,2,FALSE)</f>
        <v>PAS</v>
      </c>
      <c r="C319" t="s">
        <v>490</v>
      </c>
      <c r="D319" t="str">
        <f t="shared" ref="D319:F319" si="1126">$C319</f>
        <v>&lt;/div&gt;&lt;div class="item-content-container"&gt;</v>
      </c>
      <c r="E319" t="str">
        <f t="shared" si="1126"/>
        <v>&lt;/div&gt;&lt;div class="item-content-container"&gt;</v>
      </c>
      <c r="F319" t="str">
        <f t="shared" si="1126"/>
        <v>&lt;/div&gt;&lt;div class="item-content-container"&gt;</v>
      </c>
      <c r="G319" t="str">
        <f t="shared" si="914"/>
        <v/>
      </c>
      <c r="H319" t="str">
        <f t="shared" si="915"/>
        <v/>
      </c>
      <c r="I319" t="str">
        <f t="shared" ref="I319:J319" si="1127">IF($G319="","",TRIM(CONCATENATE(E319,E320,E321,E322,E323,E324,E325,E326,E327,E328,E329,E330,E331,E332,E333)))</f>
        <v/>
      </c>
      <c r="J319" t="str">
        <f t="shared" si="1127"/>
        <v/>
      </c>
      <c r="K319" t="str">
        <f t="shared" si="917"/>
        <v/>
      </c>
      <c r="L319" t="str">
        <f t="shared" si="917"/>
        <v/>
      </c>
      <c r="M319" t="str">
        <f t="shared" si="917"/>
        <v/>
      </c>
      <c r="N319" t="str">
        <f t="shared" si="918"/>
        <v/>
      </c>
      <c r="O319" t="str">
        <f t="shared" ref="O319:P319" si="1128">IF($G319="","",IF($B319="SHO",TRIM(CONCATENATE(E319,E320,E321,E322,E323,E324,E325,E326,E327,E328,E329,E330,E331,E332,E333)),""))</f>
        <v/>
      </c>
      <c r="P319" t="str">
        <f t="shared" si="1128"/>
        <v/>
      </c>
      <c r="Q319" t="str">
        <f t="shared" si="920"/>
        <v/>
      </c>
      <c r="R319" t="str">
        <f t="shared" si="920"/>
        <v/>
      </c>
      <c r="S319" t="str">
        <f t="shared" si="920"/>
        <v/>
      </c>
      <c r="T319" t="str">
        <f t="shared" ref="T319:V319" si="1129">IF($G319="","",IF($B319="PAS",TRIM(CONCATENATE(D319,D320,D321,D322,D323,D324,D325,D326,D327,D328,D329,D330,D331,D332,D333)),""))</f>
        <v/>
      </c>
      <c r="U319" t="str">
        <f t="shared" si="1129"/>
        <v/>
      </c>
      <c r="V319" t="str">
        <f t="shared" si="1129"/>
        <v/>
      </c>
    </row>
    <row r="320" spans="1:22" hidden="1" x14ac:dyDescent="0.25">
      <c r="A320">
        <f t="shared" si="912"/>
        <v>22</v>
      </c>
      <c r="B320" t="str">
        <f>VLOOKUP(A320,Sheet1!A:Z,2,FALSE)</f>
        <v>PAS</v>
      </c>
      <c r="C320" t="s">
        <v>413</v>
      </c>
      <c r="D320" t="str">
        <f>CONCATENATE($C320,VLOOKUP($A320,Sheet1!$A:$AC,15,FALSE))</f>
        <v>&lt;p class="sub-title"&gt;香港國際機場旅客服務</v>
      </c>
      <c r="E320" t="str">
        <f>CONCATENATE($C320,VLOOKUP($A320,Sheet1!$A:$AC,16,FALSE))</f>
        <v>&lt;p class="sub-title"&gt;香港国际机场旅客服务</v>
      </c>
      <c r="F320" t="str">
        <f>CONCATENATE($C320,VLOOKUP($A320,Sheet1!$A:$AC,14,FALSE))</f>
        <v>&lt;p class="sub-title"&gt;Hong Kong International Airport Customer Services</v>
      </c>
      <c r="G320" t="str">
        <f t="shared" si="914"/>
        <v/>
      </c>
      <c r="H320" t="str">
        <f t="shared" si="915"/>
        <v/>
      </c>
      <c r="I320" t="str">
        <f t="shared" ref="I320:J320" si="1130">IF($G320="","",TRIM(CONCATENATE(E320,E321,E322,E323,E324,E325,E326,E327,E328,E329,E330,E331,E332,E333,E334)))</f>
        <v/>
      </c>
      <c r="J320" t="str">
        <f t="shared" si="1130"/>
        <v/>
      </c>
      <c r="K320" t="str">
        <f t="shared" si="917"/>
        <v/>
      </c>
      <c r="L320" t="str">
        <f t="shared" si="917"/>
        <v/>
      </c>
      <c r="M320" t="str">
        <f t="shared" si="917"/>
        <v/>
      </c>
      <c r="N320" t="str">
        <f t="shared" si="918"/>
        <v/>
      </c>
      <c r="O320" t="str">
        <f t="shared" ref="O320:P320" si="1131">IF($G320="","",IF($B320="SHO",TRIM(CONCATENATE(E320,E321,E322,E323,E324,E325,E326,E327,E328,E329,E330,E331,E332,E333,E334)),""))</f>
        <v/>
      </c>
      <c r="P320" t="str">
        <f t="shared" si="1131"/>
        <v/>
      </c>
      <c r="Q320" t="str">
        <f t="shared" si="920"/>
        <v/>
      </c>
      <c r="R320" t="str">
        <f t="shared" si="920"/>
        <v/>
      </c>
      <c r="S320" t="str">
        <f t="shared" si="920"/>
        <v/>
      </c>
      <c r="T320" t="str">
        <f t="shared" ref="T320:V320" si="1132">IF($G320="","",IF($B320="PAS",TRIM(CONCATENATE(D320,D321,D322,D323,D324,D325,D326,D327,D328,D329,D330,D331,D332,D333,D334)),""))</f>
        <v/>
      </c>
      <c r="U320" t="str">
        <f t="shared" si="1132"/>
        <v/>
      </c>
      <c r="V320" t="str">
        <f t="shared" si="1132"/>
        <v/>
      </c>
    </row>
    <row r="321" spans="1:22" hidden="1" x14ac:dyDescent="0.25">
      <c r="A321">
        <f t="shared" si="912"/>
        <v>22</v>
      </c>
      <c r="B321" t="str">
        <f>VLOOKUP(A321,Sheet1!A:Z,2,FALSE)</f>
        <v>PAS</v>
      </c>
      <c r="C321" t="s">
        <v>491</v>
      </c>
      <c r="D321" t="str">
        <f t="shared" ref="D321:F321" si="1133">$C321</f>
        <v>&lt;/p&gt;&lt;div class="item-content"&gt;</v>
      </c>
      <c r="E321" t="str">
        <f t="shared" si="1133"/>
        <v>&lt;/p&gt;&lt;div class="item-content"&gt;</v>
      </c>
      <c r="F321" t="str">
        <f t="shared" si="1133"/>
        <v>&lt;/p&gt;&lt;div class="item-content"&gt;</v>
      </c>
      <c r="G321" t="str">
        <f t="shared" si="914"/>
        <v/>
      </c>
      <c r="H321" t="str">
        <f t="shared" si="915"/>
        <v/>
      </c>
      <c r="I321" t="str">
        <f t="shared" ref="I321:J321" si="1134">IF($G321="","",TRIM(CONCATENATE(E321,E322,E323,E324,E325,E326,E327,E328,E329,E330,E331,E332,E333,E334,E335)))</f>
        <v/>
      </c>
      <c r="J321" t="str">
        <f t="shared" si="1134"/>
        <v/>
      </c>
      <c r="K321" t="str">
        <f t="shared" si="917"/>
        <v/>
      </c>
      <c r="L321" t="str">
        <f t="shared" si="917"/>
        <v/>
      </c>
      <c r="M321" t="str">
        <f t="shared" si="917"/>
        <v/>
      </c>
      <c r="N321" t="str">
        <f t="shared" si="918"/>
        <v/>
      </c>
      <c r="O321" t="str">
        <f t="shared" ref="O321:P321" si="1135">IF($G321="","",IF($B321="SHO",TRIM(CONCATENATE(E321,E322,E323,E324,E325,E326,E327,E328,E329,E330,E331,E332,E333,E334,E335)),""))</f>
        <v/>
      </c>
      <c r="P321" t="str">
        <f t="shared" si="1135"/>
        <v/>
      </c>
      <c r="Q321" t="str">
        <f t="shared" si="920"/>
        <v/>
      </c>
      <c r="R321" t="str">
        <f t="shared" si="920"/>
        <v/>
      </c>
      <c r="S321" t="str">
        <f t="shared" si="920"/>
        <v/>
      </c>
      <c r="T321" t="str">
        <f t="shared" ref="T321:V321" si="1136">IF($G321="","",IF($B321="PAS",TRIM(CONCATENATE(D321,D322,D323,D324,D325,D326,D327,D328,D329,D330,D331,D332,D333,D334,D335)),""))</f>
        <v/>
      </c>
      <c r="U321" t="str">
        <f t="shared" si="1136"/>
        <v/>
      </c>
      <c r="V321" t="str">
        <f t="shared" si="1136"/>
        <v/>
      </c>
    </row>
    <row r="322" spans="1:22" hidden="1" x14ac:dyDescent="0.25">
      <c r="A322">
        <f t="shared" si="912"/>
        <v>22</v>
      </c>
      <c r="B322" t="str">
        <f>VLOOKUP(A322,Sheet1!A:Z,2,FALSE)</f>
        <v>PAS</v>
      </c>
      <c r="C322" t="s">
        <v>414</v>
      </c>
      <c r="D322" t="str">
        <f>CONCATENATE($C322,VLOOKUP($A322,Sheet1!$A:$AC,4,FALSE))</f>
        <v>&lt;div class="item-label"&gt;旅客服務</v>
      </c>
      <c r="E322" t="str">
        <f>CONCATENATE($C322,VLOOKUP($A322,Sheet1!$A:$AC,5,FALSE))</f>
        <v>&lt;div class="item-label"&gt;旅客服务</v>
      </c>
      <c r="F322" t="str">
        <f>CONCATENATE($C322,VLOOKUP($A322,Sheet1!$A:$AC,3,FALSE))</f>
        <v>&lt;div class="item-label"&gt;Passenger Services</v>
      </c>
      <c r="G322" t="str">
        <f t="shared" si="914"/>
        <v/>
      </c>
      <c r="H322" t="str">
        <f t="shared" si="915"/>
        <v/>
      </c>
      <c r="I322" t="str">
        <f t="shared" ref="I322:J322" si="1137">IF($G322="","",TRIM(CONCATENATE(E322,E323,E324,E325,E326,E327,E328,E329,E330,E331,E332,E333,E334,E335,E336)))</f>
        <v/>
      </c>
      <c r="J322" t="str">
        <f t="shared" si="1137"/>
        <v/>
      </c>
      <c r="K322" t="str">
        <f t="shared" si="917"/>
        <v/>
      </c>
      <c r="L322" t="str">
        <f t="shared" si="917"/>
        <v/>
      </c>
      <c r="M322" t="str">
        <f t="shared" si="917"/>
        <v/>
      </c>
      <c r="N322" t="str">
        <f t="shared" si="918"/>
        <v/>
      </c>
      <c r="O322" t="str">
        <f t="shared" ref="O322:P322" si="1138">IF($G322="","",IF($B322="SHO",TRIM(CONCATENATE(E322,E323,E324,E325,E326,E327,E328,E329,E330,E331,E332,E333,E334,E335,E336)),""))</f>
        <v/>
      </c>
      <c r="P322" t="str">
        <f t="shared" si="1138"/>
        <v/>
      </c>
      <c r="Q322" t="str">
        <f t="shared" si="920"/>
        <v/>
      </c>
      <c r="R322" t="str">
        <f t="shared" si="920"/>
        <v/>
      </c>
      <c r="S322" t="str">
        <f t="shared" si="920"/>
        <v/>
      </c>
      <c r="T322" t="str">
        <f t="shared" ref="T322:V322" si="1139">IF($G322="","",IF($B322="PAS",TRIM(CONCATENATE(D322,D323,D324,D325,D326,D327,D328,D329,D330,D331,D332,D333,D334,D335,D336)),""))</f>
        <v/>
      </c>
      <c r="U322" t="str">
        <f t="shared" si="1139"/>
        <v/>
      </c>
      <c r="V322" t="str">
        <f t="shared" si="1139"/>
        <v/>
      </c>
    </row>
    <row r="323" spans="1:22" hidden="1" x14ac:dyDescent="0.25">
      <c r="A323">
        <f t="shared" ref="A323:A386" si="1140">ROUNDUP((ROW(D323)-1)/15,0)</f>
        <v>22</v>
      </c>
      <c r="B323" t="str">
        <f>VLOOKUP(A323,Sheet1!A:Z,2,FALSE)</f>
        <v>PAS</v>
      </c>
      <c r="C323" t="s">
        <v>492</v>
      </c>
      <c r="D323" t="str">
        <f t="shared" ref="D323:F323" si="1141">$C323</f>
        <v>&lt;/div&gt;&lt;div class="content-row clearfix"&gt;&lt;span class="item-icon icon-s icon-inline ico-shop"&gt;&lt;/span&gt;</v>
      </c>
      <c r="E323" t="str">
        <f t="shared" si="1141"/>
        <v>&lt;/div&gt;&lt;div class="content-row clearfix"&gt;&lt;span class="item-icon icon-s icon-inline ico-shop"&gt;&lt;/span&gt;</v>
      </c>
      <c r="F323" t="str">
        <f t="shared" si="1141"/>
        <v>&lt;/div&gt;&lt;div class="content-row clearfix"&gt;&lt;span class="item-icon icon-s icon-inline ico-shop"&gt;&lt;/span&gt;</v>
      </c>
      <c r="G323" t="str">
        <f t="shared" ref="G323:G386" si="1142">IF(EXACT(A322,A323),"",A323)</f>
        <v/>
      </c>
      <c r="H323" t="str">
        <f t="shared" ref="H323:H386" si="1143">IF($G323="","",TRIM(CONCATENATE(D323,D324,D325,D326,D327,D328,D329,D330,D331,D332,D333,D334,D335,D336,D337)))</f>
        <v/>
      </c>
      <c r="I323" t="str">
        <f t="shared" ref="I323:J323" si="1144">IF($G323="","",TRIM(CONCATENATE(E323,E324,E325,E326,E327,E328,E329,E330,E331,E332,E333,E334,E335,E336,E337)))</f>
        <v/>
      </c>
      <c r="J323" t="str">
        <f t="shared" si="1144"/>
        <v/>
      </c>
      <c r="K323" t="str">
        <f t="shared" ref="K323:M386" si="1145">IF($G323="","",IF($B323="DUF",TRIM(CONCATENATE(D323,D324,D325,D326,D327,D328,D329,D330,D331,D332,D333,D334,D335,D336,D337)),""))</f>
        <v/>
      </c>
      <c r="L323" t="str">
        <f t="shared" si="1145"/>
        <v/>
      </c>
      <c r="M323" t="str">
        <f t="shared" si="1145"/>
        <v/>
      </c>
      <c r="N323" t="str">
        <f t="shared" ref="N323:N386" si="1146">IF($G323="","",IF($B323="SHO",TRIM(CONCATENATE(D323,D324,D325,D326,D327,D328,D329,D330,D331,D332,D333,D334,D335,D336,D337)),""))</f>
        <v/>
      </c>
      <c r="O323" t="str">
        <f t="shared" ref="O323:P323" si="1147">IF($G323="","",IF($B323="SHO",TRIM(CONCATENATE(E323,E324,E325,E326,E327,E328,E329,E330,E331,E332,E333,E334,E335,E336,E337)),""))</f>
        <v/>
      </c>
      <c r="P323" t="str">
        <f t="shared" si="1147"/>
        <v/>
      </c>
      <c r="Q323" t="str">
        <f t="shared" ref="Q323:S386" si="1148">IF($G323="","",IF($B323="FNB",TRIM(CONCATENATE(D323,D324,D325,D326,D327,D328,D329,D330,D331,D332,D333,D334,D335,D336,D337)),""))</f>
        <v/>
      </c>
      <c r="R323" t="str">
        <f t="shared" si="1148"/>
        <v/>
      </c>
      <c r="S323" t="str">
        <f t="shared" si="1148"/>
        <v/>
      </c>
      <c r="T323" t="str">
        <f t="shared" ref="T323:V323" si="1149">IF($G323="","",IF($B323="PAS",TRIM(CONCATENATE(D323,D324,D325,D326,D327,D328,D329,D330,D331,D332,D333,D334,D335,D336,D337)),""))</f>
        <v/>
      </c>
      <c r="U323" t="str">
        <f t="shared" si="1149"/>
        <v/>
      </c>
      <c r="V323" t="str">
        <f t="shared" si="1149"/>
        <v/>
      </c>
    </row>
    <row r="324" spans="1:22" hidden="1" x14ac:dyDescent="0.25">
      <c r="A324">
        <f t="shared" si="1140"/>
        <v>22</v>
      </c>
      <c r="B324" t="str">
        <f>VLOOKUP(A324,Sheet1!A:Z,2,FALSE)</f>
        <v>PAS</v>
      </c>
      <c r="C324" t="s">
        <v>415</v>
      </c>
      <c r="D324" t="str">
        <f>CONCATENATE($C324,VLOOKUP($A324,Sheet1!$A:$AC,11,FALSE))</f>
        <v>&lt;p class="info"&gt;B2 , WEK B2-14 (近抵港大堂 A 出口)</v>
      </c>
      <c r="E324" t="str">
        <f>CONCATENATE($C324,VLOOKUP($A324,Sheet1!$A:$AC,12,FALSE))</f>
        <v>&lt;p class="info"&gt;B2 , WEK B2-14 (近抵港大堂 A 出口)</v>
      </c>
      <c r="F324" t="str">
        <f>CONCATENATE($C324,VLOOKUP($A324,Sheet1!$A:$AC,10,FALSE))</f>
        <v>&lt;p class="info"&gt;B2 , WEK B2-14 (Near Arrival Concourse, Exit A)</v>
      </c>
      <c r="G324" t="str">
        <f t="shared" si="1142"/>
        <v/>
      </c>
      <c r="H324" t="str">
        <f t="shared" si="1143"/>
        <v/>
      </c>
      <c r="I324" t="str">
        <f t="shared" ref="I324:J324" si="1150">IF($G324="","",TRIM(CONCATENATE(E324,E325,E326,E327,E328,E329,E330,E331,E332,E333,E334,E335,E336,E337,E338)))</f>
        <v/>
      </c>
      <c r="J324" t="str">
        <f t="shared" si="1150"/>
        <v/>
      </c>
      <c r="K324" t="str">
        <f t="shared" si="1145"/>
        <v/>
      </c>
      <c r="L324" t="str">
        <f t="shared" si="1145"/>
        <v/>
      </c>
      <c r="M324" t="str">
        <f t="shared" si="1145"/>
        <v/>
      </c>
      <c r="N324" t="str">
        <f t="shared" si="1146"/>
        <v/>
      </c>
      <c r="O324" t="str">
        <f t="shared" ref="O324:P324" si="1151">IF($G324="","",IF($B324="SHO",TRIM(CONCATENATE(E324,E325,E326,E327,E328,E329,E330,E331,E332,E333,E334,E335,E336,E337,E338)),""))</f>
        <v/>
      </c>
      <c r="P324" t="str">
        <f t="shared" si="1151"/>
        <v/>
      </c>
      <c r="Q324" t="str">
        <f t="shared" si="1148"/>
        <v/>
      </c>
      <c r="R324" t="str">
        <f t="shared" si="1148"/>
        <v/>
      </c>
      <c r="S324" t="str">
        <f t="shared" si="1148"/>
        <v/>
      </c>
      <c r="T324" t="str">
        <f t="shared" ref="T324:V324" si="1152">IF($G324="","",IF($B324="PAS",TRIM(CONCATENATE(D324,D325,D326,D327,D328,D329,D330,D331,D332,D333,D334,D335,D336,D337,D338)),""))</f>
        <v/>
      </c>
      <c r="U324" t="str">
        <f t="shared" si="1152"/>
        <v/>
      </c>
      <c r="V324" t="str">
        <f t="shared" si="1152"/>
        <v/>
      </c>
    </row>
    <row r="325" spans="1:22" hidden="1" x14ac:dyDescent="0.25">
      <c r="A325">
        <f t="shared" si="1140"/>
        <v>22</v>
      </c>
      <c r="B325" t="str">
        <f>VLOOKUP(A325,Sheet1!A:Z,2,FALSE)</f>
        <v>PAS</v>
      </c>
      <c r="C325" t="s">
        <v>493</v>
      </c>
      <c r="D325" t="str">
        <f t="shared" ref="D325:F325" si="1153">$C325</f>
        <v>&lt;/p&gt;&lt;/div&gt;&lt;div class="content-row clearfix"&gt;&lt;span class="item-icon icon-s icon-inline ico-opening-hour"&gt;&lt;/span&gt;</v>
      </c>
      <c r="E325" t="str">
        <f t="shared" si="1153"/>
        <v>&lt;/p&gt;&lt;/div&gt;&lt;div class="content-row clearfix"&gt;&lt;span class="item-icon icon-s icon-inline ico-opening-hour"&gt;&lt;/span&gt;</v>
      </c>
      <c r="F325" t="str">
        <f t="shared" si="1153"/>
        <v>&lt;/p&gt;&lt;/div&gt;&lt;div class="content-row clearfix"&gt;&lt;span class="item-icon icon-s icon-inline ico-opening-hour"&gt;&lt;/span&gt;</v>
      </c>
      <c r="G325" t="str">
        <f t="shared" si="1142"/>
        <v/>
      </c>
      <c r="H325" t="str">
        <f t="shared" si="1143"/>
        <v/>
      </c>
      <c r="I325" t="str">
        <f t="shared" ref="I325:J325" si="1154">IF($G325="","",TRIM(CONCATENATE(E325,E326,E327,E328,E329,E330,E331,E332,E333,E334,E335,E336,E337,E338,E339)))</f>
        <v/>
      </c>
      <c r="J325" t="str">
        <f t="shared" si="1154"/>
        <v/>
      </c>
      <c r="K325" t="str">
        <f t="shared" si="1145"/>
        <v/>
      </c>
      <c r="L325" t="str">
        <f t="shared" si="1145"/>
        <v/>
      </c>
      <c r="M325" t="str">
        <f t="shared" si="1145"/>
        <v/>
      </c>
      <c r="N325" t="str">
        <f t="shared" si="1146"/>
        <v/>
      </c>
      <c r="O325" t="str">
        <f t="shared" ref="O325:P325" si="1155">IF($G325="","",IF($B325="SHO",TRIM(CONCATENATE(E325,E326,E327,E328,E329,E330,E331,E332,E333,E334,E335,E336,E337,E338,E339)),""))</f>
        <v/>
      </c>
      <c r="P325" t="str">
        <f t="shared" si="1155"/>
        <v/>
      </c>
      <c r="Q325" t="str">
        <f t="shared" si="1148"/>
        <v/>
      </c>
      <c r="R325" t="str">
        <f t="shared" si="1148"/>
        <v/>
      </c>
      <c r="S325" t="str">
        <f t="shared" si="1148"/>
        <v/>
      </c>
      <c r="T325" t="str">
        <f t="shared" ref="T325:V325" si="1156">IF($G325="","",IF($B325="PAS",TRIM(CONCATENATE(D325,D326,D327,D328,D329,D330,D331,D332,D333,D334,D335,D336,D337,D338,D339)),""))</f>
        <v/>
      </c>
      <c r="U325" t="str">
        <f t="shared" si="1156"/>
        <v/>
      </c>
      <c r="V325" t="str">
        <f t="shared" si="1156"/>
        <v/>
      </c>
    </row>
    <row r="326" spans="1:22" hidden="1" x14ac:dyDescent="0.25">
      <c r="A326">
        <f t="shared" si="1140"/>
        <v>22</v>
      </c>
      <c r="B326" t="str">
        <f>VLOOKUP(A326,Sheet1!A:Z,2,FALSE)</f>
        <v>PAS</v>
      </c>
      <c r="C326" t="s">
        <v>415</v>
      </c>
      <c r="D326" s="2" t="str">
        <f>CONCATENATE($C326,IFERROR(SUBSTITUTE(VLOOKUP($A326,Sheet1!$A:$AC,22,FALSE),CHAR(10),"&lt;br&gt;"),VLOOKUP($A326,Sheet1!$A:$AC,22,FALSE)))</f>
        <v>&lt;p class="info"&gt;06:45-21:00</v>
      </c>
      <c r="E326" s="2" t="str">
        <f>CONCATENATE($C326,IFERROR(SUBSTITUTE(VLOOKUP($A326,Sheet1!$A:$AC,23,FALSE),CHAR(10),"&lt;br&gt;"),VLOOKUP($A326,Sheet1!$A:$AC,23,FALSE)))</f>
        <v>&lt;p class="info"&gt;06:45-21:00</v>
      </c>
      <c r="F326" s="2" t="str">
        <f>CONCATENATE($C326,IFERROR(SUBSTITUTE(VLOOKUP($A326,Sheet1!$A:$AC,21,FALSE),CHAR(10),"&lt;br&gt;"),VLOOKUP($A326,Sheet1!$A:$AC,21,FALSE)))</f>
        <v>&lt;p class="info"&gt;06:45-21:00</v>
      </c>
      <c r="G326" t="str">
        <f t="shared" si="1142"/>
        <v/>
      </c>
      <c r="H326" t="str">
        <f t="shared" si="1143"/>
        <v/>
      </c>
      <c r="I326" t="str">
        <f t="shared" ref="I326:J326" si="1157">IF($G326="","",TRIM(CONCATENATE(E326,E327,E328,E329,E330,E331,E332,E333,E334,E335,E336,E337,E338,E339,E340)))</f>
        <v/>
      </c>
      <c r="J326" t="str">
        <f t="shared" si="1157"/>
        <v/>
      </c>
      <c r="K326" t="str">
        <f t="shared" si="1145"/>
        <v/>
      </c>
      <c r="L326" t="str">
        <f t="shared" si="1145"/>
        <v/>
      </c>
      <c r="M326" t="str">
        <f t="shared" si="1145"/>
        <v/>
      </c>
      <c r="N326" t="str">
        <f t="shared" si="1146"/>
        <v/>
      </c>
      <c r="O326" t="str">
        <f t="shared" ref="O326:P326" si="1158">IF($G326="","",IF($B326="SHO",TRIM(CONCATENATE(E326,E327,E328,E329,E330,E331,E332,E333,E334,E335,E336,E337,E338,E339,E340)),""))</f>
        <v/>
      </c>
      <c r="P326" t="str">
        <f t="shared" si="1158"/>
        <v/>
      </c>
      <c r="Q326" t="str">
        <f t="shared" si="1148"/>
        <v/>
      </c>
      <c r="R326" t="str">
        <f t="shared" si="1148"/>
        <v/>
      </c>
      <c r="S326" t="str">
        <f t="shared" si="1148"/>
        <v/>
      </c>
      <c r="T326" t="str">
        <f t="shared" ref="T326:V326" si="1159">IF($G326="","",IF($B326="PAS",TRIM(CONCATENATE(D326,D327,D328,D329,D330,D331,D332,D333,D334,D335,D336,D337,D338,D339,D340)),""))</f>
        <v/>
      </c>
      <c r="U326" t="str">
        <f t="shared" si="1159"/>
        <v/>
      </c>
      <c r="V326" t="str">
        <f t="shared" si="1159"/>
        <v/>
      </c>
    </row>
    <row r="327" spans="1:22" hidden="1" x14ac:dyDescent="0.25">
      <c r="A327">
        <f t="shared" si="1140"/>
        <v>22</v>
      </c>
      <c r="B327" t="str">
        <f>VLOOKUP(A327,Sheet1!A:Z,2,FALSE)</f>
        <v>PAS</v>
      </c>
      <c r="C327" t="s">
        <v>495</v>
      </c>
      <c r="D327" t="str">
        <f t="shared" ref="D327:F327" si="1160">$C327</f>
        <v>&lt;/p&gt;&lt;/div&gt;&lt;div class="content-row clearfix"&gt;&lt;span class="item-icon icon-s icon-inline ico-tel-no"&gt;&lt;/span&gt;</v>
      </c>
      <c r="E327" t="str">
        <f t="shared" si="1160"/>
        <v>&lt;/p&gt;&lt;/div&gt;&lt;div class="content-row clearfix"&gt;&lt;span class="item-icon icon-s icon-inline ico-tel-no"&gt;&lt;/span&gt;</v>
      </c>
      <c r="F327" t="str">
        <f t="shared" si="1160"/>
        <v>&lt;/p&gt;&lt;/div&gt;&lt;div class="content-row clearfix"&gt;&lt;span class="item-icon icon-s icon-inline ico-tel-no"&gt;&lt;/span&gt;</v>
      </c>
      <c r="G327" t="str">
        <f t="shared" si="1142"/>
        <v/>
      </c>
      <c r="H327" t="str">
        <f t="shared" si="1143"/>
        <v/>
      </c>
      <c r="I327" t="str">
        <f t="shared" ref="I327:J327" si="1161">IF($G327="","",TRIM(CONCATENATE(E327,E328,E329,E330,E331,E332,E333,E334,E335,E336,E337,E338,E339,E340,E341)))</f>
        <v/>
      </c>
      <c r="J327" t="str">
        <f t="shared" si="1161"/>
        <v/>
      </c>
      <c r="K327" t="str">
        <f t="shared" si="1145"/>
        <v/>
      </c>
      <c r="L327" t="str">
        <f t="shared" si="1145"/>
        <v/>
      </c>
      <c r="M327" t="str">
        <f t="shared" si="1145"/>
        <v/>
      </c>
      <c r="N327" t="str">
        <f t="shared" si="1146"/>
        <v/>
      </c>
      <c r="O327" t="str">
        <f t="shared" ref="O327:P327" si="1162">IF($G327="","",IF($B327="SHO",TRIM(CONCATENATE(E327,E328,E329,E330,E331,E332,E333,E334,E335,E336,E337,E338,E339,E340,E341)),""))</f>
        <v/>
      </c>
      <c r="P327" t="str">
        <f t="shared" si="1162"/>
        <v/>
      </c>
      <c r="Q327" t="str">
        <f t="shared" si="1148"/>
        <v/>
      </c>
      <c r="R327" t="str">
        <f t="shared" si="1148"/>
        <v/>
      </c>
      <c r="S327" t="str">
        <f t="shared" si="1148"/>
        <v/>
      </c>
      <c r="T327" t="str">
        <f t="shared" ref="T327:V327" si="1163">IF($G327="","",IF($B327="PAS",TRIM(CONCATENATE(D327,D328,D329,D330,D331,D332,D333,D334,D335,D336,D337,D338,D339,D340,D341)),""))</f>
        <v/>
      </c>
      <c r="U327" t="str">
        <f t="shared" si="1163"/>
        <v/>
      </c>
      <c r="V327" t="str">
        <f t="shared" si="1163"/>
        <v/>
      </c>
    </row>
    <row r="328" spans="1:22" hidden="1" x14ac:dyDescent="0.25">
      <c r="A328">
        <f t="shared" si="1140"/>
        <v>22</v>
      </c>
      <c r="B328" t="str">
        <f>VLOOKUP(A328,Sheet1!A:Z,2,FALSE)</f>
        <v>PAS</v>
      </c>
      <c r="C328" t="s">
        <v>415</v>
      </c>
      <c r="D328" t="str">
        <f>CONCATENATE($C328,VLOOKUP($A328,Sheet1!$A:$ACZ,17,FALSE))</f>
        <v>&lt;p class="info"&gt;2181-8888</v>
      </c>
      <c r="E328" t="str">
        <f>CONCATENATE($C328,VLOOKUP($A328,Sheet1!$A:$AC,17,FALSE))</f>
        <v>&lt;p class="info"&gt;2181-8888</v>
      </c>
      <c r="F328" t="str">
        <f>CONCATENATE($C328,VLOOKUP($A328,Sheet1!$A:$AC,17,FALSE))</f>
        <v>&lt;p class="info"&gt;2181-8888</v>
      </c>
      <c r="G328" t="str">
        <f t="shared" si="1142"/>
        <v/>
      </c>
      <c r="H328" t="str">
        <f t="shared" si="1143"/>
        <v/>
      </c>
      <c r="I328" t="str">
        <f t="shared" ref="I328:J328" si="1164">IF($G328="","",TRIM(CONCATENATE(E328,E329,E330,E331,E332,E333,E334,E335,E336,E337,E338,E339,E340,E341,E342)))</f>
        <v/>
      </c>
      <c r="J328" t="str">
        <f t="shared" si="1164"/>
        <v/>
      </c>
      <c r="K328" t="str">
        <f t="shared" si="1145"/>
        <v/>
      </c>
      <c r="L328" t="str">
        <f t="shared" si="1145"/>
        <v/>
      </c>
      <c r="M328" t="str">
        <f t="shared" si="1145"/>
        <v/>
      </c>
      <c r="N328" t="str">
        <f t="shared" si="1146"/>
        <v/>
      </c>
      <c r="O328" t="str">
        <f t="shared" ref="O328:P328" si="1165">IF($G328="","",IF($B328="SHO",TRIM(CONCATENATE(E328,E329,E330,E331,E332,E333,E334,E335,E336,E337,E338,E339,E340,E341,E342)),""))</f>
        <v/>
      </c>
      <c r="P328" t="str">
        <f t="shared" si="1165"/>
        <v/>
      </c>
      <c r="Q328" t="str">
        <f t="shared" si="1148"/>
        <v/>
      </c>
      <c r="R328" t="str">
        <f t="shared" si="1148"/>
        <v/>
      </c>
      <c r="S328" t="str">
        <f t="shared" si="1148"/>
        <v/>
      </c>
      <c r="T328" t="str">
        <f t="shared" ref="T328:V328" si="1166">IF($G328="","",IF($B328="PAS",TRIM(CONCATENATE(D328,D329,D330,D331,D332,D333,D334,D335,D336,D337,D338,D339,D340,D341,D342)),""))</f>
        <v/>
      </c>
      <c r="U328" t="str">
        <f t="shared" si="1166"/>
        <v/>
      </c>
      <c r="V328" t="str">
        <f t="shared" si="1166"/>
        <v/>
      </c>
    </row>
    <row r="329" spans="1:22" hidden="1" x14ac:dyDescent="0.25">
      <c r="A329">
        <f t="shared" si="1140"/>
        <v>22</v>
      </c>
      <c r="B329" t="str">
        <f>VLOOKUP(A329,Sheet1!A:Z,2,FALSE)</f>
        <v>PAS</v>
      </c>
      <c r="C329" t="s">
        <v>494</v>
      </c>
      <c r="D329" t="str">
        <f t="shared" ref="D329:F329" si="1167">$C329</f>
        <v>&lt;/p&gt;&lt;/div&gt;&lt;div class="content-row clearfix"&gt;</v>
      </c>
      <c r="E329" t="str">
        <f t="shared" si="1167"/>
        <v>&lt;/p&gt;&lt;/div&gt;&lt;div class="content-row clearfix"&gt;</v>
      </c>
      <c r="F329" t="str">
        <f t="shared" si="1167"/>
        <v>&lt;/p&gt;&lt;/div&gt;&lt;div class="content-row clearfix"&gt;</v>
      </c>
      <c r="G329" t="str">
        <f t="shared" si="1142"/>
        <v/>
      </c>
      <c r="H329" t="str">
        <f t="shared" si="1143"/>
        <v/>
      </c>
      <c r="I329" t="str">
        <f t="shared" ref="I329:J329" si="1168">IF($G329="","",TRIM(CONCATENATE(E329,E330,E331,E332,E333,E334,E335,E336,E337,E338,E339,E340,E341,E342,E343)))</f>
        <v/>
      </c>
      <c r="J329" t="str">
        <f t="shared" si="1168"/>
        <v/>
      </c>
      <c r="K329" t="str">
        <f t="shared" si="1145"/>
        <v/>
      </c>
      <c r="L329" t="str">
        <f t="shared" si="1145"/>
        <v/>
      </c>
      <c r="M329" t="str">
        <f t="shared" si="1145"/>
        <v/>
      </c>
      <c r="N329" t="str">
        <f t="shared" si="1146"/>
        <v/>
      </c>
      <c r="O329" t="str">
        <f t="shared" ref="O329:P329" si="1169">IF($G329="","",IF($B329="SHO",TRIM(CONCATENATE(E329,E330,E331,E332,E333,E334,E335,E336,E337,E338,E339,E340,E341,E342,E343)),""))</f>
        <v/>
      </c>
      <c r="P329" t="str">
        <f t="shared" si="1169"/>
        <v/>
      </c>
      <c r="Q329" t="str">
        <f t="shared" si="1148"/>
        <v/>
      </c>
      <c r="R329" t="str">
        <f t="shared" si="1148"/>
        <v/>
      </c>
      <c r="S329" t="str">
        <f t="shared" si="1148"/>
        <v/>
      </c>
      <c r="T329" t="str">
        <f t="shared" ref="T329:V329" si="1170">IF($G329="","",IF($B329="PAS",TRIM(CONCATENATE(D329,D330,D331,D332,D333,D334,D335,D336,D337,D338,D339,D340,D341,D342,D343)),""))</f>
        <v/>
      </c>
      <c r="U329" t="str">
        <f t="shared" si="1170"/>
        <v/>
      </c>
      <c r="V329" t="str">
        <f t="shared" si="1170"/>
        <v/>
      </c>
    </row>
    <row r="330" spans="1:22" hidden="1" x14ac:dyDescent="0.25">
      <c r="A330">
        <f t="shared" si="1140"/>
        <v>22</v>
      </c>
      <c r="B330" t="str">
        <f>VLOOKUP(A330,Sheet1!A:Z,2,FALSE)</f>
        <v>PAS</v>
      </c>
      <c r="C330" t="s">
        <v>416</v>
      </c>
      <c r="D330" t="str">
        <f>CONCATENATE($C330,Sheet1!$AB$2,": ",VLOOKUP($A330,Sheet1!$A:$AC,28,FALSE),IF(VLOOKUP($A330,Sheet1!$A:$AC,25,FALSE)="","","&lt;/p&gt;&lt;p&gt;"),VLOOKUP($A330,Sheet1!$A:$AC,25,FALSE))</f>
        <v>&lt;p&gt;接受現金券: 不接受&lt;/p&gt;&lt;p&gt;提供機場資訊及服務</v>
      </c>
      <c r="E330" t="str">
        <f>CONCATENATE($C330,Sheet1!$AC$2,": ",VLOOKUP($A330,Sheet1!$A:$AC,29,FALSE),IF(VLOOKUP($A330,Sheet1!$A:$AC,26,FALSE)="","","&lt;/p&gt;&lt;p&gt;"),VLOOKUP($A330,Sheet1!$A:$AC,26,FALSE))</f>
        <v>&lt;p&gt;接受现金券: 不接受&lt;/p&gt;&lt;p&gt;提供机场资讯及服务</v>
      </c>
      <c r="F330" t="str">
        <f>CONCATENATE($C330,Sheet1!$AA$2,": ",VLOOKUP($A330,Sheet1!$A:$AC,27,FALSE),IF(VLOOKUP($A330,Sheet1!$A:$AC,24,FALSE)="","","&lt;/p&gt;&lt;p&gt;"),VLOOKUP($A330,Sheet1!$A:$AC,24,FALSE))</f>
        <v>&lt;p&gt;Accept Cash Coupon: N&lt;/p&gt;&lt;p&gt;Provide airport related information &amp; services</v>
      </c>
      <c r="G330" t="str">
        <f t="shared" si="1142"/>
        <v/>
      </c>
      <c r="H330" t="str">
        <f t="shared" si="1143"/>
        <v/>
      </c>
      <c r="I330" t="str">
        <f t="shared" ref="I330:J330" si="1171">IF($G330="","",TRIM(CONCATENATE(E330,E331,E332,E333,E334,E335,E336,E337,E338,E339,E340,E341,E342,E343,E344)))</f>
        <v/>
      </c>
      <c r="J330" t="str">
        <f t="shared" si="1171"/>
        <v/>
      </c>
      <c r="K330" t="str">
        <f t="shared" si="1145"/>
        <v/>
      </c>
      <c r="L330" t="str">
        <f t="shared" si="1145"/>
        <v/>
      </c>
      <c r="M330" t="str">
        <f t="shared" si="1145"/>
        <v/>
      </c>
      <c r="N330" t="str">
        <f t="shared" si="1146"/>
        <v/>
      </c>
      <c r="O330" t="str">
        <f t="shared" ref="O330:P330" si="1172">IF($G330="","",IF($B330="SHO",TRIM(CONCATENATE(E330,E331,E332,E333,E334,E335,E336,E337,E338,E339,E340,E341,E342,E343,E344)),""))</f>
        <v/>
      </c>
      <c r="P330" t="str">
        <f t="shared" si="1172"/>
        <v/>
      </c>
      <c r="Q330" t="str">
        <f t="shared" si="1148"/>
        <v/>
      </c>
      <c r="R330" t="str">
        <f t="shared" si="1148"/>
        <v/>
      </c>
      <c r="S330" t="str">
        <f t="shared" si="1148"/>
        <v/>
      </c>
      <c r="T330" t="str">
        <f t="shared" ref="T330:V330" si="1173">IF($G330="","",IF($B330="PAS",TRIM(CONCATENATE(D330,D331,D332,D333,D334,D335,D336,D337,D338,D339,D340,D341,D342,D343,D344)),""))</f>
        <v/>
      </c>
      <c r="U330" t="str">
        <f t="shared" si="1173"/>
        <v/>
      </c>
      <c r="V330" t="str">
        <f t="shared" si="1173"/>
        <v/>
      </c>
    </row>
    <row r="331" spans="1:22" hidden="1" x14ac:dyDescent="0.25">
      <c r="A331">
        <f t="shared" si="1140"/>
        <v>22</v>
      </c>
      <c r="B331" t="str">
        <f>VLOOKUP(A331,Sheet1!A:Z,2,FALSE)</f>
        <v>PAS</v>
      </c>
      <c r="C331" t="s">
        <v>496</v>
      </c>
      <c r="D331" t="str">
        <f t="shared" ref="D331:F332" si="1174">$C331</f>
        <v>&lt;/p&gt;&lt;/div&gt;&lt;/div&gt;&lt;/div&gt;&lt;/div&gt;&lt;/div&gt;</v>
      </c>
      <c r="E331" t="str">
        <f t="shared" si="1174"/>
        <v>&lt;/p&gt;&lt;/div&gt;&lt;/div&gt;&lt;/div&gt;&lt;/div&gt;&lt;/div&gt;</v>
      </c>
      <c r="F331" t="str">
        <f t="shared" si="1174"/>
        <v>&lt;/p&gt;&lt;/div&gt;&lt;/div&gt;&lt;/div&gt;&lt;/div&gt;&lt;/div&gt;</v>
      </c>
      <c r="G331" t="str">
        <f t="shared" si="1142"/>
        <v/>
      </c>
      <c r="H331" t="str">
        <f t="shared" si="1143"/>
        <v/>
      </c>
      <c r="I331" t="str">
        <f t="shared" ref="I331:J331" si="1175">IF($G331="","",TRIM(CONCATENATE(E331,E332,E333,E334,E335,E336,E337,E338,E339,E340,E341,E342,E343,E344,E345)))</f>
        <v/>
      </c>
      <c r="J331" t="str">
        <f t="shared" si="1175"/>
        <v/>
      </c>
      <c r="K331" t="str">
        <f t="shared" si="1145"/>
        <v/>
      </c>
      <c r="L331" t="str">
        <f t="shared" si="1145"/>
        <v/>
      </c>
      <c r="M331" t="str">
        <f t="shared" si="1145"/>
        <v/>
      </c>
      <c r="N331" t="str">
        <f t="shared" si="1146"/>
        <v/>
      </c>
      <c r="O331" t="str">
        <f t="shared" ref="O331:P331" si="1176">IF($G331="","",IF($B331="SHO",TRIM(CONCATENATE(E331,E332,E333,E334,E335,E336,E337,E338,E339,E340,E341,E342,E343,E344,E345)),""))</f>
        <v/>
      </c>
      <c r="P331" t="str">
        <f t="shared" si="1176"/>
        <v/>
      </c>
      <c r="Q331" t="str">
        <f t="shared" si="1148"/>
        <v/>
      </c>
      <c r="R331" t="str">
        <f t="shared" si="1148"/>
        <v/>
      </c>
      <c r="S331" t="str">
        <f t="shared" si="1148"/>
        <v/>
      </c>
      <c r="T331" t="str">
        <f t="shared" ref="T331:V331" si="1177">IF($G331="","",IF($B331="PAS",TRIM(CONCATENATE(D331,D332,D333,D334,D335,D336,D337,D338,D339,D340,D341,D342,D343,D344,D345)),""))</f>
        <v/>
      </c>
      <c r="U331" t="str">
        <f t="shared" si="1177"/>
        <v/>
      </c>
      <c r="V331" t="str">
        <f t="shared" si="1177"/>
        <v/>
      </c>
    </row>
    <row r="332" spans="1:22" hidden="1" x14ac:dyDescent="0.25">
      <c r="A332">
        <f t="shared" si="1140"/>
        <v>23</v>
      </c>
      <c r="B332" t="str">
        <f>VLOOKUP(A332,Sheet1!A:Z,2,FALSE)</f>
        <v>PAS</v>
      </c>
      <c r="C332" t="s">
        <v>489</v>
      </c>
      <c r="D332" t="str">
        <f t="shared" si="1174"/>
        <v>&lt;div class="grid-detail-list"&gt;&lt;div class="item-container styled-text-wrapper"&gt;</v>
      </c>
      <c r="E332" t="str">
        <f t="shared" si="1174"/>
        <v>&lt;div class="grid-detail-list"&gt;&lt;div class="item-container styled-text-wrapper"&gt;</v>
      </c>
      <c r="F332" t="str">
        <f t="shared" si="1174"/>
        <v>&lt;div class="grid-detail-list"&gt;&lt;div class="item-container styled-text-wrapper"&gt;</v>
      </c>
      <c r="G332">
        <f t="shared" si="1142"/>
        <v>23</v>
      </c>
      <c r="H332" t="str">
        <f t="shared" si="1143"/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class="sub-title"&gt;香港旅遊發展局&lt;/p&gt;&lt;div class="item-content"&gt;&lt;div class="item-label"&gt;旅客服務&lt;/div&gt;&lt;div class="content-row clearfix"&gt;&lt;span class="item-icon icon-s icon-inline ico-shop"&gt;&lt;/span&gt;&lt;p class="info"&gt;B2 , WEK B2-12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clearfix"&gt;&lt;p&gt;接受現金券: 不接受&lt;/p&gt;&lt;p&gt;為旅客提供詳盡旅遊資料、旅遊路線以及最道地的遊玩推薦。&lt;/p&gt;&lt;/div&gt;&lt;/div&gt;&lt;/div&gt;&lt;/div&gt;&lt;/div&gt;</v>
      </c>
      <c r="I332" t="str">
        <f t="shared" ref="I332:J332" si="1178">IF($G332="","",TRIM(CONCATENATE(E332,E333,E334,E335,E336,E337,E338,E339,E340,E341,E342,E343,E344,E345,E346)))</f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class="sub-title"&gt;香港旅游发展局&lt;/p&gt;&lt;div class="item-content"&gt;&lt;div class="item-label"&gt;旅客服务&lt;/div&gt;&lt;div class="content-row clearfix"&gt;&lt;span class="item-icon icon-s icon-inline ico-shop"&gt;&lt;/span&gt;&lt;p class="info"&gt;B2 , WEK B2-12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clearfix"&gt;&lt;p&gt;接受现金券: 不接受&lt;/p&gt;&lt;p&gt;为旅客提供详尽旅遊资料、旅遊路线以及最道地的游玩好点子。&lt;/p&gt;&lt;/div&gt;&lt;/div&gt;&lt;/div&gt;&lt;/div&gt;&lt;/div&gt;</v>
      </c>
      <c r="J332" t="str">
        <f t="shared" si="1178"/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class="sub-title"&gt;Hong Kong Tourism Board&lt;/p&gt;&lt;div class="item-content"&gt;&lt;div class="item-label"&gt;Passenger Services&lt;/div&gt;&lt;div class="content-row clearfix"&gt;&lt;span class="item-icon icon-s icon-inline ico-shop"&gt;&lt;/span&gt;&lt;p class="info"&gt;B2 , WEK B2-12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clearfix"&gt;&lt;p&gt;Accept Cash Coupon: N&lt;/p&gt;&lt;p&gt;Provide information about all the sights, sounds and happenings in Hong Kong. &lt;/p&gt;&lt;/div&gt;&lt;/div&gt;&lt;/div&gt;&lt;/div&gt;&lt;/div&gt;</v>
      </c>
      <c r="K332" t="str">
        <f t="shared" si="1145"/>
        <v/>
      </c>
      <c r="L332" t="str">
        <f t="shared" si="1145"/>
        <v/>
      </c>
      <c r="M332" t="str">
        <f t="shared" si="1145"/>
        <v/>
      </c>
      <c r="N332" t="str">
        <f t="shared" si="1146"/>
        <v/>
      </c>
      <c r="O332" t="str">
        <f t="shared" ref="O332:P332" si="1179">IF($G332="","",IF($B332="SHO",TRIM(CONCATENATE(E332,E333,E334,E335,E336,E337,E338,E339,E340,E341,E342,E343,E344,E345,E346)),""))</f>
        <v/>
      </c>
      <c r="P332" t="str">
        <f t="shared" si="1179"/>
        <v/>
      </c>
      <c r="Q332" t="str">
        <f t="shared" si="1148"/>
        <v/>
      </c>
      <c r="R332" t="str">
        <f t="shared" si="1148"/>
        <v/>
      </c>
      <c r="S332" t="str">
        <f t="shared" si="1148"/>
        <v/>
      </c>
      <c r="T332" t="str">
        <f t="shared" ref="T332:V332" si="1180">IF($G332="","",IF($B332="PAS",TRIM(CONCATENATE(D332,D333,D334,D335,D336,D337,D338,D339,D340,D341,D342,D343,D344,D345,D346)),""))</f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class="sub-title"&gt;香港旅遊發展局&lt;/p&gt;&lt;div class="item-content"&gt;&lt;div class="item-label"&gt;旅客服務&lt;/div&gt;&lt;div class="content-row clearfix"&gt;&lt;span class="item-icon icon-s icon-inline ico-shop"&gt;&lt;/span&gt;&lt;p class="info"&gt;B2 , WEK B2-12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clearfix"&gt;&lt;p&gt;接受現金券: 不接受&lt;/p&gt;&lt;p&gt;為旅客提供詳盡旅遊資料、旅遊路線以及最道地的遊玩推薦。&lt;/p&gt;&lt;/div&gt;&lt;/div&gt;&lt;/div&gt;&lt;/div&gt;&lt;/div&gt;</v>
      </c>
      <c r="U332" t="str">
        <f t="shared" si="1180"/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class="sub-title"&gt;香港旅游发展局&lt;/p&gt;&lt;div class="item-content"&gt;&lt;div class="item-label"&gt;旅客服务&lt;/div&gt;&lt;div class="content-row clearfix"&gt;&lt;span class="item-icon icon-s icon-inline ico-shop"&gt;&lt;/span&gt;&lt;p class="info"&gt;B2 , WEK B2-12 (近抵港大堂 A 出口)&lt;/p&gt;&lt;/div&gt;&lt;div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clearfix"&gt;&lt;p&gt;接受现金券: 不接受&lt;/p&gt;&lt;p&gt;为旅客提供详尽旅遊资料、旅遊路线以及最道地的游玩好点子。&lt;/p&gt;&lt;/div&gt;&lt;/div&gt;&lt;/div&gt;&lt;/div&gt;&lt;/div&gt;</v>
      </c>
      <c r="V332" t="str">
        <f t="shared" si="1180"/>
        <v>&lt;div class="grid-detail-list"&gt;&lt;div class="item-container styled-text-wrapper"&gt;&lt;div class="image-container"&gt;&lt;img class="item-image" src="/res/media/app/shop/hktb.jpg" alt=""&gt;&lt;/div&gt;&lt;div class="item-content-container"&gt;&lt;p class="sub-title"&gt;Hong Kong Tourism Board&lt;/p&gt;&lt;div class="item-content"&gt;&lt;div class="item-label"&gt;Passenger Services&lt;/div&gt;&lt;div class="content-row clearfix"&gt;&lt;span class="item-icon icon-s icon-inline ico-shop"&gt;&lt;/span&gt;&lt;p class="info"&gt;B2 , WEK B2-12 (Near Arrival Concourse, Exit A)&lt;/p&gt;&lt;/div&gt;&lt;div class="content-row clearfix"&gt;&lt;span class="item-icon icon-s icon-inline ico-opening-hour"&gt;&lt;/span&gt;&lt;p class="info"&gt;06:00-24:00&lt;/p&gt;&lt;/div&gt;&lt;div class="content-row clearfix"&gt;&lt;span class="item-icon icon-s icon-inline ico-tel-no"&gt;&lt;/span&gt;&lt;p class="info"&gt;2508-1234&lt;/p&gt;&lt;/div&gt;&lt;div class="content-row clearfix"&gt;&lt;p&gt;Accept Cash Coupon: N&lt;/p&gt;&lt;p&gt;Provide information about all the sights, sounds and happenings in Hong Kong. &lt;/p&gt;&lt;/div&gt;&lt;/div&gt;&lt;/div&gt;&lt;/div&gt;&lt;/div&gt;</v>
      </c>
    </row>
    <row r="333" spans="1:22" hidden="1" x14ac:dyDescent="0.25">
      <c r="A333">
        <f t="shared" si="1140"/>
        <v>23</v>
      </c>
      <c r="B333" t="str">
        <f>VLOOKUP(A333,Sheet1!A:Z,2,FALSE)</f>
        <v>PAS</v>
      </c>
      <c r="C333" t="s">
        <v>419</v>
      </c>
      <c r="D333" t="str">
        <f>CONCATENATE($C333,VLOOKUP($A333,Sheet1!$A:$AC,6,FALSE),""" alt=""""&gt;")</f>
        <v>&lt;div class="image-container"&gt;&lt;img class="item-image" src="/res/media/app/shop/hktb.jpg" alt=""&gt;</v>
      </c>
      <c r="E333" t="str">
        <f>CONCATENATE($C333,VLOOKUP($A333,Sheet1!$A:$AC,6,FALSE),""" alt=""""&gt;")</f>
        <v>&lt;div class="image-container"&gt;&lt;img class="item-image" src="/res/media/app/shop/hktb.jpg" alt=""&gt;</v>
      </c>
      <c r="F333" t="str">
        <f>CONCATENATE($C333,VLOOKUP($A333,Sheet1!$A:$AC,6,FALSE),""" alt=""""&gt;")</f>
        <v>&lt;div class="image-container"&gt;&lt;img class="item-image" src="/res/media/app/shop/hktb.jpg" alt=""&gt;</v>
      </c>
      <c r="G333" t="str">
        <f t="shared" si="1142"/>
        <v/>
      </c>
      <c r="H333" t="str">
        <f t="shared" si="1143"/>
        <v/>
      </c>
      <c r="I333" t="str">
        <f t="shared" ref="I333:J333" si="1181">IF($G333="","",TRIM(CONCATENATE(E333,E334,E335,E336,E337,E338,E339,E340,E341,E342,E343,E344,E345,E346,E347)))</f>
        <v/>
      </c>
      <c r="J333" t="str">
        <f t="shared" si="1181"/>
        <v/>
      </c>
      <c r="K333" t="str">
        <f t="shared" si="1145"/>
        <v/>
      </c>
      <c r="L333" t="str">
        <f t="shared" si="1145"/>
        <v/>
      </c>
      <c r="M333" t="str">
        <f t="shared" si="1145"/>
        <v/>
      </c>
      <c r="N333" t="str">
        <f t="shared" si="1146"/>
        <v/>
      </c>
      <c r="O333" t="str">
        <f t="shared" ref="O333:P333" si="1182">IF($G333="","",IF($B333="SHO",TRIM(CONCATENATE(E333,E334,E335,E336,E337,E338,E339,E340,E341,E342,E343,E344,E345,E346,E347)),""))</f>
        <v/>
      </c>
      <c r="P333" t="str">
        <f t="shared" si="1182"/>
        <v/>
      </c>
      <c r="Q333" t="str">
        <f t="shared" si="1148"/>
        <v/>
      </c>
      <c r="R333" t="str">
        <f t="shared" si="1148"/>
        <v/>
      </c>
      <c r="S333" t="str">
        <f t="shared" si="1148"/>
        <v/>
      </c>
      <c r="T333" t="str">
        <f t="shared" ref="T333:V333" si="1183">IF($G333="","",IF($B333="PAS",TRIM(CONCATENATE(D333,D334,D335,D336,D337,D338,D339,D340,D341,D342,D343,D344,D345,D346,D347)),""))</f>
        <v/>
      </c>
      <c r="U333" t="str">
        <f t="shared" si="1183"/>
        <v/>
      </c>
      <c r="V333" t="str">
        <f t="shared" si="1183"/>
        <v/>
      </c>
    </row>
    <row r="334" spans="1:22" hidden="1" x14ac:dyDescent="0.25">
      <c r="A334">
        <f t="shared" si="1140"/>
        <v>23</v>
      </c>
      <c r="B334" t="str">
        <f>VLOOKUP(A334,Sheet1!A:Z,2,FALSE)</f>
        <v>PAS</v>
      </c>
      <c r="C334" t="s">
        <v>490</v>
      </c>
      <c r="D334" t="str">
        <f t="shared" ref="D334:F334" si="1184">$C334</f>
        <v>&lt;/div&gt;&lt;div class="item-content-container"&gt;</v>
      </c>
      <c r="E334" t="str">
        <f t="shared" si="1184"/>
        <v>&lt;/div&gt;&lt;div class="item-content-container"&gt;</v>
      </c>
      <c r="F334" t="str">
        <f t="shared" si="1184"/>
        <v>&lt;/div&gt;&lt;div class="item-content-container"&gt;</v>
      </c>
      <c r="G334" t="str">
        <f t="shared" si="1142"/>
        <v/>
      </c>
      <c r="H334" t="str">
        <f t="shared" si="1143"/>
        <v/>
      </c>
      <c r="I334" t="str">
        <f t="shared" ref="I334:J334" si="1185">IF($G334="","",TRIM(CONCATENATE(E334,E335,E336,E337,E338,E339,E340,E341,E342,E343,E344,E345,E346,E347,E348)))</f>
        <v/>
      </c>
      <c r="J334" t="str">
        <f t="shared" si="1185"/>
        <v/>
      </c>
      <c r="K334" t="str">
        <f t="shared" si="1145"/>
        <v/>
      </c>
      <c r="L334" t="str">
        <f t="shared" si="1145"/>
        <v/>
      </c>
      <c r="M334" t="str">
        <f t="shared" si="1145"/>
        <v/>
      </c>
      <c r="N334" t="str">
        <f t="shared" si="1146"/>
        <v/>
      </c>
      <c r="O334" t="str">
        <f t="shared" ref="O334:P334" si="1186">IF($G334="","",IF($B334="SHO",TRIM(CONCATENATE(E334,E335,E336,E337,E338,E339,E340,E341,E342,E343,E344,E345,E346,E347,E348)),""))</f>
        <v/>
      </c>
      <c r="P334" t="str">
        <f t="shared" si="1186"/>
        <v/>
      </c>
      <c r="Q334" t="str">
        <f t="shared" si="1148"/>
        <v/>
      </c>
      <c r="R334" t="str">
        <f t="shared" si="1148"/>
        <v/>
      </c>
      <c r="S334" t="str">
        <f t="shared" si="1148"/>
        <v/>
      </c>
      <c r="T334" t="str">
        <f t="shared" ref="T334:V334" si="1187">IF($G334="","",IF($B334="PAS",TRIM(CONCATENATE(D334,D335,D336,D337,D338,D339,D340,D341,D342,D343,D344,D345,D346,D347,D348)),""))</f>
        <v/>
      </c>
      <c r="U334" t="str">
        <f t="shared" si="1187"/>
        <v/>
      </c>
      <c r="V334" t="str">
        <f t="shared" si="1187"/>
        <v/>
      </c>
    </row>
    <row r="335" spans="1:22" hidden="1" x14ac:dyDescent="0.25">
      <c r="A335">
        <f t="shared" si="1140"/>
        <v>23</v>
      </c>
      <c r="B335" t="str">
        <f>VLOOKUP(A335,Sheet1!A:Z,2,FALSE)</f>
        <v>PAS</v>
      </c>
      <c r="C335" t="s">
        <v>413</v>
      </c>
      <c r="D335" t="str">
        <f>CONCATENATE($C335,VLOOKUP($A335,Sheet1!$A:$AC,15,FALSE))</f>
        <v>&lt;p class="sub-title"&gt;香港旅遊發展局</v>
      </c>
      <c r="E335" t="str">
        <f>CONCATENATE($C335,VLOOKUP($A335,Sheet1!$A:$AC,16,FALSE))</f>
        <v>&lt;p class="sub-title"&gt;香港旅游发展局</v>
      </c>
      <c r="F335" t="str">
        <f>CONCATENATE($C335,VLOOKUP($A335,Sheet1!$A:$AC,14,FALSE))</f>
        <v>&lt;p class="sub-title"&gt;Hong Kong Tourism Board</v>
      </c>
      <c r="G335" t="str">
        <f t="shared" si="1142"/>
        <v/>
      </c>
      <c r="H335" t="str">
        <f t="shared" si="1143"/>
        <v/>
      </c>
      <c r="I335" t="str">
        <f t="shared" ref="I335:J335" si="1188">IF($G335="","",TRIM(CONCATENATE(E335,E336,E337,E338,E339,E340,E341,E342,E343,E344,E345,E346,E347,E348,E349)))</f>
        <v/>
      </c>
      <c r="J335" t="str">
        <f t="shared" si="1188"/>
        <v/>
      </c>
      <c r="K335" t="str">
        <f t="shared" si="1145"/>
        <v/>
      </c>
      <c r="L335" t="str">
        <f t="shared" si="1145"/>
        <v/>
      </c>
      <c r="M335" t="str">
        <f t="shared" si="1145"/>
        <v/>
      </c>
      <c r="N335" t="str">
        <f t="shared" si="1146"/>
        <v/>
      </c>
      <c r="O335" t="str">
        <f t="shared" ref="O335:P335" si="1189">IF($G335="","",IF($B335="SHO",TRIM(CONCATENATE(E335,E336,E337,E338,E339,E340,E341,E342,E343,E344,E345,E346,E347,E348,E349)),""))</f>
        <v/>
      </c>
      <c r="P335" t="str">
        <f t="shared" si="1189"/>
        <v/>
      </c>
      <c r="Q335" t="str">
        <f t="shared" si="1148"/>
        <v/>
      </c>
      <c r="R335" t="str">
        <f t="shared" si="1148"/>
        <v/>
      </c>
      <c r="S335" t="str">
        <f t="shared" si="1148"/>
        <v/>
      </c>
      <c r="T335" t="str">
        <f t="shared" ref="T335:V335" si="1190">IF($G335="","",IF($B335="PAS",TRIM(CONCATENATE(D335,D336,D337,D338,D339,D340,D341,D342,D343,D344,D345,D346,D347,D348,D349)),""))</f>
        <v/>
      </c>
      <c r="U335" t="str">
        <f t="shared" si="1190"/>
        <v/>
      </c>
      <c r="V335" t="str">
        <f t="shared" si="1190"/>
        <v/>
      </c>
    </row>
    <row r="336" spans="1:22" hidden="1" x14ac:dyDescent="0.25">
      <c r="A336">
        <f t="shared" si="1140"/>
        <v>23</v>
      </c>
      <c r="B336" t="str">
        <f>VLOOKUP(A336,Sheet1!A:Z,2,FALSE)</f>
        <v>PAS</v>
      </c>
      <c r="C336" t="s">
        <v>491</v>
      </c>
      <c r="D336" t="str">
        <f t="shared" ref="D336:F336" si="1191">$C336</f>
        <v>&lt;/p&gt;&lt;div class="item-content"&gt;</v>
      </c>
      <c r="E336" t="str">
        <f t="shared" si="1191"/>
        <v>&lt;/p&gt;&lt;div class="item-content"&gt;</v>
      </c>
      <c r="F336" t="str">
        <f t="shared" si="1191"/>
        <v>&lt;/p&gt;&lt;div class="item-content"&gt;</v>
      </c>
      <c r="G336" t="str">
        <f t="shared" si="1142"/>
        <v/>
      </c>
      <c r="H336" t="str">
        <f t="shared" si="1143"/>
        <v/>
      </c>
      <c r="I336" t="str">
        <f t="shared" ref="I336:J336" si="1192">IF($G336="","",TRIM(CONCATENATE(E336,E337,E338,E339,E340,E341,E342,E343,E344,E345,E346,E347,E348,E349,E350)))</f>
        <v/>
      </c>
      <c r="J336" t="str">
        <f t="shared" si="1192"/>
        <v/>
      </c>
      <c r="K336" t="str">
        <f t="shared" si="1145"/>
        <v/>
      </c>
      <c r="L336" t="str">
        <f t="shared" si="1145"/>
        <v/>
      </c>
      <c r="M336" t="str">
        <f t="shared" si="1145"/>
        <v/>
      </c>
      <c r="N336" t="str">
        <f t="shared" si="1146"/>
        <v/>
      </c>
      <c r="O336" t="str">
        <f t="shared" ref="O336:P336" si="1193">IF($G336="","",IF($B336="SHO",TRIM(CONCATENATE(E336,E337,E338,E339,E340,E341,E342,E343,E344,E345,E346,E347,E348,E349,E350)),""))</f>
        <v/>
      </c>
      <c r="P336" t="str">
        <f t="shared" si="1193"/>
        <v/>
      </c>
      <c r="Q336" t="str">
        <f t="shared" si="1148"/>
        <v/>
      </c>
      <c r="R336" t="str">
        <f t="shared" si="1148"/>
        <v/>
      </c>
      <c r="S336" t="str">
        <f t="shared" si="1148"/>
        <v/>
      </c>
      <c r="T336" t="str">
        <f t="shared" ref="T336:V336" si="1194">IF($G336="","",IF($B336="PAS",TRIM(CONCATENATE(D336,D337,D338,D339,D340,D341,D342,D343,D344,D345,D346,D347,D348,D349,D350)),""))</f>
        <v/>
      </c>
      <c r="U336" t="str">
        <f t="shared" si="1194"/>
        <v/>
      </c>
      <c r="V336" t="str">
        <f t="shared" si="1194"/>
        <v/>
      </c>
    </row>
    <row r="337" spans="1:22" hidden="1" x14ac:dyDescent="0.25">
      <c r="A337">
        <f t="shared" si="1140"/>
        <v>23</v>
      </c>
      <c r="B337" t="str">
        <f>VLOOKUP(A337,Sheet1!A:Z,2,FALSE)</f>
        <v>PAS</v>
      </c>
      <c r="C337" t="s">
        <v>414</v>
      </c>
      <c r="D337" t="str">
        <f>CONCATENATE($C337,VLOOKUP($A337,Sheet1!$A:$AC,4,FALSE))</f>
        <v>&lt;div class="item-label"&gt;旅客服務</v>
      </c>
      <c r="E337" t="str">
        <f>CONCATENATE($C337,VLOOKUP($A337,Sheet1!$A:$AC,5,FALSE))</f>
        <v>&lt;div class="item-label"&gt;旅客服务</v>
      </c>
      <c r="F337" t="str">
        <f>CONCATENATE($C337,VLOOKUP($A337,Sheet1!$A:$AC,3,FALSE))</f>
        <v>&lt;div class="item-label"&gt;Passenger Services</v>
      </c>
      <c r="G337" t="str">
        <f t="shared" si="1142"/>
        <v/>
      </c>
      <c r="H337" t="str">
        <f t="shared" si="1143"/>
        <v/>
      </c>
      <c r="I337" t="str">
        <f t="shared" ref="I337:J337" si="1195">IF($G337="","",TRIM(CONCATENATE(E337,E338,E339,E340,E341,E342,E343,E344,E345,E346,E347,E348,E349,E350,E351)))</f>
        <v/>
      </c>
      <c r="J337" t="str">
        <f t="shared" si="1195"/>
        <v/>
      </c>
      <c r="K337" t="str">
        <f t="shared" si="1145"/>
        <v/>
      </c>
      <c r="L337" t="str">
        <f t="shared" si="1145"/>
        <v/>
      </c>
      <c r="M337" t="str">
        <f t="shared" si="1145"/>
        <v/>
      </c>
      <c r="N337" t="str">
        <f t="shared" si="1146"/>
        <v/>
      </c>
      <c r="O337" t="str">
        <f t="shared" ref="O337:P337" si="1196">IF($G337="","",IF($B337="SHO",TRIM(CONCATENATE(E337,E338,E339,E340,E341,E342,E343,E344,E345,E346,E347,E348,E349,E350,E351)),""))</f>
        <v/>
      </c>
      <c r="P337" t="str">
        <f t="shared" si="1196"/>
        <v/>
      </c>
      <c r="Q337" t="str">
        <f t="shared" si="1148"/>
        <v/>
      </c>
      <c r="R337" t="str">
        <f t="shared" si="1148"/>
        <v/>
      </c>
      <c r="S337" t="str">
        <f t="shared" si="1148"/>
        <v/>
      </c>
      <c r="T337" t="str">
        <f t="shared" ref="T337:V337" si="1197">IF($G337="","",IF($B337="PAS",TRIM(CONCATENATE(D337,D338,D339,D340,D341,D342,D343,D344,D345,D346,D347,D348,D349,D350,D351)),""))</f>
        <v/>
      </c>
      <c r="U337" t="str">
        <f t="shared" si="1197"/>
        <v/>
      </c>
      <c r="V337" t="str">
        <f t="shared" si="1197"/>
        <v/>
      </c>
    </row>
    <row r="338" spans="1:22" hidden="1" x14ac:dyDescent="0.25">
      <c r="A338">
        <f t="shared" si="1140"/>
        <v>23</v>
      </c>
      <c r="B338" t="str">
        <f>VLOOKUP(A338,Sheet1!A:Z,2,FALSE)</f>
        <v>PAS</v>
      </c>
      <c r="C338" t="s">
        <v>492</v>
      </c>
      <c r="D338" t="str">
        <f t="shared" ref="D338:F338" si="1198">$C338</f>
        <v>&lt;/div&gt;&lt;div class="content-row clearfix"&gt;&lt;span class="item-icon icon-s icon-inline ico-shop"&gt;&lt;/span&gt;</v>
      </c>
      <c r="E338" t="str">
        <f t="shared" si="1198"/>
        <v>&lt;/div&gt;&lt;div class="content-row clearfix"&gt;&lt;span class="item-icon icon-s icon-inline ico-shop"&gt;&lt;/span&gt;</v>
      </c>
      <c r="F338" t="str">
        <f t="shared" si="1198"/>
        <v>&lt;/div&gt;&lt;div class="content-row clearfix"&gt;&lt;span class="item-icon icon-s icon-inline ico-shop"&gt;&lt;/span&gt;</v>
      </c>
      <c r="G338" t="str">
        <f t="shared" si="1142"/>
        <v/>
      </c>
      <c r="H338" t="str">
        <f t="shared" si="1143"/>
        <v/>
      </c>
      <c r="I338" t="str">
        <f t="shared" ref="I338:J338" si="1199">IF($G338="","",TRIM(CONCATENATE(E338,E339,E340,E341,E342,E343,E344,E345,E346,E347,E348,E349,E350,E351,E352)))</f>
        <v/>
      </c>
      <c r="J338" t="str">
        <f t="shared" si="1199"/>
        <v/>
      </c>
      <c r="K338" t="str">
        <f t="shared" si="1145"/>
        <v/>
      </c>
      <c r="L338" t="str">
        <f t="shared" si="1145"/>
        <v/>
      </c>
      <c r="M338" t="str">
        <f t="shared" si="1145"/>
        <v/>
      </c>
      <c r="N338" t="str">
        <f t="shared" si="1146"/>
        <v/>
      </c>
      <c r="O338" t="str">
        <f t="shared" ref="O338:P338" si="1200">IF($G338="","",IF($B338="SHO",TRIM(CONCATENATE(E338,E339,E340,E341,E342,E343,E344,E345,E346,E347,E348,E349,E350,E351,E352)),""))</f>
        <v/>
      </c>
      <c r="P338" t="str">
        <f t="shared" si="1200"/>
        <v/>
      </c>
      <c r="Q338" t="str">
        <f t="shared" si="1148"/>
        <v/>
      </c>
      <c r="R338" t="str">
        <f t="shared" si="1148"/>
        <v/>
      </c>
      <c r="S338" t="str">
        <f t="shared" si="1148"/>
        <v/>
      </c>
      <c r="T338" t="str">
        <f t="shared" ref="T338:V338" si="1201">IF($G338="","",IF($B338="PAS",TRIM(CONCATENATE(D338,D339,D340,D341,D342,D343,D344,D345,D346,D347,D348,D349,D350,D351,D352)),""))</f>
        <v/>
      </c>
      <c r="U338" t="str">
        <f t="shared" si="1201"/>
        <v/>
      </c>
      <c r="V338" t="str">
        <f t="shared" si="1201"/>
        <v/>
      </c>
    </row>
    <row r="339" spans="1:22" hidden="1" x14ac:dyDescent="0.25">
      <c r="A339">
        <f t="shared" si="1140"/>
        <v>23</v>
      </c>
      <c r="B339" t="str">
        <f>VLOOKUP(A339,Sheet1!A:Z,2,FALSE)</f>
        <v>PAS</v>
      </c>
      <c r="C339" t="s">
        <v>415</v>
      </c>
      <c r="D339" t="str">
        <f>CONCATENATE($C339,VLOOKUP($A339,Sheet1!$A:$AC,11,FALSE))</f>
        <v>&lt;p class="info"&gt;B2 , WEK B2-12 (近抵港大堂 A 出口)</v>
      </c>
      <c r="E339" t="str">
        <f>CONCATENATE($C339,VLOOKUP($A339,Sheet1!$A:$AC,12,FALSE))</f>
        <v>&lt;p class="info"&gt;B2 , WEK B2-12 (近抵港大堂 A 出口)</v>
      </c>
      <c r="F339" t="str">
        <f>CONCATENATE($C339,VLOOKUP($A339,Sheet1!$A:$AC,10,FALSE))</f>
        <v>&lt;p class="info"&gt;B2 , WEK B2-12 (Near Arrival Concourse, Exit A)</v>
      </c>
      <c r="G339" t="str">
        <f t="shared" si="1142"/>
        <v/>
      </c>
      <c r="H339" t="str">
        <f t="shared" si="1143"/>
        <v/>
      </c>
      <c r="I339" t="str">
        <f t="shared" ref="I339:J339" si="1202">IF($G339="","",TRIM(CONCATENATE(E339,E340,E341,E342,E343,E344,E345,E346,E347,E348,E349,E350,E351,E352,E353)))</f>
        <v/>
      </c>
      <c r="J339" t="str">
        <f t="shared" si="1202"/>
        <v/>
      </c>
      <c r="K339" t="str">
        <f t="shared" si="1145"/>
        <v/>
      </c>
      <c r="L339" t="str">
        <f t="shared" si="1145"/>
        <v/>
      </c>
      <c r="M339" t="str">
        <f t="shared" si="1145"/>
        <v/>
      </c>
      <c r="N339" t="str">
        <f t="shared" si="1146"/>
        <v/>
      </c>
      <c r="O339" t="str">
        <f t="shared" ref="O339:P339" si="1203">IF($G339="","",IF($B339="SHO",TRIM(CONCATENATE(E339,E340,E341,E342,E343,E344,E345,E346,E347,E348,E349,E350,E351,E352,E353)),""))</f>
        <v/>
      </c>
      <c r="P339" t="str">
        <f t="shared" si="1203"/>
        <v/>
      </c>
      <c r="Q339" t="str">
        <f t="shared" si="1148"/>
        <v/>
      </c>
      <c r="R339" t="str">
        <f t="shared" si="1148"/>
        <v/>
      </c>
      <c r="S339" t="str">
        <f t="shared" si="1148"/>
        <v/>
      </c>
      <c r="T339" t="str">
        <f t="shared" ref="T339:V339" si="1204">IF($G339="","",IF($B339="PAS",TRIM(CONCATENATE(D339,D340,D341,D342,D343,D344,D345,D346,D347,D348,D349,D350,D351,D352,D353)),""))</f>
        <v/>
      </c>
      <c r="U339" t="str">
        <f t="shared" si="1204"/>
        <v/>
      </c>
      <c r="V339" t="str">
        <f t="shared" si="1204"/>
        <v/>
      </c>
    </row>
    <row r="340" spans="1:22" hidden="1" x14ac:dyDescent="0.25">
      <c r="A340">
        <f t="shared" si="1140"/>
        <v>23</v>
      </c>
      <c r="B340" t="str">
        <f>VLOOKUP(A340,Sheet1!A:Z,2,FALSE)</f>
        <v>PAS</v>
      </c>
      <c r="C340" t="s">
        <v>493</v>
      </c>
      <c r="D340" t="str">
        <f t="shared" ref="D340:F340" si="1205">$C340</f>
        <v>&lt;/p&gt;&lt;/div&gt;&lt;div class="content-row clearfix"&gt;&lt;span class="item-icon icon-s icon-inline ico-opening-hour"&gt;&lt;/span&gt;</v>
      </c>
      <c r="E340" t="str">
        <f t="shared" si="1205"/>
        <v>&lt;/p&gt;&lt;/div&gt;&lt;div class="content-row clearfix"&gt;&lt;span class="item-icon icon-s icon-inline ico-opening-hour"&gt;&lt;/span&gt;</v>
      </c>
      <c r="F340" t="str">
        <f t="shared" si="1205"/>
        <v>&lt;/p&gt;&lt;/div&gt;&lt;div class="content-row clearfix"&gt;&lt;span class="item-icon icon-s icon-inline ico-opening-hour"&gt;&lt;/span&gt;</v>
      </c>
      <c r="G340" t="str">
        <f t="shared" si="1142"/>
        <v/>
      </c>
      <c r="H340" t="str">
        <f t="shared" si="1143"/>
        <v/>
      </c>
      <c r="I340" t="str">
        <f t="shared" ref="I340:J340" si="1206">IF($G340="","",TRIM(CONCATENATE(E340,E341,E342,E343,E344,E345,E346,E347,E348,E349,E350,E351,E352,E353,E354)))</f>
        <v/>
      </c>
      <c r="J340" t="str">
        <f t="shared" si="1206"/>
        <v/>
      </c>
      <c r="K340" t="str">
        <f t="shared" si="1145"/>
        <v/>
      </c>
      <c r="L340" t="str">
        <f t="shared" si="1145"/>
        <v/>
      </c>
      <c r="M340" t="str">
        <f t="shared" si="1145"/>
        <v/>
      </c>
      <c r="N340" t="str">
        <f t="shared" si="1146"/>
        <v/>
      </c>
      <c r="O340" t="str">
        <f t="shared" ref="O340:P340" si="1207">IF($G340="","",IF($B340="SHO",TRIM(CONCATENATE(E340,E341,E342,E343,E344,E345,E346,E347,E348,E349,E350,E351,E352,E353,E354)),""))</f>
        <v/>
      </c>
      <c r="P340" t="str">
        <f t="shared" si="1207"/>
        <v/>
      </c>
      <c r="Q340" t="str">
        <f t="shared" si="1148"/>
        <v/>
      </c>
      <c r="R340" t="str">
        <f t="shared" si="1148"/>
        <v/>
      </c>
      <c r="S340" t="str">
        <f t="shared" si="1148"/>
        <v/>
      </c>
      <c r="T340" t="str">
        <f t="shared" ref="T340:V340" si="1208">IF($G340="","",IF($B340="PAS",TRIM(CONCATENATE(D340,D341,D342,D343,D344,D345,D346,D347,D348,D349,D350,D351,D352,D353,D354)),""))</f>
        <v/>
      </c>
      <c r="U340" t="str">
        <f t="shared" si="1208"/>
        <v/>
      </c>
      <c r="V340" t="str">
        <f t="shared" si="1208"/>
        <v/>
      </c>
    </row>
    <row r="341" spans="1:22" hidden="1" x14ac:dyDescent="0.25">
      <c r="A341">
        <f t="shared" si="1140"/>
        <v>23</v>
      </c>
      <c r="B341" t="str">
        <f>VLOOKUP(A341,Sheet1!A:Z,2,FALSE)</f>
        <v>PAS</v>
      </c>
      <c r="C341" t="s">
        <v>415</v>
      </c>
      <c r="D341" s="2" t="str">
        <f>CONCATENATE($C341,IFERROR(SUBSTITUTE(VLOOKUP($A341,Sheet1!$A:$AC,22,FALSE),CHAR(10),"&lt;br&gt;"),VLOOKUP($A341,Sheet1!$A:$AC,22,FALSE)))</f>
        <v>&lt;p class="info"&gt;06:00-24:00</v>
      </c>
      <c r="E341" s="2" t="str">
        <f>CONCATENATE($C341,IFERROR(SUBSTITUTE(VLOOKUP($A341,Sheet1!$A:$AC,23,FALSE),CHAR(10),"&lt;br&gt;"),VLOOKUP($A341,Sheet1!$A:$AC,23,FALSE)))</f>
        <v>&lt;p class="info"&gt;06:00-24:00</v>
      </c>
      <c r="F341" s="2" t="str">
        <f>CONCATENATE($C341,IFERROR(SUBSTITUTE(VLOOKUP($A341,Sheet1!$A:$AC,21,FALSE),CHAR(10),"&lt;br&gt;"),VLOOKUP($A341,Sheet1!$A:$AC,21,FALSE)))</f>
        <v>&lt;p class="info"&gt;06:00-24:00</v>
      </c>
      <c r="G341" t="str">
        <f t="shared" si="1142"/>
        <v/>
      </c>
      <c r="H341" t="str">
        <f t="shared" si="1143"/>
        <v/>
      </c>
      <c r="I341" t="str">
        <f t="shared" ref="I341:J341" si="1209">IF($G341="","",TRIM(CONCATENATE(E341,E342,E343,E344,E345,E346,E347,E348,E349,E350,E351,E352,E353,E354,E355)))</f>
        <v/>
      </c>
      <c r="J341" t="str">
        <f t="shared" si="1209"/>
        <v/>
      </c>
      <c r="K341" t="str">
        <f t="shared" si="1145"/>
        <v/>
      </c>
      <c r="L341" t="str">
        <f t="shared" si="1145"/>
        <v/>
      </c>
      <c r="M341" t="str">
        <f t="shared" si="1145"/>
        <v/>
      </c>
      <c r="N341" t="str">
        <f t="shared" si="1146"/>
        <v/>
      </c>
      <c r="O341" t="str">
        <f t="shared" ref="O341:P341" si="1210">IF($G341="","",IF($B341="SHO",TRIM(CONCATENATE(E341,E342,E343,E344,E345,E346,E347,E348,E349,E350,E351,E352,E353,E354,E355)),""))</f>
        <v/>
      </c>
      <c r="P341" t="str">
        <f t="shared" si="1210"/>
        <v/>
      </c>
      <c r="Q341" t="str">
        <f t="shared" si="1148"/>
        <v/>
      </c>
      <c r="R341" t="str">
        <f t="shared" si="1148"/>
        <v/>
      </c>
      <c r="S341" t="str">
        <f t="shared" si="1148"/>
        <v/>
      </c>
      <c r="T341" t="str">
        <f t="shared" ref="T341:V341" si="1211">IF($G341="","",IF($B341="PAS",TRIM(CONCATENATE(D341,D342,D343,D344,D345,D346,D347,D348,D349,D350,D351,D352,D353,D354,D355)),""))</f>
        <v/>
      </c>
      <c r="U341" t="str">
        <f t="shared" si="1211"/>
        <v/>
      </c>
      <c r="V341" t="str">
        <f t="shared" si="1211"/>
        <v/>
      </c>
    </row>
    <row r="342" spans="1:22" hidden="1" x14ac:dyDescent="0.25">
      <c r="A342">
        <f t="shared" si="1140"/>
        <v>23</v>
      </c>
      <c r="B342" t="str">
        <f>VLOOKUP(A342,Sheet1!A:Z,2,FALSE)</f>
        <v>PAS</v>
      </c>
      <c r="C342" t="s">
        <v>495</v>
      </c>
      <c r="D342" t="str">
        <f t="shared" ref="D342:F342" si="1212">$C342</f>
        <v>&lt;/p&gt;&lt;/div&gt;&lt;div class="content-row clearfix"&gt;&lt;span class="item-icon icon-s icon-inline ico-tel-no"&gt;&lt;/span&gt;</v>
      </c>
      <c r="E342" t="str">
        <f t="shared" si="1212"/>
        <v>&lt;/p&gt;&lt;/div&gt;&lt;div class="content-row clearfix"&gt;&lt;span class="item-icon icon-s icon-inline ico-tel-no"&gt;&lt;/span&gt;</v>
      </c>
      <c r="F342" t="str">
        <f t="shared" si="1212"/>
        <v>&lt;/p&gt;&lt;/div&gt;&lt;div class="content-row clearfix"&gt;&lt;span class="item-icon icon-s icon-inline ico-tel-no"&gt;&lt;/span&gt;</v>
      </c>
      <c r="G342" t="str">
        <f t="shared" si="1142"/>
        <v/>
      </c>
      <c r="H342" t="str">
        <f t="shared" si="1143"/>
        <v/>
      </c>
      <c r="I342" t="str">
        <f t="shared" ref="I342:J342" si="1213">IF($G342="","",TRIM(CONCATENATE(E342,E343,E344,E345,E346,E347,E348,E349,E350,E351,E352,E353,E354,E355,E356)))</f>
        <v/>
      </c>
      <c r="J342" t="str">
        <f t="shared" si="1213"/>
        <v/>
      </c>
      <c r="K342" t="str">
        <f t="shared" si="1145"/>
        <v/>
      </c>
      <c r="L342" t="str">
        <f t="shared" si="1145"/>
        <v/>
      </c>
      <c r="M342" t="str">
        <f t="shared" si="1145"/>
        <v/>
      </c>
      <c r="N342" t="str">
        <f t="shared" si="1146"/>
        <v/>
      </c>
      <c r="O342" t="str">
        <f t="shared" ref="O342:P342" si="1214">IF($G342="","",IF($B342="SHO",TRIM(CONCATENATE(E342,E343,E344,E345,E346,E347,E348,E349,E350,E351,E352,E353,E354,E355,E356)),""))</f>
        <v/>
      </c>
      <c r="P342" t="str">
        <f t="shared" si="1214"/>
        <v/>
      </c>
      <c r="Q342" t="str">
        <f t="shared" si="1148"/>
        <v/>
      </c>
      <c r="R342" t="str">
        <f t="shared" si="1148"/>
        <v/>
      </c>
      <c r="S342" t="str">
        <f t="shared" si="1148"/>
        <v/>
      </c>
      <c r="T342" t="str">
        <f t="shared" ref="T342:V342" si="1215">IF($G342="","",IF($B342="PAS",TRIM(CONCATENATE(D342,D343,D344,D345,D346,D347,D348,D349,D350,D351,D352,D353,D354,D355,D356)),""))</f>
        <v/>
      </c>
      <c r="U342" t="str">
        <f t="shared" si="1215"/>
        <v/>
      </c>
      <c r="V342" t="str">
        <f t="shared" si="1215"/>
        <v/>
      </c>
    </row>
    <row r="343" spans="1:22" hidden="1" x14ac:dyDescent="0.25">
      <c r="A343">
        <f t="shared" si="1140"/>
        <v>23</v>
      </c>
      <c r="B343" t="str">
        <f>VLOOKUP(A343,Sheet1!A:Z,2,FALSE)</f>
        <v>PAS</v>
      </c>
      <c r="C343" t="s">
        <v>415</v>
      </c>
      <c r="D343" t="str">
        <f>CONCATENATE($C343,VLOOKUP($A343,Sheet1!$A:$ACZ,17,FALSE))</f>
        <v>&lt;p class="info"&gt;2508-1234</v>
      </c>
      <c r="E343" t="str">
        <f>CONCATENATE($C343,VLOOKUP($A343,Sheet1!$A:$AC,17,FALSE))</f>
        <v>&lt;p class="info"&gt;2508-1234</v>
      </c>
      <c r="F343" t="str">
        <f>CONCATENATE($C343,VLOOKUP($A343,Sheet1!$A:$AC,17,FALSE))</f>
        <v>&lt;p class="info"&gt;2508-1234</v>
      </c>
      <c r="G343" t="str">
        <f t="shared" si="1142"/>
        <v/>
      </c>
      <c r="H343" t="str">
        <f t="shared" si="1143"/>
        <v/>
      </c>
      <c r="I343" t="str">
        <f t="shared" ref="I343:J343" si="1216">IF($G343="","",TRIM(CONCATENATE(E343,E344,E345,E346,E347,E348,E349,E350,E351,E352,E353,E354,E355,E356,E357)))</f>
        <v/>
      </c>
      <c r="J343" t="str">
        <f t="shared" si="1216"/>
        <v/>
      </c>
      <c r="K343" t="str">
        <f t="shared" si="1145"/>
        <v/>
      </c>
      <c r="L343" t="str">
        <f t="shared" si="1145"/>
        <v/>
      </c>
      <c r="M343" t="str">
        <f t="shared" si="1145"/>
        <v/>
      </c>
      <c r="N343" t="str">
        <f t="shared" si="1146"/>
        <v/>
      </c>
      <c r="O343" t="str">
        <f t="shared" ref="O343:P343" si="1217">IF($G343="","",IF($B343="SHO",TRIM(CONCATENATE(E343,E344,E345,E346,E347,E348,E349,E350,E351,E352,E353,E354,E355,E356,E357)),""))</f>
        <v/>
      </c>
      <c r="P343" t="str">
        <f t="shared" si="1217"/>
        <v/>
      </c>
      <c r="Q343" t="str">
        <f t="shared" si="1148"/>
        <v/>
      </c>
      <c r="R343" t="str">
        <f t="shared" si="1148"/>
        <v/>
      </c>
      <c r="S343" t="str">
        <f t="shared" si="1148"/>
        <v/>
      </c>
      <c r="T343" t="str">
        <f t="shared" ref="T343:V343" si="1218">IF($G343="","",IF($B343="PAS",TRIM(CONCATENATE(D343,D344,D345,D346,D347,D348,D349,D350,D351,D352,D353,D354,D355,D356,D357)),""))</f>
        <v/>
      </c>
      <c r="U343" t="str">
        <f t="shared" si="1218"/>
        <v/>
      </c>
      <c r="V343" t="str">
        <f t="shared" si="1218"/>
        <v/>
      </c>
    </row>
    <row r="344" spans="1:22" hidden="1" x14ac:dyDescent="0.25">
      <c r="A344">
        <f t="shared" si="1140"/>
        <v>23</v>
      </c>
      <c r="B344" t="str">
        <f>VLOOKUP(A344,Sheet1!A:Z,2,FALSE)</f>
        <v>PAS</v>
      </c>
      <c r="C344" t="s">
        <v>494</v>
      </c>
      <c r="D344" t="str">
        <f t="shared" ref="D344:F344" si="1219">$C344</f>
        <v>&lt;/p&gt;&lt;/div&gt;&lt;div class="content-row clearfix"&gt;</v>
      </c>
      <c r="E344" t="str">
        <f t="shared" si="1219"/>
        <v>&lt;/p&gt;&lt;/div&gt;&lt;div class="content-row clearfix"&gt;</v>
      </c>
      <c r="F344" t="str">
        <f t="shared" si="1219"/>
        <v>&lt;/p&gt;&lt;/div&gt;&lt;div class="content-row clearfix"&gt;</v>
      </c>
      <c r="G344" t="str">
        <f t="shared" si="1142"/>
        <v/>
      </c>
      <c r="H344" t="str">
        <f t="shared" si="1143"/>
        <v/>
      </c>
      <c r="I344" t="str">
        <f t="shared" ref="I344:J344" si="1220">IF($G344="","",TRIM(CONCATENATE(E344,E345,E346,E347,E348,E349,E350,E351,E352,E353,E354,E355,E356,E357,E358)))</f>
        <v/>
      </c>
      <c r="J344" t="str">
        <f t="shared" si="1220"/>
        <v/>
      </c>
      <c r="K344" t="str">
        <f t="shared" si="1145"/>
        <v/>
      </c>
      <c r="L344" t="str">
        <f t="shared" si="1145"/>
        <v/>
      </c>
      <c r="M344" t="str">
        <f t="shared" si="1145"/>
        <v/>
      </c>
      <c r="N344" t="str">
        <f t="shared" si="1146"/>
        <v/>
      </c>
      <c r="O344" t="str">
        <f t="shared" ref="O344:P344" si="1221">IF($G344="","",IF($B344="SHO",TRIM(CONCATENATE(E344,E345,E346,E347,E348,E349,E350,E351,E352,E353,E354,E355,E356,E357,E358)),""))</f>
        <v/>
      </c>
      <c r="P344" t="str">
        <f t="shared" si="1221"/>
        <v/>
      </c>
      <c r="Q344" t="str">
        <f t="shared" si="1148"/>
        <v/>
      </c>
      <c r="R344" t="str">
        <f t="shared" si="1148"/>
        <v/>
      </c>
      <c r="S344" t="str">
        <f t="shared" si="1148"/>
        <v/>
      </c>
      <c r="T344" t="str">
        <f t="shared" ref="T344:V344" si="1222">IF($G344="","",IF($B344="PAS",TRIM(CONCATENATE(D344,D345,D346,D347,D348,D349,D350,D351,D352,D353,D354,D355,D356,D357,D358)),""))</f>
        <v/>
      </c>
      <c r="U344" t="str">
        <f t="shared" si="1222"/>
        <v/>
      </c>
      <c r="V344" t="str">
        <f t="shared" si="1222"/>
        <v/>
      </c>
    </row>
    <row r="345" spans="1:22" hidden="1" x14ac:dyDescent="0.25">
      <c r="A345">
        <f t="shared" si="1140"/>
        <v>23</v>
      </c>
      <c r="B345" t="str">
        <f>VLOOKUP(A345,Sheet1!A:Z,2,FALSE)</f>
        <v>PAS</v>
      </c>
      <c r="C345" t="s">
        <v>416</v>
      </c>
      <c r="D345" t="str">
        <f>CONCATENATE($C345,Sheet1!$AB$2,": ",VLOOKUP($A345,Sheet1!$A:$AC,28,FALSE),IF(VLOOKUP($A345,Sheet1!$A:$AC,25,FALSE)="","","&lt;/p&gt;&lt;p&gt;"),VLOOKUP($A345,Sheet1!$A:$AC,25,FALSE))</f>
        <v>&lt;p&gt;接受現金券: 不接受&lt;/p&gt;&lt;p&gt;為旅客提供詳盡旅遊資料、旅遊路線以及最道地的遊玩推薦。</v>
      </c>
      <c r="E345" t="str">
        <f>CONCATENATE($C345,Sheet1!$AC$2,": ",VLOOKUP($A345,Sheet1!$A:$AC,29,FALSE),IF(VLOOKUP($A345,Sheet1!$A:$AC,26,FALSE)="","","&lt;/p&gt;&lt;p&gt;"),VLOOKUP($A345,Sheet1!$A:$AC,26,FALSE))</f>
        <v>&lt;p&gt;接受现金券: 不接受&lt;/p&gt;&lt;p&gt;为旅客提供详尽旅遊资料、旅遊路线以及最道地的游玩好点子。</v>
      </c>
      <c r="F345" t="str">
        <f>CONCATENATE($C345,Sheet1!$AA$2,": ",VLOOKUP($A345,Sheet1!$A:$AC,27,FALSE),IF(VLOOKUP($A345,Sheet1!$A:$AC,24,FALSE)="","","&lt;/p&gt;&lt;p&gt;"),VLOOKUP($A345,Sheet1!$A:$AC,24,FALSE))</f>
        <v xml:space="preserve">&lt;p&gt;Accept Cash Coupon: N&lt;/p&gt;&lt;p&gt;Provide information about all the sights, sounds and happenings in Hong Kong. </v>
      </c>
      <c r="G345" t="str">
        <f t="shared" si="1142"/>
        <v/>
      </c>
      <c r="H345" t="str">
        <f t="shared" si="1143"/>
        <v/>
      </c>
      <c r="I345" t="str">
        <f t="shared" ref="I345:J345" si="1223">IF($G345="","",TRIM(CONCATENATE(E345,E346,E347,E348,E349,E350,E351,E352,E353,E354,E355,E356,E357,E358,E359)))</f>
        <v/>
      </c>
      <c r="J345" t="str">
        <f t="shared" si="1223"/>
        <v/>
      </c>
      <c r="K345" t="str">
        <f t="shared" si="1145"/>
        <v/>
      </c>
      <c r="L345" t="str">
        <f t="shared" si="1145"/>
        <v/>
      </c>
      <c r="M345" t="str">
        <f t="shared" si="1145"/>
        <v/>
      </c>
      <c r="N345" t="str">
        <f t="shared" si="1146"/>
        <v/>
      </c>
      <c r="O345" t="str">
        <f t="shared" ref="O345:P345" si="1224">IF($G345="","",IF($B345="SHO",TRIM(CONCATENATE(E345,E346,E347,E348,E349,E350,E351,E352,E353,E354,E355,E356,E357,E358,E359)),""))</f>
        <v/>
      </c>
      <c r="P345" t="str">
        <f t="shared" si="1224"/>
        <v/>
      </c>
      <c r="Q345" t="str">
        <f t="shared" si="1148"/>
        <v/>
      </c>
      <c r="R345" t="str">
        <f t="shared" si="1148"/>
        <v/>
      </c>
      <c r="S345" t="str">
        <f t="shared" si="1148"/>
        <v/>
      </c>
      <c r="T345" t="str">
        <f t="shared" ref="T345:V345" si="1225">IF($G345="","",IF($B345="PAS",TRIM(CONCATENATE(D345,D346,D347,D348,D349,D350,D351,D352,D353,D354,D355,D356,D357,D358,D359)),""))</f>
        <v/>
      </c>
      <c r="U345" t="str">
        <f t="shared" si="1225"/>
        <v/>
      </c>
      <c r="V345" t="str">
        <f t="shared" si="1225"/>
        <v/>
      </c>
    </row>
    <row r="346" spans="1:22" hidden="1" x14ac:dyDescent="0.25">
      <c r="A346">
        <f t="shared" si="1140"/>
        <v>23</v>
      </c>
      <c r="B346" t="str">
        <f>VLOOKUP(A346,Sheet1!A:Z,2,FALSE)</f>
        <v>PAS</v>
      </c>
      <c r="C346" t="s">
        <v>496</v>
      </c>
      <c r="D346" t="str">
        <f t="shared" ref="D346:F347" si="1226">$C346</f>
        <v>&lt;/p&gt;&lt;/div&gt;&lt;/div&gt;&lt;/div&gt;&lt;/div&gt;&lt;/div&gt;</v>
      </c>
      <c r="E346" t="str">
        <f t="shared" si="1226"/>
        <v>&lt;/p&gt;&lt;/div&gt;&lt;/div&gt;&lt;/div&gt;&lt;/div&gt;&lt;/div&gt;</v>
      </c>
      <c r="F346" t="str">
        <f t="shared" si="1226"/>
        <v>&lt;/p&gt;&lt;/div&gt;&lt;/div&gt;&lt;/div&gt;&lt;/div&gt;&lt;/div&gt;</v>
      </c>
      <c r="G346" t="str">
        <f t="shared" si="1142"/>
        <v/>
      </c>
      <c r="H346" t="str">
        <f t="shared" si="1143"/>
        <v/>
      </c>
      <c r="I346" t="str">
        <f t="shared" ref="I346:J346" si="1227">IF($G346="","",TRIM(CONCATENATE(E346,E347,E348,E349,E350,E351,E352,E353,E354,E355,E356,E357,E358,E359,E360)))</f>
        <v/>
      </c>
      <c r="J346" t="str">
        <f t="shared" si="1227"/>
        <v/>
      </c>
      <c r="K346" t="str">
        <f t="shared" si="1145"/>
        <v/>
      </c>
      <c r="L346" t="str">
        <f t="shared" si="1145"/>
        <v/>
      </c>
      <c r="M346" t="str">
        <f t="shared" si="1145"/>
        <v/>
      </c>
      <c r="N346" t="str">
        <f t="shared" si="1146"/>
        <v/>
      </c>
      <c r="O346" t="str">
        <f t="shared" ref="O346:P346" si="1228">IF($G346="","",IF($B346="SHO",TRIM(CONCATENATE(E346,E347,E348,E349,E350,E351,E352,E353,E354,E355,E356,E357,E358,E359,E360)),""))</f>
        <v/>
      </c>
      <c r="P346" t="str">
        <f t="shared" si="1228"/>
        <v/>
      </c>
      <c r="Q346" t="str">
        <f t="shared" si="1148"/>
        <v/>
      </c>
      <c r="R346" t="str">
        <f t="shared" si="1148"/>
        <v/>
      </c>
      <c r="S346" t="str">
        <f t="shared" si="1148"/>
        <v/>
      </c>
      <c r="T346" t="str">
        <f t="shared" ref="T346:V346" si="1229">IF($G346="","",IF($B346="PAS",TRIM(CONCATENATE(D346,D347,D348,D349,D350,D351,D352,D353,D354,D355,D356,D357,D358,D359,D360)),""))</f>
        <v/>
      </c>
      <c r="U346" t="str">
        <f t="shared" si="1229"/>
        <v/>
      </c>
      <c r="V346" t="str">
        <f t="shared" si="1229"/>
        <v/>
      </c>
    </row>
    <row r="347" spans="1:22" hidden="1" x14ac:dyDescent="0.25">
      <c r="A347">
        <f t="shared" si="1140"/>
        <v>24</v>
      </c>
      <c r="B347" t="str">
        <f>VLOOKUP(A347,Sheet1!A:Z,2,FALSE)</f>
        <v>PAS</v>
      </c>
      <c r="C347" t="s">
        <v>489</v>
      </c>
      <c r="D347" t="str">
        <f t="shared" si="1226"/>
        <v>&lt;div class="grid-detail-list"&gt;&lt;div class="item-container styled-text-wrapper"&gt;</v>
      </c>
      <c r="E347" t="str">
        <f t="shared" si="1226"/>
        <v>&lt;div class="grid-detail-list"&gt;&lt;div class="item-container styled-text-wrapper"&gt;</v>
      </c>
      <c r="F347" t="str">
        <f t="shared" si="1226"/>
        <v>&lt;div class="grid-detail-list"&gt;&lt;div class="item-container styled-text-wrapper"&gt;</v>
      </c>
      <c r="G347">
        <f t="shared" si="1142"/>
        <v>24</v>
      </c>
      <c r="H347" t="str">
        <f t="shared" si="1143"/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class="sub-title"&gt;工銀亞洲&lt;/p&gt;&lt;div class="item-content"&gt;&lt;div class="item-label"&gt;旅客服務&lt;/div&gt;&lt;div class="content-row clearfix"&gt;&lt;span class="item-icon icon-s icon-inline ico-shop"&gt;&lt;/span&gt;&lt;p class="info"&gt;L1 , WEK L1-1 (近一樓 M 出口)&lt;/p&gt;&lt;/div&gt;&lt;div class="content-row clearfix"&gt;&lt;span class="item-icon icon-s icon-inline ico-opening-hour"&gt;&lt;/span&gt;&lt;p class="info"&gt;星期一至四: 09:00-17:00&lt;br&gt;星期五: 09:00-17:30&lt;br&gt;星期六: 09:00-13:00&lt;br&gt;(星期日及公眾假期休息)&lt;br&gt;星期一至日: 06:00-24:00 (自助櫃員機)&lt;/p&gt;&lt;/div&gt;&lt;div class="content-row clearfix"&gt;&lt;span class="item-icon icon-s icon-inline ico-tel-no"&gt;&lt;/span&gt;&lt;p class="info"&gt;2189-5588&lt;/p&gt;&lt;/div&gt;&lt;div class="content-row clearfix"&gt;&lt;p&gt;接受現金券: 不接受&lt;/p&gt;&lt;p&gt;銀行服務&lt;/p&gt;&lt;/div&gt;&lt;/div&gt;&lt;/div&gt;&lt;/div&gt;&lt;/div&gt;</v>
      </c>
      <c r="I347" t="str">
        <f t="shared" ref="I347:J347" si="1230">IF($G347="","",TRIM(CONCATENATE(E347,E348,E349,E350,E351,E352,E353,E354,E355,E356,E357,E358,E359,E360,E361)))</f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class="sub-title"&gt;工银亚洲&lt;/p&gt;&lt;div class="item-content"&gt;&lt;div class="item-label"&gt;旅客服务&lt;/div&gt;&lt;div class="content-row clearfix"&gt;&lt;span class="item-icon icon-s icon-inline ico-shop"&gt;&lt;/span&gt;&lt;p class="info"&gt;L1 , WEK L1-1 (近一楼 M 出口)&lt;/p&gt;&lt;/div&gt;&lt;div class="content-row clearfix"&gt;&lt;span class="item-icon icon-s icon-inline ico-opening-hour"&gt;&lt;/span&gt;&lt;p class="info"&gt;星期一至四: 09:00-17:00&lt;br&gt;星期五: 09:00-17:30&lt;br&gt;星期六: 09:00-13:00&lt;br&gt;(星期日及公众假期休息)&lt;br&gt;星期一至日: 06:00-24:00 (自助柜员机)&lt;/p&gt;&lt;/div&gt;&lt;div class="content-row clearfix"&gt;&lt;span class="item-icon icon-s icon-inline ico-tel-no"&gt;&lt;/span&gt;&lt;p class="info"&gt;2189-5588&lt;/p&gt;&lt;/div&gt;&lt;div class="content-row clearfix"&gt;&lt;p&gt;接受现金券: 不接受&lt;/p&gt;&lt;p&gt;银行服务&lt;/p&gt;&lt;/div&gt;&lt;/div&gt;&lt;/div&gt;&lt;/div&gt;&lt;/div&gt;</v>
      </c>
      <c r="J347" t="str">
        <f t="shared" si="1230"/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class="sub-title"&gt;ICBC (Asia) Limited&lt;/p&gt;&lt;div class="item-content"&gt;&lt;div class="item-label"&gt;Passenger Services&lt;/div&gt;&lt;div class="content-row clearfix"&gt;&lt;span class="item-icon icon-s icon-inline ico-shop"&gt;&lt;/span&gt;&lt;p class="info"&gt;L1 , WEK L1-1 (Near Level 1, Exit M)&lt;/p&gt;&lt;/div&gt;&lt;div class="content-row clearfix"&gt;&lt;span class="item-icon icon-s icon-inline ico-opening-hour"&gt;&lt;/span&gt;&lt;p class="info"&gt;Mon-Thu: 09:00-17:00&lt;br&gt;Fri: 09:00-17:30&lt;br&gt;Sat: 09:00-13:00&lt;br&gt;(Closed on Sunday &amp; Public Holidays)&lt;br&gt;Mon-Sun: 06:00-24:00 (ATM)&lt;/p&gt;&lt;/div&gt;&lt;div class="content-row clearfix"&gt;&lt;span class="item-icon icon-s icon-inline ico-tel-no"&gt;&lt;/span&gt;&lt;p class="info"&gt;2189-5588&lt;/p&gt;&lt;/div&gt;&lt;div class="content-row clearfix"&gt;&lt;p&gt;Accept Cash Coupon: N&lt;/p&gt;&lt;p&gt;Banking services&lt;/p&gt;&lt;/div&gt;&lt;/div&gt;&lt;/div&gt;&lt;/div&gt;&lt;/div&gt;</v>
      </c>
      <c r="K347" t="str">
        <f t="shared" si="1145"/>
        <v/>
      </c>
      <c r="L347" t="str">
        <f t="shared" si="1145"/>
        <v/>
      </c>
      <c r="M347" t="str">
        <f t="shared" si="1145"/>
        <v/>
      </c>
      <c r="N347" t="str">
        <f t="shared" si="1146"/>
        <v/>
      </c>
      <c r="O347" t="str">
        <f t="shared" ref="O347:P347" si="1231">IF($G347="","",IF($B347="SHO",TRIM(CONCATENATE(E347,E348,E349,E350,E351,E352,E353,E354,E355,E356,E357,E358,E359,E360,E361)),""))</f>
        <v/>
      </c>
      <c r="P347" t="str">
        <f t="shared" si="1231"/>
        <v/>
      </c>
      <c r="Q347" t="str">
        <f t="shared" si="1148"/>
        <v/>
      </c>
      <c r="R347" t="str">
        <f t="shared" si="1148"/>
        <v/>
      </c>
      <c r="S347" t="str">
        <f t="shared" si="1148"/>
        <v/>
      </c>
      <c r="T347" t="str">
        <f t="shared" ref="T347:V347" si="1232">IF($G347="","",IF($B347="PAS",TRIM(CONCATENATE(D347,D348,D349,D350,D351,D352,D353,D354,D355,D356,D357,D358,D359,D360,D361)),""))</f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class="sub-title"&gt;工銀亞洲&lt;/p&gt;&lt;div class="item-content"&gt;&lt;div class="item-label"&gt;旅客服務&lt;/div&gt;&lt;div class="content-row clearfix"&gt;&lt;span class="item-icon icon-s icon-inline ico-shop"&gt;&lt;/span&gt;&lt;p class="info"&gt;L1 , WEK L1-1 (近一樓 M 出口)&lt;/p&gt;&lt;/div&gt;&lt;div class="content-row clearfix"&gt;&lt;span class="item-icon icon-s icon-inline ico-opening-hour"&gt;&lt;/span&gt;&lt;p class="info"&gt;星期一至四: 09:00-17:00&lt;br&gt;星期五: 09:00-17:30&lt;br&gt;星期六: 09:00-13:00&lt;br&gt;(星期日及公眾假期休息)&lt;br&gt;星期一至日: 06:00-24:00 (自助櫃員機)&lt;/p&gt;&lt;/div&gt;&lt;div class="content-row clearfix"&gt;&lt;span class="item-icon icon-s icon-inline ico-tel-no"&gt;&lt;/span&gt;&lt;p class="info"&gt;2189-5588&lt;/p&gt;&lt;/div&gt;&lt;div class="content-row clearfix"&gt;&lt;p&gt;接受現金券: 不接受&lt;/p&gt;&lt;p&gt;銀行服務&lt;/p&gt;&lt;/div&gt;&lt;/div&gt;&lt;/div&gt;&lt;/div&gt;&lt;/div&gt;</v>
      </c>
      <c r="U347" t="str">
        <f t="shared" si="1232"/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class="sub-title"&gt;工银亚洲&lt;/p&gt;&lt;div class="item-content"&gt;&lt;div class="item-label"&gt;旅客服务&lt;/div&gt;&lt;div class="content-row clearfix"&gt;&lt;span class="item-icon icon-s icon-inline ico-shop"&gt;&lt;/span&gt;&lt;p class="info"&gt;L1 , WEK L1-1 (近一楼 M 出口)&lt;/p&gt;&lt;/div&gt;&lt;div class="content-row clearfix"&gt;&lt;span class="item-icon icon-s icon-inline ico-opening-hour"&gt;&lt;/span&gt;&lt;p class="info"&gt;星期一至四: 09:00-17:00&lt;br&gt;星期五: 09:00-17:30&lt;br&gt;星期六: 09:00-13:00&lt;br&gt;(星期日及公众假期休息)&lt;br&gt;星期一至日: 06:00-24:00 (自助柜员机)&lt;/p&gt;&lt;/div&gt;&lt;div class="content-row clearfix"&gt;&lt;span class="item-icon icon-s icon-inline ico-tel-no"&gt;&lt;/span&gt;&lt;p class="info"&gt;2189-5588&lt;/p&gt;&lt;/div&gt;&lt;div class="content-row clearfix"&gt;&lt;p&gt;接受现金券: 不接受&lt;/p&gt;&lt;p&gt;银行服务&lt;/p&gt;&lt;/div&gt;&lt;/div&gt;&lt;/div&gt;&lt;/div&gt;&lt;/div&gt;</v>
      </c>
      <c r="V347" t="str">
        <f t="shared" si="1232"/>
        <v>&lt;div class="grid-detail-list"&gt;&lt;div class="item-container styled-text-wrapper"&gt;&lt;div class="image-container"&gt;&lt;img class="item-image" src="/res/media/app/shop/icbc.jpg" alt=""&gt;&lt;/div&gt;&lt;div class="item-content-container"&gt;&lt;p class="sub-title"&gt;ICBC (Asia) Limited&lt;/p&gt;&lt;div class="item-content"&gt;&lt;div class="item-label"&gt;Passenger Services&lt;/div&gt;&lt;div class="content-row clearfix"&gt;&lt;span class="item-icon icon-s icon-inline ico-shop"&gt;&lt;/span&gt;&lt;p class="info"&gt;L1 , WEK L1-1 (Near Level 1, Exit M)&lt;/p&gt;&lt;/div&gt;&lt;div class="content-row clearfix"&gt;&lt;span class="item-icon icon-s icon-inline ico-opening-hour"&gt;&lt;/span&gt;&lt;p class="info"&gt;Mon-Thu: 09:00-17:00&lt;br&gt;Fri: 09:00-17:30&lt;br&gt;Sat: 09:00-13:00&lt;br&gt;(Closed on Sunday &amp; Public Holidays)&lt;br&gt;Mon-Sun: 06:00-24:00 (ATM)&lt;/p&gt;&lt;/div&gt;&lt;div class="content-row clearfix"&gt;&lt;span class="item-icon icon-s icon-inline ico-tel-no"&gt;&lt;/span&gt;&lt;p class="info"&gt;2189-5588&lt;/p&gt;&lt;/div&gt;&lt;div class="content-row clearfix"&gt;&lt;p&gt;Accept Cash Coupon: N&lt;/p&gt;&lt;p&gt;Banking services&lt;/p&gt;&lt;/div&gt;&lt;/div&gt;&lt;/div&gt;&lt;/div&gt;&lt;/div&gt;</v>
      </c>
    </row>
    <row r="348" spans="1:22" hidden="1" x14ac:dyDescent="0.25">
      <c r="A348">
        <f t="shared" si="1140"/>
        <v>24</v>
      </c>
      <c r="B348" t="str">
        <f>VLOOKUP(A348,Sheet1!A:Z,2,FALSE)</f>
        <v>PAS</v>
      </c>
      <c r="C348" t="s">
        <v>419</v>
      </c>
      <c r="D348" t="str">
        <f>CONCATENATE($C348,VLOOKUP($A348,Sheet1!$A:$AC,6,FALSE),""" alt=""""&gt;")</f>
        <v>&lt;div class="image-container"&gt;&lt;img class="item-image" src="/res/media/app/shop/icbc.jpg" alt=""&gt;</v>
      </c>
      <c r="E348" t="str">
        <f>CONCATENATE($C348,VLOOKUP($A348,Sheet1!$A:$AC,6,FALSE),""" alt=""""&gt;")</f>
        <v>&lt;div class="image-container"&gt;&lt;img class="item-image" src="/res/media/app/shop/icbc.jpg" alt=""&gt;</v>
      </c>
      <c r="F348" t="str">
        <f>CONCATENATE($C348,VLOOKUP($A348,Sheet1!$A:$AC,6,FALSE),""" alt=""""&gt;")</f>
        <v>&lt;div class="image-container"&gt;&lt;img class="item-image" src="/res/media/app/shop/icbc.jpg" alt=""&gt;</v>
      </c>
      <c r="G348" t="str">
        <f t="shared" si="1142"/>
        <v/>
      </c>
      <c r="H348" t="str">
        <f t="shared" si="1143"/>
        <v/>
      </c>
      <c r="I348" t="str">
        <f t="shared" ref="I348:J348" si="1233">IF($G348="","",TRIM(CONCATENATE(E348,E349,E350,E351,E352,E353,E354,E355,E356,E357,E358,E359,E360,E361,E362)))</f>
        <v/>
      </c>
      <c r="J348" t="str">
        <f t="shared" si="1233"/>
        <v/>
      </c>
      <c r="K348" t="str">
        <f t="shared" si="1145"/>
        <v/>
      </c>
      <c r="L348" t="str">
        <f t="shared" si="1145"/>
        <v/>
      </c>
      <c r="M348" t="str">
        <f t="shared" si="1145"/>
        <v/>
      </c>
      <c r="N348" t="str">
        <f t="shared" si="1146"/>
        <v/>
      </c>
      <c r="O348" t="str">
        <f t="shared" ref="O348:P348" si="1234">IF($G348="","",IF($B348="SHO",TRIM(CONCATENATE(E348,E349,E350,E351,E352,E353,E354,E355,E356,E357,E358,E359,E360,E361,E362)),""))</f>
        <v/>
      </c>
      <c r="P348" t="str">
        <f t="shared" si="1234"/>
        <v/>
      </c>
      <c r="Q348" t="str">
        <f t="shared" si="1148"/>
        <v/>
      </c>
      <c r="R348" t="str">
        <f t="shared" si="1148"/>
        <v/>
      </c>
      <c r="S348" t="str">
        <f t="shared" si="1148"/>
        <v/>
      </c>
      <c r="T348" t="str">
        <f t="shared" ref="T348:V348" si="1235">IF($G348="","",IF($B348="PAS",TRIM(CONCATENATE(D348,D349,D350,D351,D352,D353,D354,D355,D356,D357,D358,D359,D360,D361,D362)),""))</f>
        <v/>
      </c>
      <c r="U348" t="str">
        <f t="shared" si="1235"/>
        <v/>
      </c>
      <c r="V348" t="str">
        <f t="shared" si="1235"/>
        <v/>
      </c>
    </row>
    <row r="349" spans="1:22" hidden="1" x14ac:dyDescent="0.25">
      <c r="A349">
        <f t="shared" si="1140"/>
        <v>24</v>
      </c>
      <c r="B349" t="str">
        <f>VLOOKUP(A349,Sheet1!A:Z,2,FALSE)</f>
        <v>PAS</v>
      </c>
      <c r="C349" t="s">
        <v>490</v>
      </c>
      <c r="D349" t="str">
        <f t="shared" ref="D349:F349" si="1236">$C349</f>
        <v>&lt;/div&gt;&lt;div class="item-content-container"&gt;</v>
      </c>
      <c r="E349" t="str">
        <f t="shared" si="1236"/>
        <v>&lt;/div&gt;&lt;div class="item-content-container"&gt;</v>
      </c>
      <c r="F349" t="str">
        <f t="shared" si="1236"/>
        <v>&lt;/div&gt;&lt;div class="item-content-container"&gt;</v>
      </c>
      <c r="G349" t="str">
        <f t="shared" si="1142"/>
        <v/>
      </c>
      <c r="H349" t="str">
        <f t="shared" si="1143"/>
        <v/>
      </c>
      <c r="I349" t="str">
        <f t="shared" ref="I349:J349" si="1237">IF($G349="","",TRIM(CONCATENATE(E349,E350,E351,E352,E353,E354,E355,E356,E357,E358,E359,E360,E361,E362,E363)))</f>
        <v/>
      </c>
      <c r="J349" t="str">
        <f t="shared" si="1237"/>
        <v/>
      </c>
      <c r="K349" t="str">
        <f t="shared" si="1145"/>
        <v/>
      </c>
      <c r="L349" t="str">
        <f t="shared" si="1145"/>
        <v/>
      </c>
      <c r="M349" t="str">
        <f t="shared" si="1145"/>
        <v/>
      </c>
      <c r="N349" t="str">
        <f t="shared" si="1146"/>
        <v/>
      </c>
      <c r="O349" t="str">
        <f t="shared" ref="O349:P349" si="1238">IF($G349="","",IF($B349="SHO",TRIM(CONCATENATE(E349,E350,E351,E352,E353,E354,E355,E356,E357,E358,E359,E360,E361,E362,E363)),""))</f>
        <v/>
      </c>
      <c r="P349" t="str">
        <f t="shared" si="1238"/>
        <v/>
      </c>
      <c r="Q349" t="str">
        <f t="shared" si="1148"/>
        <v/>
      </c>
      <c r="R349" t="str">
        <f t="shared" si="1148"/>
        <v/>
      </c>
      <c r="S349" t="str">
        <f t="shared" si="1148"/>
        <v/>
      </c>
      <c r="T349" t="str">
        <f t="shared" ref="T349:V349" si="1239">IF($G349="","",IF($B349="PAS",TRIM(CONCATENATE(D349,D350,D351,D352,D353,D354,D355,D356,D357,D358,D359,D360,D361,D362,D363)),""))</f>
        <v/>
      </c>
      <c r="U349" t="str">
        <f t="shared" si="1239"/>
        <v/>
      </c>
      <c r="V349" t="str">
        <f t="shared" si="1239"/>
        <v/>
      </c>
    </row>
    <row r="350" spans="1:22" hidden="1" x14ac:dyDescent="0.25">
      <c r="A350">
        <f t="shared" si="1140"/>
        <v>24</v>
      </c>
      <c r="B350" t="str">
        <f>VLOOKUP(A350,Sheet1!A:Z,2,FALSE)</f>
        <v>PAS</v>
      </c>
      <c r="C350" t="s">
        <v>413</v>
      </c>
      <c r="D350" t="str">
        <f>CONCATENATE($C350,VLOOKUP($A350,Sheet1!$A:$AC,15,FALSE))</f>
        <v>&lt;p class="sub-title"&gt;工銀亞洲</v>
      </c>
      <c r="E350" t="str">
        <f>CONCATENATE($C350,VLOOKUP($A350,Sheet1!$A:$AC,16,FALSE))</f>
        <v>&lt;p class="sub-title"&gt;工银亚洲</v>
      </c>
      <c r="F350" t="str">
        <f>CONCATENATE($C350,VLOOKUP($A350,Sheet1!$A:$AC,14,FALSE))</f>
        <v>&lt;p class="sub-title"&gt;ICBC (Asia) Limited</v>
      </c>
      <c r="G350" t="str">
        <f t="shared" si="1142"/>
        <v/>
      </c>
      <c r="H350" t="str">
        <f t="shared" si="1143"/>
        <v/>
      </c>
      <c r="I350" t="str">
        <f t="shared" ref="I350:J350" si="1240">IF($G350="","",TRIM(CONCATENATE(E350,E351,E352,E353,E354,E355,E356,E357,E358,E359,E360,E361,E362,E363,E364)))</f>
        <v/>
      </c>
      <c r="J350" t="str">
        <f t="shared" si="1240"/>
        <v/>
      </c>
      <c r="K350" t="str">
        <f t="shared" si="1145"/>
        <v/>
      </c>
      <c r="L350" t="str">
        <f t="shared" si="1145"/>
        <v/>
      </c>
      <c r="M350" t="str">
        <f t="shared" si="1145"/>
        <v/>
      </c>
      <c r="N350" t="str">
        <f t="shared" si="1146"/>
        <v/>
      </c>
      <c r="O350" t="str">
        <f t="shared" ref="O350:P350" si="1241">IF($G350="","",IF($B350="SHO",TRIM(CONCATENATE(E350,E351,E352,E353,E354,E355,E356,E357,E358,E359,E360,E361,E362,E363,E364)),""))</f>
        <v/>
      </c>
      <c r="P350" t="str">
        <f t="shared" si="1241"/>
        <v/>
      </c>
      <c r="Q350" t="str">
        <f t="shared" si="1148"/>
        <v/>
      </c>
      <c r="R350" t="str">
        <f t="shared" si="1148"/>
        <v/>
      </c>
      <c r="S350" t="str">
        <f t="shared" si="1148"/>
        <v/>
      </c>
      <c r="T350" t="str">
        <f t="shared" ref="T350:V350" si="1242">IF($G350="","",IF($B350="PAS",TRIM(CONCATENATE(D350,D351,D352,D353,D354,D355,D356,D357,D358,D359,D360,D361,D362,D363,D364)),""))</f>
        <v/>
      </c>
      <c r="U350" t="str">
        <f t="shared" si="1242"/>
        <v/>
      </c>
      <c r="V350" t="str">
        <f t="shared" si="1242"/>
        <v/>
      </c>
    </row>
    <row r="351" spans="1:22" hidden="1" x14ac:dyDescent="0.25">
      <c r="A351">
        <f t="shared" si="1140"/>
        <v>24</v>
      </c>
      <c r="B351" t="str">
        <f>VLOOKUP(A351,Sheet1!A:Z,2,FALSE)</f>
        <v>PAS</v>
      </c>
      <c r="C351" t="s">
        <v>491</v>
      </c>
      <c r="D351" t="str">
        <f t="shared" ref="D351:F351" si="1243">$C351</f>
        <v>&lt;/p&gt;&lt;div class="item-content"&gt;</v>
      </c>
      <c r="E351" t="str">
        <f t="shared" si="1243"/>
        <v>&lt;/p&gt;&lt;div class="item-content"&gt;</v>
      </c>
      <c r="F351" t="str">
        <f t="shared" si="1243"/>
        <v>&lt;/p&gt;&lt;div class="item-content"&gt;</v>
      </c>
      <c r="G351" t="str">
        <f t="shared" si="1142"/>
        <v/>
      </c>
      <c r="H351" t="str">
        <f t="shared" si="1143"/>
        <v/>
      </c>
      <c r="I351" t="str">
        <f t="shared" ref="I351:J351" si="1244">IF($G351="","",TRIM(CONCATENATE(E351,E352,E353,E354,E355,E356,E357,E358,E359,E360,E361,E362,E363,E364,E365)))</f>
        <v/>
      </c>
      <c r="J351" t="str">
        <f t="shared" si="1244"/>
        <v/>
      </c>
      <c r="K351" t="str">
        <f t="shared" si="1145"/>
        <v/>
      </c>
      <c r="L351" t="str">
        <f t="shared" si="1145"/>
        <v/>
      </c>
      <c r="M351" t="str">
        <f t="shared" si="1145"/>
        <v/>
      </c>
      <c r="N351" t="str">
        <f t="shared" si="1146"/>
        <v/>
      </c>
      <c r="O351" t="str">
        <f t="shared" ref="O351:P351" si="1245">IF($G351="","",IF($B351="SHO",TRIM(CONCATENATE(E351,E352,E353,E354,E355,E356,E357,E358,E359,E360,E361,E362,E363,E364,E365)),""))</f>
        <v/>
      </c>
      <c r="P351" t="str">
        <f t="shared" si="1245"/>
        <v/>
      </c>
      <c r="Q351" t="str">
        <f t="shared" si="1148"/>
        <v/>
      </c>
      <c r="R351" t="str">
        <f t="shared" si="1148"/>
        <v/>
      </c>
      <c r="S351" t="str">
        <f t="shared" si="1148"/>
        <v/>
      </c>
      <c r="T351" t="str">
        <f t="shared" ref="T351:V351" si="1246">IF($G351="","",IF($B351="PAS",TRIM(CONCATENATE(D351,D352,D353,D354,D355,D356,D357,D358,D359,D360,D361,D362,D363,D364,D365)),""))</f>
        <v/>
      </c>
      <c r="U351" t="str">
        <f t="shared" si="1246"/>
        <v/>
      </c>
      <c r="V351" t="str">
        <f t="shared" si="1246"/>
        <v/>
      </c>
    </row>
    <row r="352" spans="1:22" hidden="1" x14ac:dyDescent="0.25">
      <c r="A352">
        <f t="shared" si="1140"/>
        <v>24</v>
      </c>
      <c r="B352" t="str">
        <f>VLOOKUP(A352,Sheet1!A:Z,2,FALSE)</f>
        <v>PAS</v>
      </c>
      <c r="C352" t="s">
        <v>414</v>
      </c>
      <c r="D352" t="str">
        <f>CONCATENATE($C352,VLOOKUP($A352,Sheet1!$A:$AC,4,FALSE))</f>
        <v>&lt;div class="item-label"&gt;旅客服務</v>
      </c>
      <c r="E352" t="str">
        <f>CONCATENATE($C352,VLOOKUP($A352,Sheet1!$A:$AC,5,FALSE))</f>
        <v>&lt;div class="item-label"&gt;旅客服务</v>
      </c>
      <c r="F352" t="str">
        <f>CONCATENATE($C352,VLOOKUP($A352,Sheet1!$A:$AC,3,FALSE))</f>
        <v>&lt;div class="item-label"&gt;Passenger Services</v>
      </c>
      <c r="G352" t="str">
        <f t="shared" si="1142"/>
        <v/>
      </c>
      <c r="H352" t="str">
        <f t="shared" si="1143"/>
        <v/>
      </c>
      <c r="I352" t="str">
        <f t="shared" ref="I352:J352" si="1247">IF($G352="","",TRIM(CONCATENATE(E352,E353,E354,E355,E356,E357,E358,E359,E360,E361,E362,E363,E364,E365,E366)))</f>
        <v/>
      </c>
      <c r="J352" t="str">
        <f t="shared" si="1247"/>
        <v/>
      </c>
      <c r="K352" t="str">
        <f t="shared" si="1145"/>
        <v/>
      </c>
      <c r="L352" t="str">
        <f t="shared" si="1145"/>
        <v/>
      </c>
      <c r="M352" t="str">
        <f t="shared" si="1145"/>
        <v/>
      </c>
      <c r="N352" t="str">
        <f t="shared" si="1146"/>
        <v/>
      </c>
      <c r="O352" t="str">
        <f t="shared" ref="O352:P352" si="1248">IF($G352="","",IF($B352="SHO",TRIM(CONCATENATE(E352,E353,E354,E355,E356,E357,E358,E359,E360,E361,E362,E363,E364,E365,E366)),""))</f>
        <v/>
      </c>
      <c r="P352" t="str">
        <f t="shared" si="1248"/>
        <v/>
      </c>
      <c r="Q352" t="str">
        <f t="shared" si="1148"/>
        <v/>
      </c>
      <c r="R352" t="str">
        <f t="shared" si="1148"/>
        <v/>
      </c>
      <c r="S352" t="str">
        <f t="shared" si="1148"/>
        <v/>
      </c>
      <c r="T352" t="str">
        <f t="shared" ref="T352:V352" si="1249">IF($G352="","",IF($B352="PAS",TRIM(CONCATENATE(D352,D353,D354,D355,D356,D357,D358,D359,D360,D361,D362,D363,D364,D365,D366)),""))</f>
        <v/>
      </c>
      <c r="U352" t="str">
        <f t="shared" si="1249"/>
        <v/>
      </c>
      <c r="V352" t="str">
        <f t="shared" si="1249"/>
        <v/>
      </c>
    </row>
    <row r="353" spans="1:22" hidden="1" x14ac:dyDescent="0.25">
      <c r="A353">
        <f t="shared" si="1140"/>
        <v>24</v>
      </c>
      <c r="B353" t="str">
        <f>VLOOKUP(A353,Sheet1!A:Z,2,FALSE)</f>
        <v>PAS</v>
      </c>
      <c r="C353" t="s">
        <v>492</v>
      </c>
      <c r="D353" t="str">
        <f t="shared" ref="D353:F353" si="1250">$C353</f>
        <v>&lt;/div&gt;&lt;div class="content-row clearfix"&gt;&lt;span class="item-icon icon-s icon-inline ico-shop"&gt;&lt;/span&gt;</v>
      </c>
      <c r="E353" t="str">
        <f t="shared" si="1250"/>
        <v>&lt;/div&gt;&lt;div class="content-row clearfix"&gt;&lt;span class="item-icon icon-s icon-inline ico-shop"&gt;&lt;/span&gt;</v>
      </c>
      <c r="F353" t="str">
        <f t="shared" si="1250"/>
        <v>&lt;/div&gt;&lt;div class="content-row clearfix"&gt;&lt;span class="item-icon icon-s icon-inline ico-shop"&gt;&lt;/span&gt;</v>
      </c>
      <c r="G353" t="str">
        <f t="shared" si="1142"/>
        <v/>
      </c>
      <c r="H353" t="str">
        <f t="shared" si="1143"/>
        <v/>
      </c>
      <c r="I353" t="str">
        <f t="shared" ref="I353:J353" si="1251">IF($G353="","",TRIM(CONCATENATE(E353,E354,E355,E356,E357,E358,E359,E360,E361,E362,E363,E364,E365,E366,E367)))</f>
        <v/>
      </c>
      <c r="J353" t="str">
        <f t="shared" si="1251"/>
        <v/>
      </c>
      <c r="K353" t="str">
        <f t="shared" si="1145"/>
        <v/>
      </c>
      <c r="L353" t="str">
        <f t="shared" si="1145"/>
        <v/>
      </c>
      <c r="M353" t="str">
        <f t="shared" si="1145"/>
        <v/>
      </c>
      <c r="N353" t="str">
        <f t="shared" si="1146"/>
        <v/>
      </c>
      <c r="O353" t="str">
        <f t="shared" ref="O353:P353" si="1252">IF($G353="","",IF($B353="SHO",TRIM(CONCATENATE(E353,E354,E355,E356,E357,E358,E359,E360,E361,E362,E363,E364,E365,E366,E367)),""))</f>
        <v/>
      </c>
      <c r="P353" t="str">
        <f t="shared" si="1252"/>
        <v/>
      </c>
      <c r="Q353" t="str">
        <f t="shared" si="1148"/>
        <v/>
      </c>
      <c r="R353" t="str">
        <f t="shared" si="1148"/>
        <v/>
      </c>
      <c r="S353" t="str">
        <f t="shared" si="1148"/>
        <v/>
      </c>
      <c r="T353" t="str">
        <f t="shared" ref="T353:V353" si="1253">IF($G353="","",IF($B353="PAS",TRIM(CONCATENATE(D353,D354,D355,D356,D357,D358,D359,D360,D361,D362,D363,D364,D365,D366,D367)),""))</f>
        <v/>
      </c>
      <c r="U353" t="str">
        <f t="shared" si="1253"/>
        <v/>
      </c>
      <c r="V353" t="str">
        <f t="shared" si="1253"/>
        <v/>
      </c>
    </row>
    <row r="354" spans="1:22" hidden="1" x14ac:dyDescent="0.25">
      <c r="A354">
        <f t="shared" si="1140"/>
        <v>24</v>
      </c>
      <c r="B354" t="str">
        <f>VLOOKUP(A354,Sheet1!A:Z,2,FALSE)</f>
        <v>PAS</v>
      </c>
      <c r="C354" t="s">
        <v>415</v>
      </c>
      <c r="D354" t="str">
        <f>CONCATENATE($C354,VLOOKUP($A354,Sheet1!$A:$AC,11,FALSE))</f>
        <v>&lt;p class="info"&gt;L1 , WEK L1-1 (近一樓 M 出口)</v>
      </c>
      <c r="E354" t="str">
        <f>CONCATENATE($C354,VLOOKUP($A354,Sheet1!$A:$AC,12,FALSE))</f>
        <v>&lt;p class="info"&gt;L1 , WEK L1-1 (近一楼 M 出口)</v>
      </c>
      <c r="F354" t="str">
        <f>CONCATENATE($C354,VLOOKUP($A354,Sheet1!$A:$AC,10,FALSE))</f>
        <v>&lt;p class="info"&gt;L1 , WEK L1-1 (Near Level 1, Exit M)</v>
      </c>
      <c r="G354" t="str">
        <f t="shared" si="1142"/>
        <v/>
      </c>
      <c r="H354" t="str">
        <f t="shared" si="1143"/>
        <v/>
      </c>
      <c r="I354" t="str">
        <f t="shared" ref="I354:J354" si="1254">IF($G354="","",TRIM(CONCATENATE(E354,E355,E356,E357,E358,E359,E360,E361,E362,E363,E364,E365,E366,E367,E368)))</f>
        <v/>
      </c>
      <c r="J354" t="str">
        <f t="shared" si="1254"/>
        <v/>
      </c>
      <c r="K354" t="str">
        <f t="shared" si="1145"/>
        <v/>
      </c>
      <c r="L354" t="str">
        <f t="shared" si="1145"/>
        <v/>
      </c>
      <c r="M354" t="str">
        <f t="shared" si="1145"/>
        <v/>
      </c>
      <c r="N354" t="str">
        <f t="shared" si="1146"/>
        <v/>
      </c>
      <c r="O354" t="str">
        <f t="shared" ref="O354:P354" si="1255">IF($G354="","",IF($B354="SHO",TRIM(CONCATENATE(E354,E355,E356,E357,E358,E359,E360,E361,E362,E363,E364,E365,E366,E367,E368)),""))</f>
        <v/>
      </c>
      <c r="P354" t="str">
        <f t="shared" si="1255"/>
        <v/>
      </c>
      <c r="Q354" t="str">
        <f t="shared" si="1148"/>
        <v/>
      </c>
      <c r="R354" t="str">
        <f t="shared" si="1148"/>
        <v/>
      </c>
      <c r="S354" t="str">
        <f t="shared" si="1148"/>
        <v/>
      </c>
      <c r="T354" t="str">
        <f t="shared" ref="T354:V354" si="1256">IF($G354="","",IF($B354="PAS",TRIM(CONCATENATE(D354,D355,D356,D357,D358,D359,D360,D361,D362,D363,D364,D365,D366,D367,D368)),""))</f>
        <v/>
      </c>
      <c r="U354" t="str">
        <f t="shared" si="1256"/>
        <v/>
      </c>
      <c r="V354" t="str">
        <f t="shared" si="1256"/>
        <v/>
      </c>
    </row>
    <row r="355" spans="1:22" hidden="1" x14ac:dyDescent="0.25">
      <c r="A355">
        <f t="shared" si="1140"/>
        <v>24</v>
      </c>
      <c r="B355" t="str">
        <f>VLOOKUP(A355,Sheet1!A:Z,2,FALSE)</f>
        <v>PAS</v>
      </c>
      <c r="C355" t="s">
        <v>493</v>
      </c>
      <c r="D355" t="str">
        <f t="shared" ref="D355:F355" si="1257">$C355</f>
        <v>&lt;/p&gt;&lt;/div&gt;&lt;div class="content-row clearfix"&gt;&lt;span class="item-icon icon-s icon-inline ico-opening-hour"&gt;&lt;/span&gt;</v>
      </c>
      <c r="E355" t="str">
        <f t="shared" si="1257"/>
        <v>&lt;/p&gt;&lt;/div&gt;&lt;div class="content-row clearfix"&gt;&lt;span class="item-icon icon-s icon-inline ico-opening-hour"&gt;&lt;/span&gt;</v>
      </c>
      <c r="F355" t="str">
        <f t="shared" si="1257"/>
        <v>&lt;/p&gt;&lt;/div&gt;&lt;div class="content-row clearfix"&gt;&lt;span class="item-icon icon-s icon-inline ico-opening-hour"&gt;&lt;/span&gt;</v>
      </c>
      <c r="G355" t="str">
        <f t="shared" si="1142"/>
        <v/>
      </c>
      <c r="H355" t="str">
        <f t="shared" si="1143"/>
        <v/>
      </c>
      <c r="I355" t="str">
        <f t="shared" ref="I355:J355" si="1258">IF($G355="","",TRIM(CONCATENATE(E355,E356,E357,E358,E359,E360,E361,E362,E363,E364,E365,E366,E367,E368,E369)))</f>
        <v/>
      </c>
      <c r="J355" t="str">
        <f t="shared" si="1258"/>
        <v/>
      </c>
      <c r="K355" t="str">
        <f t="shared" si="1145"/>
        <v/>
      </c>
      <c r="L355" t="str">
        <f t="shared" si="1145"/>
        <v/>
      </c>
      <c r="M355" t="str">
        <f t="shared" si="1145"/>
        <v/>
      </c>
      <c r="N355" t="str">
        <f t="shared" si="1146"/>
        <v/>
      </c>
      <c r="O355" t="str">
        <f t="shared" ref="O355:P355" si="1259">IF($G355="","",IF($B355="SHO",TRIM(CONCATENATE(E355,E356,E357,E358,E359,E360,E361,E362,E363,E364,E365,E366,E367,E368,E369)),""))</f>
        <v/>
      </c>
      <c r="P355" t="str">
        <f t="shared" si="1259"/>
        <v/>
      </c>
      <c r="Q355" t="str">
        <f t="shared" si="1148"/>
        <v/>
      </c>
      <c r="R355" t="str">
        <f t="shared" si="1148"/>
        <v/>
      </c>
      <c r="S355" t="str">
        <f t="shared" si="1148"/>
        <v/>
      </c>
      <c r="T355" t="str">
        <f t="shared" ref="T355:V355" si="1260">IF($G355="","",IF($B355="PAS",TRIM(CONCATENATE(D355,D356,D357,D358,D359,D360,D361,D362,D363,D364,D365,D366,D367,D368,D369)),""))</f>
        <v/>
      </c>
      <c r="U355" t="str">
        <f t="shared" si="1260"/>
        <v/>
      </c>
      <c r="V355" t="str">
        <f t="shared" si="1260"/>
        <v/>
      </c>
    </row>
    <row r="356" spans="1:22" hidden="1" x14ac:dyDescent="0.25">
      <c r="A356">
        <f t="shared" si="1140"/>
        <v>24</v>
      </c>
      <c r="B356" t="str">
        <f>VLOOKUP(A356,Sheet1!A:Z,2,FALSE)</f>
        <v>PAS</v>
      </c>
      <c r="C356" t="s">
        <v>415</v>
      </c>
      <c r="D356" s="2" t="str">
        <f>CONCATENATE($C356,IFERROR(SUBSTITUTE(VLOOKUP($A356,Sheet1!$A:$AC,22,FALSE),CHAR(10),"&lt;br&gt;"),VLOOKUP($A356,Sheet1!$A:$AC,22,FALSE)))</f>
        <v>&lt;p class="info"&gt;星期一至四: 09:00-17:00&lt;br&gt;星期五: 09:00-17:30&lt;br&gt;星期六: 09:00-13:00&lt;br&gt;(星期日及公眾假期休息)&lt;br&gt;星期一至日: 06:00-24:00 (自助櫃員機)</v>
      </c>
      <c r="E356" s="2" t="str">
        <f>CONCATENATE($C356,IFERROR(SUBSTITUTE(VLOOKUP($A356,Sheet1!$A:$AC,23,FALSE),CHAR(10),"&lt;br&gt;"),VLOOKUP($A356,Sheet1!$A:$AC,23,FALSE)))</f>
        <v>&lt;p class="info"&gt;星期一至四: 09:00-17:00&lt;br&gt;星期五: 09:00-17:30&lt;br&gt;星期六: 09:00-13:00&lt;br&gt;(星期日及公众假期休息)&lt;br&gt;星期一至日: 06:00-24:00 (自助柜员机)</v>
      </c>
      <c r="F356" s="2" t="str">
        <f>CONCATENATE($C356,IFERROR(SUBSTITUTE(VLOOKUP($A356,Sheet1!$A:$AC,21,FALSE),CHAR(10),"&lt;br&gt;"),VLOOKUP($A356,Sheet1!$A:$AC,21,FALSE)))</f>
        <v>&lt;p class="info"&gt;Mon-Thu: 09:00-17:00&lt;br&gt;Fri: 09:00-17:30&lt;br&gt;Sat: 09:00-13:00&lt;br&gt;(Closed on Sunday &amp; Public Holidays)&lt;br&gt;Mon-Sun: 06:00-24:00 (ATM)</v>
      </c>
      <c r="G356" t="str">
        <f t="shared" si="1142"/>
        <v/>
      </c>
      <c r="H356" t="str">
        <f t="shared" si="1143"/>
        <v/>
      </c>
      <c r="I356" t="str">
        <f t="shared" ref="I356:J356" si="1261">IF($G356="","",TRIM(CONCATENATE(E356,E357,E358,E359,E360,E361,E362,E363,E364,E365,E366,E367,E368,E369,E370)))</f>
        <v/>
      </c>
      <c r="J356" t="str">
        <f t="shared" si="1261"/>
        <v/>
      </c>
      <c r="K356" t="str">
        <f t="shared" si="1145"/>
        <v/>
      </c>
      <c r="L356" t="str">
        <f t="shared" si="1145"/>
        <v/>
      </c>
      <c r="M356" t="str">
        <f t="shared" si="1145"/>
        <v/>
      </c>
      <c r="N356" t="str">
        <f t="shared" si="1146"/>
        <v/>
      </c>
      <c r="O356" t="str">
        <f t="shared" ref="O356:P356" si="1262">IF($G356="","",IF($B356="SHO",TRIM(CONCATENATE(E356,E357,E358,E359,E360,E361,E362,E363,E364,E365,E366,E367,E368,E369,E370)),""))</f>
        <v/>
      </c>
      <c r="P356" t="str">
        <f t="shared" si="1262"/>
        <v/>
      </c>
      <c r="Q356" t="str">
        <f t="shared" si="1148"/>
        <v/>
      </c>
      <c r="R356" t="str">
        <f t="shared" si="1148"/>
        <v/>
      </c>
      <c r="S356" t="str">
        <f t="shared" si="1148"/>
        <v/>
      </c>
      <c r="T356" t="str">
        <f t="shared" ref="T356:V356" si="1263">IF($G356="","",IF($B356="PAS",TRIM(CONCATENATE(D356,D357,D358,D359,D360,D361,D362,D363,D364,D365,D366,D367,D368,D369,D370)),""))</f>
        <v/>
      </c>
      <c r="U356" t="str">
        <f t="shared" si="1263"/>
        <v/>
      </c>
      <c r="V356" t="str">
        <f t="shared" si="1263"/>
        <v/>
      </c>
    </row>
    <row r="357" spans="1:22" hidden="1" x14ac:dyDescent="0.25">
      <c r="A357">
        <f t="shared" si="1140"/>
        <v>24</v>
      </c>
      <c r="B357" t="str">
        <f>VLOOKUP(A357,Sheet1!A:Z,2,FALSE)</f>
        <v>PAS</v>
      </c>
      <c r="C357" t="s">
        <v>495</v>
      </c>
      <c r="D357" t="str">
        <f t="shared" ref="D357:F357" si="1264">$C357</f>
        <v>&lt;/p&gt;&lt;/div&gt;&lt;div class="content-row clearfix"&gt;&lt;span class="item-icon icon-s icon-inline ico-tel-no"&gt;&lt;/span&gt;</v>
      </c>
      <c r="E357" t="str">
        <f t="shared" si="1264"/>
        <v>&lt;/p&gt;&lt;/div&gt;&lt;div class="content-row clearfix"&gt;&lt;span class="item-icon icon-s icon-inline ico-tel-no"&gt;&lt;/span&gt;</v>
      </c>
      <c r="F357" t="str">
        <f t="shared" si="1264"/>
        <v>&lt;/p&gt;&lt;/div&gt;&lt;div class="content-row clearfix"&gt;&lt;span class="item-icon icon-s icon-inline ico-tel-no"&gt;&lt;/span&gt;</v>
      </c>
      <c r="G357" t="str">
        <f t="shared" si="1142"/>
        <v/>
      </c>
      <c r="H357" t="str">
        <f t="shared" si="1143"/>
        <v/>
      </c>
      <c r="I357" t="str">
        <f t="shared" ref="I357:J357" si="1265">IF($G357="","",TRIM(CONCATENATE(E357,E358,E359,E360,E361,E362,E363,E364,E365,E366,E367,E368,E369,E370,E371)))</f>
        <v/>
      </c>
      <c r="J357" t="str">
        <f t="shared" si="1265"/>
        <v/>
      </c>
      <c r="K357" t="str">
        <f t="shared" si="1145"/>
        <v/>
      </c>
      <c r="L357" t="str">
        <f t="shared" si="1145"/>
        <v/>
      </c>
      <c r="M357" t="str">
        <f t="shared" si="1145"/>
        <v/>
      </c>
      <c r="N357" t="str">
        <f t="shared" si="1146"/>
        <v/>
      </c>
      <c r="O357" t="str">
        <f t="shared" ref="O357:P357" si="1266">IF($G357="","",IF($B357="SHO",TRIM(CONCATENATE(E357,E358,E359,E360,E361,E362,E363,E364,E365,E366,E367,E368,E369,E370,E371)),""))</f>
        <v/>
      </c>
      <c r="P357" t="str">
        <f t="shared" si="1266"/>
        <v/>
      </c>
      <c r="Q357" t="str">
        <f t="shared" si="1148"/>
        <v/>
      </c>
      <c r="R357" t="str">
        <f t="shared" si="1148"/>
        <v/>
      </c>
      <c r="S357" t="str">
        <f t="shared" si="1148"/>
        <v/>
      </c>
      <c r="T357" t="str">
        <f t="shared" ref="T357:V357" si="1267">IF($G357="","",IF($B357="PAS",TRIM(CONCATENATE(D357,D358,D359,D360,D361,D362,D363,D364,D365,D366,D367,D368,D369,D370,D371)),""))</f>
        <v/>
      </c>
      <c r="U357" t="str">
        <f t="shared" si="1267"/>
        <v/>
      </c>
      <c r="V357" t="str">
        <f t="shared" si="1267"/>
        <v/>
      </c>
    </row>
    <row r="358" spans="1:22" hidden="1" x14ac:dyDescent="0.25">
      <c r="A358">
        <f t="shared" si="1140"/>
        <v>24</v>
      </c>
      <c r="B358" t="str">
        <f>VLOOKUP(A358,Sheet1!A:Z,2,FALSE)</f>
        <v>PAS</v>
      </c>
      <c r="C358" t="s">
        <v>415</v>
      </c>
      <c r="D358" t="str">
        <f>CONCATENATE($C358,VLOOKUP($A358,Sheet1!$A:$ACZ,17,FALSE))</f>
        <v>&lt;p class="info"&gt;2189-5588</v>
      </c>
      <c r="E358" t="str">
        <f>CONCATENATE($C358,VLOOKUP($A358,Sheet1!$A:$AC,17,FALSE))</f>
        <v>&lt;p class="info"&gt;2189-5588</v>
      </c>
      <c r="F358" t="str">
        <f>CONCATENATE($C358,VLOOKUP($A358,Sheet1!$A:$AC,17,FALSE))</f>
        <v>&lt;p class="info"&gt;2189-5588</v>
      </c>
      <c r="G358" t="str">
        <f t="shared" si="1142"/>
        <v/>
      </c>
      <c r="H358" t="str">
        <f t="shared" si="1143"/>
        <v/>
      </c>
      <c r="I358" t="str">
        <f t="shared" ref="I358:J358" si="1268">IF($G358="","",TRIM(CONCATENATE(E358,E359,E360,E361,E362,E363,E364,E365,E366,E367,E368,E369,E370,E371,E372)))</f>
        <v/>
      </c>
      <c r="J358" t="str">
        <f t="shared" si="1268"/>
        <v/>
      </c>
      <c r="K358" t="str">
        <f t="shared" si="1145"/>
        <v/>
      </c>
      <c r="L358" t="str">
        <f t="shared" si="1145"/>
        <v/>
      </c>
      <c r="M358" t="str">
        <f t="shared" si="1145"/>
        <v/>
      </c>
      <c r="N358" t="str">
        <f t="shared" si="1146"/>
        <v/>
      </c>
      <c r="O358" t="str">
        <f t="shared" ref="O358:P358" si="1269">IF($G358="","",IF($B358="SHO",TRIM(CONCATENATE(E358,E359,E360,E361,E362,E363,E364,E365,E366,E367,E368,E369,E370,E371,E372)),""))</f>
        <v/>
      </c>
      <c r="P358" t="str">
        <f t="shared" si="1269"/>
        <v/>
      </c>
      <c r="Q358" t="str">
        <f t="shared" si="1148"/>
        <v/>
      </c>
      <c r="R358" t="str">
        <f t="shared" si="1148"/>
        <v/>
      </c>
      <c r="S358" t="str">
        <f t="shared" si="1148"/>
        <v/>
      </c>
      <c r="T358" t="str">
        <f t="shared" ref="T358:V358" si="1270">IF($G358="","",IF($B358="PAS",TRIM(CONCATENATE(D358,D359,D360,D361,D362,D363,D364,D365,D366,D367,D368,D369,D370,D371,D372)),""))</f>
        <v/>
      </c>
      <c r="U358" t="str">
        <f t="shared" si="1270"/>
        <v/>
      </c>
      <c r="V358" t="str">
        <f t="shared" si="1270"/>
        <v/>
      </c>
    </row>
    <row r="359" spans="1:22" hidden="1" x14ac:dyDescent="0.25">
      <c r="A359">
        <f t="shared" si="1140"/>
        <v>24</v>
      </c>
      <c r="B359" t="str">
        <f>VLOOKUP(A359,Sheet1!A:Z,2,FALSE)</f>
        <v>PAS</v>
      </c>
      <c r="C359" t="s">
        <v>494</v>
      </c>
      <c r="D359" t="str">
        <f t="shared" ref="D359:F359" si="1271">$C359</f>
        <v>&lt;/p&gt;&lt;/div&gt;&lt;div class="content-row clearfix"&gt;</v>
      </c>
      <c r="E359" t="str">
        <f t="shared" si="1271"/>
        <v>&lt;/p&gt;&lt;/div&gt;&lt;div class="content-row clearfix"&gt;</v>
      </c>
      <c r="F359" t="str">
        <f t="shared" si="1271"/>
        <v>&lt;/p&gt;&lt;/div&gt;&lt;div class="content-row clearfix"&gt;</v>
      </c>
      <c r="G359" t="str">
        <f t="shared" si="1142"/>
        <v/>
      </c>
      <c r="H359" t="str">
        <f t="shared" si="1143"/>
        <v/>
      </c>
      <c r="I359" t="str">
        <f t="shared" ref="I359:J359" si="1272">IF($G359="","",TRIM(CONCATENATE(E359,E360,E361,E362,E363,E364,E365,E366,E367,E368,E369,E370,E371,E372,E373)))</f>
        <v/>
      </c>
      <c r="J359" t="str">
        <f t="shared" si="1272"/>
        <v/>
      </c>
      <c r="K359" t="str">
        <f t="shared" si="1145"/>
        <v/>
      </c>
      <c r="L359" t="str">
        <f t="shared" si="1145"/>
        <v/>
      </c>
      <c r="M359" t="str">
        <f t="shared" si="1145"/>
        <v/>
      </c>
      <c r="N359" t="str">
        <f t="shared" si="1146"/>
        <v/>
      </c>
      <c r="O359" t="str">
        <f t="shared" ref="O359:P359" si="1273">IF($G359="","",IF($B359="SHO",TRIM(CONCATENATE(E359,E360,E361,E362,E363,E364,E365,E366,E367,E368,E369,E370,E371,E372,E373)),""))</f>
        <v/>
      </c>
      <c r="P359" t="str">
        <f t="shared" si="1273"/>
        <v/>
      </c>
      <c r="Q359" t="str">
        <f t="shared" si="1148"/>
        <v/>
      </c>
      <c r="R359" t="str">
        <f t="shared" si="1148"/>
        <v/>
      </c>
      <c r="S359" t="str">
        <f t="shared" si="1148"/>
        <v/>
      </c>
      <c r="T359" t="str">
        <f t="shared" ref="T359:V359" si="1274">IF($G359="","",IF($B359="PAS",TRIM(CONCATENATE(D359,D360,D361,D362,D363,D364,D365,D366,D367,D368,D369,D370,D371,D372,D373)),""))</f>
        <v/>
      </c>
      <c r="U359" t="str">
        <f t="shared" si="1274"/>
        <v/>
      </c>
      <c r="V359" t="str">
        <f t="shared" si="1274"/>
        <v/>
      </c>
    </row>
    <row r="360" spans="1:22" hidden="1" x14ac:dyDescent="0.25">
      <c r="A360">
        <f t="shared" si="1140"/>
        <v>24</v>
      </c>
      <c r="B360" t="str">
        <f>VLOOKUP(A360,Sheet1!A:Z,2,FALSE)</f>
        <v>PAS</v>
      </c>
      <c r="C360" t="s">
        <v>416</v>
      </c>
      <c r="D360" t="str">
        <f>CONCATENATE($C360,Sheet1!$AB$2,": ",VLOOKUP($A360,Sheet1!$A:$AC,28,FALSE),IF(VLOOKUP($A360,Sheet1!$A:$AC,25,FALSE)="","","&lt;/p&gt;&lt;p&gt;"),VLOOKUP($A360,Sheet1!$A:$AC,25,FALSE))</f>
        <v>&lt;p&gt;接受現金券: 不接受&lt;/p&gt;&lt;p&gt;銀行服務</v>
      </c>
      <c r="E360" t="str">
        <f>CONCATENATE($C360,Sheet1!$AC$2,": ",VLOOKUP($A360,Sheet1!$A:$AC,29,FALSE),IF(VLOOKUP($A360,Sheet1!$A:$AC,26,FALSE)="","","&lt;/p&gt;&lt;p&gt;"),VLOOKUP($A360,Sheet1!$A:$AC,26,FALSE))</f>
        <v>&lt;p&gt;接受现金券: 不接受&lt;/p&gt;&lt;p&gt;银行服务</v>
      </c>
      <c r="F360" t="str">
        <f>CONCATENATE($C360,Sheet1!$AA$2,": ",VLOOKUP($A360,Sheet1!$A:$AC,27,FALSE),IF(VLOOKUP($A360,Sheet1!$A:$AC,24,FALSE)="","","&lt;/p&gt;&lt;p&gt;"),VLOOKUP($A360,Sheet1!$A:$AC,24,FALSE))</f>
        <v>&lt;p&gt;Accept Cash Coupon: N&lt;/p&gt;&lt;p&gt;Banking services</v>
      </c>
      <c r="G360" t="str">
        <f t="shared" si="1142"/>
        <v/>
      </c>
      <c r="H360" t="str">
        <f t="shared" si="1143"/>
        <v/>
      </c>
      <c r="I360" t="str">
        <f t="shared" ref="I360:J360" si="1275">IF($G360="","",TRIM(CONCATENATE(E360,E361,E362,E363,E364,E365,E366,E367,E368,E369,E370,E371,E372,E373,E374)))</f>
        <v/>
      </c>
      <c r="J360" t="str">
        <f t="shared" si="1275"/>
        <v/>
      </c>
      <c r="K360" t="str">
        <f t="shared" si="1145"/>
        <v/>
      </c>
      <c r="L360" t="str">
        <f t="shared" si="1145"/>
        <v/>
      </c>
      <c r="M360" t="str">
        <f t="shared" si="1145"/>
        <v/>
      </c>
      <c r="N360" t="str">
        <f t="shared" si="1146"/>
        <v/>
      </c>
      <c r="O360" t="str">
        <f t="shared" ref="O360:P360" si="1276">IF($G360="","",IF($B360="SHO",TRIM(CONCATENATE(E360,E361,E362,E363,E364,E365,E366,E367,E368,E369,E370,E371,E372,E373,E374)),""))</f>
        <v/>
      </c>
      <c r="P360" t="str">
        <f t="shared" si="1276"/>
        <v/>
      </c>
      <c r="Q360" t="str">
        <f t="shared" si="1148"/>
        <v/>
      </c>
      <c r="R360" t="str">
        <f t="shared" si="1148"/>
        <v/>
      </c>
      <c r="S360" t="str">
        <f t="shared" si="1148"/>
        <v/>
      </c>
      <c r="T360" t="str">
        <f t="shared" ref="T360:V360" si="1277">IF($G360="","",IF($B360="PAS",TRIM(CONCATENATE(D360,D361,D362,D363,D364,D365,D366,D367,D368,D369,D370,D371,D372,D373,D374)),""))</f>
        <v/>
      </c>
      <c r="U360" t="str">
        <f t="shared" si="1277"/>
        <v/>
      </c>
      <c r="V360" t="str">
        <f t="shared" si="1277"/>
        <v/>
      </c>
    </row>
    <row r="361" spans="1:22" hidden="1" x14ac:dyDescent="0.25">
      <c r="A361">
        <f t="shared" si="1140"/>
        <v>24</v>
      </c>
      <c r="B361" t="str">
        <f>VLOOKUP(A361,Sheet1!A:Z,2,FALSE)</f>
        <v>PAS</v>
      </c>
      <c r="C361" t="s">
        <v>496</v>
      </c>
      <c r="D361" t="str">
        <f t="shared" ref="D361:F362" si="1278">$C361</f>
        <v>&lt;/p&gt;&lt;/div&gt;&lt;/div&gt;&lt;/div&gt;&lt;/div&gt;&lt;/div&gt;</v>
      </c>
      <c r="E361" t="str">
        <f t="shared" si="1278"/>
        <v>&lt;/p&gt;&lt;/div&gt;&lt;/div&gt;&lt;/div&gt;&lt;/div&gt;&lt;/div&gt;</v>
      </c>
      <c r="F361" t="str">
        <f t="shared" si="1278"/>
        <v>&lt;/p&gt;&lt;/div&gt;&lt;/div&gt;&lt;/div&gt;&lt;/div&gt;&lt;/div&gt;</v>
      </c>
      <c r="G361" t="str">
        <f t="shared" si="1142"/>
        <v/>
      </c>
      <c r="H361" t="str">
        <f t="shared" si="1143"/>
        <v/>
      </c>
      <c r="I361" t="str">
        <f t="shared" ref="I361:J361" si="1279">IF($G361="","",TRIM(CONCATENATE(E361,E362,E363,E364,E365,E366,E367,E368,E369,E370,E371,E372,E373,E374,E375)))</f>
        <v/>
      </c>
      <c r="J361" t="str">
        <f t="shared" si="1279"/>
        <v/>
      </c>
      <c r="K361" t="str">
        <f t="shared" si="1145"/>
        <v/>
      </c>
      <c r="L361" t="str">
        <f t="shared" si="1145"/>
        <v/>
      </c>
      <c r="M361" t="str">
        <f t="shared" si="1145"/>
        <v/>
      </c>
      <c r="N361" t="str">
        <f t="shared" si="1146"/>
        <v/>
      </c>
      <c r="O361" t="str">
        <f t="shared" ref="O361:P361" si="1280">IF($G361="","",IF($B361="SHO",TRIM(CONCATENATE(E361,E362,E363,E364,E365,E366,E367,E368,E369,E370,E371,E372,E373,E374,E375)),""))</f>
        <v/>
      </c>
      <c r="P361" t="str">
        <f t="shared" si="1280"/>
        <v/>
      </c>
      <c r="Q361" t="str">
        <f t="shared" si="1148"/>
        <v/>
      </c>
      <c r="R361" t="str">
        <f t="shared" si="1148"/>
        <v/>
      </c>
      <c r="S361" t="str">
        <f t="shared" si="1148"/>
        <v/>
      </c>
      <c r="T361" t="str">
        <f t="shared" ref="T361:V361" si="1281">IF($G361="","",IF($B361="PAS",TRIM(CONCATENATE(D361,D362,D363,D364,D365,D366,D367,D368,D369,D370,D371,D372,D373,D374,D375)),""))</f>
        <v/>
      </c>
      <c r="U361" t="str">
        <f t="shared" si="1281"/>
        <v/>
      </c>
      <c r="V361" t="str">
        <f t="shared" si="1281"/>
        <v/>
      </c>
    </row>
    <row r="362" spans="1:22" hidden="1" x14ac:dyDescent="0.25">
      <c r="A362">
        <f t="shared" si="1140"/>
        <v>25</v>
      </c>
      <c r="B362" t="str">
        <f>VLOOKUP(A362,Sheet1!A:Z,2,FALSE)</f>
        <v>SHO</v>
      </c>
      <c r="C362" t="s">
        <v>489</v>
      </c>
      <c r="D362" t="str">
        <f t="shared" si="1278"/>
        <v>&lt;div class="grid-detail-list"&gt;&lt;div class="item-container styled-text-wrapper"&gt;</v>
      </c>
      <c r="E362" t="str">
        <f t="shared" si="1278"/>
        <v>&lt;div class="grid-detail-list"&gt;&lt;div class="item-container styled-text-wrapper"&gt;</v>
      </c>
      <c r="F362" t="str">
        <f t="shared" si="1278"/>
        <v>&lt;div class="grid-detail-list"&gt;&lt;div class="item-container styled-text-wrapper"&gt;</v>
      </c>
      <c r="G362">
        <f t="shared" si="1142"/>
        <v>25</v>
      </c>
      <c r="H362" t="str">
        <f t="shared" si="1143"/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class="sub-title"&gt;萬寧&lt;/p&gt;&lt;div class="item-content"&gt;&lt;div class="item-label"&gt;購物指南&lt;/div&gt;&lt;div class="content-row clearfix"&gt;&lt;span class="item-icon icon-s icon-inline ico-shop"&gt;&lt;/span&gt;&lt;p class="info"&gt;B1 , WEK B1-2 (近售票大堂 A1 出口)&lt;/p&gt;&lt;/div&gt;&lt;div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clearfix"&gt;&lt;p&gt;接受現金券: 接受&lt;/p&gt;&lt;p&gt;萬寧一直「以客為先」，提供全面的優質產品及服務。&lt;/p&gt;&lt;/div&gt;&lt;/div&gt;&lt;/div&gt;&lt;/div&gt;&lt;/div&gt;</v>
      </c>
      <c r="I362" t="str">
        <f t="shared" ref="I362:J362" si="1282">IF($G362="","",TRIM(CONCATENATE(E362,E363,E364,E365,E366,E367,E368,E369,E370,E371,E372,E373,E374,E375,E376)))</f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class="sub-title"&gt;万宁&lt;/p&gt;&lt;div class="item-content"&gt;&lt;div class="item-label"&gt;购物指南&lt;/div&gt;&lt;div class="content-row clearfix"&gt;&lt;span class="item-icon icon-s icon-inline ico-shop"&gt;&lt;/span&gt;&lt;p class="info"&gt;B1 , WEK B1-2 (近售票大堂 A1 出口)&lt;/p&gt;&lt;/div&gt;&lt;div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clearfix"&gt;&lt;p&gt;接受现金券: 接受&lt;/p&gt;&lt;p&gt;万宁一直「以客为先」，提供全面的优质产品及服务。&lt;/p&gt;&lt;/div&gt;&lt;/div&gt;&lt;/div&gt;&lt;/div&gt;&lt;/div&gt;</v>
      </c>
      <c r="J362" t="str">
        <f t="shared" si="1282"/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class="sub-title"&gt;Mannings&lt;/p&gt;&lt;div class="item-content"&gt;&lt;div class="item-label"&gt;Shopping&lt;/div&gt;&lt;div class="content-row clearfix"&gt;&lt;span class="item-icon icon-s icon-inline ico-shop"&gt;&lt;/span&gt;&lt;p class="info"&gt;B1 , WEK B1-2 (Near Ticketing Concourse, Exit A1)&lt;/p&gt;&lt;/div&gt;&lt;div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clearfix"&gt;&lt;p&gt;Accept Cash Coupon: Y&lt;/p&gt;&lt;p&gt;Mannings put customers first as always, providing full range of quality products and services.&lt;/p&gt;&lt;/div&gt;&lt;/div&gt;&lt;/div&gt;&lt;/div&gt;&lt;/div&gt;</v>
      </c>
      <c r="K362" t="str">
        <f t="shared" si="1145"/>
        <v/>
      </c>
      <c r="L362" t="str">
        <f t="shared" si="1145"/>
        <v/>
      </c>
      <c r="M362" t="str">
        <f t="shared" si="1145"/>
        <v/>
      </c>
      <c r="N362" t="str">
        <f t="shared" si="1146"/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class="sub-title"&gt;萬寧&lt;/p&gt;&lt;div class="item-content"&gt;&lt;div class="item-label"&gt;購物指南&lt;/div&gt;&lt;div class="content-row clearfix"&gt;&lt;span class="item-icon icon-s icon-inline ico-shop"&gt;&lt;/span&gt;&lt;p class="info"&gt;B1 , WEK B1-2 (近售票大堂 A1 出口)&lt;/p&gt;&lt;/div&gt;&lt;div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clearfix"&gt;&lt;p&gt;接受現金券: 接受&lt;/p&gt;&lt;p&gt;萬寧一直「以客為先」，提供全面的優質產品及服務。&lt;/p&gt;&lt;/div&gt;&lt;/div&gt;&lt;/div&gt;&lt;/div&gt;&lt;/div&gt;</v>
      </c>
      <c r="O362" t="str">
        <f t="shared" ref="O362:P362" si="1283">IF($G362="","",IF($B362="SHO",TRIM(CONCATENATE(E362,E363,E364,E365,E366,E367,E368,E369,E370,E371,E372,E373,E374,E375,E376)),""))</f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class="sub-title"&gt;万宁&lt;/p&gt;&lt;div class="item-content"&gt;&lt;div class="item-label"&gt;购物指南&lt;/div&gt;&lt;div class="content-row clearfix"&gt;&lt;span class="item-icon icon-s icon-inline ico-shop"&gt;&lt;/span&gt;&lt;p class="info"&gt;B1 , WEK B1-2 (近售票大堂 A1 出口)&lt;/p&gt;&lt;/div&gt;&lt;div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clearfix"&gt;&lt;p&gt;接受现金券: 接受&lt;/p&gt;&lt;p&gt;万宁一直「以客为先」，提供全面的优质产品及服务。&lt;/p&gt;&lt;/div&gt;&lt;/div&gt;&lt;/div&gt;&lt;/div&gt;&lt;/div&gt;</v>
      </c>
      <c r="P362" t="str">
        <f t="shared" si="1283"/>
        <v>&lt;div class="grid-detail-list"&gt;&lt;div class="item-container styled-text-wrapper"&gt;&lt;div class="image-container"&gt;&lt;img class="item-image" src="/res/media/app/shop/mannings.jpg" alt=""&gt;&lt;/div&gt;&lt;div class="item-content-container"&gt;&lt;p class="sub-title"&gt;Mannings&lt;/p&gt;&lt;div class="item-content"&gt;&lt;div class="item-label"&gt;Shopping&lt;/div&gt;&lt;div class="content-row clearfix"&gt;&lt;span class="item-icon icon-s icon-inline ico-shop"&gt;&lt;/span&gt;&lt;p class="info"&gt;B1 , WEK B1-2 (Near Ticketing Concourse, Exit A1)&lt;/p&gt;&lt;/div&gt;&lt;div class="content-row clearfix"&gt;&lt;span class="item-icon icon-s icon-inline ico-opening-hour"&gt;&lt;/span&gt;&lt;p class="info"&gt;08:00-21:00&lt;/p&gt;&lt;/div&gt;&lt;div class="content-row clearfix"&gt;&lt;span class="item-icon icon-s icon-inline ico-tel-no"&gt;&lt;/span&gt;&lt;p class="info"&gt;2791-2077&lt;/p&gt;&lt;/div&gt;&lt;div class="content-row clearfix"&gt;&lt;p&gt;Accept Cash Coupon: Y&lt;/p&gt;&lt;p&gt;Mannings put customers first as always, providing full range of quality products and services.&lt;/p&gt;&lt;/div&gt;&lt;/div&gt;&lt;/div&gt;&lt;/div&gt;&lt;/div&gt;</v>
      </c>
      <c r="Q362" t="str">
        <f t="shared" si="1148"/>
        <v/>
      </c>
      <c r="R362" t="str">
        <f t="shared" si="1148"/>
        <v/>
      </c>
      <c r="S362" t="str">
        <f t="shared" si="1148"/>
        <v/>
      </c>
      <c r="T362" t="str">
        <f t="shared" ref="T362:V362" si="1284">IF($G362="","",IF($B362="PAS",TRIM(CONCATENATE(D362,D363,D364,D365,D366,D367,D368,D369,D370,D371,D372,D373,D374,D375,D376)),""))</f>
        <v/>
      </c>
      <c r="U362" t="str">
        <f t="shared" si="1284"/>
        <v/>
      </c>
      <c r="V362" t="str">
        <f t="shared" si="1284"/>
        <v/>
      </c>
    </row>
    <row r="363" spans="1:22" hidden="1" x14ac:dyDescent="0.25">
      <c r="A363">
        <f t="shared" si="1140"/>
        <v>25</v>
      </c>
      <c r="B363" t="str">
        <f>VLOOKUP(A363,Sheet1!A:Z,2,FALSE)</f>
        <v>SHO</v>
      </c>
      <c r="C363" t="s">
        <v>419</v>
      </c>
      <c r="D363" t="str">
        <f>CONCATENATE($C363,VLOOKUP($A363,Sheet1!$A:$AC,6,FALSE),""" alt=""""&gt;")</f>
        <v>&lt;div class="image-container"&gt;&lt;img class="item-image" src="/res/media/app/shop/mannings.jpg" alt=""&gt;</v>
      </c>
      <c r="E363" t="str">
        <f>CONCATENATE($C363,VLOOKUP($A363,Sheet1!$A:$AC,6,FALSE),""" alt=""""&gt;")</f>
        <v>&lt;div class="image-container"&gt;&lt;img class="item-image" src="/res/media/app/shop/mannings.jpg" alt=""&gt;</v>
      </c>
      <c r="F363" t="str">
        <f>CONCATENATE($C363,VLOOKUP($A363,Sheet1!$A:$AC,6,FALSE),""" alt=""""&gt;")</f>
        <v>&lt;div class="image-container"&gt;&lt;img class="item-image" src="/res/media/app/shop/mannings.jpg" alt=""&gt;</v>
      </c>
      <c r="G363" t="str">
        <f t="shared" si="1142"/>
        <v/>
      </c>
      <c r="H363" t="str">
        <f t="shared" si="1143"/>
        <v/>
      </c>
      <c r="I363" t="str">
        <f t="shared" ref="I363:J363" si="1285">IF($G363="","",TRIM(CONCATENATE(E363,E364,E365,E366,E367,E368,E369,E370,E371,E372,E373,E374,E375,E376,E377)))</f>
        <v/>
      </c>
      <c r="J363" t="str">
        <f t="shared" si="1285"/>
        <v/>
      </c>
      <c r="K363" t="str">
        <f t="shared" si="1145"/>
        <v/>
      </c>
      <c r="L363" t="str">
        <f t="shared" si="1145"/>
        <v/>
      </c>
      <c r="M363" t="str">
        <f t="shared" si="1145"/>
        <v/>
      </c>
      <c r="N363" t="str">
        <f t="shared" si="1146"/>
        <v/>
      </c>
      <c r="O363" t="str">
        <f t="shared" ref="O363:P363" si="1286">IF($G363="","",IF($B363="SHO",TRIM(CONCATENATE(E363,E364,E365,E366,E367,E368,E369,E370,E371,E372,E373,E374,E375,E376,E377)),""))</f>
        <v/>
      </c>
      <c r="P363" t="str">
        <f t="shared" si="1286"/>
        <v/>
      </c>
      <c r="Q363" t="str">
        <f t="shared" si="1148"/>
        <v/>
      </c>
      <c r="R363" t="str">
        <f t="shared" si="1148"/>
        <v/>
      </c>
      <c r="S363" t="str">
        <f t="shared" si="1148"/>
        <v/>
      </c>
      <c r="T363" t="str">
        <f t="shared" ref="T363:V363" si="1287">IF($G363="","",IF($B363="PAS",TRIM(CONCATENATE(D363,D364,D365,D366,D367,D368,D369,D370,D371,D372,D373,D374,D375,D376,D377)),""))</f>
        <v/>
      </c>
      <c r="U363" t="str">
        <f t="shared" si="1287"/>
        <v/>
      </c>
      <c r="V363" t="str">
        <f t="shared" si="1287"/>
        <v/>
      </c>
    </row>
    <row r="364" spans="1:22" hidden="1" x14ac:dyDescent="0.25">
      <c r="A364">
        <f t="shared" si="1140"/>
        <v>25</v>
      </c>
      <c r="B364" t="str">
        <f>VLOOKUP(A364,Sheet1!A:Z,2,FALSE)</f>
        <v>SHO</v>
      </c>
      <c r="C364" t="s">
        <v>490</v>
      </c>
      <c r="D364" t="str">
        <f t="shared" ref="D364:F364" si="1288">$C364</f>
        <v>&lt;/div&gt;&lt;div class="item-content-container"&gt;</v>
      </c>
      <c r="E364" t="str">
        <f t="shared" si="1288"/>
        <v>&lt;/div&gt;&lt;div class="item-content-container"&gt;</v>
      </c>
      <c r="F364" t="str">
        <f t="shared" si="1288"/>
        <v>&lt;/div&gt;&lt;div class="item-content-container"&gt;</v>
      </c>
      <c r="G364" t="str">
        <f t="shared" si="1142"/>
        <v/>
      </c>
      <c r="H364" t="str">
        <f t="shared" si="1143"/>
        <v/>
      </c>
      <c r="I364" t="str">
        <f t="shared" ref="I364:J364" si="1289">IF($G364="","",TRIM(CONCATENATE(E364,E365,E366,E367,E368,E369,E370,E371,E372,E373,E374,E375,E376,E377,E378)))</f>
        <v/>
      </c>
      <c r="J364" t="str">
        <f t="shared" si="1289"/>
        <v/>
      </c>
      <c r="K364" t="str">
        <f t="shared" si="1145"/>
        <v/>
      </c>
      <c r="L364" t="str">
        <f t="shared" si="1145"/>
        <v/>
      </c>
      <c r="M364" t="str">
        <f t="shared" si="1145"/>
        <v/>
      </c>
      <c r="N364" t="str">
        <f t="shared" si="1146"/>
        <v/>
      </c>
      <c r="O364" t="str">
        <f t="shared" ref="O364:P364" si="1290">IF($G364="","",IF($B364="SHO",TRIM(CONCATENATE(E364,E365,E366,E367,E368,E369,E370,E371,E372,E373,E374,E375,E376,E377,E378)),""))</f>
        <v/>
      </c>
      <c r="P364" t="str">
        <f t="shared" si="1290"/>
        <v/>
      </c>
      <c r="Q364" t="str">
        <f t="shared" si="1148"/>
        <v/>
      </c>
      <c r="R364" t="str">
        <f t="shared" si="1148"/>
        <v/>
      </c>
      <c r="S364" t="str">
        <f t="shared" si="1148"/>
        <v/>
      </c>
      <c r="T364" t="str">
        <f t="shared" ref="T364:V364" si="1291">IF($G364="","",IF($B364="PAS",TRIM(CONCATENATE(D364,D365,D366,D367,D368,D369,D370,D371,D372,D373,D374,D375,D376,D377,D378)),""))</f>
        <v/>
      </c>
      <c r="U364" t="str">
        <f t="shared" si="1291"/>
        <v/>
      </c>
      <c r="V364" t="str">
        <f t="shared" si="1291"/>
        <v/>
      </c>
    </row>
    <row r="365" spans="1:22" hidden="1" x14ac:dyDescent="0.25">
      <c r="A365">
        <f t="shared" si="1140"/>
        <v>25</v>
      </c>
      <c r="B365" t="str">
        <f>VLOOKUP(A365,Sheet1!A:Z,2,FALSE)</f>
        <v>SHO</v>
      </c>
      <c r="C365" t="s">
        <v>413</v>
      </c>
      <c r="D365" t="str">
        <f>CONCATENATE($C365,VLOOKUP($A365,Sheet1!$A:$AC,15,FALSE))</f>
        <v>&lt;p class="sub-title"&gt;萬寧</v>
      </c>
      <c r="E365" t="str">
        <f>CONCATENATE($C365,VLOOKUP($A365,Sheet1!$A:$AC,16,FALSE))</f>
        <v>&lt;p class="sub-title"&gt;万宁</v>
      </c>
      <c r="F365" t="str">
        <f>CONCATENATE($C365,VLOOKUP($A365,Sheet1!$A:$AC,14,FALSE))</f>
        <v>&lt;p class="sub-title"&gt;Mannings</v>
      </c>
      <c r="G365" t="str">
        <f t="shared" si="1142"/>
        <v/>
      </c>
      <c r="H365" t="str">
        <f t="shared" si="1143"/>
        <v/>
      </c>
      <c r="I365" t="str">
        <f t="shared" ref="I365:J365" si="1292">IF($G365="","",TRIM(CONCATENATE(E365,E366,E367,E368,E369,E370,E371,E372,E373,E374,E375,E376,E377,E378,E379)))</f>
        <v/>
      </c>
      <c r="J365" t="str">
        <f t="shared" si="1292"/>
        <v/>
      </c>
      <c r="K365" t="str">
        <f t="shared" si="1145"/>
        <v/>
      </c>
      <c r="L365" t="str">
        <f t="shared" si="1145"/>
        <v/>
      </c>
      <c r="M365" t="str">
        <f t="shared" si="1145"/>
        <v/>
      </c>
      <c r="N365" t="str">
        <f t="shared" si="1146"/>
        <v/>
      </c>
      <c r="O365" t="str">
        <f t="shared" ref="O365:P365" si="1293">IF($G365="","",IF($B365="SHO",TRIM(CONCATENATE(E365,E366,E367,E368,E369,E370,E371,E372,E373,E374,E375,E376,E377,E378,E379)),""))</f>
        <v/>
      </c>
      <c r="P365" t="str">
        <f t="shared" si="1293"/>
        <v/>
      </c>
      <c r="Q365" t="str">
        <f t="shared" si="1148"/>
        <v/>
      </c>
      <c r="R365" t="str">
        <f t="shared" si="1148"/>
        <v/>
      </c>
      <c r="S365" t="str">
        <f t="shared" si="1148"/>
        <v/>
      </c>
      <c r="T365" t="str">
        <f t="shared" ref="T365:V365" si="1294">IF($G365="","",IF($B365="PAS",TRIM(CONCATENATE(D365,D366,D367,D368,D369,D370,D371,D372,D373,D374,D375,D376,D377,D378,D379)),""))</f>
        <v/>
      </c>
      <c r="U365" t="str">
        <f t="shared" si="1294"/>
        <v/>
      </c>
      <c r="V365" t="str">
        <f t="shared" si="1294"/>
        <v/>
      </c>
    </row>
    <row r="366" spans="1:22" hidden="1" x14ac:dyDescent="0.25">
      <c r="A366">
        <f t="shared" si="1140"/>
        <v>25</v>
      </c>
      <c r="B366" t="str">
        <f>VLOOKUP(A366,Sheet1!A:Z,2,FALSE)</f>
        <v>SHO</v>
      </c>
      <c r="C366" t="s">
        <v>491</v>
      </c>
      <c r="D366" t="str">
        <f t="shared" ref="D366:F366" si="1295">$C366</f>
        <v>&lt;/p&gt;&lt;div class="item-content"&gt;</v>
      </c>
      <c r="E366" t="str">
        <f t="shared" si="1295"/>
        <v>&lt;/p&gt;&lt;div class="item-content"&gt;</v>
      </c>
      <c r="F366" t="str">
        <f t="shared" si="1295"/>
        <v>&lt;/p&gt;&lt;div class="item-content"&gt;</v>
      </c>
      <c r="G366" t="str">
        <f t="shared" si="1142"/>
        <v/>
      </c>
      <c r="H366" t="str">
        <f t="shared" si="1143"/>
        <v/>
      </c>
      <c r="I366" t="str">
        <f t="shared" ref="I366:J366" si="1296">IF($G366="","",TRIM(CONCATENATE(E366,E367,E368,E369,E370,E371,E372,E373,E374,E375,E376,E377,E378,E379,E380)))</f>
        <v/>
      </c>
      <c r="J366" t="str">
        <f t="shared" si="1296"/>
        <v/>
      </c>
      <c r="K366" t="str">
        <f t="shared" si="1145"/>
        <v/>
      </c>
      <c r="L366" t="str">
        <f t="shared" si="1145"/>
        <v/>
      </c>
      <c r="M366" t="str">
        <f t="shared" si="1145"/>
        <v/>
      </c>
      <c r="N366" t="str">
        <f t="shared" si="1146"/>
        <v/>
      </c>
      <c r="O366" t="str">
        <f t="shared" ref="O366:P366" si="1297">IF($G366="","",IF($B366="SHO",TRIM(CONCATENATE(E366,E367,E368,E369,E370,E371,E372,E373,E374,E375,E376,E377,E378,E379,E380)),""))</f>
        <v/>
      </c>
      <c r="P366" t="str">
        <f t="shared" si="1297"/>
        <v/>
      </c>
      <c r="Q366" t="str">
        <f t="shared" si="1148"/>
        <v/>
      </c>
      <c r="R366" t="str">
        <f t="shared" si="1148"/>
        <v/>
      </c>
      <c r="S366" t="str">
        <f t="shared" si="1148"/>
        <v/>
      </c>
      <c r="T366" t="str">
        <f t="shared" ref="T366:V366" si="1298">IF($G366="","",IF($B366="PAS",TRIM(CONCATENATE(D366,D367,D368,D369,D370,D371,D372,D373,D374,D375,D376,D377,D378,D379,D380)),""))</f>
        <v/>
      </c>
      <c r="U366" t="str">
        <f t="shared" si="1298"/>
        <v/>
      </c>
      <c r="V366" t="str">
        <f t="shared" si="1298"/>
        <v/>
      </c>
    </row>
    <row r="367" spans="1:22" hidden="1" x14ac:dyDescent="0.25">
      <c r="A367">
        <f t="shared" si="1140"/>
        <v>25</v>
      </c>
      <c r="B367" t="str">
        <f>VLOOKUP(A367,Sheet1!A:Z,2,FALSE)</f>
        <v>SHO</v>
      </c>
      <c r="C367" t="s">
        <v>414</v>
      </c>
      <c r="D367" t="str">
        <f>CONCATENATE($C367,VLOOKUP($A367,Sheet1!$A:$AC,4,FALSE))</f>
        <v>&lt;div class="item-label"&gt;購物指南</v>
      </c>
      <c r="E367" t="str">
        <f>CONCATENATE($C367,VLOOKUP($A367,Sheet1!$A:$AC,5,FALSE))</f>
        <v>&lt;div class="item-label"&gt;购物指南</v>
      </c>
      <c r="F367" t="str">
        <f>CONCATENATE($C367,VLOOKUP($A367,Sheet1!$A:$AC,3,FALSE))</f>
        <v>&lt;div class="item-label"&gt;Shopping</v>
      </c>
      <c r="G367" t="str">
        <f t="shared" si="1142"/>
        <v/>
      </c>
      <c r="H367" t="str">
        <f t="shared" si="1143"/>
        <v/>
      </c>
      <c r="I367" t="str">
        <f t="shared" ref="I367:J367" si="1299">IF($G367="","",TRIM(CONCATENATE(E367,E368,E369,E370,E371,E372,E373,E374,E375,E376,E377,E378,E379,E380,E381)))</f>
        <v/>
      </c>
      <c r="J367" t="str">
        <f t="shared" si="1299"/>
        <v/>
      </c>
      <c r="K367" t="str">
        <f t="shared" si="1145"/>
        <v/>
      </c>
      <c r="L367" t="str">
        <f t="shared" si="1145"/>
        <v/>
      </c>
      <c r="M367" t="str">
        <f t="shared" si="1145"/>
        <v/>
      </c>
      <c r="N367" t="str">
        <f t="shared" si="1146"/>
        <v/>
      </c>
      <c r="O367" t="str">
        <f t="shared" ref="O367:P367" si="1300">IF($G367="","",IF($B367="SHO",TRIM(CONCATENATE(E367,E368,E369,E370,E371,E372,E373,E374,E375,E376,E377,E378,E379,E380,E381)),""))</f>
        <v/>
      </c>
      <c r="P367" t="str">
        <f t="shared" si="1300"/>
        <v/>
      </c>
      <c r="Q367" t="str">
        <f t="shared" si="1148"/>
        <v/>
      </c>
      <c r="R367" t="str">
        <f t="shared" si="1148"/>
        <v/>
      </c>
      <c r="S367" t="str">
        <f t="shared" si="1148"/>
        <v/>
      </c>
      <c r="T367" t="str">
        <f t="shared" ref="T367:V367" si="1301">IF($G367="","",IF($B367="PAS",TRIM(CONCATENATE(D367,D368,D369,D370,D371,D372,D373,D374,D375,D376,D377,D378,D379,D380,D381)),""))</f>
        <v/>
      </c>
      <c r="U367" t="str">
        <f t="shared" si="1301"/>
        <v/>
      </c>
      <c r="V367" t="str">
        <f t="shared" si="1301"/>
        <v/>
      </c>
    </row>
    <row r="368" spans="1:22" hidden="1" x14ac:dyDescent="0.25">
      <c r="A368">
        <f t="shared" si="1140"/>
        <v>25</v>
      </c>
      <c r="B368" t="str">
        <f>VLOOKUP(A368,Sheet1!A:Z,2,FALSE)</f>
        <v>SHO</v>
      </c>
      <c r="C368" t="s">
        <v>492</v>
      </c>
      <c r="D368" t="str">
        <f t="shared" ref="D368:F368" si="1302">$C368</f>
        <v>&lt;/div&gt;&lt;div class="content-row clearfix"&gt;&lt;span class="item-icon icon-s icon-inline ico-shop"&gt;&lt;/span&gt;</v>
      </c>
      <c r="E368" t="str">
        <f t="shared" si="1302"/>
        <v>&lt;/div&gt;&lt;div class="content-row clearfix"&gt;&lt;span class="item-icon icon-s icon-inline ico-shop"&gt;&lt;/span&gt;</v>
      </c>
      <c r="F368" t="str">
        <f t="shared" si="1302"/>
        <v>&lt;/div&gt;&lt;div class="content-row clearfix"&gt;&lt;span class="item-icon icon-s icon-inline ico-shop"&gt;&lt;/span&gt;</v>
      </c>
      <c r="G368" t="str">
        <f t="shared" si="1142"/>
        <v/>
      </c>
      <c r="H368" t="str">
        <f t="shared" si="1143"/>
        <v/>
      </c>
      <c r="I368" t="str">
        <f t="shared" ref="I368:J368" si="1303">IF($G368="","",TRIM(CONCATENATE(E368,E369,E370,E371,E372,E373,E374,E375,E376,E377,E378,E379,E380,E381,E382)))</f>
        <v/>
      </c>
      <c r="J368" t="str">
        <f t="shared" si="1303"/>
        <v/>
      </c>
      <c r="K368" t="str">
        <f t="shared" si="1145"/>
        <v/>
      </c>
      <c r="L368" t="str">
        <f t="shared" si="1145"/>
        <v/>
      </c>
      <c r="M368" t="str">
        <f t="shared" si="1145"/>
        <v/>
      </c>
      <c r="N368" t="str">
        <f t="shared" si="1146"/>
        <v/>
      </c>
      <c r="O368" t="str">
        <f t="shared" ref="O368:P368" si="1304">IF($G368="","",IF($B368="SHO",TRIM(CONCATENATE(E368,E369,E370,E371,E372,E373,E374,E375,E376,E377,E378,E379,E380,E381,E382)),""))</f>
        <v/>
      </c>
      <c r="P368" t="str">
        <f t="shared" si="1304"/>
        <v/>
      </c>
      <c r="Q368" t="str">
        <f t="shared" si="1148"/>
        <v/>
      </c>
      <c r="R368" t="str">
        <f t="shared" si="1148"/>
        <v/>
      </c>
      <c r="S368" t="str">
        <f t="shared" si="1148"/>
        <v/>
      </c>
      <c r="T368" t="str">
        <f t="shared" ref="T368:V368" si="1305">IF($G368="","",IF($B368="PAS",TRIM(CONCATENATE(D368,D369,D370,D371,D372,D373,D374,D375,D376,D377,D378,D379,D380,D381,D382)),""))</f>
        <v/>
      </c>
      <c r="U368" t="str">
        <f t="shared" si="1305"/>
        <v/>
      </c>
      <c r="V368" t="str">
        <f t="shared" si="1305"/>
        <v/>
      </c>
    </row>
    <row r="369" spans="1:22" hidden="1" x14ac:dyDescent="0.25">
      <c r="A369">
        <f t="shared" si="1140"/>
        <v>25</v>
      </c>
      <c r="B369" t="str">
        <f>VLOOKUP(A369,Sheet1!A:Z,2,FALSE)</f>
        <v>SHO</v>
      </c>
      <c r="C369" t="s">
        <v>415</v>
      </c>
      <c r="D369" t="str">
        <f>CONCATENATE($C369,VLOOKUP($A369,Sheet1!$A:$AC,11,FALSE))</f>
        <v>&lt;p class="info"&gt;B1 , WEK B1-2 (近售票大堂 A1 出口)</v>
      </c>
      <c r="E369" t="str">
        <f>CONCATENATE($C369,VLOOKUP($A369,Sheet1!$A:$AC,12,FALSE))</f>
        <v>&lt;p class="info"&gt;B1 , WEK B1-2 (近售票大堂 A1 出口)</v>
      </c>
      <c r="F369" t="str">
        <f>CONCATENATE($C369,VLOOKUP($A369,Sheet1!$A:$AC,10,FALSE))</f>
        <v>&lt;p class="info"&gt;B1 , WEK B1-2 (Near Ticketing Concourse, Exit A1)</v>
      </c>
      <c r="G369" t="str">
        <f t="shared" si="1142"/>
        <v/>
      </c>
      <c r="H369" t="str">
        <f t="shared" si="1143"/>
        <v/>
      </c>
      <c r="I369" t="str">
        <f t="shared" ref="I369:J369" si="1306">IF($G369="","",TRIM(CONCATENATE(E369,E370,E371,E372,E373,E374,E375,E376,E377,E378,E379,E380,E381,E382,E383)))</f>
        <v/>
      </c>
      <c r="J369" t="str">
        <f t="shared" si="1306"/>
        <v/>
      </c>
      <c r="K369" t="str">
        <f t="shared" si="1145"/>
        <v/>
      </c>
      <c r="L369" t="str">
        <f t="shared" si="1145"/>
        <v/>
      </c>
      <c r="M369" t="str">
        <f t="shared" si="1145"/>
        <v/>
      </c>
      <c r="N369" t="str">
        <f t="shared" si="1146"/>
        <v/>
      </c>
      <c r="O369" t="str">
        <f t="shared" ref="O369:P369" si="1307">IF($G369="","",IF($B369="SHO",TRIM(CONCATENATE(E369,E370,E371,E372,E373,E374,E375,E376,E377,E378,E379,E380,E381,E382,E383)),""))</f>
        <v/>
      </c>
      <c r="P369" t="str">
        <f t="shared" si="1307"/>
        <v/>
      </c>
      <c r="Q369" t="str">
        <f t="shared" si="1148"/>
        <v/>
      </c>
      <c r="R369" t="str">
        <f t="shared" si="1148"/>
        <v/>
      </c>
      <c r="S369" t="str">
        <f t="shared" si="1148"/>
        <v/>
      </c>
      <c r="T369" t="str">
        <f t="shared" ref="T369:V369" si="1308">IF($G369="","",IF($B369="PAS",TRIM(CONCATENATE(D369,D370,D371,D372,D373,D374,D375,D376,D377,D378,D379,D380,D381,D382,D383)),""))</f>
        <v/>
      </c>
      <c r="U369" t="str">
        <f t="shared" si="1308"/>
        <v/>
      </c>
      <c r="V369" t="str">
        <f t="shared" si="1308"/>
        <v/>
      </c>
    </row>
    <row r="370" spans="1:22" hidden="1" x14ac:dyDescent="0.25">
      <c r="A370">
        <f t="shared" si="1140"/>
        <v>25</v>
      </c>
      <c r="B370" t="str">
        <f>VLOOKUP(A370,Sheet1!A:Z,2,FALSE)</f>
        <v>SHO</v>
      </c>
      <c r="C370" t="s">
        <v>493</v>
      </c>
      <c r="D370" t="str">
        <f t="shared" ref="D370:F370" si="1309">$C370</f>
        <v>&lt;/p&gt;&lt;/div&gt;&lt;div class="content-row clearfix"&gt;&lt;span class="item-icon icon-s icon-inline ico-opening-hour"&gt;&lt;/span&gt;</v>
      </c>
      <c r="E370" t="str">
        <f t="shared" si="1309"/>
        <v>&lt;/p&gt;&lt;/div&gt;&lt;div class="content-row clearfix"&gt;&lt;span class="item-icon icon-s icon-inline ico-opening-hour"&gt;&lt;/span&gt;</v>
      </c>
      <c r="F370" t="str">
        <f t="shared" si="1309"/>
        <v>&lt;/p&gt;&lt;/div&gt;&lt;div class="content-row clearfix"&gt;&lt;span class="item-icon icon-s icon-inline ico-opening-hour"&gt;&lt;/span&gt;</v>
      </c>
      <c r="G370" t="str">
        <f t="shared" si="1142"/>
        <v/>
      </c>
      <c r="H370" t="str">
        <f t="shared" si="1143"/>
        <v/>
      </c>
      <c r="I370" t="str">
        <f t="shared" ref="I370:J370" si="1310">IF($G370="","",TRIM(CONCATENATE(E370,E371,E372,E373,E374,E375,E376,E377,E378,E379,E380,E381,E382,E383,E384)))</f>
        <v/>
      </c>
      <c r="J370" t="str">
        <f t="shared" si="1310"/>
        <v/>
      </c>
      <c r="K370" t="str">
        <f t="shared" si="1145"/>
        <v/>
      </c>
      <c r="L370" t="str">
        <f t="shared" si="1145"/>
        <v/>
      </c>
      <c r="M370" t="str">
        <f t="shared" si="1145"/>
        <v/>
      </c>
      <c r="N370" t="str">
        <f t="shared" si="1146"/>
        <v/>
      </c>
      <c r="O370" t="str">
        <f t="shared" ref="O370:P370" si="1311">IF($G370="","",IF($B370="SHO",TRIM(CONCATENATE(E370,E371,E372,E373,E374,E375,E376,E377,E378,E379,E380,E381,E382,E383,E384)),""))</f>
        <v/>
      </c>
      <c r="P370" t="str">
        <f t="shared" si="1311"/>
        <v/>
      </c>
      <c r="Q370" t="str">
        <f t="shared" si="1148"/>
        <v/>
      </c>
      <c r="R370" t="str">
        <f t="shared" si="1148"/>
        <v/>
      </c>
      <c r="S370" t="str">
        <f t="shared" si="1148"/>
        <v/>
      </c>
      <c r="T370" t="str">
        <f t="shared" ref="T370:V370" si="1312">IF($G370="","",IF($B370="PAS",TRIM(CONCATENATE(D370,D371,D372,D373,D374,D375,D376,D377,D378,D379,D380,D381,D382,D383,D384)),""))</f>
        <v/>
      </c>
      <c r="U370" t="str">
        <f t="shared" si="1312"/>
        <v/>
      </c>
      <c r="V370" t="str">
        <f t="shared" si="1312"/>
        <v/>
      </c>
    </row>
    <row r="371" spans="1:22" hidden="1" x14ac:dyDescent="0.25">
      <c r="A371">
        <f t="shared" si="1140"/>
        <v>25</v>
      </c>
      <c r="B371" t="str">
        <f>VLOOKUP(A371,Sheet1!A:Z,2,FALSE)</f>
        <v>SHO</v>
      </c>
      <c r="C371" t="s">
        <v>415</v>
      </c>
      <c r="D371" s="2" t="str">
        <f>CONCATENATE($C371,IFERROR(SUBSTITUTE(VLOOKUP($A371,Sheet1!$A:$AC,22,FALSE),CHAR(10),"&lt;br&gt;"),VLOOKUP($A371,Sheet1!$A:$AC,22,FALSE)))</f>
        <v>&lt;p class="info"&gt;08:00-21:00</v>
      </c>
      <c r="E371" s="2" t="str">
        <f>CONCATENATE($C371,IFERROR(SUBSTITUTE(VLOOKUP($A371,Sheet1!$A:$AC,23,FALSE),CHAR(10),"&lt;br&gt;"),VLOOKUP($A371,Sheet1!$A:$AC,23,FALSE)))</f>
        <v>&lt;p class="info"&gt;08:00-21:00</v>
      </c>
      <c r="F371" s="2" t="str">
        <f>CONCATENATE($C371,IFERROR(SUBSTITUTE(VLOOKUP($A371,Sheet1!$A:$AC,21,FALSE),CHAR(10),"&lt;br&gt;"),VLOOKUP($A371,Sheet1!$A:$AC,21,FALSE)))</f>
        <v>&lt;p class="info"&gt;08:00-21:00</v>
      </c>
      <c r="G371" t="str">
        <f t="shared" si="1142"/>
        <v/>
      </c>
      <c r="H371" t="str">
        <f t="shared" si="1143"/>
        <v/>
      </c>
      <c r="I371" t="str">
        <f t="shared" ref="I371:J371" si="1313">IF($G371="","",TRIM(CONCATENATE(E371,E372,E373,E374,E375,E376,E377,E378,E379,E380,E381,E382,E383,E384,E385)))</f>
        <v/>
      </c>
      <c r="J371" t="str">
        <f t="shared" si="1313"/>
        <v/>
      </c>
      <c r="K371" t="str">
        <f t="shared" si="1145"/>
        <v/>
      </c>
      <c r="L371" t="str">
        <f t="shared" si="1145"/>
        <v/>
      </c>
      <c r="M371" t="str">
        <f t="shared" si="1145"/>
        <v/>
      </c>
      <c r="N371" t="str">
        <f t="shared" si="1146"/>
        <v/>
      </c>
      <c r="O371" t="str">
        <f t="shared" ref="O371:P371" si="1314">IF($G371="","",IF($B371="SHO",TRIM(CONCATENATE(E371,E372,E373,E374,E375,E376,E377,E378,E379,E380,E381,E382,E383,E384,E385)),""))</f>
        <v/>
      </c>
      <c r="P371" t="str">
        <f t="shared" si="1314"/>
        <v/>
      </c>
      <c r="Q371" t="str">
        <f t="shared" si="1148"/>
        <v/>
      </c>
      <c r="R371" t="str">
        <f t="shared" si="1148"/>
        <v/>
      </c>
      <c r="S371" t="str">
        <f t="shared" si="1148"/>
        <v/>
      </c>
      <c r="T371" t="str">
        <f t="shared" ref="T371:V371" si="1315">IF($G371="","",IF($B371="PAS",TRIM(CONCATENATE(D371,D372,D373,D374,D375,D376,D377,D378,D379,D380,D381,D382,D383,D384,D385)),""))</f>
        <v/>
      </c>
      <c r="U371" t="str">
        <f t="shared" si="1315"/>
        <v/>
      </c>
      <c r="V371" t="str">
        <f t="shared" si="1315"/>
        <v/>
      </c>
    </row>
    <row r="372" spans="1:22" hidden="1" x14ac:dyDescent="0.25">
      <c r="A372">
        <f t="shared" si="1140"/>
        <v>25</v>
      </c>
      <c r="B372" t="str">
        <f>VLOOKUP(A372,Sheet1!A:Z,2,FALSE)</f>
        <v>SHO</v>
      </c>
      <c r="C372" t="s">
        <v>495</v>
      </c>
      <c r="D372" t="str">
        <f t="shared" ref="D372:F372" si="1316">$C372</f>
        <v>&lt;/p&gt;&lt;/div&gt;&lt;div class="content-row clearfix"&gt;&lt;span class="item-icon icon-s icon-inline ico-tel-no"&gt;&lt;/span&gt;</v>
      </c>
      <c r="E372" t="str">
        <f t="shared" si="1316"/>
        <v>&lt;/p&gt;&lt;/div&gt;&lt;div class="content-row clearfix"&gt;&lt;span class="item-icon icon-s icon-inline ico-tel-no"&gt;&lt;/span&gt;</v>
      </c>
      <c r="F372" t="str">
        <f t="shared" si="1316"/>
        <v>&lt;/p&gt;&lt;/div&gt;&lt;div class="content-row clearfix"&gt;&lt;span class="item-icon icon-s icon-inline ico-tel-no"&gt;&lt;/span&gt;</v>
      </c>
      <c r="G372" t="str">
        <f t="shared" si="1142"/>
        <v/>
      </c>
      <c r="H372" t="str">
        <f t="shared" si="1143"/>
        <v/>
      </c>
      <c r="I372" t="str">
        <f t="shared" ref="I372:J372" si="1317">IF($G372="","",TRIM(CONCATENATE(E372,E373,E374,E375,E376,E377,E378,E379,E380,E381,E382,E383,E384,E385,E386)))</f>
        <v/>
      </c>
      <c r="J372" t="str">
        <f t="shared" si="1317"/>
        <v/>
      </c>
      <c r="K372" t="str">
        <f t="shared" si="1145"/>
        <v/>
      </c>
      <c r="L372" t="str">
        <f t="shared" si="1145"/>
        <v/>
      </c>
      <c r="M372" t="str">
        <f t="shared" si="1145"/>
        <v/>
      </c>
      <c r="N372" t="str">
        <f t="shared" si="1146"/>
        <v/>
      </c>
      <c r="O372" t="str">
        <f t="shared" ref="O372:P372" si="1318">IF($G372="","",IF($B372="SHO",TRIM(CONCATENATE(E372,E373,E374,E375,E376,E377,E378,E379,E380,E381,E382,E383,E384,E385,E386)),""))</f>
        <v/>
      </c>
      <c r="P372" t="str">
        <f t="shared" si="1318"/>
        <v/>
      </c>
      <c r="Q372" t="str">
        <f t="shared" si="1148"/>
        <v/>
      </c>
      <c r="R372" t="str">
        <f t="shared" si="1148"/>
        <v/>
      </c>
      <c r="S372" t="str">
        <f t="shared" si="1148"/>
        <v/>
      </c>
      <c r="T372" t="str">
        <f t="shared" ref="T372:V372" si="1319">IF($G372="","",IF($B372="PAS",TRIM(CONCATENATE(D372,D373,D374,D375,D376,D377,D378,D379,D380,D381,D382,D383,D384,D385,D386)),""))</f>
        <v/>
      </c>
      <c r="U372" t="str">
        <f t="shared" si="1319"/>
        <v/>
      </c>
      <c r="V372" t="str">
        <f t="shared" si="1319"/>
        <v/>
      </c>
    </row>
    <row r="373" spans="1:22" hidden="1" x14ac:dyDescent="0.25">
      <c r="A373">
        <f t="shared" si="1140"/>
        <v>25</v>
      </c>
      <c r="B373" t="str">
        <f>VLOOKUP(A373,Sheet1!A:Z,2,FALSE)</f>
        <v>SHO</v>
      </c>
      <c r="C373" t="s">
        <v>415</v>
      </c>
      <c r="D373" t="str">
        <f>CONCATENATE($C373,VLOOKUP($A373,Sheet1!$A:$ACZ,17,FALSE))</f>
        <v>&lt;p class="info"&gt;2791-2077</v>
      </c>
      <c r="E373" t="str">
        <f>CONCATENATE($C373,VLOOKUP($A373,Sheet1!$A:$AC,17,FALSE))</f>
        <v>&lt;p class="info"&gt;2791-2077</v>
      </c>
      <c r="F373" t="str">
        <f>CONCATENATE($C373,VLOOKUP($A373,Sheet1!$A:$AC,17,FALSE))</f>
        <v>&lt;p class="info"&gt;2791-2077</v>
      </c>
      <c r="G373" t="str">
        <f t="shared" si="1142"/>
        <v/>
      </c>
      <c r="H373" t="str">
        <f t="shared" si="1143"/>
        <v/>
      </c>
      <c r="I373" t="str">
        <f t="shared" ref="I373:J373" si="1320">IF($G373="","",TRIM(CONCATENATE(E373,E374,E375,E376,E377,E378,E379,E380,E381,E382,E383,E384,E385,E386,E387)))</f>
        <v/>
      </c>
      <c r="J373" t="str">
        <f t="shared" si="1320"/>
        <v/>
      </c>
      <c r="K373" t="str">
        <f t="shared" si="1145"/>
        <v/>
      </c>
      <c r="L373" t="str">
        <f t="shared" si="1145"/>
        <v/>
      </c>
      <c r="M373" t="str">
        <f t="shared" si="1145"/>
        <v/>
      </c>
      <c r="N373" t="str">
        <f t="shared" si="1146"/>
        <v/>
      </c>
      <c r="O373" t="str">
        <f t="shared" ref="O373:P373" si="1321">IF($G373="","",IF($B373="SHO",TRIM(CONCATENATE(E373,E374,E375,E376,E377,E378,E379,E380,E381,E382,E383,E384,E385,E386,E387)),""))</f>
        <v/>
      </c>
      <c r="P373" t="str">
        <f t="shared" si="1321"/>
        <v/>
      </c>
      <c r="Q373" t="str">
        <f t="shared" si="1148"/>
        <v/>
      </c>
      <c r="R373" t="str">
        <f t="shared" si="1148"/>
        <v/>
      </c>
      <c r="S373" t="str">
        <f t="shared" si="1148"/>
        <v/>
      </c>
      <c r="T373" t="str">
        <f t="shared" ref="T373:V373" si="1322">IF($G373="","",IF($B373="PAS",TRIM(CONCATENATE(D373,D374,D375,D376,D377,D378,D379,D380,D381,D382,D383,D384,D385,D386,D387)),""))</f>
        <v/>
      </c>
      <c r="U373" t="str">
        <f t="shared" si="1322"/>
        <v/>
      </c>
      <c r="V373" t="str">
        <f t="shared" si="1322"/>
        <v/>
      </c>
    </row>
    <row r="374" spans="1:22" hidden="1" x14ac:dyDescent="0.25">
      <c r="A374">
        <f t="shared" si="1140"/>
        <v>25</v>
      </c>
      <c r="B374" t="str">
        <f>VLOOKUP(A374,Sheet1!A:Z,2,FALSE)</f>
        <v>SHO</v>
      </c>
      <c r="C374" t="s">
        <v>494</v>
      </c>
      <c r="D374" t="str">
        <f t="shared" ref="D374:F374" si="1323">$C374</f>
        <v>&lt;/p&gt;&lt;/div&gt;&lt;div class="content-row clearfix"&gt;</v>
      </c>
      <c r="E374" t="str">
        <f t="shared" si="1323"/>
        <v>&lt;/p&gt;&lt;/div&gt;&lt;div class="content-row clearfix"&gt;</v>
      </c>
      <c r="F374" t="str">
        <f t="shared" si="1323"/>
        <v>&lt;/p&gt;&lt;/div&gt;&lt;div class="content-row clearfix"&gt;</v>
      </c>
      <c r="G374" t="str">
        <f t="shared" si="1142"/>
        <v/>
      </c>
      <c r="H374" t="str">
        <f t="shared" si="1143"/>
        <v/>
      </c>
      <c r="I374" t="str">
        <f t="shared" ref="I374:J374" si="1324">IF($G374="","",TRIM(CONCATENATE(E374,E375,E376,E377,E378,E379,E380,E381,E382,E383,E384,E385,E386,E387,E388)))</f>
        <v/>
      </c>
      <c r="J374" t="str">
        <f t="shared" si="1324"/>
        <v/>
      </c>
      <c r="K374" t="str">
        <f t="shared" si="1145"/>
        <v/>
      </c>
      <c r="L374" t="str">
        <f t="shared" si="1145"/>
        <v/>
      </c>
      <c r="M374" t="str">
        <f t="shared" si="1145"/>
        <v/>
      </c>
      <c r="N374" t="str">
        <f t="shared" si="1146"/>
        <v/>
      </c>
      <c r="O374" t="str">
        <f t="shared" ref="O374:P374" si="1325">IF($G374="","",IF($B374="SHO",TRIM(CONCATENATE(E374,E375,E376,E377,E378,E379,E380,E381,E382,E383,E384,E385,E386,E387,E388)),""))</f>
        <v/>
      </c>
      <c r="P374" t="str">
        <f t="shared" si="1325"/>
        <v/>
      </c>
      <c r="Q374" t="str">
        <f t="shared" si="1148"/>
        <v/>
      </c>
      <c r="R374" t="str">
        <f t="shared" si="1148"/>
        <v/>
      </c>
      <c r="S374" t="str">
        <f t="shared" si="1148"/>
        <v/>
      </c>
      <c r="T374" t="str">
        <f t="shared" ref="T374:V374" si="1326">IF($G374="","",IF($B374="PAS",TRIM(CONCATENATE(D374,D375,D376,D377,D378,D379,D380,D381,D382,D383,D384,D385,D386,D387,D388)),""))</f>
        <v/>
      </c>
      <c r="U374" t="str">
        <f t="shared" si="1326"/>
        <v/>
      </c>
      <c r="V374" t="str">
        <f t="shared" si="1326"/>
        <v/>
      </c>
    </row>
    <row r="375" spans="1:22" hidden="1" x14ac:dyDescent="0.25">
      <c r="A375">
        <f t="shared" si="1140"/>
        <v>25</v>
      </c>
      <c r="B375" t="str">
        <f>VLOOKUP(A375,Sheet1!A:Z,2,FALSE)</f>
        <v>SHO</v>
      </c>
      <c r="C375" t="s">
        <v>416</v>
      </c>
      <c r="D375" t="str">
        <f>CONCATENATE($C375,Sheet1!$AB$2,": ",VLOOKUP($A375,Sheet1!$A:$AC,28,FALSE),IF(VLOOKUP($A375,Sheet1!$A:$AC,25,FALSE)="","","&lt;/p&gt;&lt;p&gt;"),VLOOKUP($A375,Sheet1!$A:$AC,25,FALSE))</f>
        <v>&lt;p&gt;接受現金券: 接受&lt;/p&gt;&lt;p&gt;萬寧一直「以客為先」，提供全面的優質產品及服務。</v>
      </c>
      <c r="E375" t="str">
        <f>CONCATENATE($C375,Sheet1!$AC$2,": ",VLOOKUP($A375,Sheet1!$A:$AC,29,FALSE),IF(VLOOKUP($A375,Sheet1!$A:$AC,26,FALSE)="","","&lt;/p&gt;&lt;p&gt;"),VLOOKUP($A375,Sheet1!$A:$AC,26,FALSE))</f>
        <v>&lt;p&gt;接受现金券: 接受&lt;/p&gt;&lt;p&gt;万宁一直「以客为先」，提供全面的优质产品及服务。</v>
      </c>
      <c r="F375" t="str">
        <f>CONCATENATE($C375,Sheet1!$AA$2,": ",VLOOKUP($A375,Sheet1!$A:$AC,27,FALSE),IF(VLOOKUP($A375,Sheet1!$A:$AC,24,FALSE)="","","&lt;/p&gt;&lt;p&gt;"),VLOOKUP($A375,Sheet1!$A:$AC,24,FALSE))</f>
        <v>&lt;p&gt;Accept Cash Coupon: Y&lt;/p&gt;&lt;p&gt;Mannings put customers first as always, providing full range of quality products and services.</v>
      </c>
      <c r="G375" t="str">
        <f t="shared" si="1142"/>
        <v/>
      </c>
      <c r="H375" t="str">
        <f t="shared" si="1143"/>
        <v/>
      </c>
      <c r="I375" t="str">
        <f t="shared" ref="I375:J375" si="1327">IF($G375="","",TRIM(CONCATENATE(E375,E376,E377,E378,E379,E380,E381,E382,E383,E384,E385,E386,E387,E388,E389)))</f>
        <v/>
      </c>
      <c r="J375" t="str">
        <f t="shared" si="1327"/>
        <v/>
      </c>
      <c r="K375" t="str">
        <f t="shared" si="1145"/>
        <v/>
      </c>
      <c r="L375" t="str">
        <f t="shared" si="1145"/>
        <v/>
      </c>
      <c r="M375" t="str">
        <f t="shared" si="1145"/>
        <v/>
      </c>
      <c r="N375" t="str">
        <f t="shared" si="1146"/>
        <v/>
      </c>
      <c r="O375" t="str">
        <f t="shared" ref="O375:P375" si="1328">IF($G375="","",IF($B375="SHO",TRIM(CONCATENATE(E375,E376,E377,E378,E379,E380,E381,E382,E383,E384,E385,E386,E387,E388,E389)),""))</f>
        <v/>
      </c>
      <c r="P375" t="str">
        <f t="shared" si="1328"/>
        <v/>
      </c>
      <c r="Q375" t="str">
        <f t="shared" si="1148"/>
        <v/>
      </c>
      <c r="R375" t="str">
        <f t="shared" si="1148"/>
        <v/>
      </c>
      <c r="S375" t="str">
        <f t="shared" si="1148"/>
        <v/>
      </c>
      <c r="T375" t="str">
        <f t="shared" ref="T375:V375" si="1329">IF($G375="","",IF($B375="PAS",TRIM(CONCATENATE(D375,D376,D377,D378,D379,D380,D381,D382,D383,D384,D385,D386,D387,D388,D389)),""))</f>
        <v/>
      </c>
      <c r="U375" t="str">
        <f t="shared" si="1329"/>
        <v/>
      </c>
      <c r="V375" t="str">
        <f t="shared" si="1329"/>
        <v/>
      </c>
    </row>
    <row r="376" spans="1:22" hidden="1" x14ac:dyDescent="0.25">
      <c r="A376">
        <f t="shared" si="1140"/>
        <v>25</v>
      </c>
      <c r="B376" t="str">
        <f>VLOOKUP(A376,Sheet1!A:Z,2,FALSE)</f>
        <v>SHO</v>
      </c>
      <c r="C376" t="s">
        <v>496</v>
      </c>
      <c r="D376" t="str">
        <f t="shared" ref="D376:F377" si="1330">$C376</f>
        <v>&lt;/p&gt;&lt;/div&gt;&lt;/div&gt;&lt;/div&gt;&lt;/div&gt;&lt;/div&gt;</v>
      </c>
      <c r="E376" t="str">
        <f t="shared" si="1330"/>
        <v>&lt;/p&gt;&lt;/div&gt;&lt;/div&gt;&lt;/div&gt;&lt;/div&gt;&lt;/div&gt;</v>
      </c>
      <c r="F376" t="str">
        <f t="shared" si="1330"/>
        <v>&lt;/p&gt;&lt;/div&gt;&lt;/div&gt;&lt;/div&gt;&lt;/div&gt;&lt;/div&gt;</v>
      </c>
      <c r="G376" t="str">
        <f t="shared" si="1142"/>
        <v/>
      </c>
      <c r="H376" t="str">
        <f t="shared" si="1143"/>
        <v/>
      </c>
      <c r="I376" t="str">
        <f t="shared" ref="I376:J376" si="1331">IF($G376="","",TRIM(CONCATENATE(E376,E377,E378,E379,E380,E381,E382,E383,E384,E385,E386,E387,E388,E389,E390)))</f>
        <v/>
      </c>
      <c r="J376" t="str">
        <f t="shared" si="1331"/>
        <v/>
      </c>
      <c r="K376" t="str">
        <f t="shared" si="1145"/>
        <v/>
      </c>
      <c r="L376" t="str">
        <f t="shared" si="1145"/>
        <v/>
      </c>
      <c r="M376" t="str">
        <f t="shared" si="1145"/>
        <v/>
      </c>
      <c r="N376" t="str">
        <f t="shared" si="1146"/>
        <v/>
      </c>
      <c r="O376" t="str">
        <f t="shared" ref="O376:P376" si="1332">IF($G376="","",IF($B376="SHO",TRIM(CONCATENATE(E376,E377,E378,E379,E380,E381,E382,E383,E384,E385,E386,E387,E388,E389,E390)),""))</f>
        <v/>
      </c>
      <c r="P376" t="str">
        <f t="shared" si="1332"/>
        <v/>
      </c>
      <c r="Q376" t="str">
        <f t="shared" si="1148"/>
        <v/>
      </c>
      <c r="R376" t="str">
        <f t="shared" si="1148"/>
        <v/>
      </c>
      <c r="S376" t="str">
        <f t="shared" si="1148"/>
        <v/>
      </c>
      <c r="T376" t="str">
        <f t="shared" ref="T376:V376" si="1333">IF($G376="","",IF($B376="PAS",TRIM(CONCATENATE(D376,D377,D378,D379,D380,D381,D382,D383,D384,D385,D386,D387,D388,D389,D390)),""))</f>
        <v/>
      </c>
      <c r="U376" t="str">
        <f t="shared" si="1333"/>
        <v/>
      </c>
      <c r="V376" t="str">
        <f t="shared" si="1333"/>
        <v/>
      </c>
    </row>
    <row r="377" spans="1:22" x14ac:dyDescent="0.25">
      <c r="A377">
        <f t="shared" si="1140"/>
        <v>26</v>
      </c>
      <c r="B377" t="str">
        <f>VLOOKUP(A377,Sheet1!A:Z,2,FALSE)</f>
        <v>FNB</v>
      </c>
      <c r="C377" t="s">
        <v>489</v>
      </c>
      <c r="D377" t="str">
        <f t="shared" si="1330"/>
        <v>&lt;div class="grid-detail-list"&gt;&lt;div class="item-container styled-text-wrapper"&gt;</v>
      </c>
      <c r="E377" t="str">
        <f t="shared" si="1330"/>
        <v>&lt;div class="grid-detail-list"&gt;&lt;div class="item-container styled-text-wrapper"&gt;</v>
      </c>
      <c r="F377" t="str">
        <f t="shared" si="1330"/>
        <v>&lt;div class="grid-detail-list"&gt;&lt;div class="item-container styled-text-wrapper"&gt;</v>
      </c>
      <c r="G377">
        <f t="shared" si="1142"/>
        <v>26</v>
      </c>
      <c r="H377" t="str">
        <f t="shared" si="1143"/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class="sub-title"&gt;輕。快翠 by Tsui Wah&lt;/p&gt;&lt;div class="item-content"&gt;&lt;div class="item-label"&gt;美食薈萃&lt;/div&gt;&lt;div class="content-row clearfix"&gt;&lt;span class="item-icon icon-s icon-inline ico-shop"&gt;&lt;/span&gt;&lt;p class="info"&gt;B1 , WEK B1-4 (近售票大堂)&lt;/p&gt;&lt;/div&gt;&lt;div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clearfix"&gt;&lt;p&gt;接受現金券: 接受&lt;/p&gt;&lt;p&gt;主打地道港式輕食，提供經典港式美食、出爐麵包和全日常餐。&lt;/p&gt;&lt;/div&gt;&lt;/div&gt;&lt;/div&gt;&lt;/div&gt;&lt;/div&gt;</v>
      </c>
      <c r="I377" t="str">
        <f t="shared" ref="I377:J377" si="1334">IF($G377="","",TRIM(CONCATENATE(E377,E378,E379,E380,E381,E382,E383,E384,E385,E386,E387,E388,E389,E390,E391)))</f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class="sub-title"&gt;轻。快翠 by Tsui Wah&lt;/p&gt;&lt;div class="item-content"&gt;&lt;div class="item-label"&gt;美食荟萃&lt;/div&gt;&lt;div class="content-row clearfix"&gt;&lt;span class="item-icon icon-s icon-inline ico-shop"&gt;&lt;/span&gt;&lt;p class="info"&gt;B1 , WEK B1-4 (近售票大堂)&lt;/p&gt;&lt;/div&gt;&lt;div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clearfix"&gt;&lt;p&gt;接受现金券: 接受&lt;/p&gt;&lt;p&gt;主打地道港式轻食，提供经典港式美食、出炉面包和全日常餐。&lt;/p&gt;&lt;/div&gt;&lt;/div&gt;&lt;/div&gt;&lt;/div&gt;&lt;/div&gt;</v>
      </c>
      <c r="J377" t="str">
        <f t="shared" si="1334"/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class="sub-title"&gt;MaoMao Eat by Tsui Wah&lt;/p&gt;&lt;div class="item-content"&gt;&lt;div class="item-label"&gt;Food &amp; Beverage&lt;/div&gt;&lt;div class="content-row clearfix"&gt;&lt;span class="item-icon icon-s icon-inline ico-shop"&gt;&lt;/span&gt;&lt;p class="info"&gt;B1 , WEK B1-4 (Near Ticketing Concourse)&lt;/p&gt;&lt;/div&gt;&lt;div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clearfix"&gt;&lt;p&gt;Accept Cash Coupon: Y&lt;/p&gt;&lt;p&gt;A popular Hong Kong diner offering classic Hong Kong delicacies, such as signature milk tea, bakery items and all-day meal.&lt;/p&gt;&lt;/div&gt;&lt;/div&gt;&lt;/div&gt;&lt;/div&gt;&lt;/div&gt;</v>
      </c>
      <c r="K377" t="str">
        <f t="shared" si="1145"/>
        <v/>
      </c>
      <c r="L377" t="str">
        <f t="shared" si="1145"/>
        <v/>
      </c>
      <c r="M377" t="str">
        <f t="shared" si="1145"/>
        <v/>
      </c>
      <c r="N377" t="str">
        <f t="shared" si="1146"/>
        <v/>
      </c>
      <c r="O377" t="str">
        <f t="shared" ref="O377:P377" si="1335">IF($G377="","",IF($B377="SHO",TRIM(CONCATENATE(E377,E378,E379,E380,E381,E382,E383,E384,E385,E386,E387,E388,E389,E390,E391)),""))</f>
        <v/>
      </c>
      <c r="P377" t="str">
        <f t="shared" si="1335"/>
        <v/>
      </c>
      <c r="Q377" t="str">
        <f t="shared" si="1148"/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class="sub-title"&gt;輕。快翠 by Tsui Wah&lt;/p&gt;&lt;div class="item-content"&gt;&lt;div class="item-label"&gt;美食薈萃&lt;/div&gt;&lt;div class="content-row clearfix"&gt;&lt;span class="item-icon icon-s icon-inline ico-shop"&gt;&lt;/span&gt;&lt;p class="info"&gt;B1 , WEK B1-4 (近售票大堂)&lt;/p&gt;&lt;/div&gt;&lt;div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clearfix"&gt;&lt;p&gt;接受現金券: 接受&lt;/p&gt;&lt;p&gt;主打地道港式輕食，提供經典港式美食、出爐麵包和全日常餐。&lt;/p&gt;&lt;/div&gt;&lt;/div&gt;&lt;/div&gt;&lt;/div&gt;&lt;/div&gt;</v>
      </c>
      <c r="R377" t="str">
        <f t="shared" si="1148"/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class="sub-title"&gt;轻。快翠 by Tsui Wah&lt;/p&gt;&lt;div class="item-content"&gt;&lt;div class="item-label"&gt;美食荟萃&lt;/div&gt;&lt;div class="content-row clearfix"&gt;&lt;span class="item-icon icon-s icon-inline ico-shop"&gt;&lt;/span&gt;&lt;p class="info"&gt;B1 , WEK B1-4 (近售票大堂)&lt;/p&gt;&lt;/div&gt;&lt;div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clearfix"&gt;&lt;p&gt;接受现金券: 接受&lt;/p&gt;&lt;p&gt;主打地道港式轻食，提供经典港式美食、出炉面包和全日常餐。&lt;/p&gt;&lt;/div&gt;&lt;/div&gt;&lt;/div&gt;&lt;/div&gt;&lt;/div&gt;</v>
      </c>
      <c r="S377" t="str">
        <f t="shared" si="1148"/>
        <v>&lt;div class="grid-detail-list"&gt;&lt;div class="item-container styled-text-wrapper"&gt;&lt;div class="image-container"&gt;&lt;img class="item-image" src="/res/media/app/shop/mao-mao-eat.jpg" alt=""&gt;&lt;/div&gt;&lt;div class="item-content-container"&gt;&lt;p class="sub-title"&gt;MaoMao Eat by Tsui Wah&lt;/p&gt;&lt;div class="item-content"&gt;&lt;div class="item-label"&gt;Food &amp; Beverage&lt;/div&gt;&lt;div class="content-row clearfix"&gt;&lt;span class="item-icon icon-s icon-inline ico-shop"&gt;&lt;/span&gt;&lt;p class="info"&gt;B1 , WEK B1-4 (Near Ticketing Concourse)&lt;/p&gt;&lt;/div&gt;&lt;div class="content-row clearfix"&gt;&lt;span class="item-icon icon-s icon-inline ico-opening-hour"&gt;&lt;/span&gt;&lt;p class="info"&gt;08:00-20:30&lt;/p&gt;&lt;/div&gt;&lt;div class="content-row clearfix"&gt;&lt;span class="item-icon icon-s icon-inline ico-tel-no"&gt;&lt;/span&gt;&lt;p class="info"&gt;2581-0525&lt;/p&gt;&lt;/div&gt;&lt;div class="content-row clearfix"&gt;&lt;p&gt;Accept Cash Coupon: Y&lt;/p&gt;&lt;p&gt;A popular Hong Kong diner offering classic Hong Kong delicacies, such as signature milk tea, bakery items and all-day meal.&lt;/p&gt;&lt;/div&gt;&lt;/div&gt;&lt;/div&gt;&lt;/div&gt;&lt;/div&gt;</v>
      </c>
      <c r="T377" t="str">
        <f t="shared" ref="T377:V377" si="1336">IF($G377="","",IF($B377="PAS",TRIM(CONCATENATE(D377,D378,D379,D380,D381,D382,D383,D384,D385,D386,D387,D388,D389,D390,D391)),""))</f>
        <v/>
      </c>
      <c r="U377" t="str">
        <f t="shared" si="1336"/>
        <v/>
      </c>
      <c r="V377" t="str">
        <f t="shared" si="1336"/>
        <v/>
      </c>
    </row>
    <row r="378" spans="1:22" hidden="1" x14ac:dyDescent="0.25">
      <c r="A378">
        <f t="shared" si="1140"/>
        <v>26</v>
      </c>
      <c r="B378" t="str">
        <f>VLOOKUP(A378,Sheet1!A:Z,2,FALSE)</f>
        <v>FNB</v>
      </c>
      <c r="C378" t="s">
        <v>419</v>
      </c>
      <c r="D378" t="str">
        <f>CONCATENATE($C378,VLOOKUP($A378,Sheet1!$A:$AC,6,FALSE),""" alt=""""&gt;")</f>
        <v>&lt;div class="image-container"&gt;&lt;img class="item-image" src="/res/media/app/shop/mao-mao-eat.jpg" alt=""&gt;</v>
      </c>
      <c r="E378" t="str">
        <f>CONCATENATE($C378,VLOOKUP($A378,Sheet1!$A:$AC,6,FALSE),""" alt=""""&gt;")</f>
        <v>&lt;div class="image-container"&gt;&lt;img class="item-image" src="/res/media/app/shop/mao-mao-eat.jpg" alt=""&gt;</v>
      </c>
      <c r="F378" t="str">
        <f>CONCATENATE($C378,VLOOKUP($A378,Sheet1!$A:$AC,6,FALSE),""" alt=""""&gt;")</f>
        <v>&lt;div class="image-container"&gt;&lt;img class="item-image" src="/res/media/app/shop/mao-mao-eat.jpg" alt=""&gt;</v>
      </c>
      <c r="G378" t="str">
        <f t="shared" si="1142"/>
        <v/>
      </c>
      <c r="H378" t="str">
        <f t="shared" si="1143"/>
        <v/>
      </c>
      <c r="I378" t="str">
        <f t="shared" ref="I378:J378" si="1337">IF($G378="","",TRIM(CONCATENATE(E378,E379,E380,E381,E382,E383,E384,E385,E386,E387,E388,E389,E390,E391,E392)))</f>
        <v/>
      </c>
      <c r="J378" t="str">
        <f t="shared" si="1337"/>
        <v/>
      </c>
      <c r="K378" t="str">
        <f t="shared" si="1145"/>
        <v/>
      </c>
      <c r="L378" t="str">
        <f t="shared" si="1145"/>
        <v/>
      </c>
      <c r="M378" t="str">
        <f t="shared" si="1145"/>
        <v/>
      </c>
      <c r="N378" t="str">
        <f t="shared" si="1146"/>
        <v/>
      </c>
      <c r="O378" t="str">
        <f t="shared" ref="O378:P378" si="1338">IF($G378="","",IF($B378="SHO",TRIM(CONCATENATE(E378,E379,E380,E381,E382,E383,E384,E385,E386,E387,E388,E389,E390,E391,E392)),""))</f>
        <v/>
      </c>
      <c r="P378" t="str">
        <f t="shared" si="1338"/>
        <v/>
      </c>
      <c r="Q378" t="str">
        <f t="shared" si="1148"/>
        <v/>
      </c>
      <c r="R378" t="str">
        <f t="shared" si="1148"/>
        <v/>
      </c>
      <c r="S378" t="str">
        <f t="shared" si="1148"/>
        <v/>
      </c>
      <c r="T378" t="str">
        <f t="shared" ref="T378:V378" si="1339">IF($G378="","",IF($B378="PAS",TRIM(CONCATENATE(D378,D379,D380,D381,D382,D383,D384,D385,D386,D387,D388,D389,D390,D391,D392)),""))</f>
        <v/>
      </c>
      <c r="U378" t="str">
        <f t="shared" si="1339"/>
        <v/>
      </c>
      <c r="V378" t="str">
        <f t="shared" si="1339"/>
        <v/>
      </c>
    </row>
    <row r="379" spans="1:22" hidden="1" x14ac:dyDescent="0.25">
      <c r="A379">
        <f t="shared" si="1140"/>
        <v>26</v>
      </c>
      <c r="B379" t="str">
        <f>VLOOKUP(A379,Sheet1!A:Z,2,FALSE)</f>
        <v>FNB</v>
      </c>
      <c r="C379" t="s">
        <v>490</v>
      </c>
      <c r="D379" t="str">
        <f t="shared" ref="D379:F379" si="1340">$C379</f>
        <v>&lt;/div&gt;&lt;div class="item-content-container"&gt;</v>
      </c>
      <c r="E379" t="str">
        <f t="shared" si="1340"/>
        <v>&lt;/div&gt;&lt;div class="item-content-container"&gt;</v>
      </c>
      <c r="F379" t="str">
        <f t="shared" si="1340"/>
        <v>&lt;/div&gt;&lt;div class="item-content-container"&gt;</v>
      </c>
      <c r="G379" t="str">
        <f t="shared" si="1142"/>
        <v/>
      </c>
      <c r="H379" t="str">
        <f t="shared" si="1143"/>
        <v/>
      </c>
      <c r="I379" t="str">
        <f t="shared" ref="I379:J379" si="1341">IF($G379="","",TRIM(CONCATENATE(E379,E380,E381,E382,E383,E384,E385,E386,E387,E388,E389,E390,E391,E392,E393)))</f>
        <v/>
      </c>
      <c r="J379" t="str">
        <f t="shared" si="1341"/>
        <v/>
      </c>
      <c r="K379" t="str">
        <f t="shared" si="1145"/>
        <v/>
      </c>
      <c r="L379" t="str">
        <f t="shared" si="1145"/>
        <v/>
      </c>
      <c r="M379" t="str">
        <f t="shared" si="1145"/>
        <v/>
      </c>
      <c r="N379" t="str">
        <f t="shared" si="1146"/>
        <v/>
      </c>
      <c r="O379" t="str">
        <f t="shared" ref="O379:P379" si="1342">IF($G379="","",IF($B379="SHO",TRIM(CONCATENATE(E379,E380,E381,E382,E383,E384,E385,E386,E387,E388,E389,E390,E391,E392,E393)),""))</f>
        <v/>
      </c>
      <c r="P379" t="str">
        <f t="shared" si="1342"/>
        <v/>
      </c>
      <c r="Q379" t="str">
        <f t="shared" si="1148"/>
        <v/>
      </c>
      <c r="R379" t="str">
        <f t="shared" si="1148"/>
        <v/>
      </c>
      <c r="S379" t="str">
        <f t="shared" si="1148"/>
        <v/>
      </c>
      <c r="T379" t="str">
        <f t="shared" ref="T379:V379" si="1343">IF($G379="","",IF($B379="PAS",TRIM(CONCATENATE(D379,D380,D381,D382,D383,D384,D385,D386,D387,D388,D389,D390,D391,D392,D393)),""))</f>
        <v/>
      </c>
      <c r="U379" t="str">
        <f t="shared" si="1343"/>
        <v/>
      </c>
      <c r="V379" t="str">
        <f t="shared" si="1343"/>
        <v/>
      </c>
    </row>
    <row r="380" spans="1:22" hidden="1" x14ac:dyDescent="0.25">
      <c r="A380">
        <f t="shared" si="1140"/>
        <v>26</v>
      </c>
      <c r="B380" t="str">
        <f>VLOOKUP(A380,Sheet1!A:Z,2,FALSE)</f>
        <v>FNB</v>
      </c>
      <c r="C380" t="s">
        <v>413</v>
      </c>
      <c r="D380" t="str">
        <f>CONCATENATE($C380,VLOOKUP($A380,Sheet1!$A:$AC,15,FALSE))</f>
        <v>&lt;p class="sub-title"&gt;輕。快翠 by Tsui Wah</v>
      </c>
      <c r="E380" t="str">
        <f>CONCATENATE($C380,VLOOKUP($A380,Sheet1!$A:$AC,16,FALSE))</f>
        <v>&lt;p class="sub-title"&gt;轻。快翠 by Tsui Wah</v>
      </c>
      <c r="F380" t="str">
        <f>CONCATENATE($C380,VLOOKUP($A380,Sheet1!$A:$AC,14,FALSE))</f>
        <v>&lt;p class="sub-title"&gt;MaoMao Eat by Tsui Wah</v>
      </c>
      <c r="G380" t="str">
        <f t="shared" si="1142"/>
        <v/>
      </c>
      <c r="H380" t="str">
        <f t="shared" si="1143"/>
        <v/>
      </c>
      <c r="I380" t="str">
        <f t="shared" ref="I380:J380" si="1344">IF($G380="","",TRIM(CONCATENATE(E380,E381,E382,E383,E384,E385,E386,E387,E388,E389,E390,E391,E392,E393,E394)))</f>
        <v/>
      </c>
      <c r="J380" t="str">
        <f t="shared" si="1344"/>
        <v/>
      </c>
      <c r="K380" t="str">
        <f t="shared" si="1145"/>
        <v/>
      </c>
      <c r="L380" t="str">
        <f t="shared" si="1145"/>
        <v/>
      </c>
      <c r="M380" t="str">
        <f t="shared" si="1145"/>
        <v/>
      </c>
      <c r="N380" t="str">
        <f t="shared" si="1146"/>
        <v/>
      </c>
      <c r="O380" t="str">
        <f t="shared" ref="O380:P380" si="1345">IF($G380="","",IF($B380="SHO",TRIM(CONCATENATE(E380,E381,E382,E383,E384,E385,E386,E387,E388,E389,E390,E391,E392,E393,E394)),""))</f>
        <v/>
      </c>
      <c r="P380" t="str">
        <f t="shared" si="1345"/>
        <v/>
      </c>
      <c r="Q380" t="str">
        <f t="shared" si="1148"/>
        <v/>
      </c>
      <c r="R380" t="str">
        <f t="shared" si="1148"/>
        <v/>
      </c>
      <c r="S380" t="str">
        <f t="shared" si="1148"/>
        <v/>
      </c>
      <c r="T380" t="str">
        <f t="shared" ref="T380:V380" si="1346">IF($G380="","",IF($B380="PAS",TRIM(CONCATENATE(D380,D381,D382,D383,D384,D385,D386,D387,D388,D389,D390,D391,D392,D393,D394)),""))</f>
        <v/>
      </c>
      <c r="U380" t="str">
        <f t="shared" si="1346"/>
        <v/>
      </c>
      <c r="V380" t="str">
        <f t="shared" si="1346"/>
        <v/>
      </c>
    </row>
    <row r="381" spans="1:22" hidden="1" x14ac:dyDescent="0.25">
      <c r="A381">
        <f t="shared" si="1140"/>
        <v>26</v>
      </c>
      <c r="B381" t="str">
        <f>VLOOKUP(A381,Sheet1!A:Z,2,FALSE)</f>
        <v>FNB</v>
      </c>
      <c r="C381" t="s">
        <v>491</v>
      </c>
      <c r="D381" t="str">
        <f t="shared" ref="D381:F381" si="1347">$C381</f>
        <v>&lt;/p&gt;&lt;div class="item-content"&gt;</v>
      </c>
      <c r="E381" t="str">
        <f t="shared" si="1347"/>
        <v>&lt;/p&gt;&lt;div class="item-content"&gt;</v>
      </c>
      <c r="F381" t="str">
        <f t="shared" si="1347"/>
        <v>&lt;/p&gt;&lt;div class="item-content"&gt;</v>
      </c>
      <c r="G381" t="str">
        <f t="shared" si="1142"/>
        <v/>
      </c>
      <c r="H381" t="str">
        <f t="shared" si="1143"/>
        <v/>
      </c>
      <c r="I381" t="str">
        <f t="shared" ref="I381:J381" si="1348">IF($G381="","",TRIM(CONCATENATE(E381,E382,E383,E384,E385,E386,E387,E388,E389,E390,E391,E392,E393,E394,E395)))</f>
        <v/>
      </c>
      <c r="J381" t="str">
        <f t="shared" si="1348"/>
        <v/>
      </c>
      <c r="K381" t="str">
        <f t="shared" si="1145"/>
        <v/>
      </c>
      <c r="L381" t="str">
        <f t="shared" si="1145"/>
        <v/>
      </c>
      <c r="M381" t="str">
        <f t="shared" si="1145"/>
        <v/>
      </c>
      <c r="N381" t="str">
        <f t="shared" si="1146"/>
        <v/>
      </c>
      <c r="O381" t="str">
        <f t="shared" ref="O381:P381" si="1349">IF($G381="","",IF($B381="SHO",TRIM(CONCATENATE(E381,E382,E383,E384,E385,E386,E387,E388,E389,E390,E391,E392,E393,E394,E395)),""))</f>
        <v/>
      </c>
      <c r="P381" t="str">
        <f t="shared" si="1349"/>
        <v/>
      </c>
      <c r="Q381" t="str">
        <f t="shared" si="1148"/>
        <v/>
      </c>
      <c r="R381" t="str">
        <f t="shared" si="1148"/>
        <v/>
      </c>
      <c r="S381" t="str">
        <f t="shared" si="1148"/>
        <v/>
      </c>
      <c r="T381" t="str">
        <f t="shared" ref="T381:V381" si="1350">IF($G381="","",IF($B381="PAS",TRIM(CONCATENATE(D381,D382,D383,D384,D385,D386,D387,D388,D389,D390,D391,D392,D393,D394,D395)),""))</f>
        <v/>
      </c>
      <c r="U381" t="str">
        <f t="shared" si="1350"/>
        <v/>
      </c>
      <c r="V381" t="str">
        <f t="shared" si="1350"/>
        <v/>
      </c>
    </row>
    <row r="382" spans="1:22" hidden="1" x14ac:dyDescent="0.25">
      <c r="A382">
        <f t="shared" si="1140"/>
        <v>26</v>
      </c>
      <c r="B382" t="str">
        <f>VLOOKUP(A382,Sheet1!A:Z,2,FALSE)</f>
        <v>FNB</v>
      </c>
      <c r="C382" t="s">
        <v>414</v>
      </c>
      <c r="D382" t="str">
        <f>CONCATENATE($C382,VLOOKUP($A382,Sheet1!$A:$AC,4,FALSE))</f>
        <v>&lt;div class="item-label"&gt;美食薈萃</v>
      </c>
      <c r="E382" t="str">
        <f>CONCATENATE($C382,VLOOKUP($A382,Sheet1!$A:$AC,5,FALSE))</f>
        <v>&lt;div class="item-label"&gt;美食荟萃</v>
      </c>
      <c r="F382" t="str">
        <f>CONCATENATE($C382,VLOOKUP($A382,Sheet1!$A:$AC,3,FALSE))</f>
        <v>&lt;div class="item-label"&gt;Food &amp; Beverage</v>
      </c>
      <c r="G382" t="str">
        <f t="shared" si="1142"/>
        <v/>
      </c>
      <c r="H382" t="str">
        <f t="shared" si="1143"/>
        <v/>
      </c>
      <c r="I382" t="str">
        <f t="shared" ref="I382:J382" si="1351">IF($G382="","",TRIM(CONCATENATE(E382,E383,E384,E385,E386,E387,E388,E389,E390,E391,E392,E393,E394,E395,E396)))</f>
        <v/>
      </c>
      <c r="J382" t="str">
        <f t="shared" si="1351"/>
        <v/>
      </c>
      <c r="K382" t="str">
        <f t="shared" si="1145"/>
        <v/>
      </c>
      <c r="L382" t="str">
        <f t="shared" si="1145"/>
        <v/>
      </c>
      <c r="M382" t="str">
        <f t="shared" si="1145"/>
        <v/>
      </c>
      <c r="N382" t="str">
        <f t="shared" si="1146"/>
        <v/>
      </c>
      <c r="O382" t="str">
        <f t="shared" ref="O382:P382" si="1352">IF($G382="","",IF($B382="SHO",TRIM(CONCATENATE(E382,E383,E384,E385,E386,E387,E388,E389,E390,E391,E392,E393,E394,E395,E396)),""))</f>
        <v/>
      </c>
      <c r="P382" t="str">
        <f t="shared" si="1352"/>
        <v/>
      </c>
      <c r="Q382" t="str">
        <f t="shared" si="1148"/>
        <v/>
      </c>
      <c r="R382" t="str">
        <f t="shared" si="1148"/>
        <v/>
      </c>
      <c r="S382" t="str">
        <f t="shared" si="1148"/>
        <v/>
      </c>
      <c r="T382" t="str">
        <f t="shared" ref="T382:V382" si="1353">IF($G382="","",IF($B382="PAS",TRIM(CONCATENATE(D382,D383,D384,D385,D386,D387,D388,D389,D390,D391,D392,D393,D394,D395,D396)),""))</f>
        <v/>
      </c>
      <c r="U382" t="str">
        <f t="shared" si="1353"/>
        <v/>
      </c>
      <c r="V382" t="str">
        <f t="shared" si="1353"/>
        <v/>
      </c>
    </row>
    <row r="383" spans="1:22" hidden="1" x14ac:dyDescent="0.25">
      <c r="A383">
        <f t="shared" si="1140"/>
        <v>26</v>
      </c>
      <c r="B383" t="str">
        <f>VLOOKUP(A383,Sheet1!A:Z,2,FALSE)</f>
        <v>FNB</v>
      </c>
      <c r="C383" t="s">
        <v>492</v>
      </c>
      <c r="D383" t="str">
        <f t="shared" ref="D383:F383" si="1354">$C383</f>
        <v>&lt;/div&gt;&lt;div class="content-row clearfix"&gt;&lt;span class="item-icon icon-s icon-inline ico-shop"&gt;&lt;/span&gt;</v>
      </c>
      <c r="E383" t="str">
        <f t="shared" si="1354"/>
        <v>&lt;/div&gt;&lt;div class="content-row clearfix"&gt;&lt;span class="item-icon icon-s icon-inline ico-shop"&gt;&lt;/span&gt;</v>
      </c>
      <c r="F383" t="str">
        <f t="shared" si="1354"/>
        <v>&lt;/div&gt;&lt;div class="content-row clearfix"&gt;&lt;span class="item-icon icon-s icon-inline ico-shop"&gt;&lt;/span&gt;</v>
      </c>
      <c r="G383" t="str">
        <f t="shared" si="1142"/>
        <v/>
      </c>
      <c r="H383" t="str">
        <f t="shared" si="1143"/>
        <v/>
      </c>
      <c r="I383" t="str">
        <f t="shared" ref="I383:J383" si="1355">IF($G383="","",TRIM(CONCATENATE(E383,E384,E385,E386,E387,E388,E389,E390,E391,E392,E393,E394,E395,E396,E397)))</f>
        <v/>
      </c>
      <c r="J383" t="str">
        <f t="shared" si="1355"/>
        <v/>
      </c>
      <c r="K383" t="str">
        <f t="shared" si="1145"/>
        <v/>
      </c>
      <c r="L383" t="str">
        <f t="shared" si="1145"/>
        <v/>
      </c>
      <c r="M383" t="str">
        <f t="shared" si="1145"/>
        <v/>
      </c>
      <c r="N383" t="str">
        <f t="shared" si="1146"/>
        <v/>
      </c>
      <c r="O383" t="str">
        <f t="shared" ref="O383:P383" si="1356">IF($G383="","",IF($B383="SHO",TRIM(CONCATENATE(E383,E384,E385,E386,E387,E388,E389,E390,E391,E392,E393,E394,E395,E396,E397)),""))</f>
        <v/>
      </c>
      <c r="P383" t="str">
        <f t="shared" si="1356"/>
        <v/>
      </c>
      <c r="Q383" t="str">
        <f t="shared" si="1148"/>
        <v/>
      </c>
      <c r="R383" t="str">
        <f t="shared" si="1148"/>
        <v/>
      </c>
      <c r="S383" t="str">
        <f t="shared" si="1148"/>
        <v/>
      </c>
      <c r="T383" t="str">
        <f t="shared" ref="T383:V383" si="1357">IF($G383="","",IF($B383="PAS",TRIM(CONCATENATE(D383,D384,D385,D386,D387,D388,D389,D390,D391,D392,D393,D394,D395,D396,D397)),""))</f>
        <v/>
      </c>
      <c r="U383" t="str">
        <f t="shared" si="1357"/>
        <v/>
      </c>
      <c r="V383" t="str">
        <f t="shared" si="1357"/>
        <v/>
      </c>
    </row>
    <row r="384" spans="1:22" hidden="1" x14ac:dyDescent="0.25">
      <c r="A384">
        <f t="shared" si="1140"/>
        <v>26</v>
      </c>
      <c r="B384" t="str">
        <f>VLOOKUP(A384,Sheet1!A:Z,2,FALSE)</f>
        <v>FNB</v>
      </c>
      <c r="C384" t="s">
        <v>415</v>
      </c>
      <c r="D384" t="str">
        <f>CONCATENATE($C384,VLOOKUP($A384,Sheet1!$A:$AC,11,FALSE))</f>
        <v>&lt;p class="info"&gt;B1 , WEK B1-4 (近售票大堂)</v>
      </c>
      <c r="E384" t="str">
        <f>CONCATENATE($C384,VLOOKUP($A384,Sheet1!$A:$AC,12,FALSE))</f>
        <v>&lt;p class="info"&gt;B1 , WEK B1-4 (近售票大堂)</v>
      </c>
      <c r="F384" t="str">
        <f>CONCATENATE($C384,VLOOKUP($A384,Sheet1!$A:$AC,10,FALSE))</f>
        <v>&lt;p class="info"&gt;B1 , WEK B1-4 (Near Ticketing Concourse)</v>
      </c>
      <c r="G384" t="str">
        <f t="shared" si="1142"/>
        <v/>
      </c>
      <c r="H384" t="str">
        <f t="shared" si="1143"/>
        <v/>
      </c>
      <c r="I384" t="str">
        <f t="shared" ref="I384:J384" si="1358">IF($G384="","",TRIM(CONCATENATE(E384,E385,E386,E387,E388,E389,E390,E391,E392,E393,E394,E395,E396,E397,E398)))</f>
        <v/>
      </c>
      <c r="J384" t="str">
        <f t="shared" si="1358"/>
        <v/>
      </c>
      <c r="K384" t="str">
        <f t="shared" si="1145"/>
        <v/>
      </c>
      <c r="L384" t="str">
        <f t="shared" si="1145"/>
        <v/>
      </c>
      <c r="M384" t="str">
        <f t="shared" si="1145"/>
        <v/>
      </c>
      <c r="N384" t="str">
        <f t="shared" si="1146"/>
        <v/>
      </c>
      <c r="O384" t="str">
        <f t="shared" ref="O384:P384" si="1359">IF($G384="","",IF($B384="SHO",TRIM(CONCATENATE(E384,E385,E386,E387,E388,E389,E390,E391,E392,E393,E394,E395,E396,E397,E398)),""))</f>
        <v/>
      </c>
      <c r="P384" t="str">
        <f t="shared" si="1359"/>
        <v/>
      </c>
      <c r="Q384" t="str">
        <f t="shared" si="1148"/>
        <v/>
      </c>
      <c r="R384" t="str">
        <f t="shared" si="1148"/>
        <v/>
      </c>
      <c r="S384" t="str">
        <f t="shared" si="1148"/>
        <v/>
      </c>
      <c r="T384" t="str">
        <f t="shared" ref="T384:V384" si="1360">IF($G384="","",IF($B384="PAS",TRIM(CONCATENATE(D384,D385,D386,D387,D388,D389,D390,D391,D392,D393,D394,D395,D396,D397,D398)),""))</f>
        <v/>
      </c>
      <c r="U384" t="str">
        <f t="shared" si="1360"/>
        <v/>
      </c>
      <c r="V384" t="str">
        <f t="shared" si="1360"/>
        <v/>
      </c>
    </row>
    <row r="385" spans="1:22" hidden="1" x14ac:dyDescent="0.25">
      <c r="A385">
        <f t="shared" si="1140"/>
        <v>26</v>
      </c>
      <c r="B385" t="str">
        <f>VLOOKUP(A385,Sheet1!A:Z,2,FALSE)</f>
        <v>FNB</v>
      </c>
      <c r="C385" t="s">
        <v>493</v>
      </c>
      <c r="D385" t="str">
        <f t="shared" ref="D385:F385" si="1361">$C385</f>
        <v>&lt;/p&gt;&lt;/div&gt;&lt;div class="content-row clearfix"&gt;&lt;span class="item-icon icon-s icon-inline ico-opening-hour"&gt;&lt;/span&gt;</v>
      </c>
      <c r="E385" t="str">
        <f t="shared" si="1361"/>
        <v>&lt;/p&gt;&lt;/div&gt;&lt;div class="content-row clearfix"&gt;&lt;span class="item-icon icon-s icon-inline ico-opening-hour"&gt;&lt;/span&gt;</v>
      </c>
      <c r="F385" t="str">
        <f t="shared" si="1361"/>
        <v>&lt;/p&gt;&lt;/div&gt;&lt;div class="content-row clearfix"&gt;&lt;span class="item-icon icon-s icon-inline ico-opening-hour"&gt;&lt;/span&gt;</v>
      </c>
      <c r="G385" t="str">
        <f t="shared" si="1142"/>
        <v/>
      </c>
      <c r="H385" t="str">
        <f t="shared" si="1143"/>
        <v/>
      </c>
      <c r="I385" t="str">
        <f t="shared" ref="I385:J385" si="1362">IF($G385="","",TRIM(CONCATENATE(E385,E386,E387,E388,E389,E390,E391,E392,E393,E394,E395,E396,E397,E398,E399)))</f>
        <v/>
      </c>
      <c r="J385" t="str">
        <f t="shared" si="1362"/>
        <v/>
      </c>
      <c r="K385" t="str">
        <f t="shared" si="1145"/>
        <v/>
      </c>
      <c r="L385" t="str">
        <f t="shared" si="1145"/>
        <v/>
      </c>
      <c r="M385" t="str">
        <f t="shared" si="1145"/>
        <v/>
      </c>
      <c r="N385" t="str">
        <f t="shared" si="1146"/>
        <v/>
      </c>
      <c r="O385" t="str">
        <f t="shared" ref="O385:P385" si="1363">IF($G385="","",IF($B385="SHO",TRIM(CONCATENATE(E385,E386,E387,E388,E389,E390,E391,E392,E393,E394,E395,E396,E397,E398,E399)),""))</f>
        <v/>
      </c>
      <c r="P385" t="str">
        <f t="shared" si="1363"/>
        <v/>
      </c>
      <c r="Q385" t="str">
        <f t="shared" si="1148"/>
        <v/>
      </c>
      <c r="R385" t="str">
        <f t="shared" si="1148"/>
        <v/>
      </c>
      <c r="S385" t="str">
        <f t="shared" si="1148"/>
        <v/>
      </c>
      <c r="T385" t="str">
        <f t="shared" ref="T385:V385" si="1364">IF($G385="","",IF($B385="PAS",TRIM(CONCATENATE(D385,D386,D387,D388,D389,D390,D391,D392,D393,D394,D395,D396,D397,D398,D399)),""))</f>
        <v/>
      </c>
      <c r="U385" t="str">
        <f t="shared" si="1364"/>
        <v/>
      </c>
      <c r="V385" t="str">
        <f t="shared" si="1364"/>
        <v/>
      </c>
    </row>
    <row r="386" spans="1:22" hidden="1" x14ac:dyDescent="0.25">
      <c r="A386">
        <f t="shared" si="1140"/>
        <v>26</v>
      </c>
      <c r="B386" t="str">
        <f>VLOOKUP(A386,Sheet1!A:Z,2,FALSE)</f>
        <v>FNB</v>
      </c>
      <c r="C386" t="s">
        <v>415</v>
      </c>
      <c r="D386" s="2" t="str">
        <f>CONCATENATE($C386,IFERROR(SUBSTITUTE(VLOOKUP($A386,Sheet1!$A:$AC,22,FALSE),CHAR(10),"&lt;br&gt;"),VLOOKUP($A386,Sheet1!$A:$AC,22,FALSE)))</f>
        <v>&lt;p class="info"&gt;08:00-20:30</v>
      </c>
      <c r="E386" s="2" t="str">
        <f>CONCATENATE($C386,IFERROR(SUBSTITUTE(VLOOKUP($A386,Sheet1!$A:$AC,23,FALSE),CHAR(10),"&lt;br&gt;"),VLOOKUP($A386,Sheet1!$A:$AC,23,FALSE)))</f>
        <v>&lt;p class="info"&gt;08:00-20:30</v>
      </c>
      <c r="F386" s="2" t="str">
        <f>CONCATENATE($C386,IFERROR(SUBSTITUTE(VLOOKUP($A386,Sheet1!$A:$AC,21,FALSE),CHAR(10),"&lt;br&gt;"),VLOOKUP($A386,Sheet1!$A:$AC,21,FALSE)))</f>
        <v>&lt;p class="info"&gt;08:00-20:30</v>
      </c>
      <c r="G386" t="str">
        <f t="shared" si="1142"/>
        <v/>
      </c>
      <c r="H386" t="str">
        <f t="shared" si="1143"/>
        <v/>
      </c>
      <c r="I386" t="str">
        <f t="shared" ref="I386:J386" si="1365">IF($G386="","",TRIM(CONCATENATE(E386,E387,E388,E389,E390,E391,E392,E393,E394,E395,E396,E397,E398,E399,E400)))</f>
        <v/>
      </c>
      <c r="J386" t="str">
        <f t="shared" si="1365"/>
        <v/>
      </c>
      <c r="K386" t="str">
        <f t="shared" si="1145"/>
        <v/>
      </c>
      <c r="L386" t="str">
        <f t="shared" si="1145"/>
        <v/>
      </c>
      <c r="M386" t="str">
        <f t="shared" si="1145"/>
        <v/>
      </c>
      <c r="N386" t="str">
        <f t="shared" si="1146"/>
        <v/>
      </c>
      <c r="O386" t="str">
        <f t="shared" ref="O386:P386" si="1366">IF($G386="","",IF($B386="SHO",TRIM(CONCATENATE(E386,E387,E388,E389,E390,E391,E392,E393,E394,E395,E396,E397,E398,E399,E400)),""))</f>
        <v/>
      </c>
      <c r="P386" t="str">
        <f t="shared" si="1366"/>
        <v/>
      </c>
      <c r="Q386" t="str">
        <f t="shared" si="1148"/>
        <v/>
      </c>
      <c r="R386" t="str">
        <f t="shared" si="1148"/>
        <v/>
      </c>
      <c r="S386" t="str">
        <f t="shared" si="1148"/>
        <v/>
      </c>
      <c r="T386" t="str">
        <f t="shared" ref="T386:V386" si="1367">IF($G386="","",IF($B386="PAS",TRIM(CONCATENATE(D386,D387,D388,D389,D390,D391,D392,D393,D394,D395,D396,D397,D398,D399,D400)),""))</f>
        <v/>
      </c>
      <c r="U386" t="str">
        <f t="shared" si="1367"/>
        <v/>
      </c>
      <c r="V386" t="str">
        <f t="shared" si="1367"/>
        <v/>
      </c>
    </row>
    <row r="387" spans="1:22" hidden="1" x14ac:dyDescent="0.25">
      <c r="A387">
        <f t="shared" ref="A387:A450" si="1368">ROUNDUP((ROW(D387)-1)/15,0)</f>
        <v>26</v>
      </c>
      <c r="B387" t="str">
        <f>VLOOKUP(A387,Sheet1!A:Z,2,FALSE)</f>
        <v>FNB</v>
      </c>
      <c r="C387" t="s">
        <v>495</v>
      </c>
      <c r="D387" t="str">
        <f t="shared" ref="D387:F387" si="1369">$C387</f>
        <v>&lt;/p&gt;&lt;/div&gt;&lt;div class="content-row clearfix"&gt;&lt;span class="item-icon icon-s icon-inline ico-tel-no"&gt;&lt;/span&gt;</v>
      </c>
      <c r="E387" t="str">
        <f t="shared" si="1369"/>
        <v>&lt;/p&gt;&lt;/div&gt;&lt;div class="content-row clearfix"&gt;&lt;span class="item-icon icon-s icon-inline ico-tel-no"&gt;&lt;/span&gt;</v>
      </c>
      <c r="F387" t="str">
        <f t="shared" si="1369"/>
        <v>&lt;/p&gt;&lt;/div&gt;&lt;div class="content-row clearfix"&gt;&lt;span class="item-icon icon-s icon-inline ico-tel-no"&gt;&lt;/span&gt;</v>
      </c>
      <c r="G387" t="str">
        <f t="shared" ref="G387:G450" si="1370">IF(EXACT(A386,A387),"",A387)</f>
        <v/>
      </c>
      <c r="H387" t="str">
        <f t="shared" ref="H387:H450" si="1371">IF($G387="","",TRIM(CONCATENATE(D387,D388,D389,D390,D391,D392,D393,D394,D395,D396,D397,D398,D399,D400,D401)))</f>
        <v/>
      </c>
      <c r="I387" t="str">
        <f t="shared" ref="I387:J387" si="1372">IF($G387="","",TRIM(CONCATENATE(E387,E388,E389,E390,E391,E392,E393,E394,E395,E396,E397,E398,E399,E400,E401)))</f>
        <v/>
      </c>
      <c r="J387" t="str">
        <f t="shared" si="1372"/>
        <v/>
      </c>
      <c r="K387" t="str">
        <f t="shared" ref="K387:M450" si="1373">IF($G387="","",IF($B387="DUF",TRIM(CONCATENATE(D387,D388,D389,D390,D391,D392,D393,D394,D395,D396,D397,D398,D399,D400,D401)),""))</f>
        <v/>
      </c>
      <c r="L387" t="str">
        <f t="shared" si="1373"/>
        <v/>
      </c>
      <c r="M387" t="str">
        <f t="shared" si="1373"/>
        <v/>
      </c>
      <c r="N387" t="str">
        <f t="shared" ref="N387:N450" si="1374">IF($G387="","",IF($B387="SHO",TRIM(CONCATENATE(D387,D388,D389,D390,D391,D392,D393,D394,D395,D396,D397,D398,D399,D400,D401)),""))</f>
        <v/>
      </c>
      <c r="O387" t="str">
        <f t="shared" ref="O387:P387" si="1375">IF($G387="","",IF($B387="SHO",TRIM(CONCATENATE(E387,E388,E389,E390,E391,E392,E393,E394,E395,E396,E397,E398,E399,E400,E401)),""))</f>
        <v/>
      </c>
      <c r="P387" t="str">
        <f t="shared" si="1375"/>
        <v/>
      </c>
      <c r="Q387" t="str">
        <f t="shared" ref="Q387:S450" si="1376">IF($G387="","",IF($B387="FNB",TRIM(CONCATENATE(D387,D388,D389,D390,D391,D392,D393,D394,D395,D396,D397,D398,D399,D400,D401)),""))</f>
        <v/>
      </c>
      <c r="R387" t="str">
        <f t="shared" si="1376"/>
        <v/>
      </c>
      <c r="S387" t="str">
        <f t="shared" si="1376"/>
        <v/>
      </c>
      <c r="T387" t="str">
        <f t="shared" ref="T387:V387" si="1377">IF($G387="","",IF($B387="PAS",TRIM(CONCATENATE(D387,D388,D389,D390,D391,D392,D393,D394,D395,D396,D397,D398,D399,D400,D401)),""))</f>
        <v/>
      </c>
      <c r="U387" t="str">
        <f t="shared" si="1377"/>
        <v/>
      </c>
      <c r="V387" t="str">
        <f t="shared" si="1377"/>
        <v/>
      </c>
    </row>
    <row r="388" spans="1:22" hidden="1" x14ac:dyDescent="0.25">
      <c r="A388">
        <f t="shared" si="1368"/>
        <v>26</v>
      </c>
      <c r="B388" t="str">
        <f>VLOOKUP(A388,Sheet1!A:Z,2,FALSE)</f>
        <v>FNB</v>
      </c>
      <c r="C388" t="s">
        <v>415</v>
      </c>
      <c r="D388" t="str">
        <f>CONCATENATE($C388,VLOOKUP($A388,Sheet1!$A:$ACZ,17,FALSE))</f>
        <v>&lt;p class="info"&gt;2581-0525</v>
      </c>
      <c r="E388" t="str">
        <f>CONCATENATE($C388,VLOOKUP($A388,Sheet1!$A:$AC,17,FALSE))</f>
        <v>&lt;p class="info"&gt;2581-0525</v>
      </c>
      <c r="F388" t="str">
        <f>CONCATENATE($C388,VLOOKUP($A388,Sheet1!$A:$AC,17,FALSE))</f>
        <v>&lt;p class="info"&gt;2581-0525</v>
      </c>
      <c r="G388" t="str">
        <f t="shared" si="1370"/>
        <v/>
      </c>
      <c r="H388" t="str">
        <f t="shared" si="1371"/>
        <v/>
      </c>
      <c r="I388" t="str">
        <f t="shared" ref="I388:J388" si="1378">IF($G388="","",TRIM(CONCATENATE(E388,E389,E390,E391,E392,E393,E394,E395,E396,E397,E398,E399,E400,E401,E402)))</f>
        <v/>
      </c>
      <c r="J388" t="str">
        <f t="shared" si="1378"/>
        <v/>
      </c>
      <c r="K388" t="str">
        <f t="shared" si="1373"/>
        <v/>
      </c>
      <c r="L388" t="str">
        <f t="shared" si="1373"/>
        <v/>
      </c>
      <c r="M388" t="str">
        <f t="shared" si="1373"/>
        <v/>
      </c>
      <c r="N388" t="str">
        <f t="shared" si="1374"/>
        <v/>
      </c>
      <c r="O388" t="str">
        <f t="shared" ref="O388:P388" si="1379">IF($G388="","",IF($B388="SHO",TRIM(CONCATENATE(E388,E389,E390,E391,E392,E393,E394,E395,E396,E397,E398,E399,E400,E401,E402)),""))</f>
        <v/>
      </c>
      <c r="P388" t="str">
        <f t="shared" si="1379"/>
        <v/>
      </c>
      <c r="Q388" t="str">
        <f t="shared" si="1376"/>
        <v/>
      </c>
      <c r="R388" t="str">
        <f t="shared" si="1376"/>
        <v/>
      </c>
      <c r="S388" t="str">
        <f t="shared" si="1376"/>
        <v/>
      </c>
      <c r="T388" t="str">
        <f t="shared" ref="T388:V388" si="1380">IF($G388="","",IF($B388="PAS",TRIM(CONCATENATE(D388,D389,D390,D391,D392,D393,D394,D395,D396,D397,D398,D399,D400,D401,D402)),""))</f>
        <v/>
      </c>
      <c r="U388" t="str">
        <f t="shared" si="1380"/>
        <v/>
      </c>
      <c r="V388" t="str">
        <f t="shared" si="1380"/>
        <v/>
      </c>
    </row>
    <row r="389" spans="1:22" hidden="1" x14ac:dyDescent="0.25">
      <c r="A389">
        <f t="shared" si="1368"/>
        <v>26</v>
      </c>
      <c r="B389" t="str">
        <f>VLOOKUP(A389,Sheet1!A:Z,2,FALSE)</f>
        <v>FNB</v>
      </c>
      <c r="C389" t="s">
        <v>494</v>
      </c>
      <c r="D389" t="str">
        <f t="shared" ref="D389:F389" si="1381">$C389</f>
        <v>&lt;/p&gt;&lt;/div&gt;&lt;div class="content-row clearfix"&gt;</v>
      </c>
      <c r="E389" t="str">
        <f t="shared" si="1381"/>
        <v>&lt;/p&gt;&lt;/div&gt;&lt;div class="content-row clearfix"&gt;</v>
      </c>
      <c r="F389" t="str">
        <f t="shared" si="1381"/>
        <v>&lt;/p&gt;&lt;/div&gt;&lt;div class="content-row clearfix"&gt;</v>
      </c>
      <c r="G389" t="str">
        <f t="shared" si="1370"/>
        <v/>
      </c>
      <c r="H389" t="str">
        <f t="shared" si="1371"/>
        <v/>
      </c>
      <c r="I389" t="str">
        <f t="shared" ref="I389:J389" si="1382">IF($G389="","",TRIM(CONCATENATE(E389,E390,E391,E392,E393,E394,E395,E396,E397,E398,E399,E400,E401,E402,E403)))</f>
        <v/>
      </c>
      <c r="J389" t="str">
        <f t="shared" si="1382"/>
        <v/>
      </c>
      <c r="K389" t="str">
        <f t="shared" si="1373"/>
        <v/>
      </c>
      <c r="L389" t="str">
        <f t="shared" si="1373"/>
        <v/>
      </c>
      <c r="M389" t="str">
        <f t="shared" si="1373"/>
        <v/>
      </c>
      <c r="N389" t="str">
        <f t="shared" si="1374"/>
        <v/>
      </c>
      <c r="O389" t="str">
        <f t="shared" ref="O389:P389" si="1383">IF($G389="","",IF($B389="SHO",TRIM(CONCATENATE(E389,E390,E391,E392,E393,E394,E395,E396,E397,E398,E399,E400,E401,E402,E403)),""))</f>
        <v/>
      </c>
      <c r="P389" t="str">
        <f t="shared" si="1383"/>
        <v/>
      </c>
      <c r="Q389" t="str">
        <f t="shared" si="1376"/>
        <v/>
      </c>
      <c r="R389" t="str">
        <f t="shared" si="1376"/>
        <v/>
      </c>
      <c r="S389" t="str">
        <f t="shared" si="1376"/>
        <v/>
      </c>
      <c r="T389" t="str">
        <f t="shared" ref="T389:V389" si="1384">IF($G389="","",IF($B389="PAS",TRIM(CONCATENATE(D389,D390,D391,D392,D393,D394,D395,D396,D397,D398,D399,D400,D401,D402,D403)),""))</f>
        <v/>
      </c>
      <c r="U389" t="str">
        <f t="shared" si="1384"/>
        <v/>
      </c>
      <c r="V389" t="str">
        <f t="shared" si="1384"/>
        <v/>
      </c>
    </row>
    <row r="390" spans="1:22" hidden="1" x14ac:dyDescent="0.25">
      <c r="A390">
        <f t="shared" si="1368"/>
        <v>26</v>
      </c>
      <c r="B390" t="str">
        <f>VLOOKUP(A390,Sheet1!A:Z,2,FALSE)</f>
        <v>FNB</v>
      </c>
      <c r="C390" t="s">
        <v>416</v>
      </c>
      <c r="D390" t="str">
        <f>CONCATENATE($C390,Sheet1!$AB$2,": ",VLOOKUP($A390,Sheet1!$A:$AC,28,FALSE),IF(VLOOKUP($A390,Sheet1!$A:$AC,25,FALSE)="","","&lt;/p&gt;&lt;p&gt;"),VLOOKUP($A390,Sheet1!$A:$AC,25,FALSE))</f>
        <v>&lt;p&gt;接受現金券: 接受&lt;/p&gt;&lt;p&gt;主打地道港式輕食，提供經典港式美食、出爐麵包和全日常餐。</v>
      </c>
      <c r="E390" t="str">
        <f>CONCATENATE($C390,Sheet1!$AC$2,": ",VLOOKUP($A390,Sheet1!$A:$AC,29,FALSE),IF(VLOOKUP($A390,Sheet1!$A:$AC,26,FALSE)="","","&lt;/p&gt;&lt;p&gt;"),VLOOKUP($A390,Sheet1!$A:$AC,26,FALSE))</f>
        <v>&lt;p&gt;接受现金券: 接受&lt;/p&gt;&lt;p&gt;主打地道港式轻食，提供经典港式美食、出炉面包和全日常餐。</v>
      </c>
      <c r="F390" t="str">
        <f>CONCATENATE($C390,Sheet1!$AA$2,": ",VLOOKUP($A390,Sheet1!$A:$AC,27,FALSE),IF(VLOOKUP($A390,Sheet1!$A:$AC,24,FALSE)="","","&lt;/p&gt;&lt;p&gt;"),VLOOKUP($A390,Sheet1!$A:$AC,24,FALSE))</f>
        <v>&lt;p&gt;Accept Cash Coupon: Y&lt;/p&gt;&lt;p&gt;A popular Hong Kong diner offering classic Hong Kong delicacies, such as signature milk tea, bakery items and all-day meal.</v>
      </c>
      <c r="G390" t="str">
        <f t="shared" si="1370"/>
        <v/>
      </c>
      <c r="H390" t="str">
        <f t="shared" si="1371"/>
        <v/>
      </c>
      <c r="I390" t="str">
        <f t="shared" ref="I390:J390" si="1385">IF($G390="","",TRIM(CONCATENATE(E390,E391,E392,E393,E394,E395,E396,E397,E398,E399,E400,E401,E402,E403,E404)))</f>
        <v/>
      </c>
      <c r="J390" t="str">
        <f t="shared" si="1385"/>
        <v/>
      </c>
      <c r="K390" t="str">
        <f t="shared" si="1373"/>
        <v/>
      </c>
      <c r="L390" t="str">
        <f t="shared" si="1373"/>
        <v/>
      </c>
      <c r="M390" t="str">
        <f t="shared" si="1373"/>
        <v/>
      </c>
      <c r="N390" t="str">
        <f t="shared" si="1374"/>
        <v/>
      </c>
      <c r="O390" t="str">
        <f t="shared" ref="O390:P390" si="1386">IF($G390="","",IF($B390="SHO",TRIM(CONCATENATE(E390,E391,E392,E393,E394,E395,E396,E397,E398,E399,E400,E401,E402,E403,E404)),""))</f>
        <v/>
      </c>
      <c r="P390" t="str">
        <f t="shared" si="1386"/>
        <v/>
      </c>
      <c r="Q390" t="str">
        <f t="shared" si="1376"/>
        <v/>
      </c>
      <c r="R390" t="str">
        <f t="shared" si="1376"/>
        <v/>
      </c>
      <c r="S390" t="str">
        <f t="shared" si="1376"/>
        <v/>
      </c>
      <c r="T390" t="str">
        <f t="shared" ref="T390:V390" si="1387">IF($G390="","",IF($B390="PAS",TRIM(CONCATENATE(D390,D391,D392,D393,D394,D395,D396,D397,D398,D399,D400,D401,D402,D403,D404)),""))</f>
        <v/>
      </c>
      <c r="U390" t="str">
        <f t="shared" si="1387"/>
        <v/>
      </c>
      <c r="V390" t="str">
        <f t="shared" si="1387"/>
        <v/>
      </c>
    </row>
    <row r="391" spans="1:22" hidden="1" x14ac:dyDescent="0.25">
      <c r="A391">
        <f t="shared" si="1368"/>
        <v>26</v>
      </c>
      <c r="B391" t="str">
        <f>VLOOKUP(A391,Sheet1!A:Z,2,FALSE)</f>
        <v>FNB</v>
      </c>
      <c r="C391" t="s">
        <v>496</v>
      </c>
      <c r="D391" t="str">
        <f t="shared" ref="D391:F392" si="1388">$C391</f>
        <v>&lt;/p&gt;&lt;/div&gt;&lt;/div&gt;&lt;/div&gt;&lt;/div&gt;&lt;/div&gt;</v>
      </c>
      <c r="E391" t="str">
        <f t="shared" si="1388"/>
        <v>&lt;/p&gt;&lt;/div&gt;&lt;/div&gt;&lt;/div&gt;&lt;/div&gt;&lt;/div&gt;</v>
      </c>
      <c r="F391" t="str">
        <f t="shared" si="1388"/>
        <v>&lt;/p&gt;&lt;/div&gt;&lt;/div&gt;&lt;/div&gt;&lt;/div&gt;&lt;/div&gt;</v>
      </c>
      <c r="G391" t="str">
        <f t="shared" si="1370"/>
        <v/>
      </c>
      <c r="H391" t="str">
        <f t="shared" si="1371"/>
        <v/>
      </c>
      <c r="I391" t="str">
        <f t="shared" ref="I391:J391" si="1389">IF($G391="","",TRIM(CONCATENATE(E391,E392,E393,E394,E395,E396,E397,E398,E399,E400,E401,E402,E403,E404,E405)))</f>
        <v/>
      </c>
      <c r="J391" t="str">
        <f t="shared" si="1389"/>
        <v/>
      </c>
      <c r="K391" t="str">
        <f t="shared" si="1373"/>
        <v/>
      </c>
      <c r="L391" t="str">
        <f t="shared" si="1373"/>
        <v/>
      </c>
      <c r="M391" t="str">
        <f t="shared" si="1373"/>
        <v/>
      </c>
      <c r="N391" t="str">
        <f t="shared" si="1374"/>
        <v/>
      </c>
      <c r="O391" t="str">
        <f t="shared" ref="O391:P391" si="1390">IF($G391="","",IF($B391="SHO",TRIM(CONCATENATE(E391,E392,E393,E394,E395,E396,E397,E398,E399,E400,E401,E402,E403,E404,E405)),""))</f>
        <v/>
      </c>
      <c r="P391" t="str">
        <f t="shared" si="1390"/>
        <v/>
      </c>
      <c r="Q391" t="str">
        <f t="shared" si="1376"/>
        <v/>
      </c>
      <c r="R391" t="str">
        <f t="shared" si="1376"/>
        <v/>
      </c>
      <c r="S391" t="str">
        <f t="shared" si="1376"/>
        <v/>
      </c>
      <c r="T391" t="str">
        <f t="shared" ref="T391:V391" si="1391">IF($G391="","",IF($B391="PAS",TRIM(CONCATENATE(D391,D392,D393,D394,D395,D396,D397,D398,D399,D400,D401,D402,D403,D404,D405)),""))</f>
        <v/>
      </c>
      <c r="U391" t="str">
        <f t="shared" si="1391"/>
        <v/>
      </c>
      <c r="V391" t="str">
        <f t="shared" si="1391"/>
        <v/>
      </c>
    </row>
    <row r="392" spans="1:22" x14ac:dyDescent="0.25">
      <c r="A392">
        <f t="shared" si="1368"/>
        <v>27</v>
      </c>
      <c r="B392" t="str">
        <f>VLOOKUP(A392,Sheet1!A:Z,2,FALSE)</f>
        <v>FNB</v>
      </c>
      <c r="C392" t="s">
        <v>489</v>
      </c>
      <c r="D392" t="str">
        <f t="shared" si="1388"/>
        <v>&lt;div class="grid-detail-list"&gt;&lt;div class="item-container styled-text-wrapper"&gt;</v>
      </c>
      <c r="E392" t="str">
        <f t="shared" si="1388"/>
        <v>&lt;div class="grid-detail-list"&gt;&lt;div class="item-container styled-text-wrapper"&gt;</v>
      </c>
      <c r="F392" t="str">
        <f t="shared" si="1388"/>
        <v>&lt;div class="grid-detail-list"&gt;&lt;div class="item-container styled-text-wrapper"&gt;</v>
      </c>
      <c r="G392">
        <f t="shared" si="1370"/>
        <v>27</v>
      </c>
      <c r="H392" t="str">
        <f t="shared" si="1371"/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class="sub-title"&gt;美心西餅&lt;/p&gt;&lt;div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接受&lt;/p&gt;&lt;p&gt;以世界優質食材及師傅巧手工藝打造美味蛋糕麵包，分享味分享美。&lt;/p&gt;&lt;/div&gt;&lt;/div&gt;&lt;/div&gt;&lt;/div&gt;&lt;/div&gt;</v>
      </c>
      <c r="I392" t="str">
        <f t="shared" ref="I392:J392" si="1392">IF($G392="","",TRIM(CONCATENATE(E392,E393,E394,E395,E396,E397,E398,E399,E400,E401,E402,E403,E404,E405,E406)))</f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class="sub-title"&gt;美心西饼&lt;/p&gt;&lt;div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接受&lt;/p&gt;&lt;p&gt;以世界优质食材及师傅巧手工艺打造美味蛋糕面包，分享味分享美。&lt;/p&gt;&lt;/div&gt;&lt;/div&gt;&lt;/div&gt;&lt;/div&gt;&lt;/div&gt;</v>
      </c>
      <c r="J392" t="str">
        <f t="shared" si="1392"/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class="sub-title"&gt;maxim’s cakes&lt;/p&gt;&lt;div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Y&lt;/p&gt;&lt;p&gt;maxim’s cakes brings you delicious cakes &amp; bread using high quality ingredients and craftsmanship.&lt;/p&gt;&lt;/div&gt;&lt;/div&gt;&lt;/div&gt;&lt;/div&gt;&lt;/div&gt;</v>
      </c>
      <c r="K392" t="str">
        <f t="shared" si="1373"/>
        <v/>
      </c>
      <c r="L392" t="str">
        <f t="shared" si="1373"/>
        <v/>
      </c>
      <c r="M392" t="str">
        <f t="shared" si="1373"/>
        <v/>
      </c>
      <c r="N392" t="str">
        <f t="shared" si="1374"/>
        <v/>
      </c>
      <c r="O392" t="str">
        <f t="shared" ref="O392:P392" si="1393">IF($G392="","",IF($B392="SHO",TRIM(CONCATENATE(E392,E393,E394,E395,E396,E397,E398,E399,E400,E401,E402,E403,E404,E405,E406)),""))</f>
        <v/>
      </c>
      <c r="P392" t="str">
        <f t="shared" si="1393"/>
        <v/>
      </c>
      <c r="Q392" t="str">
        <f t="shared" si="1376"/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class="sub-title"&gt;美心西餅&lt;/p&gt;&lt;div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接受&lt;/p&gt;&lt;p&gt;以世界優質食材及師傅巧手工藝打造美味蛋糕麵包，分享味分享美。&lt;/p&gt;&lt;/div&gt;&lt;/div&gt;&lt;/div&gt;&lt;/div&gt;&lt;/div&gt;</v>
      </c>
      <c r="R392" t="str">
        <f t="shared" si="1376"/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class="sub-title"&gt;美心西饼&lt;/p&gt;&lt;div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接受&lt;/p&gt;&lt;p&gt;以世界优质食材及师傅巧手工艺打造美味蛋糕面包，分享味分享美。&lt;/p&gt;&lt;/div&gt;&lt;/div&gt;&lt;/div&gt;&lt;/div&gt;&lt;/div&gt;</v>
      </c>
      <c r="S392" t="str">
        <f t="shared" si="1376"/>
        <v>&lt;div class="grid-detail-list"&gt;&lt;div class="item-container styled-text-wrapper"&gt;&lt;div class="image-container"&gt;&lt;img class="item-image" src="/res/media/app/shop/maxims-cake.jpg" alt=""&gt;&lt;/div&gt;&lt;div class="item-content-container"&gt;&lt;p class="sub-title"&gt;maxim’s cakes&lt;/p&gt;&lt;div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class="info"&gt;07:00-21:30&lt;/p&gt;&lt;/div&gt;&lt;div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Y&lt;/p&gt;&lt;p&gt;maxim’s cakes brings you delicious cakes &amp; bread using high quality ingredients and craftsmanship.&lt;/p&gt;&lt;/div&gt;&lt;/div&gt;&lt;/div&gt;&lt;/div&gt;&lt;/div&gt;</v>
      </c>
      <c r="T392" t="str">
        <f t="shared" ref="T392:V392" si="1394">IF($G392="","",IF($B392="PAS",TRIM(CONCATENATE(D392,D393,D394,D395,D396,D397,D398,D399,D400,D401,D402,D403,D404,D405,D406)),""))</f>
        <v/>
      </c>
      <c r="U392" t="str">
        <f t="shared" si="1394"/>
        <v/>
      </c>
      <c r="V392" t="str">
        <f t="shared" si="1394"/>
        <v/>
      </c>
    </row>
    <row r="393" spans="1:22" hidden="1" x14ac:dyDescent="0.25">
      <c r="A393">
        <f t="shared" si="1368"/>
        <v>27</v>
      </c>
      <c r="B393" t="str">
        <f>VLOOKUP(A393,Sheet1!A:Z,2,FALSE)</f>
        <v>FNB</v>
      </c>
      <c r="C393" t="s">
        <v>419</v>
      </c>
      <c r="D393" t="str">
        <f>CONCATENATE($C393,VLOOKUP($A393,Sheet1!$A:$AC,6,FALSE),""" alt=""""&gt;")</f>
        <v>&lt;div class="image-container"&gt;&lt;img class="item-image" src="/res/media/app/shop/maxims-cake.jpg" alt=""&gt;</v>
      </c>
      <c r="E393" t="str">
        <f>CONCATENATE($C393,VLOOKUP($A393,Sheet1!$A:$AC,6,FALSE),""" alt=""""&gt;")</f>
        <v>&lt;div class="image-container"&gt;&lt;img class="item-image" src="/res/media/app/shop/maxims-cake.jpg" alt=""&gt;</v>
      </c>
      <c r="F393" t="str">
        <f>CONCATENATE($C393,VLOOKUP($A393,Sheet1!$A:$AC,6,FALSE),""" alt=""""&gt;")</f>
        <v>&lt;div class="image-container"&gt;&lt;img class="item-image" src="/res/media/app/shop/maxims-cake.jpg" alt=""&gt;</v>
      </c>
      <c r="G393" t="str">
        <f t="shared" si="1370"/>
        <v/>
      </c>
      <c r="H393" t="str">
        <f t="shared" si="1371"/>
        <v/>
      </c>
      <c r="I393" t="str">
        <f t="shared" ref="I393:J393" si="1395">IF($G393="","",TRIM(CONCATENATE(E393,E394,E395,E396,E397,E398,E399,E400,E401,E402,E403,E404,E405,E406,E407)))</f>
        <v/>
      </c>
      <c r="J393" t="str">
        <f t="shared" si="1395"/>
        <v/>
      </c>
      <c r="K393" t="str">
        <f t="shared" si="1373"/>
        <v/>
      </c>
      <c r="L393" t="str">
        <f t="shared" si="1373"/>
        <v/>
      </c>
      <c r="M393" t="str">
        <f t="shared" si="1373"/>
        <v/>
      </c>
      <c r="N393" t="str">
        <f t="shared" si="1374"/>
        <v/>
      </c>
      <c r="O393" t="str">
        <f t="shared" ref="O393:P393" si="1396">IF($G393="","",IF($B393="SHO",TRIM(CONCATENATE(E393,E394,E395,E396,E397,E398,E399,E400,E401,E402,E403,E404,E405,E406,E407)),""))</f>
        <v/>
      </c>
      <c r="P393" t="str">
        <f t="shared" si="1396"/>
        <v/>
      </c>
      <c r="Q393" t="str">
        <f t="shared" si="1376"/>
        <v/>
      </c>
      <c r="R393" t="str">
        <f t="shared" si="1376"/>
        <v/>
      </c>
      <c r="S393" t="str">
        <f t="shared" si="1376"/>
        <v/>
      </c>
      <c r="T393" t="str">
        <f t="shared" ref="T393:V393" si="1397">IF($G393="","",IF($B393="PAS",TRIM(CONCATENATE(D393,D394,D395,D396,D397,D398,D399,D400,D401,D402,D403,D404,D405,D406,D407)),""))</f>
        <v/>
      </c>
      <c r="U393" t="str">
        <f t="shared" si="1397"/>
        <v/>
      </c>
      <c r="V393" t="str">
        <f t="shared" si="1397"/>
        <v/>
      </c>
    </row>
    <row r="394" spans="1:22" hidden="1" x14ac:dyDescent="0.25">
      <c r="A394">
        <f t="shared" si="1368"/>
        <v>27</v>
      </c>
      <c r="B394" t="str">
        <f>VLOOKUP(A394,Sheet1!A:Z,2,FALSE)</f>
        <v>FNB</v>
      </c>
      <c r="C394" t="s">
        <v>490</v>
      </c>
      <c r="D394" t="str">
        <f t="shared" ref="D394:F394" si="1398">$C394</f>
        <v>&lt;/div&gt;&lt;div class="item-content-container"&gt;</v>
      </c>
      <c r="E394" t="str">
        <f t="shared" si="1398"/>
        <v>&lt;/div&gt;&lt;div class="item-content-container"&gt;</v>
      </c>
      <c r="F394" t="str">
        <f t="shared" si="1398"/>
        <v>&lt;/div&gt;&lt;div class="item-content-container"&gt;</v>
      </c>
      <c r="G394" t="str">
        <f t="shared" si="1370"/>
        <v/>
      </c>
      <c r="H394" t="str">
        <f t="shared" si="1371"/>
        <v/>
      </c>
      <c r="I394" t="str">
        <f t="shared" ref="I394:J394" si="1399">IF($G394="","",TRIM(CONCATENATE(E394,E395,E396,E397,E398,E399,E400,E401,E402,E403,E404,E405,E406,E407,E408)))</f>
        <v/>
      </c>
      <c r="J394" t="str">
        <f t="shared" si="1399"/>
        <v/>
      </c>
      <c r="K394" t="str">
        <f t="shared" si="1373"/>
        <v/>
      </c>
      <c r="L394" t="str">
        <f t="shared" si="1373"/>
        <v/>
      </c>
      <c r="M394" t="str">
        <f t="shared" si="1373"/>
        <v/>
      </c>
      <c r="N394" t="str">
        <f t="shared" si="1374"/>
        <v/>
      </c>
      <c r="O394" t="str">
        <f t="shared" ref="O394:P394" si="1400">IF($G394="","",IF($B394="SHO",TRIM(CONCATENATE(E394,E395,E396,E397,E398,E399,E400,E401,E402,E403,E404,E405,E406,E407,E408)),""))</f>
        <v/>
      </c>
      <c r="P394" t="str">
        <f t="shared" si="1400"/>
        <v/>
      </c>
      <c r="Q394" t="str">
        <f t="shared" si="1376"/>
        <v/>
      </c>
      <c r="R394" t="str">
        <f t="shared" si="1376"/>
        <v/>
      </c>
      <c r="S394" t="str">
        <f t="shared" si="1376"/>
        <v/>
      </c>
      <c r="T394" t="str">
        <f t="shared" ref="T394:V394" si="1401">IF($G394="","",IF($B394="PAS",TRIM(CONCATENATE(D394,D395,D396,D397,D398,D399,D400,D401,D402,D403,D404,D405,D406,D407,D408)),""))</f>
        <v/>
      </c>
      <c r="U394" t="str">
        <f t="shared" si="1401"/>
        <v/>
      </c>
      <c r="V394" t="str">
        <f t="shared" si="1401"/>
        <v/>
      </c>
    </row>
    <row r="395" spans="1:22" hidden="1" x14ac:dyDescent="0.25">
      <c r="A395">
        <f t="shared" si="1368"/>
        <v>27</v>
      </c>
      <c r="B395" t="str">
        <f>VLOOKUP(A395,Sheet1!A:Z,2,FALSE)</f>
        <v>FNB</v>
      </c>
      <c r="C395" t="s">
        <v>413</v>
      </c>
      <c r="D395" t="str">
        <f>CONCATENATE($C395,VLOOKUP($A395,Sheet1!$A:$AC,15,FALSE))</f>
        <v>&lt;p class="sub-title"&gt;美心西餅</v>
      </c>
      <c r="E395" t="str">
        <f>CONCATENATE($C395,VLOOKUP($A395,Sheet1!$A:$AC,16,FALSE))</f>
        <v>&lt;p class="sub-title"&gt;美心西饼</v>
      </c>
      <c r="F395" t="str">
        <f>CONCATENATE($C395,VLOOKUP($A395,Sheet1!$A:$AC,14,FALSE))</f>
        <v>&lt;p class="sub-title"&gt;maxim’s cakes</v>
      </c>
      <c r="G395" t="str">
        <f t="shared" si="1370"/>
        <v/>
      </c>
      <c r="H395" t="str">
        <f t="shared" si="1371"/>
        <v/>
      </c>
      <c r="I395" t="str">
        <f t="shared" ref="I395:J395" si="1402">IF($G395="","",TRIM(CONCATENATE(E395,E396,E397,E398,E399,E400,E401,E402,E403,E404,E405,E406,E407,E408,E409)))</f>
        <v/>
      </c>
      <c r="J395" t="str">
        <f t="shared" si="1402"/>
        <v/>
      </c>
      <c r="K395" t="str">
        <f t="shared" si="1373"/>
        <v/>
      </c>
      <c r="L395" t="str">
        <f t="shared" si="1373"/>
        <v/>
      </c>
      <c r="M395" t="str">
        <f t="shared" si="1373"/>
        <v/>
      </c>
      <c r="N395" t="str">
        <f t="shared" si="1374"/>
        <v/>
      </c>
      <c r="O395" t="str">
        <f t="shared" ref="O395:P395" si="1403">IF($G395="","",IF($B395="SHO",TRIM(CONCATENATE(E395,E396,E397,E398,E399,E400,E401,E402,E403,E404,E405,E406,E407,E408,E409)),""))</f>
        <v/>
      </c>
      <c r="P395" t="str">
        <f t="shared" si="1403"/>
        <v/>
      </c>
      <c r="Q395" t="str">
        <f t="shared" si="1376"/>
        <v/>
      </c>
      <c r="R395" t="str">
        <f t="shared" si="1376"/>
        <v/>
      </c>
      <c r="S395" t="str">
        <f t="shared" si="1376"/>
        <v/>
      </c>
      <c r="T395" t="str">
        <f t="shared" ref="T395:V395" si="1404">IF($G395="","",IF($B395="PAS",TRIM(CONCATENATE(D395,D396,D397,D398,D399,D400,D401,D402,D403,D404,D405,D406,D407,D408,D409)),""))</f>
        <v/>
      </c>
      <c r="U395" t="str">
        <f t="shared" si="1404"/>
        <v/>
      </c>
      <c r="V395" t="str">
        <f t="shared" si="1404"/>
        <v/>
      </c>
    </row>
    <row r="396" spans="1:22" hidden="1" x14ac:dyDescent="0.25">
      <c r="A396">
        <f t="shared" si="1368"/>
        <v>27</v>
      </c>
      <c r="B396" t="str">
        <f>VLOOKUP(A396,Sheet1!A:Z,2,FALSE)</f>
        <v>FNB</v>
      </c>
      <c r="C396" t="s">
        <v>491</v>
      </c>
      <c r="D396" t="str">
        <f t="shared" ref="D396:F396" si="1405">$C396</f>
        <v>&lt;/p&gt;&lt;div class="item-content"&gt;</v>
      </c>
      <c r="E396" t="str">
        <f t="shared" si="1405"/>
        <v>&lt;/p&gt;&lt;div class="item-content"&gt;</v>
      </c>
      <c r="F396" t="str">
        <f t="shared" si="1405"/>
        <v>&lt;/p&gt;&lt;div class="item-content"&gt;</v>
      </c>
      <c r="G396" t="str">
        <f t="shared" si="1370"/>
        <v/>
      </c>
      <c r="H396" t="str">
        <f t="shared" si="1371"/>
        <v/>
      </c>
      <c r="I396" t="str">
        <f t="shared" ref="I396:J396" si="1406">IF($G396="","",TRIM(CONCATENATE(E396,E397,E398,E399,E400,E401,E402,E403,E404,E405,E406,E407,E408,E409,E410)))</f>
        <v/>
      </c>
      <c r="J396" t="str">
        <f t="shared" si="1406"/>
        <v/>
      </c>
      <c r="K396" t="str">
        <f t="shared" si="1373"/>
        <v/>
      </c>
      <c r="L396" t="str">
        <f t="shared" si="1373"/>
        <v/>
      </c>
      <c r="M396" t="str">
        <f t="shared" si="1373"/>
        <v/>
      </c>
      <c r="N396" t="str">
        <f t="shared" si="1374"/>
        <v/>
      </c>
      <c r="O396" t="str">
        <f t="shared" ref="O396:P396" si="1407">IF($G396="","",IF($B396="SHO",TRIM(CONCATENATE(E396,E397,E398,E399,E400,E401,E402,E403,E404,E405,E406,E407,E408,E409,E410)),""))</f>
        <v/>
      </c>
      <c r="P396" t="str">
        <f t="shared" si="1407"/>
        <v/>
      </c>
      <c r="Q396" t="str">
        <f t="shared" si="1376"/>
        <v/>
      </c>
      <c r="R396" t="str">
        <f t="shared" si="1376"/>
        <v/>
      </c>
      <c r="S396" t="str">
        <f t="shared" si="1376"/>
        <v/>
      </c>
      <c r="T396" t="str">
        <f t="shared" ref="T396:V396" si="1408">IF($G396="","",IF($B396="PAS",TRIM(CONCATENATE(D396,D397,D398,D399,D400,D401,D402,D403,D404,D405,D406,D407,D408,D409,D410)),""))</f>
        <v/>
      </c>
      <c r="U396" t="str">
        <f t="shared" si="1408"/>
        <v/>
      </c>
      <c r="V396" t="str">
        <f t="shared" si="1408"/>
        <v/>
      </c>
    </row>
    <row r="397" spans="1:22" hidden="1" x14ac:dyDescent="0.25">
      <c r="A397">
        <f t="shared" si="1368"/>
        <v>27</v>
      </c>
      <c r="B397" t="str">
        <f>VLOOKUP(A397,Sheet1!A:Z,2,FALSE)</f>
        <v>FNB</v>
      </c>
      <c r="C397" t="s">
        <v>414</v>
      </c>
      <c r="D397" t="str">
        <f>CONCATENATE($C397,VLOOKUP($A397,Sheet1!$A:$AC,4,FALSE))</f>
        <v>&lt;div class="item-label"&gt;美食薈萃</v>
      </c>
      <c r="E397" t="str">
        <f>CONCATENATE($C397,VLOOKUP($A397,Sheet1!$A:$AC,5,FALSE))</f>
        <v>&lt;div class="item-label"&gt;美食荟萃</v>
      </c>
      <c r="F397" t="str">
        <f>CONCATENATE($C397,VLOOKUP($A397,Sheet1!$A:$AC,3,FALSE))</f>
        <v>&lt;div class="item-label"&gt;Food &amp; Beverage</v>
      </c>
      <c r="G397" t="str">
        <f t="shared" si="1370"/>
        <v/>
      </c>
      <c r="H397" t="str">
        <f t="shared" si="1371"/>
        <v/>
      </c>
      <c r="I397" t="str">
        <f t="shared" ref="I397:J397" si="1409">IF($G397="","",TRIM(CONCATENATE(E397,E398,E399,E400,E401,E402,E403,E404,E405,E406,E407,E408,E409,E410,E411)))</f>
        <v/>
      </c>
      <c r="J397" t="str">
        <f t="shared" si="1409"/>
        <v/>
      </c>
      <c r="K397" t="str">
        <f t="shared" si="1373"/>
        <v/>
      </c>
      <c r="L397" t="str">
        <f t="shared" si="1373"/>
        <v/>
      </c>
      <c r="M397" t="str">
        <f t="shared" si="1373"/>
        <v/>
      </c>
      <c r="N397" t="str">
        <f t="shared" si="1374"/>
        <v/>
      </c>
      <c r="O397" t="str">
        <f t="shared" ref="O397:P397" si="1410">IF($G397="","",IF($B397="SHO",TRIM(CONCATENATE(E397,E398,E399,E400,E401,E402,E403,E404,E405,E406,E407,E408,E409,E410,E411)),""))</f>
        <v/>
      </c>
      <c r="P397" t="str">
        <f t="shared" si="1410"/>
        <v/>
      </c>
      <c r="Q397" t="str">
        <f t="shared" si="1376"/>
        <v/>
      </c>
      <c r="R397" t="str">
        <f t="shared" si="1376"/>
        <v/>
      </c>
      <c r="S397" t="str">
        <f t="shared" si="1376"/>
        <v/>
      </c>
      <c r="T397" t="str">
        <f t="shared" ref="T397:V397" si="1411">IF($G397="","",IF($B397="PAS",TRIM(CONCATENATE(D397,D398,D399,D400,D401,D402,D403,D404,D405,D406,D407,D408,D409,D410,D411)),""))</f>
        <v/>
      </c>
      <c r="U397" t="str">
        <f t="shared" si="1411"/>
        <v/>
      </c>
      <c r="V397" t="str">
        <f t="shared" si="1411"/>
        <v/>
      </c>
    </row>
    <row r="398" spans="1:22" hidden="1" x14ac:dyDescent="0.25">
      <c r="A398">
        <f t="shared" si="1368"/>
        <v>27</v>
      </c>
      <c r="B398" t="str">
        <f>VLOOKUP(A398,Sheet1!A:Z,2,FALSE)</f>
        <v>FNB</v>
      </c>
      <c r="C398" t="s">
        <v>492</v>
      </c>
      <c r="D398" t="str">
        <f t="shared" ref="D398:F398" si="1412">$C398</f>
        <v>&lt;/div&gt;&lt;div class="content-row clearfix"&gt;&lt;span class="item-icon icon-s icon-inline ico-shop"&gt;&lt;/span&gt;</v>
      </c>
      <c r="E398" t="str">
        <f t="shared" si="1412"/>
        <v>&lt;/div&gt;&lt;div class="content-row clearfix"&gt;&lt;span class="item-icon icon-s icon-inline ico-shop"&gt;&lt;/span&gt;</v>
      </c>
      <c r="F398" t="str">
        <f t="shared" si="1412"/>
        <v>&lt;/div&gt;&lt;div class="content-row clearfix"&gt;&lt;span class="item-icon icon-s icon-inline ico-shop"&gt;&lt;/span&gt;</v>
      </c>
      <c r="G398" t="str">
        <f t="shared" si="1370"/>
        <v/>
      </c>
      <c r="H398" t="str">
        <f t="shared" si="1371"/>
        <v/>
      </c>
      <c r="I398" t="str">
        <f t="shared" ref="I398:J398" si="1413">IF($G398="","",TRIM(CONCATENATE(E398,E399,E400,E401,E402,E403,E404,E405,E406,E407,E408,E409,E410,E411,E412)))</f>
        <v/>
      </c>
      <c r="J398" t="str">
        <f t="shared" si="1413"/>
        <v/>
      </c>
      <c r="K398" t="str">
        <f t="shared" si="1373"/>
        <v/>
      </c>
      <c r="L398" t="str">
        <f t="shared" si="1373"/>
        <v/>
      </c>
      <c r="M398" t="str">
        <f t="shared" si="1373"/>
        <v/>
      </c>
      <c r="N398" t="str">
        <f t="shared" si="1374"/>
        <v/>
      </c>
      <c r="O398" t="str">
        <f t="shared" ref="O398:P398" si="1414">IF($G398="","",IF($B398="SHO",TRIM(CONCATENATE(E398,E399,E400,E401,E402,E403,E404,E405,E406,E407,E408,E409,E410,E411,E412)),""))</f>
        <v/>
      </c>
      <c r="P398" t="str">
        <f t="shared" si="1414"/>
        <v/>
      </c>
      <c r="Q398" t="str">
        <f t="shared" si="1376"/>
        <v/>
      </c>
      <c r="R398" t="str">
        <f t="shared" si="1376"/>
        <v/>
      </c>
      <c r="S398" t="str">
        <f t="shared" si="1376"/>
        <v/>
      </c>
      <c r="T398" t="str">
        <f t="shared" ref="T398:V398" si="1415">IF($G398="","",IF($B398="PAS",TRIM(CONCATENATE(D398,D399,D400,D401,D402,D403,D404,D405,D406,D407,D408,D409,D410,D411,D412)),""))</f>
        <v/>
      </c>
      <c r="U398" t="str">
        <f t="shared" si="1415"/>
        <v/>
      </c>
      <c r="V398" t="str">
        <f t="shared" si="1415"/>
        <v/>
      </c>
    </row>
    <row r="399" spans="1:22" hidden="1" x14ac:dyDescent="0.25">
      <c r="A399">
        <f t="shared" si="1368"/>
        <v>27</v>
      </c>
      <c r="B399" t="str">
        <f>VLOOKUP(A399,Sheet1!A:Z,2,FALSE)</f>
        <v>FNB</v>
      </c>
      <c r="C399" t="s">
        <v>415</v>
      </c>
      <c r="D399" t="str">
        <f>CONCATENATE($C399,VLOOKUP($A399,Sheet1!$A:$AC,11,FALSE))</f>
        <v>&lt;p class="info"&gt;B1 , WEK B1-7 (近售票大堂)</v>
      </c>
      <c r="E399" t="str">
        <f>CONCATENATE($C399,VLOOKUP($A399,Sheet1!$A:$AC,12,FALSE))</f>
        <v>&lt;p class="info"&gt;B1 , WEK B1-7 (近售票大堂)</v>
      </c>
      <c r="F399" t="str">
        <f>CONCATENATE($C399,VLOOKUP($A399,Sheet1!$A:$AC,10,FALSE))</f>
        <v>&lt;p class="info"&gt;B1 , WEK B1-7 (Near Ticketing Concourse)</v>
      </c>
      <c r="G399" t="str">
        <f t="shared" si="1370"/>
        <v/>
      </c>
      <c r="H399" t="str">
        <f t="shared" si="1371"/>
        <v/>
      </c>
      <c r="I399" t="str">
        <f t="shared" ref="I399:J399" si="1416">IF($G399="","",TRIM(CONCATENATE(E399,E400,E401,E402,E403,E404,E405,E406,E407,E408,E409,E410,E411,E412,E413)))</f>
        <v/>
      </c>
      <c r="J399" t="str">
        <f t="shared" si="1416"/>
        <v/>
      </c>
      <c r="K399" t="str">
        <f t="shared" si="1373"/>
        <v/>
      </c>
      <c r="L399" t="str">
        <f t="shared" si="1373"/>
        <v/>
      </c>
      <c r="M399" t="str">
        <f t="shared" si="1373"/>
        <v/>
      </c>
      <c r="N399" t="str">
        <f t="shared" si="1374"/>
        <v/>
      </c>
      <c r="O399" t="str">
        <f t="shared" ref="O399:P399" si="1417">IF($G399="","",IF($B399="SHO",TRIM(CONCATENATE(E399,E400,E401,E402,E403,E404,E405,E406,E407,E408,E409,E410,E411,E412,E413)),""))</f>
        <v/>
      </c>
      <c r="P399" t="str">
        <f t="shared" si="1417"/>
        <v/>
      </c>
      <c r="Q399" t="str">
        <f t="shared" si="1376"/>
        <v/>
      </c>
      <c r="R399" t="str">
        <f t="shared" si="1376"/>
        <v/>
      </c>
      <c r="S399" t="str">
        <f t="shared" si="1376"/>
        <v/>
      </c>
      <c r="T399" t="str">
        <f t="shared" ref="T399:V399" si="1418">IF($G399="","",IF($B399="PAS",TRIM(CONCATENATE(D399,D400,D401,D402,D403,D404,D405,D406,D407,D408,D409,D410,D411,D412,D413)),""))</f>
        <v/>
      </c>
      <c r="U399" t="str">
        <f t="shared" si="1418"/>
        <v/>
      </c>
      <c r="V399" t="str">
        <f t="shared" si="1418"/>
        <v/>
      </c>
    </row>
    <row r="400" spans="1:22" hidden="1" x14ac:dyDescent="0.25">
      <c r="A400">
        <f t="shared" si="1368"/>
        <v>27</v>
      </c>
      <c r="B400" t="str">
        <f>VLOOKUP(A400,Sheet1!A:Z,2,FALSE)</f>
        <v>FNB</v>
      </c>
      <c r="C400" t="s">
        <v>493</v>
      </c>
      <c r="D400" t="str">
        <f t="shared" ref="D400:F400" si="1419">$C400</f>
        <v>&lt;/p&gt;&lt;/div&gt;&lt;div class="content-row clearfix"&gt;&lt;span class="item-icon icon-s icon-inline ico-opening-hour"&gt;&lt;/span&gt;</v>
      </c>
      <c r="E400" t="str">
        <f t="shared" si="1419"/>
        <v>&lt;/p&gt;&lt;/div&gt;&lt;div class="content-row clearfix"&gt;&lt;span class="item-icon icon-s icon-inline ico-opening-hour"&gt;&lt;/span&gt;</v>
      </c>
      <c r="F400" t="str">
        <f t="shared" si="1419"/>
        <v>&lt;/p&gt;&lt;/div&gt;&lt;div class="content-row clearfix"&gt;&lt;span class="item-icon icon-s icon-inline ico-opening-hour"&gt;&lt;/span&gt;</v>
      </c>
      <c r="G400" t="str">
        <f t="shared" si="1370"/>
        <v/>
      </c>
      <c r="H400" t="str">
        <f t="shared" si="1371"/>
        <v/>
      </c>
      <c r="I400" t="str">
        <f t="shared" ref="I400:J400" si="1420">IF($G400="","",TRIM(CONCATENATE(E400,E401,E402,E403,E404,E405,E406,E407,E408,E409,E410,E411,E412,E413,E414)))</f>
        <v/>
      </c>
      <c r="J400" t="str">
        <f t="shared" si="1420"/>
        <v/>
      </c>
      <c r="K400" t="str">
        <f t="shared" si="1373"/>
        <v/>
      </c>
      <c r="L400" t="str">
        <f t="shared" si="1373"/>
        <v/>
      </c>
      <c r="M400" t="str">
        <f t="shared" si="1373"/>
        <v/>
      </c>
      <c r="N400" t="str">
        <f t="shared" si="1374"/>
        <v/>
      </c>
      <c r="O400" t="str">
        <f t="shared" ref="O400:P400" si="1421">IF($G400="","",IF($B400="SHO",TRIM(CONCATENATE(E400,E401,E402,E403,E404,E405,E406,E407,E408,E409,E410,E411,E412,E413,E414)),""))</f>
        <v/>
      </c>
      <c r="P400" t="str">
        <f t="shared" si="1421"/>
        <v/>
      </c>
      <c r="Q400" t="str">
        <f t="shared" si="1376"/>
        <v/>
      </c>
      <c r="R400" t="str">
        <f t="shared" si="1376"/>
        <v/>
      </c>
      <c r="S400" t="str">
        <f t="shared" si="1376"/>
        <v/>
      </c>
      <c r="T400" t="str">
        <f t="shared" ref="T400:V400" si="1422">IF($G400="","",IF($B400="PAS",TRIM(CONCATENATE(D400,D401,D402,D403,D404,D405,D406,D407,D408,D409,D410,D411,D412,D413,D414)),""))</f>
        <v/>
      </c>
      <c r="U400" t="str">
        <f t="shared" si="1422"/>
        <v/>
      </c>
      <c r="V400" t="str">
        <f t="shared" si="1422"/>
        <v/>
      </c>
    </row>
    <row r="401" spans="1:22" hidden="1" x14ac:dyDescent="0.25">
      <c r="A401">
        <f t="shared" si="1368"/>
        <v>27</v>
      </c>
      <c r="B401" t="str">
        <f>VLOOKUP(A401,Sheet1!A:Z,2,FALSE)</f>
        <v>FNB</v>
      </c>
      <c r="C401" t="s">
        <v>415</v>
      </c>
      <c r="D401" s="2" t="str">
        <f>CONCATENATE($C401,IFERROR(SUBSTITUTE(VLOOKUP($A401,Sheet1!$A:$AC,22,FALSE),CHAR(10),"&lt;br&gt;"),VLOOKUP($A401,Sheet1!$A:$AC,22,FALSE)))</f>
        <v>&lt;p class="info"&gt;07:00-21:30</v>
      </c>
      <c r="E401" s="2" t="str">
        <f>CONCATENATE($C401,IFERROR(SUBSTITUTE(VLOOKUP($A401,Sheet1!$A:$AC,23,FALSE),CHAR(10),"&lt;br&gt;"),VLOOKUP($A401,Sheet1!$A:$AC,23,FALSE)))</f>
        <v>&lt;p class="info"&gt;07:00-21:30</v>
      </c>
      <c r="F401" s="2" t="str">
        <f>CONCATENATE($C401,IFERROR(SUBSTITUTE(VLOOKUP($A401,Sheet1!$A:$AC,21,FALSE),CHAR(10),"&lt;br&gt;"),VLOOKUP($A401,Sheet1!$A:$AC,21,FALSE)))</f>
        <v>&lt;p class="info"&gt;07:00-21:30</v>
      </c>
      <c r="G401" t="str">
        <f t="shared" si="1370"/>
        <v/>
      </c>
      <c r="H401" t="str">
        <f t="shared" si="1371"/>
        <v/>
      </c>
      <c r="I401" t="str">
        <f t="shared" ref="I401:J401" si="1423">IF($G401="","",TRIM(CONCATENATE(E401,E402,E403,E404,E405,E406,E407,E408,E409,E410,E411,E412,E413,E414,E415)))</f>
        <v/>
      </c>
      <c r="J401" t="str">
        <f t="shared" si="1423"/>
        <v/>
      </c>
      <c r="K401" t="str">
        <f t="shared" si="1373"/>
        <v/>
      </c>
      <c r="L401" t="str">
        <f t="shared" si="1373"/>
        <v/>
      </c>
      <c r="M401" t="str">
        <f t="shared" si="1373"/>
        <v/>
      </c>
      <c r="N401" t="str">
        <f t="shared" si="1374"/>
        <v/>
      </c>
      <c r="O401" t="str">
        <f t="shared" ref="O401:P401" si="1424">IF($G401="","",IF($B401="SHO",TRIM(CONCATENATE(E401,E402,E403,E404,E405,E406,E407,E408,E409,E410,E411,E412,E413,E414,E415)),""))</f>
        <v/>
      </c>
      <c r="P401" t="str">
        <f t="shared" si="1424"/>
        <v/>
      </c>
      <c r="Q401" t="str">
        <f t="shared" si="1376"/>
        <v/>
      </c>
      <c r="R401" t="str">
        <f t="shared" si="1376"/>
        <v/>
      </c>
      <c r="S401" t="str">
        <f t="shared" si="1376"/>
        <v/>
      </c>
      <c r="T401" t="str">
        <f t="shared" ref="T401:V401" si="1425">IF($G401="","",IF($B401="PAS",TRIM(CONCATENATE(D401,D402,D403,D404,D405,D406,D407,D408,D409,D410,D411,D412,D413,D414,D415)),""))</f>
        <v/>
      </c>
      <c r="U401" t="str">
        <f t="shared" si="1425"/>
        <v/>
      </c>
      <c r="V401" t="str">
        <f t="shared" si="1425"/>
        <v/>
      </c>
    </row>
    <row r="402" spans="1:22" hidden="1" x14ac:dyDescent="0.25">
      <c r="A402">
        <f t="shared" si="1368"/>
        <v>27</v>
      </c>
      <c r="B402" t="str">
        <f>VLOOKUP(A402,Sheet1!A:Z,2,FALSE)</f>
        <v>FNB</v>
      </c>
      <c r="C402" t="s">
        <v>495</v>
      </c>
      <c r="D402" t="str">
        <f t="shared" ref="D402:F402" si="1426">$C402</f>
        <v>&lt;/p&gt;&lt;/div&gt;&lt;div class="content-row clearfix"&gt;&lt;span class="item-icon icon-s icon-inline ico-tel-no"&gt;&lt;/span&gt;</v>
      </c>
      <c r="E402" t="str">
        <f t="shared" si="1426"/>
        <v>&lt;/p&gt;&lt;/div&gt;&lt;div class="content-row clearfix"&gt;&lt;span class="item-icon icon-s icon-inline ico-tel-no"&gt;&lt;/span&gt;</v>
      </c>
      <c r="F402" t="str">
        <f t="shared" si="1426"/>
        <v>&lt;/p&gt;&lt;/div&gt;&lt;div class="content-row clearfix"&gt;&lt;span class="item-icon icon-s icon-inline ico-tel-no"&gt;&lt;/span&gt;</v>
      </c>
      <c r="G402" t="str">
        <f t="shared" si="1370"/>
        <v/>
      </c>
      <c r="H402" t="str">
        <f t="shared" si="1371"/>
        <v/>
      </c>
      <c r="I402" t="str">
        <f t="shared" ref="I402:J402" si="1427">IF($G402="","",TRIM(CONCATENATE(E402,E403,E404,E405,E406,E407,E408,E409,E410,E411,E412,E413,E414,E415,E416)))</f>
        <v/>
      </c>
      <c r="J402" t="str">
        <f t="shared" si="1427"/>
        <v/>
      </c>
      <c r="K402" t="str">
        <f t="shared" si="1373"/>
        <v/>
      </c>
      <c r="L402" t="str">
        <f t="shared" si="1373"/>
        <v/>
      </c>
      <c r="M402" t="str">
        <f t="shared" si="1373"/>
        <v/>
      </c>
      <c r="N402" t="str">
        <f t="shared" si="1374"/>
        <v/>
      </c>
      <c r="O402" t="str">
        <f t="shared" ref="O402:P402" si="1428">IF($G402="","",IF($B402="SHO",TRIM(CONCATENATE(E402,E403,E404,E405,E406,E407,E408,E409,E410,E411,E412,E413,E414,E415,E416)),""))</f>
        <v/>
      </c>
      <c r="P402" t="str">
        <f t="shared" si="1428"/>
        <v/>
      </c>
      <c r="Q402" t="str">
        <f t="shared" si="1376"/>
        <v/>
      </c>
      <c r="R402" t="str">
        <f t="shared" si="1376"/>
        <v/>
      </c>
      <c r="S402" t="str">
        <f t="shared" si="1376"/>
        <v/>
      </c>
      <c r="T402" t="str">
        <f t="shared" ref="T402:V402" si="1429">IF($G402="","",IF($B402="PAS",TRIM(CONCATENATE(D402,D403,D404,D405,D406,D407,D408,D409,D410,D411,D412,D413,D414,D415,D416)),""))</f>
        <v/>
      </c>
      <c r="U402" t="str">
        <f t="shared" si="1429"/>
        <v/>
      </c>
      <c r="V402" t="str">
        <f t="shared" si="1429"/>
        <v/>
      </c>
    </row>
    <row r="403" spans="1:22" hidden="1" x14ac:dyDescent="0.25">
      <c r="A403">
        <f t="shared" si="1368"/>
        <v>27</v>
      </c>
      <c r="B403" t="str">
        <f>VLOOKUP(A403,Sheet1!A:Z,2,FALSE)</f>
        <v>FNB</v>
      </c>
      <c r="C403" t="s">
        <v>415</v>
      </c>
      <c r="D403" t="str">
        <f>CONCATENATE($C403,VLOOKUP($A403,Sheet1!$A:$ACZ,17,FALSE))</f>
        <v>&lt;p class="info"&gt;2726-2733</v>
      </c>
      <c r="E403" t="str">
        <f>CONCATENATE($C403,VLOOKUP($A403,Sheet1!$A:$AC,17,FALSE))</f>
        <v>&lt;p class="info"&gt;2726-2733</v>
      </c>
      <c r="F403" t="str">
        <f>CONCATENATE($C403,VLOOKUP($A403,Sheet1!$A:$AC,17,FALSE))</f>
        <v>&lt;p class="info"&gt;2726-2733</v>
      </c>
      <c r="G403" t="str">
        <f t="shared" si="1370"/>
        <v/>
      </c>
      <c r="H403" t="str">
        <f t="shared" si="1371"/>
        <v/>
      </c>
      <c r="I403" t="str">
        <f t="shared" ref="I403:J403" si="1430">IF($G403="","",TRIM(CONCATENATE(E403,E404,E405,E406,E407,E408,E409,E410,E411,E412,E413,E414,E415,E416,E417)))</f>
        <v/>
      </c>
      <c r="J403" t="str">
        <f t="shared" si="1430"/>
        <v/>
      </c>
      <c r="K403" t="str">
        <f t="shared" si="1373"/>
        <v/>
      </c>
      <c r="L403" t="str">
        <f t="shared" si="1373"/>
        <v/>
      </c>
      <c r="M403" t="str">
        <f t="shared" si="1373"/>
        <v/>
      </c>
      <c r="N403" t="str">
        <f t="shared" si="1374"/>
        <v/>
      </c>
      <c r="O403" t="str">
        <f t="shared" ref="O403:P403" si="1431">IF($G403="","",IF($B403="SHO",TRIM(CONCATENATE(E403,E404,E405,E406,E407,E408,E409,E410,E411,E412,E413,E414,E415,E416,E417)),""))</f>
        <v/>
      </c>
      <c r="P403" t="str">
        <f t="shared" si="1431"/>
        <v/>
      </c>
      <c r="Q403" t="str">
        <f t="shared" si="1376"/>
        <v/>
      </c>
      <c r="R403" t="str">
        <f t="shared" si="1376"/>
        <v/>
      </c>
      <c r="S403" t="str">
        <f t="shared" si="1376"/>
        <v/>
      </c>
      <c r="T403" t="str">
        <f t="shared" ref="T403:V403" si="1432">IF($G403="","",IF($B403="PAS",TRIM(CONCATENATE(D403,D404,D405,D406,D407,D408,D409,D410,D411,D412,D413,D414,D415,D416,D417)),""))</f>
        <v/>
      </c>
      <c r="U403" t="str">
        <f t="shared" si="1432"/>
        <v/>
      </c>
      <c r="V403" t="str">
        <f t="shared" si="1432"/>
        <v/>
      </c>
    </row>
    <row r="404" spans="1:22" hidden="1" x14ac:dyDescent="0.25">
      <c r="A404">
        <f t="shared" si="1368"/>
        <v>27</v>
      </c>
      <c r="B404" t="str">
        <f>VLOOKUP(A404,Sheet1!A:Z,2,FALSE)</f>
        <v>FNB</v>
      </c>
      <c r="C404" t="s">
        <v>494</v>
      </c>
      <c r="D404" t="str">
        <f t="shared" ref="D404:F404" si="1433">$C404</f>
        <v>&lt;/p&gt;&lt;/div&gt;&lt;div class="content-row clearfix"&gt;</v>
      </c>
      <c r="E404" t="str">
        <f t="shared" si="1433"/>
        <v>&lt;/p&gt;&lt;/div&gt;&lt;div class="content-row clearfix"&gt;</v>
      </c>
      <c r="F404" t="str">
        <f t="shared" si="1433"/>
        <v>&lt;/p&gt;&lt;/div&gt;&lt;div class="content-row clearfix"&gt;</v>
      </c>
      <c r="G404" t="str">
        <f t="shared" si="1370"/>
        <v/>
      </c>
      <c r="H404" t="str">
        <f t="shared" si="1371"/>
        <v/>
      </c>
      <c r="I404" t="str">
        <f t="shared" ref="I404:J404" si="1434">IF($G404="","",TRIM(CONCATENATE(E404,E405,E406,E407,E408,E409,E410,E411,E412,E413,E414,E415,E416,E417,E418)))</f>
        <v/>
      </c>
      <c r="J404" t="str">
        <f t="shared" si="1434"/>
        <v/>
      </c>
      <c r="K404" t="str">
        <f t="shared" si="1373"/>
        <v/>
      </c>
      <c r="L404" t="str">
        <f t="shared" si="1373"/>
        <v/>
      </c>
      <c r="M404" t="str">
        <f t="shared" si="1373"/>
        <v/>
      </c>
      <c r="N404" t="str">
        <f t="shared" si="1374"/>
        <v/>
      </c>
      <c r="O404" t="str">
        <f t="shared" ref="O404:P404" si="1435">IF($G404="","",IF($B404="SHO",TRIM(CONCATENATE(E404,E405,E406,E407,E408,E409,E410,E411,E412,E413,E414,E415,E416,E417,E418)),""))</f>
        <v/>
      </c>
      <c r="P404" t="str">
        <f t="shared" si="1435"/>
        <v/>
      </c>
      <c r="Q404" t="str">
        <f t="shared" si="1376"/>
        <v/>
      </c>
      <c r="R404" t="str">
        <f t="shared" si="1376"/>
        <v/>
      </c>
      <c r="S404" t="str">
        <f t="shared" si="1376"/>
        <v/>
      </c>
      <c r="T404" t="str">
        <f t="shared" ref="T404:V404" si="1436">IF($G404="","",IF($B404="PAS",TRIM(CONCATENATE(D404,D405,D406,D407,D408,D409,D410,D411,D412,D413,D414,D415,D416,D417,D418)),""))</f>
        <v/>
      </c>
      <c r="U404" t="str">
        <f t="shared" si="1436"/>
        <v/>
      </c>
      <c r="V404" t="str">
        <f t="shared" si="1436"/>
        <v/>
      </c>
    </row>
    <row r="405" spans="1:22" hidden="1" x14ac:dyDescent="0.25">
      <c r="A405">
        <f t="shared" si="1368"/>
        <v>27</v>
      </c>
      <c r="B405" t="str">
        <f>VLOOKUP(A405,Sheet1!A:Z,2,FALSE)</f>
        <v>FNB</v>
      </c>
      <c r="C405" t="s">
        <v>416</v>
      </c>
      <c r="D405" t="str">
        <f>CONCATENATE($C405,Sheet1!$AB$2,": ",VLOOKUP($A405,Sheet1!$A:$AC,28,FALSE),IF(VLOOKUP($A405,Sheet1!$A:$AC,25,FALSE)="","","&lt;/p&gt;&lt;p&gt;"),VLOOKUP($A405,Sheet1!$A:$AC,25,FALSE))</f>
        <v>&lt;p&gt;接受現金券: 接受&lt;/p&gt;&lt;p&gt;以世界優質食材及師傅巧手工藝打造美味蛋糕麵包，分享味分享美。</v>
      </c>
      <c r="E405" t="str">
        <f>CONCATENATE($C405,Sheet1!$AC$2,": ",VLOOKUP($A405,Sheet1!$A:$AC,29,FALSE),IF(VLOOKUP($A405,Sheet1!$A:$AC,26,FALSE)="","","&lt;/p&gt;&lt;p&gt;"),VLOOKUP($A405,Sheet1!$A:$AC,26,FALSE))</f>
        <v>&lt;p&gt;接受现金券: 接受&lt;/p&gt;&lt;p&gt;以世界优质食材及师傅巧手工艺打造美味蛋糕面包，分享味分享美。</v>
      </c>
      <c r="F405" t="str">
        <f>CONCATENATE($C405,Sheet1!$AA$2,": ",VLOOKUP($A405,Sheet1!$A:$AC,27,FALSE),IF(VLOOKUP($A405,Sheet1!$A:$AC,24,FALSE)="","","&lt;/p&gt;&lt;p&gt;"),VLOOKUP($A405,Sheet1!$A:$AC,24,FALSE))</f>
        <v>&lt;p&gt;Accept Cash Coupon: Y&lt;/p&gt;&lt;p&gt;maxim’s cakes brings you delicious cakes &amp; bread using high quality ingredients and craftsmanship.</v>
      </c>
      <c r="G405" t="str">
        <f t="shared" si="1370"/>
        <v/>
      </c>
      <c r="H405" t="str">
        <f t="shared" si="1371"/>
        <v/>
      </c>
      <c r="I405" t="str">
        <f t="shared" ref="I405:J405" si="1437">IF($G405="","",TRIM(CONCATENATE(E405,E406,E407,E408,E409,E410,E411,E412,E413,E414,E415,E416,E417,E418,E419)))</f>
        <v/>
      </c>
      <c r="J405" t="str">
        <f t="shared" si="1437"/>
        <v/>
      </c>
      <c r="K405" t="str">
        <f t="shared" si="1373"/>
        <v/>
      </c>
      <c r="L405" t="str">
        <f t="shared" si="1373"/>
        <v/>
      </c>
      <c r="M405" t="str">
        <f t="shared" si="1373"/>
        <v/>
      </c>
      <c r="N405" t="str">
        <f t="shared" si="1374"/>
        <v/>
      </c>
      <c r="O405" t="str">
        <f t="shared" ref="O405:P405" si="1438">IF($G405="","",IF($B405="SHO",TRIM(CONCATENATE(E405,E406,E407,E408,E409,E410,E411,E412,E413,E414,E415,E416,E417,E418,E419)),""))</f>
        <v/>
      </c>
      <c r="P405" t="str">
        <f t="shared" si="1438"/>
        <v/>
      </c>
      <c r="Q405" t="str">
        <f t="shared" si="1376"/>
        <v/>
      </c>
      <c r="R405" t="str">
        <f t="shared" si="1376"/>
        <v/>
      </c>
      <c r="S405" t="str">
        <f t="shared" si="1376"/>
        <v/>
      </c>
      <c r="T405" t="str">
        <f t="shared" ref="T405:V405" si="1439">IF($G405="","",IF($B405="PAS",TRIM(CONCATENATE(D405,D406,D407,D408,D409,D410,D411,D412,D413,D414,D415,D416,D417,D418,D419)),""))</f>
        <v/>
      </c>
      <c r="U405" t="str">
        <f t="shared" si="1439"/>
        <v/>
      </c>
      <c r="V405" t="str">
        <f t="shared" si="1439"/>
        <v/>
      </c>
    </row>
    <row r="406" spans="1:22" hidden="1" x14ac:dyDescent="0.25">
      <c r="A406">
        <f t="shared" si="1368"/>
        <v>27</v>
      </c>
      <c r="B406" t="str">
        <f>VLOOKUP(A406,Sheet1!A:Z,2,FALSE)</f>
        <v>FNB</v>
      </c>
      <c r="C406" t="s">
        <v>496</v>
      </c>
      <c r="D406" t="str">
        <f t="shared" ref="D406:F407" si="1440">$C406</f>
        <v>&lt;/p&gt;&lt;/div&gt;&lt;/div&gt;&lt;/div&gt;&lt;/div&gt;&lt;/div&gt;</v>
      </c>
      <c r="E406" t="str">
        <f t="shared" si="1440"/>
        <v>&lt;/p&gt;&lt;/div&gt;&lt;/div&gt;&lt;/div&gt;&lt;/div&gt;&lt;/div&gt;</v>
      </c>
      <c r="F406" t="str">
        <f t="shared" si="1440"/>
        <v>&lt;/p&gt;&lt;/div&gt;&lt;/div&gt;&lt;/div&gt;&lt;/div&gt;&lt;/div&gt;</v>
      </c>
      <c r="G406" t="str">
        <f t="shared" si="1370"/>
        <v/>
      </c>
      <c r="H406" t="str">
        <f t="shared" si="1371"/>
        <v/>
      </c>
      <c r="I406" t="str">
        <f t="shared" ref="I406:J406" si="1441">IF($G406="","",TRIM(CONCATENATE(E406,E407,E408,E409,E410,E411,E412,E413,E414,E415,E416,E417,E418,E419,E420)))</f>
        <v/>
      </c>
      <c r="J406" t="str">
        <f t="shared" si="1441"/>
        <v/>
      </c>
      <c r="K406" t="str">
        <f t="shared" si="1373"/>
        <v/>
      </c>
      <c r="L406" t="str">
        <f t="shared" si="1373"/>
        <v/>
      </c>
      <c r="M406" t="str">
        <f t="shared" si="1373"/>
        <v/>
      </c>
      <c r="N406" t="str">
        <f t="shared" si="1374"/>
        <v/>
      </c>
      <c r="O406" t="str">
        <f t="shared" ref="O406:P406" si="1442">IF($G406="","",IF($B406="SHO",TRIM(CONCATENATE(E406,E407,E408,E409,E410,E411,E412,E413,E414,E415,E416,E417,E418,E419,E420)),""))</f>
        <v/>
      </c>
      <c r="P406" t="str">
        <f t="shared" si="1442"/>
        <v/>
      </c>
      <c r="Q406" t="str">
        <f t="shared" si="1376"/>
        <v/>
      </c>
      <c r="R406" t="str">
        <f t="shared" si="1376"/>
        <v/>
      </c>
      <c r="S406" t="str">
        <f t="shared" si="1376"/>
        <v/>
      </c>
      <c r="T406" t="str">
        <f t="shared" ref="T406:V406" si="1443">IF($G406="","",IF($B406="PAS",TRIM(CONCATENATE(D406,D407,D408,D409,D410,D411,D412,D413,D414,D415,D416,D417,D418,D419,D420)),""))</f>
        <v/>
      </c>
      <c r="U406" t="str">
        <f t="shared" si="1443"/>
        <v/>
      </c>
      <c r="V406" t="str">
        <f t="shared" si="1443"/>
        <v/>
      </c>
    </row>
    <row r="407" spans="1:22" x14ac:dyDescent="0.25">
      <c r="A407">
        <f t="shared" si="1368"/>
        <v>28</v>
      </c>
      <c r="B407" t="str">
        <f>VLOOKUP(A407,Sheet1!A:Z,2,FALSE)</f>
        <v>FNB</v>
      </c>
      <c r="C407" t="s">
        <v>489</v>
      </c>
      <c r="D407" t="str">
        <f t="shared" si="1440"/>
        <v>&lt;div class="grid-detail-list"&gt;&lt;div class="item-container styled-text-wrapper"&gt;</v>
      </c>
      <c r="E407" t="str">
        <f t="shared" si="1440"/>
        <v>&lt;div class="grid-detail-list"&gt;&lt;div class="item-container styled-text-wrapper"&gt;</v>
      </c>
      <c r="F407" t="str">
        <f t="shared" si="1440"/>
        <v>&lt;div class="grid-detail-list"&gt;&lt;div class="item-container styled-text-wrapper"&gt;</v>
      </c>
      <c r="G407">
        <f t="shared" si="1370"/>
        <v>28</v>
      </c>
      <c r="H407" t="str">
        <f t="shared" si="1371"/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class="item-label"&gt;美食薈萃&lt;/div&gt;&lt;div class="content-row clearfix"&gt;&lt;span class="item-icon icon-s icon-inline ico-shop"&gt;&lt;/span&gt;&lt;p class="info"&gt;B1 , WEK B1-6 (近售票大堂)&lt;/p&gt;&lt;/div&gt;&lt;div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clearfix"&gt;&lt;p&gt;接受現金券: 接受&lt;/p&gt;&lt;p&gt;升級版速食概念品牌MX透過服務和食物打造新的速食潮流。&lt;/p&gt;&lt;/div&gt;&lt;/div&gt;&lt;/div&gt;&lt;/div&gt;&lt;/div&gt;</v>
      </c>
      <c r="I407" t="str">
        <f t="shared" ref="I407:J407" si="1444">IF($G407="","",TRIM(CONCATENATE(E407,E408,E409,E410,E411,E412,E413,E414,E415,E416,E417,E418,E419,E420,E421)))</f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class="item-label"&gt;美食荟萃&lt;/div&gt;&lt;div class="content-row clearfix"&gt;&lt;span class="item-icon icon-s icon-inline ico-shop"&gt;&lt;/span&gt;&lt;p class="info"&gt;B1 , WEK B1-6 (近售票大堂)&lt;/p&gt;&lt;/div&gt;&lt;div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clearfix"&gt;&lt;p&gt;接受现金券: 接受&lt;/p&gt;&lt;p&gt;升级版速食概念品牌MX透过服务和食物打造新的速食潮流。&lt;/p&gt;&lt;/div&gt;&lt;/div&gt;&lt;/div&gt;&lt;/div&gt;&lt;/div&gt;</v>
      </c>
      <c r="J407" t="str">
        <f t="shared" si="1444"/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class="item-label"&gt;Food &amp; Beverage&lt;/div&gt;&lt;div class="content-row clearfix"&gt;&lt;span class="item-icon icon-s icon-inline ico-shop"&gt;&lt;/span&gt;&lt;p class="info"&gt;B1 , WEK B1-6 (Near Ticketing Concourse)&lt;/p&gt;&lt;/div&gt;&lt;div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clearfix"&gt;&lt;p&gt;Accept Cash Coupon: Y&lt;/p&gt;&lt;p&gt;MX embraces its advanced fast food concepts by service and food to build a new trend in fast food industry.&lt;/p&gt;&lt;/div&gt;&lt;/div&gt;&lt;/div&gt;&lt;/div&gt;&lt;/div&gt;</v>
      </c>
      <c r="K407" t="str">
        <f t="shared" si="1373"/>
        <v/>
      </c>
      <c r="L407" t="str">
        <f t="shared" si="1373"/>
        <v/>
      </c>
      <c r="M407" t="str">
        <f t="shared" si="1373"/>
        <v/>
      </c>
      <c r="N407" t="str">
        <f t="shared" si="1374"/>
        <v/>
      </c>
      <c r="O407" t="str">
        <f t="shared" ref="O407:P407" si="1445">IF($G407="","",IF($B407="SHO",TRIM(CONCATENATE(E407,E408,E409,E410,E411,E412,E413,E414,E415,E416,E417,E418,E419,E420,E421)),""))</f>
        <v/>
      </c>
      <c r="P407" t="str">
        <f t="shared" si="1445"/>
        <v/>
      </c>
      <c r="Q407" t="str">
        <f t="shared" si="1376"/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class="item-label"&gt;美食薈萃&lt;/div&gt;&lt;div class="content-row clearfix"&gt;&lt;span class="item-icon icon-s icon-inline ico-shop"&gt;&lt;/span&gt;&lt;p class="info"&gt;B1 , WEK B1-6 (近售票大堂)&lt;/p&gt;&lt;/div&gt;&lt;div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clearfix"&gt;&lt;p&gt;接受現金券: 接受&lt;/p&gt;&lt;p&gt;升級版速食概念品牌MX透過服務和食物打造新的速食潮流。&lt;/p&gt;&lt;/div&gt;&lt;/div&gt;&lt;/div&gt;&lt;/div&gt;&lt;/div&gt;</v>
      </c>
      <c r="R407" t="str">
        <f t="shared" si="1376"/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class="item-label"&gt;美食荟萃&lt;/div&gt;&lt;div class="content-row clearfix"&gt;&lt;span class="item-icon icon-s icon-inline ico-shop"&gt;&lt;/span&gt;&lt;p class="info"&gt;B1 , WEK B1-6 (近售票大堂)&lt;/p&gt;&lt;/div&gt;&lt;div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clearfix"&gt;&lt;p&gt;接受现金券: 接受&lt;/p&gt;&lt;p&gt;升级版速食概念品牌MX透过服务和食物打造新的速食潮流。&lt;/p&gt;&lt;/div&gt;&lt;/div&gt;&lt;/div&gt;&lt;/div&gt;&lt;/div&gt;</v>
      </c>
      <c r="S407" t="str">
        <f t="shared" si="1376"/>
        <v>&lt;div class="grid-detail-list"&gt;&lt;div class="item-container styled-text-wrapper"&gt;&lt;div class="image-container"&gt;&lt;img class="item-image" src="/res/media/app/shop/MX.jpg" alt=""&gt;&lt;/div&gt;&lt;div class="item-content-container"&gt;&lt;p class="sub-title"&gt;MX&lt;/p&gt;&lt;div class="item-content"&gt;&lt;div class="item-label"&gt;Food &amp; Beverage&lt;/div&gt;&lt;div class="content-row clearfix"&gt;&lt;span class="item-icon icon-s icon-inline ico-shop"&gt;&lt;/span&gt;&lt;p class="info"&gt;B1 , WEK B1-6 (Near Ticketing Concourse)&lt;/p&gt;&lt;/div&gt;&lt;div class="content-row clearfix"&gt;&lt;span class="item-icon icon-s icon-inline ico-opening-hour"&gt;&lt;/span&gt;&lt;p class="info"&gt;07:30-21:00&lt;/p&gt;&lt;/div&gt;&lt;div class="content-row clearfix"&gt;&lt;span class="item-icon icon-s icon-inline ico-tel-no"&gt;&lt;/span&gt;&lt;p class="info"&gt;2702-3602&lt;/p&gt;&lt;/div&gt;&lt;div class="content-row clearfix"&gt;&lt;p&gt;Accept Cash Coupon: Y&lt;/p&gt;&lt;p&gt;MX embraces its advanced fast food concepts by service and food to build a new trend in fast food industry.&lt;/p&gt;&lt;/div&gt;&lt;/div&gt;&lt;/div&gt;&lt;/div&gt;&lt;/div&gt;</v>
      </c>
      <c r="T407" t="str">
        <f t="shared" ref="T407:V407" si="1446">IF($G407="","",IF($B407="PAS",TRIM(CONCATENATE(D407,D408,D409,D410,D411,D412,D413,D414,D415,D416,D417,D418,D419,D420,D421)),""))</f>
        <v/>
      </c>
      <c r="U407" t="str">
        <f t="shared" si="1446"/>
        <v/>
      </c>
      <c r="V407" t="str">
        <f t="shared" si="1446"/>
        <v/>
      </c>
    </row>
    <row r="408" spans="1:22" hidden="1" x14ac:dyDescent="0.25">
      <c r="A408">
        <f t="shared" si="1368"/>
        <v>28</v>
      </c>
      <c r="B408" t="str">
        <f>VLOOKUP(A408,Sheet1!A:Z,2,FALSE)</f>
        <v>FNB</v>
      </c>
      <c r="C408" t="s">
        <v>419</v>
      </c>
      <c r="D408" t="str">
        <f>CONCATENATE($C408,VLOOKUP($A408,Sheet1!$A:$AC,6,FALSE),""" alt=""""&gt;")</f>
        <v>&lt;div class="image-container"&gt;&lt;img class="item-image" src="/res/media/app/shop/MX.jpg" alt=""&gt;</v>
      </c>
      <c r="E408" t="str">
        <f>CONCATENATE($C408,VLOOKUP($A408,Sheet1!$A:$AC,6,FALSE),""" alt=""""&gt;")</f>
        <v>&lt;div class="image-container"&gt;&lt;img class="item-image" src="/res/media/app/shop/MX.jpg" alt=""&gt;</v>
      </c>
      <c r="F408" t="str">
        <f>CONCATENATE($C408,VLOOKUP($A408,Sheet1!$A:$AC,6,FALSE),""" alt=""""&gt;")</f>
        <v>&lt;div class="image-container"&gt;&lt;img class="item-image" src="/res/media/app/shop/MX.jpg" alt=""&gt;</v>
      </c>
      <c r="G408" t="str">
        <f t="shared" si="1370"/>
        <v/>
      </c>
      <c r="H408" t="str">
        <f t="shared" si="1371"/>
        <v/>
      </c>
      <c r="I408" t="str">
        <f t="shared" ref="I408:J408" si="1447">IF($G408="","",TRIM(CONCATENATE(E408,E409,E410,E411,E412,E413,E414,E415,E416,E417,E418,E419,E420,E421,E422)))</f>
        <v/>
      </c>
      <c r="J408" t="str">
        <f t="shared" si="1447"/>
        <v/>
      </c>
      <c r="K408" t="str">
        <f t="shared" si="1373"/>
        <v/>
      </c>
      <c r="L408" t="str">
        <f t="shared" si="1373"/>
        <v/>
      </c>
      <c r="M408" t="str">
        <f t="shared" si="1373"/>
        <v/>
      </c>
      <c r="N408" t="str">
        <f t="shared" si="1374"/>
        <v/>
      </c>
      <c r="O408" t="str">
        <f t="shared" ref="O408:P408" si="1448">IF($G408="","",IF($B408="SHO",TRIM(CONCATENATE(E408,E409,E410,E411,E412,E413,E414,E415,E416,E417,E418,E419,E420,E421,E422)),""))</f>
        <v/>
      </c>
      <c r="P408" t="str">
        <f t="shared" si="1448"/>
        <v/>
      </c>
      <c r="Q408" t="str">
        <f t="shared" si="1376"/>
        <v/>
      </c>
      <c r="R408" t="str">
        <f t="shared" si="1376"/>
        <v/>
      </c>
      <c r="S408" t="str">
        <f t="shared" si="1376"/>
        <v/>
      </c>
      <c r="T408" t="str">
        <f t="shared" ref="T408:V408" si="1449">IF($G408="","",IF($B408="PAS",TRIM(CONCATENATE(D408,D409,D410,D411,D412,D413,D414,D415,D416,D417,D418,D419,D420,D421,D422)),""))</f>
        <v/>
      </c>
      <c r="U408" t="str">
        <f t="shared" si="1449"/>
        <v/>
      </c>
      <c r="V408" t="str">
        <f t="shared" si="1449"/>
        <v/>
      </c>
    </row>
    <row r="409" spans="1:22" hidden="1" x14ac:dyDescent="0.25">
      <c r="A409">
        <f t="shared" si="1368"/>
        <v>28</v>
      </c>
      <c r="B409" t="str">
        <f>VLOOKUP(A409,Sheet1!A:Z,2,FALSE)</f>
        <v>FNB</v>
      </c>
      <c r="C409" t="s">
        <v>490</v>
      </c>
      <c r="D409" t="str">
        <f t="shared" ref="D409:F409" si="1450">$C409</f>
        <v>&lt;/div&gt;&lt;div class="item-content-container"&gt;</v>
      </c>
      <c r="E409" t="str">
        <f t="shared" si="1450"/>
        <v>&lt;/div&gt;&lt;div class="item-content-container"&gt;</v>
      </c>
      <c r="F409" t="str">
        <f t="shared" si="1450"/>
        <v>&lt;/div&gt;&lt;div class="item-content-container"&gt;</v>
      </c>
      <c r="G409" t="str">
        <f t="shared" si="1370"/>
        <v/>
      </c>
      <c r="H409" t="str">
        <f t="shared" si="1371"/>
        <v/>
      </c>
      <c r="I409" t="str">
        <f t="shared" ref="I409:J409" si="1451">IF($G409="","",TRIM(CONCATENATE(E409,E410,E411,E412,E413,E414,E415,E416,E417,E418,E419,E420,E421,E422,E423)))</f>
        <v/>
      </c>
      <c r="J409" t="str">
        <f t="shared" si="1451"/>
        <v/>
      </c>
      <c r="K409" t="str">
        <f t="shared" si="1373"/>
        <v/>
      </c>
      <c r="L409" t="str">
        <f t="shared" si="1373"/>
        <v/>
      </c>
      <c r="M409" t="str">
        <f t="shared" si="1373"/>
        <v/>
      </c>
      <c r="N409" t="str">
        <f t="shared" si="1374"/>
        <v/>
      </c>
      <c r="O409" t="str">
        <f t="shared" ref="O409:P409" si="1452">IF($G409="","",IF($B409="SHO",TRIM(CONCATENATE(E409,E410,E411,E412,E413,E414,E415,E416,E417,E418,E419,E420,E421,E422,E423)),""))</f>
        <v/>
      </c>
      <c r="P409" t="str">
        <f t="shared" si="1452"/>
        <v/>
      </c>
      <c r="Q409" t="str">
        <f t="shared" si="1376"/>
        <v/>
      </c>
      <c r="R409" t="str">
        <f t="shared" si="1376"/>
        <v/>
      </c>
      <c r="S409" t="str">
        <f t="shared" si="1376"/>
        <v/>
      </c>
      <c r="T409" t="str">
        <f t="shared" ref="T409:V409" si="1453">IF($G409="","",IF($B409="PAS",TRIM(CONCATENATE(D409,D410,D411,D412,D413,D414,D415,D416,D417,D418,D419,D420,D421,D422,D423)),""))</f>
        <v/>
      </c>
      <c r="U409" t="str">
        <f t="shared" si="1453"/>
        <v/>
      </c>
      <c r="V409" t="str">
        <f t="shared" si="1453"/>
        <v/>
      </c>
    </row>
    <row r="410" spans="1:22" hidden="1" x14ac:dyDescent="0.25">
      <c r="A410">
        <f t="shared" si="1368"/>
        <v>28</v>
      </c>
      <c r="B410" t="str">
        <f>VLOOKUP(A410,Sheet1!A:Z,2,FALSE)</f>
        <v>FNB</v>
      </c>
      <c r="C410" t="s">
        <v>413</v>
      </c>
      <c r="D410" t="str">
        <f>CONCATENATE($C410,VLOOKUP($A410,Sheet1!$A:$AC,15,FALSE))</f>
        <v>&lt;p class="sub-title"&gt;MX</v>
      </c>
      <c r="E410" t="str">
        <f>CONCATENATE($C410,VLOOKUP($A410,Sheet1!$A:$AC,16,FALSE))</f>
        <v>&lt;p class="sub-title"&gt;MX</v>
      </c>
      <c r="F410" t="str">
        <f>CONCATENATE($C410,VLOOKUP($A410,Sheet1!$A:$AC,14,FALSE))</f>
        <v>&lt;p class="sub-title"&gt;MX</v>
      </c>
      <c r="G410" t="str">
        <f t="shared" si="1370"/>
        <v/>
      </c>
      <c r="H410" t="str">
        <f t="shared" si="1371"/>
        <v/>
      </c>
      <c r="I410" t="str">
        <f t="shared" ref="I410:J410" si="1454">IF($G410="","",TRIM(CONCATENATE(E410,E411,E412,E413,E414,E415,E416,E417,E418,E419,E420,E421,E422,E423,E424)))</f>
        <v/>
      </c>
      <c r="J410" t="str">
        <f t="shared" si="1454"/>
        <v/>
      </c>
      <c r="K410" t="str">
        <f t="shared" si="1373"/>
        <v/>
      </c>
      <c r="L410" t="str">
        <f t="shared" si="1373"/>
        <v/>
      </c>
      <c r="M410" t="str">
        <f t="shared" si="1373"/>
        <v/>
      </c>
      <c r="N410" t="str">
        <f t="shared" si="1374"/>
        <v/>
      </c>
      <c r="O410" t="str">
        <f t="shared" ref="O410:P410" si="1455">IF($G410="","",IF($B410="SHO",TRIM(CONCATENATE(E410,E411,E412,E413,E414,E415,E416,E417,E418,E419,E420,E421,E422,E423,E424)),""))</f>
        <v/>
      </c>
      <c r="P410" t="str">
        <f t="shared" si="1455"/>
        <v/>
      </c>
      <c r="Q410" t="str">
        <f t="shared" si="1376"/>
        <v/>
      </c>
      <c r="R410" t="str">
        <f t="shared" si="1376"/>
        <v/>
      </c>
      <c r="S410" t="str">
        <f t="shared" si="1376"/>
        <v/>
      </c>
      <c r="T410" t="str">
        <f t="shared" ref="T410:V410" si="1456">IF($G410="","",IF($B410="PAS",TRIM(CONCATENATE(D410,D411,D412,D413,D414,D415,D416,D417,D418,D419,D420,D421,D422,D423,D424)),""))</f>
        <v/>
      </c>
      <c r="U410" t="str">
        <f t="shared" si="1456"/>
        <v/>
      </c>
      <c r="V410" t="str">
        <f t="shared" si="1456"/>
        <v/>
      </c>
    </row>
    <row r="411" spans="1:22" hidden="1" x14ac:dyDescent="0.25">
      <c r="A411">
        <f t="shared" si="1368"/>
        <v>28</v>
      </c>
      <c r="B411" t="str">
        <f>VLOOKUP(A411,Sheet1!A:Z,2,FALSE)</f>
        <v>FNB</v>
      </c>
      <c r="C411" t="s">
        <v>491</v>
      </c>
      <c r="D411" t="str">
        <f t="shared" ref="D411:F411" si="1457">$C411</f>
        <v>&lt;/p&gt;&lt;div class="item-content"&gt;</v>
      </c>
      <c r="E411" t="str">
        <f t="shared" si="1457"/>
        <v>&lt;/p&gt;&lt;div class="item-content"&gt;</v>
      </c>
      <c r="F411" t="str">
        <f t="shared" si="1457"/>
        <v>&lt;/p&gt;&lt;div class="item-content"&gt;</v>
      </c>
      <c r="G411" t="str">
        <f t="shared" si="1370"/>
        <v/>
      </c>
      <c r="H411" t="str">
        <f t="shared" si="1371"/>
        <v/>
      </c>
      <c r="I411" t="str">
        <f t="shared" ref="I411:J411" si="1458">IF($G411="","",TRIM(CONCATENATE(E411,E412,E413,E414,E415,E416,E417,E418,E419,E420,E421,E422,E423,E424,E425)))</f>
        <v/>
      </c>
      <c r="J411" t="str">
        <f t="shared" si="1458"/>
        <v/>
      </c>
      <c r="K411" t="str">
        <f t="shared" si="1373"/>
        <v/>
      </c>
      <c r="L411" t="str">
        <f t="shared" si="1373"/>
        <v/>
      </c>
      <c r="M411" t="str">
        <f t="shared" si="1373"/>
        <v/>
      </c>
      <c r="N411" t="str">
        <f t="shared" si="1374"/>
        <v/>
      </c>
      <c r="O411" t="str">
        <f t="shared" ref="O411:P411" si="1459">IF($G411="","",IF($B411="SHO",TRIM(CONCATENATE(E411,E412,E413,E414,E415,E416,E417,E418,E419,E420,E421,E422,E423,E424,E425)),""))</f>
        <v/>
      </c>
      <c r="P411" t="str">
        <f t="shared" si="1459"/>
        <v/>
      </c>
      <c r="Q411" t="str">
        <f t="shared" si="1376"/>
        <v/>
      </c>
      <c r="R411" t="str">
        <f t="shared" si="1376"/>
        <v/>
      </c>
      <c r="S411" t="str">
        <f t="shared" si="1376"/>
        <v/>
      </c>
      <c r="T411" t="str">
        <f t="shared" ref="T411:V411" si="1460">IF($G411="","",IF($B411="PAS",TRIM(CONCATENATE(D411,D412,D413,D414,D415,D416,D417,D418,D419,D420,D421,D422,D423,D424,D425)),""))</f>
        <v/>
      </c>
      <c r="U411" t="str">
        <f t="shared" si="1460"/>
        <v/>
      </c>
      <c r="V411" t="str">
        <f t="shared" si="1460"/>
        <v/>
      </c>
    </row>
    <row r="412" spans="1:22" hidden="1" x14ac:dyDescent="0.25">
      <c r="A412">
        <f t="shared" si="1368"/>
        <v>28</v>
      </c>
      <c r="B412" t="str">
        <f>VLOOKUP(A412,Sheet1!A:Z,2,FALSE)</f>
        <v>FNB</v>
      </c>
      <c r="C412" t="s">
        <v>414</v>
      </c>
      <c r="D412" t="str">
        <f>CONCATENATE($C412,VLOOKUP($A412,Sheet1!$A:$AC,4,FALSE))</f>
        <v>&lt;div class="item-label"&gt;美食薈萃</v>
      </c>
      <c r="E412" t="str">
        <f>CONCATENATE($C412,VLOOKUP($A412,Sheet1!$A:$AC,5,FALSE))</f>
        <v>&lt;div class="item-label"&gt;美食荟萃</v>
      </c>
      <c r="F412" t="str">
        <f>CONCATENATE($C412,VLOOKUP($A412,Sheet1!$A:$AC,3,FALSE))</f>
        <v>&lt;div class="item-label"&gt;Food &amp; Beverage</v>
      </c>
      <c r="G412" t="str">
        <f t="shared" si="1370"/>
        <v/>
      </c>
      <c r="H412" t="str">
        <f t="shared" si="1371"/>
        <v/>
      </c>
      <c r="I412" t="str">
        <f t="shared" ref="I412:J412" si="1461">IF($G412="","",TRIM(CONCATENATE(E412,E413,E414,E415,E416,E417,E418,E419,E420,E421,E422,E423,E424,E425,E426)))</f>
        <v/>
      </c>
      <c r="J412" t="str">
        <f t="shared" si="1461"/>
        <v/>
      </c>
      <c r="K412" t="str">
        <f t="shared" si="1373"/>
        <v/>
      </c>
      <c r="L412" t="str">
        <f t="shared" si="1373"/>
        <v/>
      </c>
      <c r="M412" t="str">
        <f t="shared" si="1373"/>
        <v/>
      </c>
      <c r="N412" t="str">
        <f t="shared" si="1374"/>
        <v/>
      </c>
      <c r="O412" t="str">
        <f t="shared" ref="O412:P412" si="1462">IF($G412="","",IF($B412="SHO",TRIM(CONCATENATE(E412,E413,E414,E415,E416,E417,E418,E419,E420,E421,E422,E423,E424,E425,E426)),""))</f>
        <v/>
      </c>
      <c r="P412" t="str">
        <f t="shared" si="1462"/>
        <v/>
      </c>
      <c r="Q412" t="str">
        <f t="shared" si="1376"/>
        <v/>
      </c>
      <c r="R412" t="str">
        <f t="shared" si="1376"/>
        <v/>
      </c>
      <c r="S412" t="str">
        <f t="shared" si="1376"/>
        <v/>
      </c>
      <c r="T412" t="str">
        <f t="shared" ref="T412:V412" si="1463">IF($G412="","",IF($B412="PAS",TRIM(CONCATENATE(D412,D413,D414,D415,D416,D417,D418,D419,D420,D421,D422,D423,D424,D425,D426)),""))</f>
        <v/>
      </c>
      <c r="U412" t="str">
        <f t="shared" si="1463"/>
        <v/>
      </c>
      <c r="V412" t="str">
        <f t="shared" si="1463"/>
        <v/>
      </c>
    </row>
    <row r="413" spans="1:22" hidden="1" x14ac:dyDescent="0.25">
      <c r="A413">
        <f t="shared" si="1368"/>
        <v>28</v>
      </c>
      <c r="B413" t="str">
        <f>VLOOKUP(A413,Sheet1!A:Z,2,FALSE)</f>
        <v>FNB</v>
      </c>
      <c r="C413" t="s">
        <v>492</v>
      </c>
      <c r="D413" t="str">
        <f t="shared" ref="D413:F413" si="1464">$C413</f>
        <v>&lt;/div&gt;&lt;div class="content-row clearfix"&gt;&lt;span class="item-icon icon-s icon-inline ico-shop"&gt;&lt;/span&gt;</v>
      </c>
      <c r="E413" t="str">
        <f t="shared" si="1464"/>
        <v>&lt;/div&gt;&lt;div class="content-row clearfix"&gt;&lt;span class="item-icon icon-s icon-inline ico-shop"&gt;&lt;/span&gt;</v>
      </c>
      <c r="F413" t="str">
        <f t="shared" si="1464"/>
        <v>&lt;/div&gt;&lt;div class="content-row clearfix"&gt;&lt;span class="item-icon icon-s icon-inline ico-shop"&gt;&lt;/span&gt;</v>
      </c>
      <c r="G413" t="str">
        <f t="shared" si="1370"/>
        <v/>
      </c>
      <c r="H413" t="str">
        <f t="shared" si="1371"/>
        <v/>
      </c>
      <c r="I413" t="str">
        <f t="shared" ref="I413:J413" si="1465">IF($G413="","",TRIM(CONCATENATE(E413,E414,E415,E416,E417,E418,E419,E420,E421,E422,E423,E424,E425,E426,E427)))</f>
        <v/>
      </c>
      <c r="J413" t="str">
        <f t="shared" si="1465"/>
        <v/>
      </c>
      <c r="K413" t="str">
        <f t="shared" si="1373"/>
        <v/>
      </c>
      <c r="L413" t="str">
        <f t="shared" si="1373"/>
        <v/>
      </c>
      <c r="M413" t="str">
        <f t="shared" si="1373"/>
        <v/>
      </c>
      <c r="N413" t="str">
        <f t="shared" si="1374"/>
        <v/>
      </c>
      <c r="O413" t="str">
        <f t="shared" ref="O413:P413" si="1466">IF($G413="","",IF($B413="SHO",TRIM(CONCATENATE(E413,E414,E415,E416,E417,E418,E419,E420,E421,E422,E423,E424,E425,E426,E427)),""))</f>
        <v/>
      </c>
      <c r="P413" t="str">
        <f t="shared" si="1466"/>
        <v/>
      </c>
      <c r="Q413" t="str">
        <f t="shared" si="1376"/>
        <v/>
      </c>
      <c r="R413" t="str">
        <f t="shared" si="1376"/>
        <v/>
      </c>
      <c r="S413" t="str">
        <f t="shared" si="1376"/>
        <v/>
      </c>
      <c r="T413" t="str">
        <f t="shared" ref="T413:V413" si="1467">IF($G413="","",IF($B413="PAS",TRIM(CONCATENATE(D413,D414,D415,D416,D417,D418,D419,D420,D421,D422,D423,D424,D425,D426,D427)),""))</f>
        <v/>
      </c>
      <c r="U413" t="str">
        <f t="shared" si="1467"/>
        <v/>
      </c>
      <c r="V413" t="str">
        <f t="shared" si="1467"/>
        <v/>
      </c>
    </row>
    <row r="414" spans="1:22" hidden="1" x14ac:dyDescent="0.25">
      <c r="A414">
        <f t="shared" si="1368"/>
        <v>28</v>
      </c>
      <c r="B414" t="str">
        <f>VLOOKUP(A414,Sheet1!A:Z,2,FALSE)</f>
        <v>FNB</v>
      </c>
      <c r="C414" t="s">
        <v>415</v>
      </c>
      <c r="D414" t="str">
        <f>CONCATENATE($C414,VLOOKUP($A414,Sheet1!$A:$AC,11,FALSE))</f>
        <v>&lt;p class="info"&gt;B1 , WEK B1-6 (近售票大堂)</v>
      </c>
      <c r="E414" t="str">
        <f>CONCATENATE($C414,VLOOKUP($A414,Sheet1!$A:$AC,12,FALSE))</f>
        <v>&lt;p class="info"&gt;B1 , WEK B1-6 (近售票大堂)</v>
      </c>
      <c r="F414" t="str">
        <f>CONCATENATE($C414,VLOOKUP($A414,Sheet1!$A:$AC,10,FALSE))</f>
        <v>&lt;p class="info"&gt;B1 , WEK B1-6 (Near Ticketing Concourse)</v>
      </c>
      <c r="G414" t="str">
        <f t="shared" si="1370"/>
        <v/>
      </c>
      <c r="H414" t="str">
        <f t="shared" si="1371"/>
        <v/>
      </c>
      <c r="I414" t="str">
        <f t="shared" ref="I414:J414" si="1468">IF($G414="","",TRIM(CONCATENATE(E414,E415,E416,E417,E418,E419,E420,E421,E422,E423,E424,E425,E426,E427,E428)))</f>
        <v/>
      </c>
      <c r="J414" t="str">
        <f t="shared" si="1468"/>
        <v/>
      </c>
      <c r="K414" t="str">
        <f t="shared" si="1373"/>
        <v/>
      </c>
      <c r="L414" t="str">
        <f t="shared" si="1373"/>
        <v/>
      </c>
      <c r="M414" t="str">
        <f t="shared" si="1373"/>
        <v/>
      </c>
      <c r="N414" t="str">
        <f t="shared" si="1374"/>
        <v/>
      </c>
      <c r="O414" t="str">
        <f t="shared" ref="O414:P414" si="1469">IF($G414="","",IF($B414="SHO",TRIM(CONCATENATE(E414,E415,E416,E417,E418,E419,E420,E421,E422,E423,E424,E425,E426,E427,E428)),""))</f>
        <v/>
      </c>
      <c r="P414" t="str">
        <f t="shared" si="1469"/>
        <v/>
      </c>
      <c r="Q414" t="str">
        <f t="shared" si="1376"/>
        <v/>
      </c>
      <c r="R414" t="str">
        <f t="shared" si="1376"/>
        <v/>
      </c>
      <c r="S414" t="str">
        <f t="shared" si="1376"/>
        <v/>
      </c>
      <c r="T414" t="str">
        <f t="shared" ref="T414:V414" si="1470">IF($G414="","",IF($B414="PAS",TRIM(CONCATENATE(D414,D415,D416,D417,D418,D419,D420,D421,D422,D423,D424,D425,D426,D427,D428)),""))</f>
        <v/>
      </c>
      <c r="U414" t="str">
        <f t="shared" si="1470"/>
        <v/>
      </c>
      <c r="V414" t="str">
        <f t="shared" si="1470"/>
        <v/>
      </c>
    </row>
    <row r="415" spans="1:22" hidden="1" x14ac:dyDescent="0.25">
      <c r="A415">
        <f t="shared" si="1368"/>
        <v>28</v>
      </c>
      <c r="B415" t="str">
        <f>VLOOKUP(A415,Sheet1!A:Z,2,FALSE)</f>
        <v>FNB</v>
      </c>
      <c r="C415" t="s">
        <v>493</v>
      </c>
      <c r="D415" t="str">
        <f t="shared" ref="D415:F415" si="1471">$C415</f>
        <v>&lt;/p&gt;&lt;/div&gt;&lt;div class="content-row clearfix"&gt;&lt;span class="item-icon icon-s icon-inline ico-opening-hour"&gt;&lt;/span&gt;</v>
      </c>
      <c r="E415" t="str">
        <f t="shared" si="1471"/>
        <v>&lt;/p&gt;&lt;/div&gt;&lt;div class="content-row clearfix"&gt;&lt;span class="item-icon icon-s icon-inline ico-opening-hour"&gt;&lt;/span&gt;</v>
      </c>
      <c r="F415" t="str">
        <f t="shared" si="1471"/>
        <v>&lt;/p&gt;&lt;/div&gt;&lt;div class="content-row clearfix"&gt;&lt;span class="item-icon icon-s icon-inline ico-opening-hour"&gt;&lt;/span&gt;</v>
      </c>
      <c r="G415" t="str">
        <f t="shared" si="1370"/>
        <v/>
      </c>
      <c r="H415" t="str">
        <f t="shared" si="1371"/>
        <v/>
      </c>
      <c r="I415" t="str">
        <f t="shared" ref="I415:J415" si="1472">IF($G415="","",TRIM(CONCATENATE(E415,E416,E417,E418,E419,E420,E421,E422,E423,E424,E425,E426,E427,E428,E429)))</f>
        <v/>
      </c>
      <c r="J415" t="str">
        <f t="shared" si="1472"/>
        <v/>
      </c>
      <c r="K415" t="str">
        <f t="shared" si="1373"/>
        <v/>
      </c>
      <c r="L415" t="str">
        <f t="shared" si="1373"/>
        <v/>
      </c>
      <c r="M415" t="str">
        <f t="shared" si="1373"/>
        <v/>
      </c>
      <c r="N415" t="str">
        <f t="shared" si="1374"/>
        <v/>
      </c>
      <c r="O415" t="str">
        <f t="shared" ref="O415:P415" si="1473">IF($G415="","",IF($B415="SHO",TRIM(CONCATENATE(E415,E416,E417,E418,E419,E420,E421,E422,E423,E424,E425,E426,E427,E428,E429)),""))</f>
        <v/>
      </c>
      <c r="P415" t="str">
        <f t="shared" si="1473"/>
        <v/>
      </c>
      <c r="Q415" t="str">
        <f t="shared" si="1376"/>
        <v/>
      </c>
      <c r="R415" t="str">
        <f t="shared" si="1376"/>
        <v/>
      </c>
      <c r="S415" t="str">
        <f t="shared" si="1376"/>
        <v/>
      </c>
      <c r="T415" t="str">
        <f t="shared" ref="T415:V415" si="1474">IF($G415="","",IF($B415="PAS",TRIM(CONCATENATE(D415,D416,D417,D418,D419,D420,D421,D422,D423,D424,D425,D426,D427,D428,D429)),""))</f>
        <v/>
      </c>
      <c r="U415" t="str">
        <f t="shared" si="1474"/>
        <v/>
      </c>
      <c r="V415" t="str">
        <f t="shared" si="1474"/>
        <v/>
      </c>
    </row>
    <row r="416" spans="1:22" hidden="1" x14ac:dyDescent="0.25">
      <c r="A416">
        <f t="shared" si="1368"/>
        <v>28</v>
      </c>
      <c r="B416" t="str">
        <f>VLOOKUP(A416,Sheet1!A:Z,2,FALSE)</f>
        <v>FNB</v>
      </c>
      <c r="C416" t="s">
        <v>415</v>
      </c>
      <c r="D416" s="2" t="str">
        <f>CONCATENATE($C416,IFERROR(SUBSTITUTE(VLOOKUP($A416,Sheet1!$A:$AC,22,FALSE),CHAR(10),"&lt;br&gt;"),VLOOKUP($A416,Sheet1!$A:$AC,22,FALSE)))</f>
        <v>&lt;p class="info"&gt;07:30-21:00</v>
      </c>
      <c r="E416" s="2" t="str">
        <f>CONCATENATE($C416,IFERROR(SUBSTITUTE(VLOOKUP($A416,Sheet1!$A:$AC,23,FALSE),CHAR(10),"&lt;br&gt;"),VLOOKUP($A416,Sheet1!$A:$AC,23,FALSE)))</f>
        <v>&lt;p class="info"&gt;07:30-21:00</v>
      </c>
      <c r="F416" s="2" t="str">
        <f>CONCATENATE($C416,IFERROR(SUBSTITUTE(VLOOKUP($A416,Sheet1!$A:$AC,21,FALSE),CHAR(10),"&lt;br&gt;"),VLOOKUP($A416,Sheet1!$A:$AC,21,FALSE)))</f>
        <v>&lt;p class="info"&gt;07:30-21:00</v>
      </c>
      <c r="G416" t="str">
        <f t="shared" si="1370"/>
        <v/>
      </c>
      <c r="H416" t="str">
        <f t="shared" si="1371"/>
        <v/>
      </c>
      <c r="I416" t="str">
        <f t="shared" ref="I416:J416" si="1475">IF($G416="","",TRIM(CONCATENATE(E416,E417,E418,E419,E420,E421,E422,E423,E424,E425,E426,E427,E428,E429,E430)))</f>
        <v/>
      </c>
      <c r="J416" t="str">
        <f t="shared" si="1475"/>
        <v/>
      </c>
      <c r="K416" t="str">
        <f t="shared" si="1373"/>
        <v/>
      </c>
      <c r="L416" t="str">
        <f t="shared" si="1373"/>
        <v/>
      </c>
      <c r="M416" t="str">
        <f t="shared" si="1373"/>
        <v/>
      </c>
      <c r="N416" t="str">
        <f t="shared" si="1374"/>
        <v/>
      </c>
      <c r="O416" t="str">
        <f t="shared" ref="O416:P416" si="1476">IF($G416="","",IF($B416="SHO",TRIM(CONCATENATE(E416,E417,E418,E419,E420,E421,E422,E423,E424,E425,E426,E427,E428,E429,E430)),""))</f>
        <v/>
      </c>
      <c r="P416" t="str">
        <f t="shared" si="1476"/>
        <v/>
      </c>
      <c r="Q416" t="str">
        <f t="shared" si="1376"/>
        <v/>
      </c>
      <c r="R416" t="str">
        <f t="shared" si="1376"/>
        <v/>
      </c>
      <c r="S416" t="str">
        <f t="shared" si="1376"/>
        <v/>
      </c>
      <c r="T416" t="str">
        <f t="shared" ref="T416:V416" si="1477">IF($G416="","",IF($B416="PAS",TRIM(CONCATENATE(D416,D417,D418,D419,D420,D421,D422,D423,D424,D425,D426,D427,D428,D429,D430)),""))</f>
        <v/>
      </c>
      <c r="U416" t="str">
        <f t="shared" si="1477"/>
        <v/>
      </c>
      <c r="V416" t="str">
        <f t="shared" si="1477"/>
        <v/>
      </c>
    </row>
    <row r="417" spans="1:22" hidden="1" x14ac:dyDescent="0.25">
      <c r="A417">
        <f t="shared" si="1368"/>
        <v>28</v>
      </c>
      <c r="B417" t="str">
        <f>VLOOKUP(A417,Sheet1!A:Z,2,FALSE)</f>
        <v>FNB</v>
      </c>
      <c r="C417" t="s">
        <v>495</v>
      </c>
      <c r="D417" t="str">
        <f t="shared" ref="D417:F417" si="1478">$C417</f>
        <v>&lt;/p&gt;&lt;/div&gt;&lt;div class="content-row clearfix"&gt;&lt;span class="item-icon icon-s icon-inline ico-tel-no"&gt;&lt;/span&gt;</v>
      </c>
      <c r="E417" t="str">
        <f t="shared" si="1478"/>
        <v>&lt;/p&gt;&lt;/div&gt;&lt;div class="content-row clearfix"&gt;&lt;span class="item-icon icon-s icon-inline ico-tel-no"&gt;&lt;/span&gt;</v>
      </c>
      <c r="F417" t="str">
        <f t="shared" si="1478"/>
        <v>&lt;/p&gt;&lt;/div&gt;&lt;div class="content-row clearfix"&gt;&lt;span class="item-icon icon-s icon-inline ico-tel-no"&gt;&lt;/span&gt;</v>
      </c>
      <c r="G417" t="str">
        <f t="shared" si="1370"/>
        <v/>
      </c>
      <c r="H417" t="str">
        <f t="shared" si="1371"/>
        <v/>
      </c>
      <c r="I417" t="str">
        <f t="shared" ref="I417:J417" si="1479">IF($G417="","",TRIM(CONCATENATE(E417,E418,E419,E420,E421,E422,E423,E424,E425,E426,E427,E428,E429,E430,E431)))</f>
        <v/>
      </c>
      <c r="J417" t="str">
        <f t="shared" si="1479"/>
        <v/>
      </c>
      <c r="K417" t="str">
        <f t="shared" si="1373"/>
        <v/>
      </c>
      <c r="L417" t="str">
        <f t="shared" si="1373"/>
        <v/>
      </c>
      <c r="M417" t="str">
        <f t="shared" si="1373"/>
        <v/>
      </c>
      <c r="N417" t="str">
        <f t="shared" si="1374"/>
        <v/>
      </c>
      <c r="O417" t="str">
        <f t="shared" ref="O417:P417" si="1480">IF($G417="","",IF($B417="SHO",TRIM(CONCATENATE(E417,E418,E419,E420,E421,E422,E423,E424,E425,E426,E427,E428,E429,E430,E431)),""))</f>
        <v/>
      </c>
      <c r="P417" t="str">
        <f t="shared" si="1480"/>
        <v/>
      </c>
      <c r="Q417" t="str">
        <f t="shared" si="1376"/>
        <v/>
      </c>
      <c r="R417" t="str">
        <f t="shared" si="1376"/>
        <v/>
      </c>
      <c r="S417" t="str">
        <f t="shared" si="1376"/>
        <v/>
      </c>
      <c r="T417" t="str">
        <f t="shared" ref="T417:V417" si="1481">IF($G417="","",IF($B417="PAS",TRIM(CONCATENATE(D417,D418,D419,D420,D421,D422,D423,D424,D425,D426,D427,D428,D429,D430,D431)),""))</f>
        <v/>
      </c>
      <c r="U417" t="str">
        <f t="shared" si="1481"/>
        <v/>
      </c>
      <c r="V417" t="str">
        <f t="shared" si="1481"/>
        <v/>
      </c>
    </row>
    <row r="418" spans="1:22" hidden="1" x14ac:dyDescent="0.25">
      <c r="A418">
        <f t="shared" si="1368"/>
        <v>28</v>
      </c>
      <c r="B418" t="str">
        <f>VLOOKUP(A418,Sheet1!A:Z,2,FALSE)</f>
        <v>FNB</v>
      </c>
      <c r="C418" t="s">
        <v>415</v>
      </c>
      <c r="D418" t="str">
        <f>CONCATENATE($C418,VLOOKUP($A418,Sheet1!$A:$ACZ,17,FALSE))</f>
        <v>&lt;p class="info"&gt;2702-3602</v>
      </c>
      <c r="E418" t="str">
        <f>CONCATENATE($C418,VLOOKUP($A418,Sheet1!$A:$AC,17,FALSE))</f>
        <v>&lt;p class="info"&gt;2702-3602</v>
      </c>
      <c r="F418" t="str">
        <f>CONCATENATE($C418,VLOOKUP($A418,Sheet1!$A:$AC,17,FALSE))</f>
        <v>&lt;p class="info"&gt;2702-3602</v>
      </c>
      <c r="G418" t="str">
        <f t="shared" si="1370"/>
        <v/>
      </c>
      <c r="H418" t="str">
        <f t="shared" si="1371"/>
        <v/>
      </c>
      <c r="I418" t="str">
        <f t="shared" ref="I418:J418" si="1482">IF($G418="","",TRIM(CONCATENATE(E418,E419,E420,E421,E422,E423,E424,E425,E426,E427,E428,E429,E430,E431,E432)))</f>
        <v/>
      </c>
      <c r="J418" t="str">
        <f t="shared" si="1482"/>
        <v/>
      </c>
      <c r="K418" t="str">
        <f t="shared" si="1373"/>
        <v/>
      </c>
      <c r="L418" t="str">
        <f t="shared" si="1373"/>
        <v/>
      </c>
      <c r="M418" t="str">
        <f t="shared" si="1373"/>
        <v/>
      </c>
      <c r="N418" t="str">
        <f t="shared" si="1374"/>
        <v/>
      </c>
      <c r="O418" t="str">
        <f t="shared" ref="O418:P418" si="1483">IF($G418="","",IF($B418="SHO",TRIM(CONCATENATE(E418,E419,E420,E421,E422,E423,E424,E425,E426,E427,E428,E429,E430,E431,E432)),""))</f>
        <v/>
      </c>
      <c r="P418" t="str">
        <f t="shared" si="1483"/>
        <v/>
      </c>
      <c r="Q418" t="str">
        <f t="shared" si="1376"/>
        <v/>
      </c>
      <c r="R418" t="str">
        <f t="shared" si="1376"/>
        <v/>
      </c>
      <c r="S418" t="str">
        <f t="shared" si="1376"/>
        <v/>
      </c>
      <c r="T418" t="str">
        <f t="shared" ref="T418:V418" si="1484">IF($G418="","",IF($B418="PAS",TRIM(CONCATENATE(D418,D419,D420,D421,D422,D423,D424,D425,D426,D427,D428,D429,D430,D431,D432)),""))</f>
        <v/>
      </c>
      <c r="U418" t="str">
        <f t="shared" si="1484"/>
        <v/>
      </c>
      <c r="V418" t="str">
        <f t="shared" si="1484"/>
        <v/>
      </c>
    </row>
    <row r="419" spans="1:22" hidden="1" x14ac:dyDescent="0.25">
      <c r="A419">
        <f t="shared" si="1368"/>
        <v>28</v>
      </c>
      <c r="B419" t="str">
        <f>VLOOKUP(A419,Sheet1!A:Z,2,FALSE)</f>
        <v>FNB</v>
      </c>
      <c r="C419" t="s">
        <v>494</v>
      </c>
      <c r="D419" t="str">
        <f t="shared" ref="D419:F419" si="1485">$C419</f>
        <v>&lt;/p&gt;&lt;/div&gt;&lt;div class="content-row clearfix"&gt;</v>
      </c>
      <c r="E419" t="str">
        <f t="shared" si="1485"/>
        <v>&lt;/p&gt;&lt;/div&gt;&lt;div class="content-row clearfix"&gt;</v>
      </c>
      <c r="F419" t="str">
        <f t="shared" si="1485"/>
        <v>&lt;/p&gt;&lt;/div&gt;&lt;div class="content-row clearfix"&gt;</v>
      </c>
      <c r="G419" t="str">
        <f t="shared" si="1370"/>
        <v/>
      </c>
      <c r="H419" t="str">
        <f t="shared" si="1371"/>
        <v/>
      </c>
      <c r="I419" t="str">
        <f t="shared" ref="I419:J419" si="1486">IF($G419="","",TRIM(CONCATENATE(E419,E420,E421,E422,E423,E424,E425,E426,E427,E428,E429,E430,E431,E432,E433)))</f>
        <v/>
      </c>
      <c r="J419" t="str">
        <f t="shared" si="1486"/>
        <v/>
      </c>
      <c r="K419" t="str">
        <f t="shared" si="1373"/>
        <v/>
      </c>
      <c r="L419" t="str">
        <f t="shared" si="1373"/>
        <v/>
      </c>
      <c r="M419" t="str">
        <f t="shared" si="1373"/>
        <v/>
      </c>
      <c r="N419" t="str">
        <f t="shared" si="1374"/>
        <v/>
      </c>
      <c r="O419" t="str">
        <f t="shared" ref="O419:P419" si="1487">IF($G419="","",IF($B419="SHO",TRIM(CONCATENATE(E419,E420,E421,E422,E423,E424,E425,E426,E427,E428,E429,E430,E431,E432,E433)),""))</f>
        <v/>
      </c>
      <c r="P419" t="str">
        <f t="shared" si="1487"/>
        <v/>
      </c>
      <c r="Q419" t="str">
        <f t="shared" si="1376"/>
        <v/>
      </c>
      <c r="R419" t="str">
        <f t="shared" si="1376"/>
        <v/>
      </c>
      <c r="S419" t="str">
        <f t="shared" si="1376"/>
        <v/>
      </c>
      <c r="T419" t="str">
        <f t="shared" ref="T419:V419" si="1488">IF($G419="","",IF($B419="PAS",TRIM(CONCATENATE(D419,D420,D421,D422,D423,D424,D425,D426,D427,D428,D429,D430,D431,D432,D433)),""))</f>
        <v/>
      </c>
      <c r="U419" t="str">
        <f t="shared" si="1488"/>
        <v/>
      </c>
      <c r="V419" t="str">
        <f t="shared" si="1488"/>
        <v/>
      </c>
    </row>
    <row r="420" spans="1:22" hidden="1" x14ac:dyDescent="0.25">
      <c r="A420">
        <f t="shared" si="1368"/>
        <v>28</v>
      </c>
      <c r="B420" t="str">
        <f>VLOOKUP(A420,Sheet1!A:Z,2,FALSE)</f>
        <v>FNB</v>
      </c>
      <c r="C420" t="s">
        <v>416</v>
      </c>
      <c r="D420" t="str">
        <f>CONCATENATE($C420,Sheet1!$AB$2,": ",VLOOKUP($A420,Sheet1!$A:$AC,28,FALSE),IF(VLOOKUP($A420,Sheet1!$A:$AC,25,FALSE)="","","&lt;/p&gt;&lt;p&gt;"),VLOOKUP($A420,Sheet1!$A:$AC,25,FALSE))</f>
        <v>&lt;p&gt;接受現金券: 接受&lt;/p&gt;&lt;p&gt;升級版速食概念品牌MX透過服務和食物打造新的速食潮流。</v>
      </c>
      <c r="E420" t="str">
        <f>CONCATENATE($C420,Sheet1!$AC$2,": ",VLOOKUP($A420,Sheet1!$A:$AC,29,FALSE),IF(VLOOKUP($A420,Sheet1!$A:$AC,26,FALSE)="","","&lt;/p&gt;&lt;p&gt;"),VLOOKUP($A420,Sheet1!$A:$AC,26,FALSE))</f>
        <v>&lt;p&gt;接受现金券: 接受&lt;/p&gt;&lt;p&gt;升级版速食概念品牌MX透过服务和食物打造新的速食潮流。</v>
      </c>
      <c r="F420" t="str">
        <f>CONCATENATE($C420,Sheet1!$AA$2,": ",VLOOKUP($A420,Sheet1!$A:$AC,27,FALSE),IF(VLOOKUP($A420,Sheet1!$A:$AC,24,FALSE)="","","&lt;/p&gt;&lt;p&gt;"),VLOOKUP($A420,Sheet1!$A:$AC,24,FALSE))</f>
        <v>&lt;p&gt;Accept Cash Coupon: Y&lt;/p&gt;&lt;p&gt;MX embraces its advanced fast food concepts by service and food to build a new trend in fast food industry.</v>
      </c>
      <c r="G420" t="str">
        <f t="shared" si="1370"/>
        <v/>
      </c>
      <c r="H420" t="str">
        <f t="shared" si="1371"/>
        <v/>
      </c>
      <c r="I420" t="str">
        <f t="shared" ref="I420:J420" si="1489">IF($G420="","",TRIM(CONCATENATE(E420,E421,E422,E423,E424,E425,E426,E427,E428,E429,E430,E431,E432,E433,E434)))</f>
        <v/>
      </c>
      <c r="J420" t="str">
        <f t="shared" si="1489"/>
        <v/>
      </c>
      <c r="K420" t="str">
        <f t="shared" si="1373"/>
        <v/>
      </c>
      <c r="L420" t="str">
        <f t="shared" si="1373"/>
        <v/>
      </c>
      <c r="M420" t="str">
        <f t="shared" si="1373"/>
        <v/>
      </c>
      <c r="N420" t="str">
        <f t="shared" si="1374"/>
        <v/>
      </c>
      <c r="O420" t="str">
        <f t="shared" ref="O420:P420" si="1490">IF($G420="","",IF($B420="SHO",TRIM(CONCATENATE(E420,E421,E422,E423,E424,E425,E426,E427,E428,E429,E430,E431,E432,E433,E434)),""))</f>
        <v/>
      </c>
      <c r="P420" t="str">
        <f t="shared" si="1490"/>
        <v/>
      </c>
      <c r="Q420" t="str">
        <f t="shared" si="1376"/>
        <v/>
      </c>
      <c r="R420" t="str">
        <f t="shared" si="1376"/>
        <v/>
      </c>
      <c r="S420" t="str">
        <f t="shared" si="1376"/>
        <v/>
      </c>
      <c r="T420" t="str">
        <f t="shared" ref="T420:V420" si="1491">IF($G420="","",IF($B420="PAS",TRIM(CONCATENATE(D420,D421,D422,D423,D424,D425,D426,D427,D428,D429,D430,D431,D432,D433,D434)),""))</f>
        <v/>
      </c>
      <c r="U420" t="str">
        <f t="shared" si="1491"/>
        <v/>
      </c>
      <c r="V420" t="str">
        <f t="shared" si="1491"/>
        <v/>
      </c>
    </row>
    <row r="421" spans="1:22" hidden="1" x14ac:dyDescent="0.25">
      <c r="A421">
        <f t="shared" si="1368"/>
        <v>28</v>
      </c>
      <c r="B421" t="str">
        <f>VLOOKUP(A421,Sheet1!A:Z,2,FALSE)</f>
        <v>FNB</v>
      </c>
      <c r="C421" t="s">
        <v>496</v>
      </c>
      <c r="D421" t="str">
        <f t="shared" ref="D421:F422" si="1492">$C421</f>
        <v>&lt;/p&gt;&lt;/div&gt;&lt;/div&gt;&lt;/div&gt;&lt;/div&gt;&lt;/div&gt;</v>
      </c>
      <c r="E421" t="str">
        <f t="shared" si="1492"/>
        <v>&lt;/p&gt;&lt;/div&gt;&lt;/div&gt;&lt;/div&gt;&lt;/div&gt;&lt;/div&gt;</v>
      </c>
      <c r="F421" t="str">
        <f t="shared" si="1492"/>
        <v>&lt;/p&gt;&lt;/div&gt;&lt;/div&gt;&lt;/div&gt;&lt;/div&gt;&lt;/div&gt;</v>
      </c>
      <c r="G421" t="str">
        <f t="shared" si="1370"/>
        <v/>
      </c>
      <c r="H421" t="str">
        <f t="shared" si="1371"/>
        <v/>
      </c>
      <c r="I421" t="str">
        <f t="shared" ref="I421:J421" si="1493">IF($G421="","",TRIM(CONCATENATE(E421,E422,E423,E424,E425,E426,E427,E428,E429,E430,E431,E432,E433,E434,E435)))</f>
        <v/>
      </c>
      <c r="J421" t="str">
        <f t="shared" si="1493"/>
        <v/>
      </c>
      <c r="K421" t="str">
        <f t="shared" si="1373"/>
        <v/>
      </c>
      <c r="L421" t="str">
        <f t="shared" si="1373"/>
        <v/>
      </c>
      <c r="M421" t="str">
        <f t="shared" si="1373"/>
        <v/>
      </c>
      <c r="N421" t="str">
        <f t="shared" si="1374"/>
        <v/>
      </c>
      <c r="O421" t="str">
        <f t="shared" ref="O421:P421" si="1494">IF($G421="","",IF($B421="SHO",TRIM(CONCATENATE(E421,E422,E423,E424,E425,E426,E427,E428,E429,E430,E431,E432,E433,E434,E435)),""))</f>
        <v/>
      </c>
      <c r="P421" t="str">
        <f t="shared" si="1494"/>
        <v/>
      </c>
      <c r="Q421" t="str">
        <f t="shared" si="1376"/>
        <v/>
      </c>
      <c r="R421" t="str">
        <f t="shared" si="1376"/>
        <v/>
      </c>
      <c r="S421" t="str">
        <f t="shared" si="1376"/>
        <v/>
      </c>
      <c r="T421" t="str">
        <f t="shared" ref="T421:V421" si="1495">IF($G421="","",IF($B421="PAS",TRIM(CONCATENATE(D421,D422,D423,D424,D425,D426,D427,D428,D429,D430,D431,D432,D433,D434,D435)),""))</f>
        <v/>
      </c>
      <c r="U421" t="str">
        <f t="shared" si="1495"/>
        <v/>
      </c>
      <c r="V421" t="str">
        <f t="shared" si="1495"/>
        <v/>
      </c>
    </row>
    <row r="422" spans="1:22" x14ac:dyDescent="0.25">
      <c r="A422">
        <f t="shared" si="1368"/>
        <v>29</v>
      </c>
      <c r="B422" t="str">
        <f>VLOOKUP(A422,Sheet1!A:Z,2,FALSE)</f>
        <v>FNB</v>
      </c>
      <c r="C422" t="s">
        <v>489</v>
      </c>
      <c r="D422" t="str">
        <f t="shared" si="1492"/>
        <v>&lt;div class="grid-detail-list"&gt;&lt;div class="item-container styled-text-wrapper"&gt;</v>
      </c>
      <c r="E422" t="str">
        <f t="shared" si="1492"/>
        <v>&lt;div class="grid-detail-list"&gt;&lt;div class="item-container styled-text-wrapper"&gt;</v>
      </c>
      <c r="F422" t="str">
        <f t="shared" si="1492"/>
        <v>&lt;div class="grid-detail-list"&gt;&lt;div class="item-container styled-text-wrapper"&gt;</v>
      </c>
      <c r="G422">
        <f t="shared" si="1370"/>
        <v>29</v>
      </c>
      <c r="H422" t="str">
        <f t="shared" si="1371"/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class="sub-title"&gt;南洋廚房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接受&lt;/p&gt;&lt;p&gt;東南亞美食&lt;/p&gt;&lt;/div&gt;&lt;/div&gt;&lt;/div&gt;&lt;/div&gt;&lt;/div&gt;</v>
      </c>
      <c r="I422" t="str">
        <f t="shared" ref="I422:J422" si="1496">IF($G422="","",TRIM(CONCATENATE(E422,E423,E424,E425,E426,E427,E428,E429,E430,E431,E432,E433,E434,E435,E436)))</f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class="sub-title"&gt;南洋厨房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接受&lt;/p&gt;&lt;p&gt;东南亚美食&lt;/p&gt;&lt;/div&gt;&lt;/div&gt;&lt;/div&gt;&lt;/div&gt;&lt;/div&gt;</v>
      </c>
      <c r="J422" t="str">
        <f t="shared" si="1496"/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class="sub-title"&gt;Nanyang Kitchen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Y&lt;/p&gt;&lt;p&gt;Southeast Asian cuisine&lt;/p&gt;&lt;/div&gt;&lt;/div&gt;&lt;/div&gt;&lt;/div&gt;&lt;/div&gt;</v>
      </c>
      <c r="K422" t="str">
        <f t="shared" si="1373"/>
        <v/>
      </c>
      <c r="L422" t="str">
        <f t="shared" si="1373"/>
        <v/>
      </c>
      <c r="M422" t="str">
        <f t="shared" si="1373"/>
        <v/>
      </c>
      <c r="N422" t="str">
        <f t="shared" si="1374"/>
        <v/>
      </c>
      <c r="O422" t="str">
        <f t="shared" ref="O422:P422" si="1497">IF($G422="","",IF($B422="SHO",TRIM(CONCATENATE(E422,E423,E424,E425,E426,E427,E428,E429,E430,E431,E432,E433,E434,E435,E436)),""))</f>
        <v/>
      </c>
      <c r="P422" t="str">
        <f t="shared" si="1497"/>
        <v/>
      </c>
      <c r="Q422" t="str">
        <f t="shared" si="1376"/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class="sub-title"&gt;南洋廚房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接受&lt;/p&gt;&lt;p&gt;東南亞美食&lt;/p&gt;&lt;/div&gt;&lt;/div&gt;&lt;/div&gt;&lt;/div&gt;&lt;/div&gt;</v>
      </c>
      <c r="R422" t="str">
        <f t="shared" si="1376"/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class="sub-title"&gt;南洋厨房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接受&lt;/p&gt;&lt;p&gt;东南亚美食&lt;/p&gt;&lt;/div&gt;&lt;/div&gt;&lt;/div&gt;&lt;/div&gt;&lt;/div&gt;</v>
      </c>
      <c r="S422" t="str">
        <f t="shared" si="1376"/>
        <v>&lt;div class="grid-detail-list"&gt;&lt;div class="item-container styled-text-wrapper"&gt;&lt;div class="image-container"&gt;&lt;img class="item-image" src="/res/media/app/shop/foodium-nanyang-kitchen_20181221.jpg" alt=""&gt;&lt;/div&gt;&lt;div class="item-content-container"&gt;&lt;p class="sub-title"&gt;Nanyang Kitchen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Y&lt;/p&gt;&lt;p&gt;Southeast Asian cuisine&lt;/p&gt;&lt;/div&gt;&lt;/div&gt;&lt;/div&gt;&lt;/div&gt;&lt;/div&gt;</v>
      </c>
      <c r="T422" t="str">
        <f t="shared" ref="T422:V422" si="1498">IF($G422="","",IF($B422="PAS",TRIM(CONCATENATE(D422,D423,D424,D425,D426,D427,D428,D429,D430,D431,D432,D433,D434,D435,D436)),""))</f>
        <v/>
      </c>
      <c r="U422" t="str">
        <f t="shared" si="1498"/>
        <v/>
      </c>
      <c r="V422" t="str">
        <f t="shared" si="1498"/>
        <v/>
      </c>
    </row>
    <row r="423" spans="1:22" hidden="1" x14ac:dyDescent="0.25">
      <c r="A423">
        <f t="shared" si="1368"/>
        <v>29</v>
      </c>
      <c r="B423" t="str">
        <f>VLOOKUP(A423,Sheet1!A:Z,2,FALSE)</f>
        <v>FNB</v>
      </c>
      <c r="C423" t="s">
        <v>419</v>
      </c>
      <c r="D423" t="str">
        <f>CONCATENATE($C423,VLOOKUP($A423,Sheet1!$A:$AC,6,FALSE),""" alt=""""&gt;")</f>
        <v>&lt;div class="image-container"&gt;&lt;img class="item-image" src="/res/media/app/shop/foodium-nanyang-kitchen_20181221.jpg" alt=""&gt;</v>
      </c>
      <c r="E423" t="str">
        <f>CONCATENATE($C423,VLOOKUP($A423,Sheet1!$A:$AC,6,FALSE),""" alt=""""&gt;")</f>
        <v>&lt;div class="image-container"&gt;&lt;img class="item-image" src="/res/media/app/shop/foodium-nanyang-kitchen_20181221.jpg" alt=""&gt;</v>
      </c>
      <c r="F423" t="str">
        <f>CONCATENATE($C423,VLOOKUP($A423,Sheet1!$A:$AC,6,FALSE),""" alt=""""&gt;")</f>
        <v>&lt;div class="image-container"&gt;&lt;img class="item-image" src="/res/media/app/shop/foodium-nanyang-kitchen_20181221.jpg" alt=""&gt;</v>
      </c>
      <c r="G423" t="str">
        <f t="shared" si="1370"/>
        <v/>
      </c>
      <c r="H423" t="str">
        <f t="shared" si="1371"/>
        <v/>
      </c>
      <c r="I423" t="str">
        <f t="shared" ref="I423:J423" si="1499">IF($G423="","",TRIM(CONCATENATE(E423,E424,E425,E426,E427,E428,E429,E430,E431,E432,E433,E434,E435,E436,E437)))</f>
        <v/>
      </c>
      <c r="J423" t="str">
        <f t="shared" si="1499"/>
        <v/>
      </c>
      <c r="K423" t="str">
        <f t="shared" si="1373"/>
        <v/>
      </c>
      <c r="L423" t="str">
        <f t="shared" si="1373"/>
        <v/>
      </c>
      <c r="M423" t="str">
        <f t="shared" si="1373"/>
        <v/>
      </c>
      <c r="N423" t="str">
        <f t="shared" si="1374"/>
        <v/>
      </c>
      <c r="O423" t="str">
        <f t="shared" ref="O423:P423" si="1500">IF($G423="","",IF($B423="SHO",TRIM(CONCATENATE(E423,E424,E425,E426,E427,E428,E429,E430,E431,E432,E433,E434,E435,E436,E437)),""))</f>
        <v/>
      </c>
      <c r="P423" t="str">
        <f t="shared" si="1500"/>
        <v/>
      </c>
      <c r="Q423" t="str">
        <f t="shared" si="1376"/>
        <v/>
      </c>
      <c r="R423" t="str">
        <f t="shared" si="1376"/>
        <v/>
      </c>
      <c r="S423" t="str">
        <f t="shared" si="1376"/>
        <v/>
      </c>
      <c r="T423" t="str">
        <f t="shared" ref="T423:V423" si="1501">IF($G423="","",IF($B423="PAS",TRIM(CONCATENATE(D423,D424,D425,D426,D427,D428,D429,D430,D431,D432,D433,D434,D435,D436,D437)),""))</f>
        <v/>
      </c>
      <c r="U423" t="str">
        <f t="shared" si="1501"/>
        <v/>
      </c>
      <c r="V423" t="str">
        <f t="shared" si="1501"/>
        <v/>
      </c>
    </row>
    <row r="424" spans="1:22" hidden="1" x14ac:dyDescent="0.25">
      <c r="A424">
        <f t="shared" si="1368"/>
        <v>29</v>
      </c>
      <c r="B424" t="str">
        <f>VLOOKUP(A424,Sheet1!A:Z,2,FALSE)</f>
        <v>FNB</v>
      </c>
      <c r="C424" t="s">
        <v>490</v>
      </c>
      <c r="D424" t="str">
        <f t="shared" ref="D424:F424" si="1502">$C424</f>
        <v>&lt;/div&gt;&lt;div class="item-content-container"&gt;</v>
      </c>
      <c r="E424" t="str">
        <f t="shared" si="1502"/>
        <v>&lt;/div&gt;&lt;div class="item-content-container"&gt;</v>
      </c>
      <c r="F424" t="str">
        <f t="shared" si="1502"/>
        <v>&lt;/div&gt;&lt;div class="item-content-container"&gt;</v>
      </c>
      <c r="G424" t="str">
        <f t="shared" si="1370"/>
        <v/>
      </c>
      <c r="H424" t="str">
        <f t="shared" si="1371"/>
        <v/>
      </c>
      <c r="I424" t="str">
        <f t="shared" ref="I424:J424" si="1503">IF($G424="","",TRIM(CONCATENATE(E424,E425,E426,E427,E428,E429,E430,E431,E432,E433,E434,E435,E436,E437,E438)))</f>
        <v/>
      </c>
      <c r="J424" t="str">
        <f t="shared" si="1503"/>
        <v/>
      </c>
      <c r="K424" t="str">
        <f t="shared" si="1373"/>
        <v/>
      </c>
      <c r="L424" t="str">
        <f t="shared" si="1373"/>
        <v/>
      </c>
      <c r="M424" t="str">
        <f t="shared" si="1373"/>
        <v/>
      </c>
      <c r="N424" t="str">
        <f t="shared" si="1374"/>
        <v/>
      </c>
      <c r="O424" t="str">
        <f t="shared" ref="O424:P424" si="1504">IF($G424="","",IF($B424="SHO",TRIM(CONCATENATE(E424,E425,E426,E427,E428,E429,E430,E431,E432,E433,E434,E435,E436,E437,E438)),""))</f>
        <v/>
      </c>
      <c r="P424" t="str">
        <f t="shared" si="1504"/>
        <v/>
      </c>
      <c r="Q424" t="str">
        <f t="shared" si="1376"/>
        <v/>
      </c>
      <c r="R424" t="str">
        <f t="shared" si="1376"/>
        <v/>
      </c>
      <c r="S424" t="str">
        <f t="shared" si="1376"/>
        <v/>
      </c>
      <c r="T424" t="str">
        <f t="shared" ref="T424:V424" si="1505">IF($G424="","",IF($B424="PAS",TRIM(CONCATENATE(D424,D425,D426,D427,D428,D429,D430,D431,D432,D433,D434,D435,D436,D437,D438)),""))</f>
        <v/>
      </c>
      <c r="U424" t="str">
        <f t="shared" si="1505"/>
        <v/>
      </c>
      <c r="V424" t="str">
        <f t="shared" si="1505"/>
        <v/>
      </c>
    </row>
    <row r="425" spans="1:22" hidden="1" x14ac:dyDescent="0.25">
      <c r="A425">
        <f t="shared" si="1368"/>
        <v>29</v>
      </c>
      <c r="B425" t="str">
        <f>VLOOKUP(A425,Sheet1!A:Z,2,FALSE)</f>
        <v>FNB</v>
      </c>
      <c r="C425" t="s">
        <v>413</v>
      </c>
      <c r="D425" t="str">
        <f>CONCATENATE($C425,VLOOKUP($A425,Sheet1!$A:$AC,15,FALSE))</f>
        <v>&lt;p class="sub-title"&gt;南洋廚房 (堂前食坊)</v>
      </c>
      <c r="E425" t="str">
        <f>CONCATENATE($C425,VLOOKUP($A425,Sheet1!$A:$AC,16,FALSE))</f>
        <v>&lt;p class="sub-title"&gt;南洋厨房 (堂前食坊)</v>
      </c>
      <c r="F425" t="str">
        <f>CONCATENATE($C425,VLOOKUP($A425,Sheet1!$A:$AC,14,FALSE))</f>
        <v>&lt;p class="sub-title"&gt;Nanyang Kitchen (FOODIUM)</v>
      </c>
      <c r="G425" t="str">
        <f t="shared" si="1370"/>
        <v/>
      </c>
      <c r="H425" t="str">
        <f t="shared" si="1371"/>
        <v/>
      </c>
      <c r="I425" t="str">
        <f t="shared" ref="I425:J425" si="1506">IF($G425="","",TRIM(CONCATENATE(E425,E426,E427,E428,E429,E430,E431,E432,E433,E434,E435,E436,E437,E438,E439)))</f>
        <v/>
      </c>
      <c r="J425" t="str">
        <f t="shared" si="1506"/>
        <v/>
      </c>
      <c r="K425" t="str">
        <f t="shared" si="1373"/>
        <v/>
      </c>
      <c r="L425" t="str">
        <f t="shared" si="1373"/>
        <v/>
      </c>
      <c r="M425" t="str">
        <f t="shared" si="1373"/>
        <v/>
      </c>
      <c r="N425" t="str">
        <f t="shared" si="1374"/>
        <v/>
      </c>
      <c r="O425" t="str">
        <f t="shared" ref="O425:P425" si="1507">IF($G425="","",IF($B425="SHO",TRIM(CONCATENATE(E425,E426,E427,E428,E429,E430,E431,E432,E433,E434,E435,E436,E437,E438,E439)),""))</f>
        <v/>
      </c>
      <c r="P425" t="str">
        <f t="shared" si="1507"/>
        <v/>
      </c>
      <c r="Q425" t="str">
        <f t="shared" si="1376"/>
        <v/>
      </c>
      <c r="R425" t="str">
        <f t="shared" si="1376"/>
        <v/>
      </c>
      <c r="S425" t="str">
        <f t="shared" si="1376"/>
        <v/>
      </c>
      <c r="T425" t="str">
        <f t="shared" ref="T425:V425" si="1508">IF($G425="","",IF($B425="PAS",TRIM(CONCATENATE(D425,D426,D427,D428,D429,D430,D431,D432,D433,D434,D435,D436,D437,D438,D439)),""))</f>
        <v/>
      </c>
      <c r="U425" t="str">
        <f t="shared" si="1508"/>
        <v/>
      </c>
      <c r="V425" t="str">
        <f t="shared" si="1508"/>
        <v/>
      </c>
    </row>
    <row r="426" spans="1:22" hidden="1" x14ac:dyDescent="0.25">
      <c r="A426">
        <f t="shared" si="1368"/>
        <v>29</v>
      </c>
      <c r="B426" t="str">
        <f>VLOOKUP(A426,Sheet1!A:Z,2,FALSE)</f>
        <v>FNB</v>
      </c>
      <c r="C426" t="s">
        <v>491</v>
      </c>
      <c r="D426" t="str">
        <f t="shared" ref="D426:F426" si="1509">$C426</f>
        <v>&lt;/p&gt;&lt;div class="item-content"&gt;</v>
      </c>
      <c r="E426" t="str">
        <f t="shared" si="1509"/>
        <v>&lt;/p&gt;&lt;div class="item-content"&gt;</v>
      </c>
      <c r="F426" t="str">
        <f t="shared" si="1509"/>
        <v>&lt;/p&gt;&lt;div class="item-content"&gt;</v>
      </c>
      <c r="G426" t="str">
        <f t="shared" si="1370"/>
        <v/>
      </c>
      <c r="H426" t="str">
        <f t="shared" si="1371"/>
        <v/>
      </c>
      <c r="I426" t="str">
        <f t="shared" ref="I426:J426" si="1510">IF($G426="","",TRIM(CONCATENATE(E426,E427,E428,E429,E430,E431,E432,E433,E434,E435,E436,E437,E438,E439,E440)))</f>
        <v/>
      </c>
      <c r="J426" t="str">
        <f t="shared" si="1510"/>
        <v/>
      </c>
      <c r="K426" t="str">
        <f t="shared" si="1373"/>
        <v/>
      </c>
      <c r="L426" t="str">
        <f t="shared" si="1373"/>
        <v/>
      </c>
      <c r="M426" t="str">
        <f t="shared" si="1373"/>
        <v/>
      </c>
      <c r="N426" t="str">
        <f t="shared" si="1374"/>
        <v/>
      </c>
      <c r="O426" t="str">
        <f t="shared" ref="O426:P426" si="1511">IF($G426="","",IF($B426="SHO",TRIM(CONCATENATE(E426,E427,E428,E429,E430,E431,E432,E433,E434,E435,E436,E437,E438,E439,E440)),""))</f>
        <v/>
      </c>
      <c r="P426" t="str">
        <f t="shared" si="1511"/>
        <v/>
      </c>
      <c r="Q426" t="str">
        <f t="shared" si="1376"/>
        <v/>
      </c>
      <c r="R426" t="str">
        <f t="shared" si="1376"/>
        <v/>
      </c>
      <c r="S426" t="str">
        <f t="shared" si="1376"/>
        <v/>
      </c>
      <c r="T426" t="str">
        <f t="shared" ref="T426:V426" si="1512">IF($G426="","",IF($B426="PAS",TRIM(CONCATENATE(D426,D427,D428,D429,D430,D431,D432,D433,D434,D435,D436,D437,D438,D439,D440)),""))</f>
        <v/>
      </c>
      <c r="U426" t="str">
        <f t="shared" si="1512"/>
        <v/>
      </c>
      <c r="V426" t="str">
        <f t="shared" si="1512"/>
        <v/>
      </c>
    </row>
    <row r="427" spans="1:22" hidden="1" x14ac:dyDescent="0.25">
      <c r="A427">
        <f t="shared" si="1368"/>
        <v>29</v>
      </c>
      <c r="B427" t="str">
        <f>VLOOKUP(A427,Sheet1!A:Z,2,FALSE)</f>
        <v>FNB</v>
      </c>
      <c r="C427" t="s">
        <v>414</v>
      </c>
      <c r="D427" t="str">
        <f>CONCATENATE($C427,VLOOKUP($A427,Sheet1!$A:$AC,4,FALSE))</f>
        <v>&lt;div class="item-label"&gt;美食薈萃</v>
      </c>
      <c r="E427" t="str">
        <f>CONCATENATE($C427,VLOOKUP($A427,Sheet1!$A:$AC,5,FALSE))</f>
        <v>&lt;div class="item-label"&gt;美食荟萃</v>
      </c>
      <c r="F427" t="str">
        <f>CONCATENATE($C427,VLOOKUP($A427,Sheet1!$A:$AC,3,FALSE))</f>
        <v>&lt;div class="item-label"&gt;Food &amp; Beverage</v>
      </c>
      <c r="G427" t="str">
        <f t="shared" si="1370"/>
        <v/>
      </c>
      <c r="H427" t="str">
        <f t="shared" si="1371"/>
        <v/>
      </c>
      <c r="I427" t="str">
        <f t="shared" ref="I427:J427" si="1513">IF($G427="","",TRIM(CONCATENATE(E427,E428,E429,E430,E431,E432,E433,E434,E435,E436,E437,E438,E439,E440,E441)))</f>
        <v/>
      </c>
      <c r="J427" t="str">
        <f t="shared" si="1513"/>
        <v/>
      </c>
      <c r="K427" t="str">
        <f t="shared" si="1373"/>
        <v/>
      </c>
      <c r="L427" t="str">
        <f t="shared" si="1373"/>
        <v/>
      </c>
      <c r="M427" t="str">
        <f t="shared" si="1373"/>
        <v/>
      </c>
      <c r="N427" t="str">
        <f t="shared" si="1374"/>
        <v/>
      </c>
      <c r="O427" t="str">
        <f t="shared" ref="O427:P427" si="1514">IF($G427="","",IF($B427="SHO",TRIM(CONCATENATE(E427,E428,E429,E430,E431,E432,E433,E434,E435,E436,E437,E438,E439,E440,E441)),""))</f>
        <v/>
      </c>
      <c r="P427" t="str">
        <f t="shared" si="1514"/>
        <v/>
      </c>
      <c r="Q427" t="str">
        <f t="shared" si="1376"/>
        <v/>
      </c>
      <c r="R427" t="str">
        <f t="shared" si="1376"/>
        <v/>
      </c>
      <c r="S427" t="str">
        <f t="shared" si="1376"/>
        <v/>
      </c>
      <c r="T427" t="str">
        <f t="shared" ref="T427:V427" si="1515">IF($G427="","",IF($B427="PAS",TRIM(CONCATENATE(D427,D428,D429,D430,D431,D432,D433,D434,D435,D436,D437,D438,D439,D440,D441)),""))</f>
        <v/>
      </c>
      <c r="U427" t="str">
        <f t="shared" si="1515"/>
        <v/>
      </c>
      <c r="V427" t="str">
        <f t="shared" si="1515"/>
        <v/>
      </c>
    </row>
    <row r="428" spans="1:22" hidden="1" x14ac:dyDescent="0.25">
      <c r="A428">
        <f t="shared" si="1368"/>
        <v>29</v>
      </c>
      <c r="B428" t="str">
        <f>VLOOKUP(A428,Sheet1!A:Z,2,FALSE)</f>
        <v>FNB</v>
      </c>
      <c r="C428" t="s">
        <v>492</v>
      </c>
      <c r="D428" t="str">
        <f t="shared" ref="D428:F428" si="1516">$C428</f>
        <v>&lt;/div&gt;&lt;div class="content-row clearfix"&gt;&lt;span class="item-icon icon-s icon-inline ico-shop"&gt;&lt;/span&gt;</v>
      </c>
      <c r="E428" t="str">
        <f t="shared" si="1516"/>
        <v>&lt;/div&gt;&lt;div class="content-row clearfix"&gt;&lt;span class="item-icon icon-s icon-inline ico-shop"&gt;&lt;/span&gt;</v>
      </c>
      <c r="F428" t="str">
        <f t="shared" si="1516"/>
        <v>&lt;/div&gt;&lt;div class="content-row clearfix"&gt;&lt;span class="item-icon icon-s icon-inline ico-shop"&gt;&lt;/span&gt;</v>
      </c>
      <c r="G428" t="str">
        <f t="shared" si="1370"/>
        <v/>
      </c>
      <c r="H428" t="str">
        <f t="shared" si="1371"/>
        <v/>
      </c>
      <c r="I428" t="str">
        <f t="shared" ref="I428:J428" si="1517">IF($G428="","",TRIM(CONCATENATE(E428,E429,E430,E431,E432,E433,E434,E435,E436,E437,E438,E439,E440,E441,E442)))</f>
        <v/>
      </c>
      <c r="J428" t="str">
        <f t="shared" si="1517"/>
        <v/>
      </c>
      <c r="K428" t="str">
        <f t="shared" si="1373"/>
        <v/>
      </c>
      <c r="L428" t="str">
        <f t="shared" si="1373"/>
        <v/>
      </c>
      <c r="M428" t="str">
        <f t="shared" si="1373"/>
        <v/>
      </c>
      <c r="N428" t="str">
        <f t="shared" si="1374"/>
        <v/>
      </c>
      <c r="O428" t="str">
        <f t="shared" ref="O428:P428" si="1518">IF($G428="","",IF($B428="SHO",TRIM(CONCATENATE(E428,E429,E430,E431,E432,E433,E434,E435,E436,E437,E438,E439,E440,E441,E442)),""))</f>
        <v/>
      </c>
      <c r="P428" t="str">
        <f t="shared" si="1518"/>
        <v/>
      </c>
      <c r="Q428" t="str">
        <f t="shared" si="1376"/>
        <v/>
      </c>
      <c r="R428" t="str">
        <f t="shared" si="1376"/>
        <v/>
      </c>
      <c r="S428" t="str">
        <f t="shared" si="1376"/>
        <v/>
      </c>
      <c r="T428" t="str">
        <f t="shared" ref="T428:V428" si="1519">IF($G428="","",IF($B428="PAS",TRIM(CONCATENATE(D428,D429,D430,D431,D432,D433,D434,D435,D436,D437,D438,D439,D440,D441,D442)),""))</f>
        <v/>
      </c>
      <c r="U428" t="str">
        <f t="shared" si="1519"/>
        <v/>
      </c>
      <c r="V428" t="str">
        <f t="shared" si="1519"/>
        <v/>
      </c>
    </row>
    <row r="429" spans="1:22" hidden="1" x14ac:dyDescent="0.25">
      <c r="A429">
        <f t="shared" si="1368"/>
        <v>29</v>
      </c>
      <c r="B429" t="str">
        <f>VLOOKUP(A429,Sheet1!A:Z,2,FALSE)</f>
        <v>FNB</v>
      </c>
      <c r="C429" t="s">
        <v>415</v>
      </c>
      <c r="D429" t="str">
        <f>CONCATENATE($C429,VLOOKUP($A429,Sheet1!$A:$AC,11,FALSE))</f>
        <v>&lt;p class="info"&gt;B2 , WEK B2-10 (近抵港大堂 A 出口)</v>
      </c>
      <c r="E429" t="str">
        <f>CONCATENATE($C429,VLOOKUP($A429,Sheet1!$A:$AC,12,FALSE))</f>
        <v>&lt;p class="info"&gt;B2 , WEK B2-10 (近抵港大堂 A 出口)</v>
      </c>
      <c r="F429" t="str">
        <f>CONCATENATE($C429,VLOOKUP($A429,Sheet1!$A:$AC,10,FALSE))</f>
        <v>&lt;p class="info"&gt;B2 , WEK B2-10 (Near Arrival Concourse, Exit A)</v>
      </c>
      <c r="G429" t="str">
        <f t="shared" si="1370"/>
        <v/>
      </c>
      <c r="H429" t="str">
        <f t="shared" si="1371"/>
        <v/>
      </c>
      <c r="I429" t="str">
        <f t="shared" ref="I429:J429" si="1520">IF($G429="","",TRIM(CONCATENATE(E429,E430,E431,E432,E433,E434,E435,E436,E437,E438,E439,E440,E441,E442,E443)))</f>
        <v/>
      </c>
      <c r="J429" t="str">
        <f t="shared" si="1520"/>
        <v/>
      </c>
      <c r="K429" t="str">
        <f t="shared" si="1373"/>
        <v/>
      </c>
      <c r="L429" t="str">
        <f t="shared" si="1373"/>
        <v/>
      </c>
      <c r="M429" t="str">
        <f t="shared" si="1373"/>
        <v/>
      </c>
      <c r="N429" t="str">
        <f t="shared" si="1374"/>
        <v/>
      </c>
      <c r="O429" t="str">
        <f t="shared" ref="O429:P429" si="1521">IF($G429="","",IF($B429="SHO",TRIM(CONCATENATE(E429,E430,E431,E432,E433,E434,E435,E436,E437,E438,E439,E440,E441,E442,E443)),""))</f>
        <v/>
      </c>
      <c r="P429" t="str">
        <f t="shared" si="1521"/>
        <v/>
      </c>
      <c r="Q429" t="str">
        <f t="shared" si="1376"/>
        <v/>
      </c>
      <c r="R429" t="str">
        <f t="shared" si="1376"/>
        <v/>
      </c>
      <c r="S429" t="str">
        <f t="shared" si="1376"/>
        <v/>
      </c>
      <c r="T429" t="str">
        <f t="shared" ref="T429:V429" si="1522">IF($G429="","",IF($B429="PAS",TRIM(CONCATENATE(D429,D430,D431,D432,D433,D434,D435,D436,D437,D438,D439,D440,D441,D442,D443)),""))</f>
        <v/>
      </c>
      <c r="U429" t="str">
        <f t="shared" si="1522"/>
        <v/>
      </c>
      <c r="V429" t="str">
        <f t="shared" si="1522"/>
        <v/>
      </c>
    </row>
    <row r="430" spans="1:22" hidden="1" x14ac:dyDescent="0.25">
      <c r="A430">
        <f t="shared" si="1368"/>
        <v>29</v>
      </c>
      <c r="B430" t="str">
        <f>VLOOKUP(A430,Sheet1!A:Z,2,FALSE)</f>
        <v>FNB</v>
      </c>
      <c r="C430" t="s">
        <v>493</v>
      </c>
      <c r="D430" t="str">
        <f t="shared" ref="D430:F430" si="1523">$C430</f>
        <v>&lt;/p&gt;&lt;/div&gt;&lt;div class="content-row clearfix"&gt;&lt;span class="item-icon icon-s icon-inline ico-opening-hour"&gt;&lt;/span&gt;</v>
      </c>
      <c r="E430" t="str">
        <f t="shared" si="1523"/>
        <v>&lt;/p&gt;&lt;/div&gt;&lt;div class="content-row clearfix"&gt;&lt;span class="item-icon icon-s icon-inline ico-opening-hour"&gt;&lt;/span&gt;</v>
      </c>
      <c r="F430" t="str">
        <f t="shared" si="1523"/>
        <v>&lt;/p&gt;&lt;/div&gt;&lt;div class="content-row clearfix"&gt;&lt;span class="item-icon icon-s icon-inline ico-opening-hour"&gt;&lt;/span&gt;</v>
      </c>
      <c r="G430" t="str">
        <f t="shared" si="1370"/>
        <v/>
      </c>
      <c r="H430" t="str">
        <f t="shared" si="1371"/>
        <v/>
      </c>
      <c r="I430" t="str">
        <f t="shared" ref="I430:J430" si="1524">IF($G430="","",TRIM(CONCATENATE(E430,E431,E432,E433,E434,E435,E436,E437,E438,E439,E440,E441,E442,E443,E444)))</f>
        <v/>
      </c>
      <c r="J430" t="str">
        <f t="shared" si="1524"/>
        <v/>
      </c>
      <c r="K430" t="str">
        <f t="shared" si="1373"/>
        <v/>
      </c>
      <c r="L430" t="str">
        <f t="shared" si="1373"/>
        <v/>
      </c>
      <c r="M430" t="str">
        <f t="shared" si="1373"/>
        <v/>
      </c>
      <c r="N430" t="str">
        <f t="shared" si="1374"/>
        <v/>
      </c>
      <c r="O430" t="str">
        <f t="shared" ref="O430:P430" si="1525">IF($G430="","",IF($B430="SHO",TRIM(CONCATENATE(E430,E431,E432,E433,E434,E435,E436,E437,E438,E439,E440,E441,E442,E443,E444)),""))</f>
        <v/>
      </c>
      <c r="P430" t="str">
        <f t="shared" si="1525"/>
        <v/>
      </c>
      <c r="Q430" t="str">
        <f t="shared" si="1376"/>
        <v/>
      </c>
      <c r="R430" t="str">
        <f t="shared" si="1376"/>
        <v/>
      </c>
      <c r="S430" t="str">
        <f t="shared" si="1376"/>
        <v/>
      </c>
      <c r="T430" t="str">
        <f t="shared" ref="T430:V430" si="1526">IF($G430="","",IF($B430="PAS",TRIM(CONCATENATE(D430,D431,D432,D433,D434,D435,D436,D437,D438,D439,D440,D441,D442,D443,D444)),""))</f>
        <v/>
      </c>
      <c r="U430" t="str">
        <f t="shared" si="1526"/>
        <v/>
      </c>
      <c r="V430" t="str">
        <f t="shared" si="1526"/>
        <v/>
      </c>
    </row>
    <row r="431" spans="1:22" hidden="1" x14ac:dyDescent="0.25">
      <c r="A431">
        <f t="shared" si="1368"/>
        <v>29</v>
      </c>
      <c r="B431" t="str">
        <f>VLOOKUP(A431,Sheet1!A:Z,2,FALSE)</f>
        <v>FNB</v>
      </c>
      <c r="C431" t="s">
        <v>415</v>
      </c>
      <c r="D431" s="2" t="str">
        <f>CONCATENATE($C431,IFERROR(SUBSTITUTE(VLOOKUP($A431,Sheet1!$A:$AC,22,FALSE),CHAR(10),"&lt;br&gt;"),VLOOKUP($A431,Sheet1!$A:$AC,22,FALSE)))</f>
        <v>&lt;p class="info"&gt;06:00-22:30</v>
      </c>
      <c r="E431" s="2" t="str">
        <f>CONCATENATE($C431,IFERROR(SUBSTITUTE(VLOOKUP($A431,Sheet1!$A:$AC,23,FALSE),CHAR(10),"&lt;br&gt;"),VLOOKUP($A431,Sheet1!$A:$AC,23,FALSE)))</f>
        <v>&lt;p class="info"&gt;06:00-22:30</v>
      </c>
      <c r="F431" s="2" t="str">
        <f>CONCATENATE($C431,IFERROR(SUBSTITUTE(VLOOKUP($A431,Sheet1!$A:$AC,21,FALSE),CHAR(10),"&lt;br&gt;"),VLOOKUP($A431,Sheet1!$A:$AC,21,FALSE)))</f>
        <v>&lt;p class="info"&gt;06:00-22:30</v>
      </c>
      <c r="G431" t="str">
        <f t="shared" si="1370"/>
        <v/>
      </c>
      <c r="H431" t="str">
        <f t="shared" si="1371"/>
        <v/>
      </c>
      <c r="I431" t="str">
        <f t="shared" ref="I431:J431" si="1527">IF($G431="","",TRIM(CONCATENATE(E431,E432,E433,E434,E435,E436,E437,E438,E439,E440,E441,E442,E443,E444,E445)))</f>
        <v/>
      </c>
      <c r="J431" t="str">
        <f t="shared" si="1527"/>
        <v/>
      </c>
      <c r="K431" t="str">
        <f t="shared" si="1373"/>
        <v/>
      </c>
      <c r="L431" t="str">
        <f t="shared" si="1373"/>
        <v/>
      </c>
      <c r="M431" t="str">
        <f t="shared" si="1373"/>
        <v/>
      </c>
      <c r="N431" t="str">
        <f t="shared" si="1374"/>
        <v/>
      </c>
      <c r="O431" t="str">
        <f t="shared" ref="O431:P431" si="1528">IF($G431="","",IF($B431="SHO",TRIM(CONCATENATE(E431,E432,E433,E434,E435,E436,E437,E438,E439,E440,E441,E442,E443,E444,E445)),""))</f>
        <v/>
      </c>
      <c r="P431" t="str">
        <f t="shared" si="1528"/>
        <v/>
      </c>
      <c r="Q431" t="str">
        <f t="shared" si="1376"/>
        <v/>
      </c>
      <c r="R431" t="str">
        <f t="shared" si="1376"/>
        <v/>
      </c>
      <c r="S431" t="str">
        <f t="shared" si="1376"/>
        <v/>
      </c>
      <c r="T431" t="str">
        <f t="shared" ref="T431:V431" si="1529">IF($G431="","",IF($B431="PAS",TRIM(CONCATENATE(D431,D432,D433,D434,D435,D436,D437,D438,D439,D440,D441,D442,D443,D444,D445)),""))</f>
        <v/>
      </c>
      <c r="U431" t="str">
        <f t="shared" si="1529"/>
        <v/>
      </c>
      <c r="V431" t="str">
        <f t="shared" si="1529"/>
        <v/>
      </c>
    </row>
    <row r="432" spans="1:22" hidden="1" x14ac:dyDescent="0.25">
      <c r="A432">
        <f t="shared" si="1368"/>
        <v>29</v>
      </c>
      <c r="B432" t="str">
        <f>VLOOKUP(A432,Sheet1!A:Z,2,FALSE)</f>
        <v>FNB</v>
      </c>
      <c r="C432" t="s">
        <v>495</v>
      </c>
      <c r="D432" t="str">
        <f t="shared" ref="D432:F432" si="1530">$C432</f>
        <v>&lt;/p&gt;&lt;/div&gt;&lt;div class="content-row clearfix"&gt;&lt;span class="item-icon icon-s icon-inline ico-tel-no"&gt;&lt;/span&gt;</v>
      </c>
      <c r="E432" t="str">
        <f t="shared" si="1530"/>
        <v>&lt;/p&gt;&lt;/div&gt;&lt;div class="content-row clearfix"&gt;&lt;span class="item-icon icon-s icon-inline ico-tel-no"&gt;&lt;/span&gt;</v>
      </c>
      <c r="F432" t="str">
        <f t="shared" si="1530"/>
        <v>&lt;/p&gt;&lt;/div&gt;&lt;div class="content-row clearfix"&gt;&lt;span class="item-icon icon-s icon-inline ico-tel-no"&gt;&lt;/span&gt;</v>
      </c>
      <c r="G432" t="str">
        <f t="shared" si="1370"/>
        <v/>
      </c>
      <c r="H432" t="str">
        <f t="shared" si="1371"/>
        <v/>
      </c>
      <c r="I432" t="str">
        <f t="shared" ref="I432:J432" si="1531">IF($G432="","",TRIM(CONCATENATE(E432,E433,E434,E435,E436,E437,E438,E439,E440,E441,E442,E443,E444,E445,E446)))</f>
        <v/>
      </c>
      <c r="J432" t="str">
        <f t="shared" si="1531"/>
        <v/>
      </c>
      <c r="K432" t="str">
        <f t="shared" si="1373"/>
        <v/>
      </c>
      <c r="L432" t="str">
        <f t="shared" si="1373"/>
        <v/>
      </c>
      <c r="M432" t="str">
        <f t="shared" si="1373"/>
        <v/>
      </c>
      <c r="N432" t="str">
        <f t="shared" si="1374"/>
        <v/>
      </c>
      <c r="O432" t="str">
        <f t="shared" ref="O432:P432" si="1532">IF($G432="","",IF($B432="SHO",TRIM(CONCATENATE(E432,E433,E434,E435,E436,E437,E438,E439,E440,E441,E442,E443,E444,E445,E446)),""))</f>
        <v/>
      </c>
      <c r="P432" t="str">
        <f t="shared" si="1532"/>
        <v/>
      </c>
      <c r="Q432" t="str">
        <f t="shared" si="1376"/>
        <v/>
      </c>
      <c r="R432" t="str">
        <f t="shared" si="1376"/>
        <v/>
      </c>
      <c r="S432" t="str">
        <f t="shared" si="1376"/>
        <v/>
      </c>
      <c r="T432" t="str">
        <f t="shared" ref="T432:V432" si="1533">IF($G432="","",IF($B432="PAS",TRIM(CONCATENATE(D432,D433,D434,D435,D436,D437,D438,D439,D440,D441,D442,D443,D444,D445,D446)),""))</f>
        <v/>
      </c>
      <c r="U432" t="str">
        <f t="shared" si="1533"/>
        <v/>
      </c>
      <c r="V432" t="str">
        <f t="shared" si="1533"/>
        <v/>
      </c>
    </row>
    <row r="433" spans="1:22" hidden="1" x14ac:dyDescent="0.25">
      <c r="A433">
        <f t="shared" si="1368"/>
        <v>29</v>
      </c>
      <c r="B433" t="str">
        <f>VLOOKUP(A433,Sheet1!A:Z,2,FALSE)</f>
        <v>FNB</v>
      </c>
      <c r="C433" t="s">
        <v>415</v>
      </c>
      <c r="D433" t="str">
        <f>CONCATENATE($C433,VLOOKUP($A433,Sheet1!$A:$ACZ,17,FALSE))</f>
        <v>&lt;p class="info"&gt;2726-2733</v>
      </c>
      <c r="E433" t="str">
        <f>CONCATENATE($C433,VLOOKUP($A433,Sheet1!$A:$AC,17,FALSE))</f>
        <v>&lt;p class="info"&gt;2726-2733</v>
      </c>
      <c r="F433" t="str">
        <f>CONCATENATE($C433,VLOOKUP($A433,Sheet1!$A:$AC,17,FALSE))</f>
        <v>&lt;p class="info"&gt;2726-2733</v>
      </c>
      <c r="G433" t="str">
        <f t="shared" si="1370"/>
        <v/>
      </c>
      <c r="H433" t="str">
        <f t="shared" si="1371"/>
        <v/>
      </c>
      <c r="I433" t="str">
        <f t="shared" ref="I433:J433" si="1534">IF($G433="","",TRIM(CONCATENATE(E433,E434,E435,E436,E437,E438,E439,E440,E441,E442,E443,E444,E445,E446,E447)))</f>
        <v/>
      </c>
      <c r="J433" t="str">
        <f t="shared" si="1534"/>
        <v/>
      </c>
      <c r="K433" t="str">
        <f t="shared" si="1373"/>
        <v/>
      </c>
      <c r="L433" t="str">
        <f t="shared" si="1373"/>
        <v/>
      </c>
      <c r="M433" t="str">
        <f t="shared" si="1373"/>
        <v/>
      </c>
      <c r="N433" t="str">
        <f t="shared" si="1374"/>
        <v/>
      </c>
      <c r="O433" t="str">
        <f t="shared" ref="O433:P433" si="1535">IF($G433="","",IF($B433="SHO",TRIM(CONCATENATE(E433,E434,E435,E436,E437,E438,E439,E440,E441,E442,E443,E444,E445,E446,E447)),""))</f>
        <v/>
      </c>
      <c r="P433" t="str">
        <f t="shared" si="1535"/>
        <v/>
      </c>
      <c r="Q433" t="str">
        <f t="shared" si="1376"/>
        <v/>
      </c>
      <c r="R433" t="str">
        <f t="shared" si="1376"/>
        <v/>
      </c>
      <c r="S433" t="str">
        <f t="shared" si="1376"/>
        <v/>
      </c>
      <c r="T433" t="str">
        <f t="shared" ref="T433:V433" si="1536">IF($G433="","",IF($B433="PAS",TRIM(CONCATENATE(D433,D434,D435,D436,D437,D438,D439,D440,D441,D442,D443,D444,D445,D446,D447)),""))</f>
        <v/>
      </c>
      <c r="U433" t="str">
        <f t="shared" si="1536"/>
        <v/>
      </c>
      <c r="V433" t="str">
        <f t="shared" si="1536"/>
        <v/>
      </c>
    </row>
    <row r="434" spans="1:22" hidden="1" x14ac:dyDescent="0.25">
      <c r="A434">
        <f t="shared" si="1368"/>
        <v>29</v>
      </c>
      <c r="B434" t="str">
        <f>VLOOKUP(A434,Sheet1!A:Z,2,FALSE)</f>
        <v>FNB</v>
      </c>
      <c r="C434" t="s">
        <v>494</v>
      </c>
      <c r="D434" t="str">
        <f t="shared" ref="D434:F434" si="1537">$C434</f>
        <v>&lt;/p&gt;&lt;/div&gt;&lt;div class="content-row clearfix"&gt;</v>
      </c>
      <c r="E434" t="str">
        <f t="shared" si="1537"/>
        <v>&lt;/p&gt;&lt;/div&gt;&lt;div class="content-row clearfix"&gt;</v>
      </c>
      <c r="F434" t="str">
        <f t="shared" si="1537"/>
        <v>&lt;/p&gt;&lt;/div&gt;&lt;div class="content-row clearfix"&gt;</v>
      </c>
      <c r="G434" t="str">
        <f t="shared" si="1370"/>
        <v/>
      </c>
      <c r="H434" t="str">
        <f t="shared" si="1371"/>
        <v/>
      </c>
      <c r="I434" t="str">
        <f t="shared" ref="I434:J434" si="1538">IF($G434="","",TRIM(CONCATENATE(E434,E435,E436,E437,E438,E439,E440,E441,E442,E443,E444,E445,E446,E447,E448)))</f>
        <v/>
      </c>
      <c r="J434" t="str">
        <f t="shared" si="1538"/>
        <v/>
      </c>
      <c r="K434" t="str">
        <f t="shared" si="1373"/>
        <v/>
      </c>
      <c r="L434" t="str">
        <f t="shared" si="1373"/>
        <v/>
      </c>
      <c r="M434" t="str">
        <f t="shared" si="1373"/>
        <v/>
      </c>
      <c r="N434" t="str">
        <f t="shared" si="1374"/>
        <v/>
      </c>
      <c r="O434" t="str">
        <f t="shared" ref="O434:P434" si="1539">IF($G434="","",IF($B434="SHO",TRIM(CONCATENATE(E434,E435,E436,E437,E438,E439,E440,E441,E442,E443,E444,E445,E446,E447,E448)),""))</f>
        <v/>
      </c>
      <c r="P434" t="str">
        <f t="shared" si="1539"/>
        <v/>
      </c>
      <c r="Q434" t="str">
        <f t="shared" si="1376"/>
        <v/>
      </c>
      <c r="R434" t="str">
        <f t="shared" si="1376"/>
        <v/>
      </c>
      <c r="S434" t="str">
        <f t="shared" si="1376"/>
        <v/>
      </c>
      <c r="T434" t="str">
        <f t="shared" ref="T434:V434" si="1540">IF($G434="","",IF($B434="PAS",TRIM(CONCATENATE(D434,D435,D436,D437,D438,D439,D440,D441,D442,D443,D444,D445,D446,D447,D448)),""))</f>
        <v/>
      </c>
      <c r="U434" t="str">
        <f t="shared" si="1540"/>
        <v/>
      </c>
      <c r="V434" t="str">
        <f t="shared" si="1540"/>
        <v/>
      </c>
    </row>
    <row r="435" spans="1:22" hidden="1" x14ac:dyDescent="0.25">
      <c r="A435">
        <f t="shared" si="1368"/>
        <v>29</v>
      </c>
      <c r="B435" t="str">
        <f>VLOOKUP(A435,Sheet1!A:Z,2,FALSE)</f>
        <v>FNB</v>
      </c>
      <c r="C435" t="s">
        <v>416</v>
      </c>
      <c r="D435" t="str">
        <f>CONCATENATE($C435,Sheet1!$AB$2,": ",VLOOKUP($A435,Sheet1!$A:$AC,28,FALSE),IF(VLOOKUP($A435,Sheet1!$A:$AC,25,FALSE)="","","&lt;/p&gt;&lt;p&gt;"),VLOOKUP($A435,Sheet1!$A:$AC,25,FALSE))</f>
        <v>&lt;p&gt;接受現金券: 接受&lt;/p&gt;&lt;p&gt;東南亞美食</v>
      </c>
      <c r="E435" t="str">
        <f>CONCATENATE($C435,Sheet1!$AC$2,": ",VLOOKUP($A435,Sheet1!$A:$AC,29,FALSE),IF(VLOOKUP($A435,Sheet1!$A:$AC,26,FALSE)="","","&lt;/p&gt;&lt;p&gt;"),VLOOKUP($A435,Sheet1!$A:$AC,26,FALSE))</f>
        <v>&lt;p&gt;接受现金券: 接受&lt;/p&gt;&lt;p&gt;东南亚美食</v>
      </c>
      <c r="F435" t="str">
        <f>CONCATENATE($C435,Sheet1!$AA$2,": ",VLOOKUP($A435,Sheet1!$A:$AC,27,FALSE),IF(VLOOKUP($A435,Sheet1!$A:$AC,24,FALSE)="","","&lt;/p&gt;&lt;p&gt;"),VLOOKUP($A435,Sheet1!$A:$AC,24,FALSE))</f>
        <v>&lt;p&gt;Accept Cash Coupon: Y&lt;/p&gt;&lt;p&gt;Southeast Asian cuisine</v>
      </c>
      <c r="G435" t="str">
        <f t="shared" si="1370"/>
        <v/>
      </c>
      <c r="H435" t="str">
        <f t="shared" si="1371"/>
        <v/>
      </c>
      <c r="I435" t="str">
        <f t="shared" ref="I435:J435" si="1541">IF($G435="","",TRIM(CONCATENATE(E435,E436,E437,E438,E439,E440,E441,E442,E443,E444,E445,E446,E447,E448,E449)))</f>
        <v/>
      </c>
      <c r="J435" t="str">
        <f t="shared" si="1541"/>
        <v/>
      </c>
      <c r="K435" t="str">
        <f t="shared" si="1373"/>
        <v/>
      </c>
      <c r="L435" t="str">
        <f t="shared" si="1373"/>
        <v/>
      </c>
      <c r="M435" t="str">
        <f t="shared" si="1373"/>
        <v/>
      </c>
      <c r="N435" t="str">
        <f t="shared" si="1374"/>
        <v/>
      </c>
      <c r="O435" t="str">
        <f t="shared" ref="O435:P435" si="1542">IF($G435="","",IF($B435="SHO",TRIM(CONCATENATE(E435,E436,E437,E438,E439,E440,E441,E442,E443,E444,E445,E446,E447,E448,E449)),""))</f>
        <v/>
      </c>
      <c r="P435" t="str">
        <f t="shared" si="1542"/>
        <v/>
      </c>
      <c r="Q435" t="str">
        <f t="shared" si="1376"/>
        <v/>
      </c>
      <c r="R435" t="str">
        <f t="shared" si="1376"/>
        <v/>
      </c>
      <c r="S435" t="str">
        <f t="shared" si="1376"/>
        <v/>
      </c>
      <c r="T435" t="str">
        <f t="shared" ref="T435:V435" si="1543">IF($G435="","",IF($B435="PAS",TRIM(CONCATENATE(D435,D436,D437,D438,D439,D440,D441,D442,D443,D444,D445,D446,D447,D448,D449)),""))</f>
        <v/>
      </c>
      <c r="U435" t="str">
        <f t="shared" si="1543"/>
        <v/>
      </c>
      <c r="V435" t="str">
        <f t="shared" si="1543"/>
        <v/>
      </c>
    </row>
    <row r="436" spans="1:22" hidden="1" x14ac:dyDescent="0.25">
      <c r="A436">
        <f t="shared" si="1368"/>
        <v>29</v>
      </c>
      <c r="B436" t="str">
        <f>VLOOKUP(A436,Sheet1!A:Z,2,FALSE)</f>
        <v>FNB</v>
      </c>
      <c r="C436" t="s">
        <v>496</v>
      </c>
      <c r="D436" t="str">
        <f t="shared" ref="D436:F437" si="1544">$C436</f>
        <v>&lt;/p&gt;&lt;/div&gt;&lt;/div&gt;&lt;/div&gt;&lt;/div&gt;&lt;/div&gt;</v>
      </c>
      <c r="E436" t="str">
        <f t="shared" si="1544"/>
        <v>&lt;/p&gt;&lt;/div&gt;&lt;/div&gt;&lt;/div&gt;&lt;/div&gt;&lt;/div&gt;</v>
      </c>
      <c r="F436" t="str">
        <f t="shared" si="1544"/>
        <v>&lt;/p&gt;&lt;/div&gt;&lt;/div&gt;&lt;/div&gt;&lt;/div&gt;&lt;/div&gt;</v>
      </c>
      <c r="G436" t="str">
        <f t="shared" si="1370"/>
        <v/>
      </c>
      <c r="H436" t="str">
        <f t="shared" si="1371"/>
        <v/>
      </c>
      <c r="I436" t="str">
        <f t="shared" ref="I436:J436" si="1545">IF($G436="","",TRIM(CONCATENATE(E436,E437,E438,E439,E440,E441,E442,E443,E444,E445,E446,E447,E448,E449,E450)))</f>
        <v/>
      </c>
      <c r="J436" t="str">
        <f t="shared" si="1545"/>
        <v/>
      </c>
      <c r="K436" t="str">
        <f t="shared" si="1373"/>
        <v/>
      </c>
      <c r="L436" t="str">
        <f t="shared" si="1373"/>
        <v/>
      </c>
      <c r="M436" t="str">
        <f t="shared" si="1373"/>
        <v/>
      </c>
      <c r="N436" t="str">
        <f t="shared" si="1374"/>
        <v/>
      </c>
      <c r="O436" t="str">
        <f t="shared" ref="O436:P436" si="1546">IF($G436="","",IF($B436="SHO",TRIM(CONCATENATE(E436,E437,E438,E439,E440,E441,E442,E443,E444,E445,E446,E447,E448,E449,E450)),""))</f>
        <v/>
      </c>
      <c r="P436" t="str">
        <f t="shared" si="1546"/>
        <v/>
      </c>
      <c r="Q436" t="str">
        <f t="shared" si="1376"/>
        <v/>
      </c>
      <c r="R436" t="str">
        <f t="shared" si="1376"/>
        <v/>
      </c>
      <c r="S436" t="str">
        <f t="shared" si="1376"/>
        <v/>
      </c>
      <c r="T436" t="str">
        <f t="shared" ref="T436:V436" si="1547">IF($G436="","",IF($B436="PAS",TRIM(CONCATENATE(D436,D437,D438,D439,D440,D441,D442,D443,D444,D445,D446,D447,D448,D449,D450)),""))</f>
        <v/>
      </c>
      <c r="U436" t="str">
        <f t="shared" si="1547"/>
        <v/>
      </c>
      <c r="V436" t="str">
        <f t="shared" si="1547"/>
        <v/>
      </c>
    </row>
    <row r="437" spans="1:22" hidden="1" x14ac:dyDescent="0.25">
      <c r="A437">
        <f t="shared" si="1368"/>
        <v>30</v>
      </c>
      <c r="B437" t="str">
        <f>VLOOKUP(A437,Sheet1!A:Z,2,FALSE)</f>
        <v>SHO</v>
      </c>
      <c r="C437" t="s">
        <v>489</v>
      </c>
      <c r="D437" t="str">
        <f t="shared" si="1544"/>
        <v>&lt;div class="grid-detail-list"&gt;&lt;div class="item-container styled-text-wrapper"&gt;</v>
      </c>
      <c r="E437" t="str">
        <f t="shared" si="1544"/>
        <v>&lt;div class="grid-detail-list"&gt;&lt;div class="item-container styled-text-wrapper"&gt;</v>
      </c>
      <c r="F437" t="str">
        <f t="shared" si="1544"/>
        <v>&lt;div class="grid-detail-list"&gt;&lt;div class="item-container styled-text-wrapper"&gt;</v>
      </c>
      <c r="G437">
        <f t="shared" si="1370"/>
        <v>30</v>
      </c>
      <c r="H437" t="str">
        <f t="shared" si="1371"/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class="sub-title"&gt;零食物語&lt;/p&gt;&lt;div class="item-content"&gt;&lt;div class="item-label"&gt;購物指南&lt;/div&gt;&lt;div class="content-row clearfix"&gt;&lt;span class="item-icon icon-s icon-inline ico-shop"&gt;&lt;/span&gt;&lt;p class="info"&gt;B1 , WEK B1-3 (近售票大堂 A1 出口)&lt;/p&gt;&lt;/div&gt;&lt;div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clearfix"&gt;&lt;p&gt;接受現金券: 接受&lt;/p&gt;&lt;p&gt;香港最具規模日式零食連鎖店之一，為顧客提供多款日本及多國新穎優質零食。&lt;/p&gt;&lt;/div&gt;&lt;/div&gt;&lt;/div&gt;&lt;/div&gt;&lt;/div&gt;</v>
      </c>
      <c r="I437" t="str">
        <f t="shared" ref="I437:J437" si="1548">IF($G437="","",TRIM(CONCATENATE(E437,E438,E439,E440,E441,E442,E443,E444,E445,E446,E447,E448,E449,E450,E451)))</f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class="sub-title"&gt;零食物语&lt;/p&gt;&lt;div class="item-content"&gt;&lt;div class="item-label"&gt;购物指南&lt;/div&gt;&lt;div class="content-row clearfix"&gt;&lt;span class="item-icon icon-s icon-inline ico-shop"&gt;&lt;/span&gt;&lt;p class="info"&gt;B1 , WEK B1-3 (近售票大堂 A1 出口)&lt;/p&gt;&lt;/div&gt;&lt;div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clearfix"&gt;&lt;p&gt;接受现金券: 接受&lt;/p&gt;&lt;p&gt;香港最具规模日式零食连锁店之一，为顾客提供多款日本及多国新颖优质零食。&lt;/p&gt;&lt;/div&gt;&lt;/div&gt;&lt;/div&gt;&lt;/div&gt;&lt;/div&gt;</v>
      </c>
      <c r="J437" t="str">
        <f t="shared" si="1548"/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class="sub-title"&gt;Okashi Land&lt;/p&gt;&lt;div class="item-content"&gt;&lt;div class="item-label"&gt;Shopping&lt;/div&gt;&lt;div class="content-row clearfix"&gt;&lt;span class="item-icon icon-s icon-inline ico-shop"&gt;&lt;/span&gt;&lt;p class="info"&gt;B1 , WEK B1-3 (Near Ticketing Concourse, Exit A1)&lt;/p&gt;&lt;/div&gt;&lt;div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clearfix"&gt;&lt;p&gt;Accept Cash Coupon: Y&lt;/p&gt;&lt;p&gt;One of the large scale retail chains in Hong Kong. Providing superb quality snacks and confectionery from Japan and other countries.&lt;/p&gt;&lt;/div&gt;&lt;/div&gt;&lt;/div&gt;&lt;/div&gt;&lt;/div&gt;</v>
      </c>
      <c r="K437" t="str">
        <f t="shared" si="1373"/>
        <v/>
      </c>
      <c r="L437" t="str">
        <f t="shared" si="1373"/>
        <v/>
      </c>
      <c r="M437" t="str">
        <f t="shared" si="1373"/>
        <v/>
      </c>
      <c r="N437" t="str">
        <f t="shared" si="1374"/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class="sub-title"&gt;零食物語&lt;/p&gt;&lt;div class="item-content"&gt;&lt;div class="item-label"&gt;購物指南&lt;/div&gt;&lt;div class="content-row clearfix"&gt;&lt;span class="item-icon icon-s icon-inline ico-shop"&gt;&lt;/span&gt;&lt;p class="info"&gt;B1 , WEK B1-3 (近售票大堂 A1 出口)&lt;/p&gt;&lt;/div&gt;&lt;div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clearfix"&gt;&lt;p&gt;接受現金券: 接受&lt;/p&gt;&lt;p&gt;香港最具規模日式零食連鎖店之一，為顧客提供多款日本及多國新穎優質零食。&lt;/p&gt;&lt;/div&gt;&lt;/div&gt;&lt;/div&gt;&lt;/div&gt;&lt;/div&gt;</v>
      </c>
      <c r="O437" t="str">
        <f t="shared" ref="O437:P437" si="1549">IF($G437="","",IF($B437="SHO",TRIM(CONCATENATE(E437,E438,E439,E440,E441,E442,E443,E444,E445,E446,E447,E448,E449,E450,E451)),""))</f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class="sub-title"&gt;零食物语&lt;/p&gt;&lt;div class="item-content"&gt;&lt;div class="item-label"&gt;购物指南&lt;/div&gt;&lt;div class="content-row clearfix"&gt;&lt;span class="item-icon icon-s icon-inline ico-shop"&gt;&lt;/span&gt;&lt;p class="info"&gt;B1 , WEK B1-3 (近售票大堂 A1 出口)&lt;/p&gt;&lt;/div&gt;&lt;div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clearfix"&gt;&lt;p&gt;接受现金券: 接受&lt;/p&gt;&lt;p&gt;香港最具规模日式零食连锁店之一，为顾客提供多款日本及多国新颖优质零食。&lt;/p&gt;&lt;/div&gt;&lt;/div&gt;&lt;/div&gt;&lt;/div&gt;&lt;/div&gt;</v>
      </c>
      <c r="P437" t="str">
        <f t="shared" si="1549"/>
        <v>&lt;div class="grid-detail-list"&gt;&lt;div class="item-container styled-text-wrapper"&gt;&lt;div class="image-container"&gt;&lt;img class="item-image" src="/res/media/app/shop/okashi-land.jpg" alt=""&gt;&lt;/div&gt;&lt;div class="item-content-container"&gt;&lt;p class="sub-title"&gt;Okashi Land&lt;/p&gt;&lt;div class="item-content"&gt;&lt;div class="item-label"&gt;Shopping&lt;/div&gt;&lt;div class="content-row clearfix"&gt;&lt;span class="item-icon icon-s icon-inline ico-shop"&gt;&lt;/span&gt;&lt;p class="info"&gt;B1 , WEK B1-3 (Near Ticketing Concourse, Exit A1)&lt;/p&gt;&lt;/div&gt;&lt;div class="content-row clearfix"&gt;&lt;span class="item-icon icon-s icon-inline ico-opening-hour"&gt;&lt;/span&gt;&lt;p class="info"&gt;09:30-22:00&lt;/p&gt;&lt;/div&gt;&lt;div class="content-row clearfix"&gt;&lt;span class="item-icon icon-s icon-inline ico-tel-no"&gt;&lt;/span&gt;&lt;p class="info"&gt;2797-9967&lt;/p&gt;&lt;/div&gt;&lt;div class="content-row clearfix"&gt;&lt;p&gt;Accept Cash Coupon: Y&lt;/p&gt;&lt;p&gt;One of the large scale retail chains in Hong Kong. Providing superb quality snacks and confectionery from Japan and other countries.&lt;/p&gt;&lt;/div&gt;&lt;/div&gt;&lt;/div&gt;&lt;/div&gt;&lt;/div&gt;</v>
      </c>
      <c r="Q437" t="str">
        <f t="shared" si="1376"/>
        <v/>
      </c>
      <c r="R437" t="str">
        <f t="shared" si="1376"/>
        <v/>
      </c>
      <c r="S437" t="str">
        <f t="shared" si="1376"/>
        <v/>
      </c>
      <c r="T437" t="str">
        <f t="shared" ref="T437:V437" si="1550">IF($G437="","",IF($B437="PAS",TRIM(CONCATENATE(D437,D438,D439,D440,D441,D442,D443,D444,D445,D446,D447,D448,D449,D450,D451)),""))</f>
        <v/>
      </c>
      <c r="U437" t="str">
        <f t="shared" si="1550"/>
        <v/>
      </c>
      <c r="V437" t="str">
        <f t="shared" si="1550"/>
        <v/>
      </c>
    </row>
    <row r="438" spans="1:22" hidden="1" x14ac:dyDescent="0.25">
      <c r="A438">
        <f t="shared" si="1368"/>
        <v>30</v>
      </c>
      <c r="B438" t="str">
        <f>VLOOKUP(A438,Sheet1!A:Z,2,FALSE)</f>
        <v>SHO</v>
      </c>
      <c r="C438" t="s">
        <v>419</v>
      </c>
      <c r="D438" t="str">
        <f>CONCATENATE($C438,VLOOKUP($A438,Sheet1!$A:$AC,6,FALSE),""" alt=""""&gt;")</f>
        <v>&lt;div class="image-container"&gt;&lt;img class="item-image" src="/res/media/app/shop/okashi-land.jpg" alt=""&gt;</v>
      </c>
      <c r="E438" t="str">
        <f>CONCATENATE($C438,VLOOKUP($A438,Sheet1!$A:$AC,6,FALSE),""" alt=""""&gt;")</f>
        <v>&lt;div class="image-container"&gt;&lt;img class="item-image" src="/res/media/app/shop/okashi-land.jpg" alt=""&gt;</v>
      </c>
      <c r="F438" t="str">
        <f>CONCATENATE($C438,VLOOKUP($A438,Sheet1!$A:$AC,6,FALSE),""" alt=""""&gt;")</f>
        <v>&lt;div class="image-container"&gt;&lt;img class="item-image" src="/res/media/app/shop/okashi-land.jpg" alt=""&gt;</v>
      </c>
      <c r="G438" t="str">
        <f t="shared" si="1370"/>
        <v/>
      </c>
      <c r="H438" t="str">
        <f t="shared" si="1371"/>
        <v/>
      </c>
      <c r="I438" t="str">
        <f t="shared" ref="I438:J438" si="1551">IF($G438="","",TRIM(CONCATENATE(E438,E439,E440,E441,E442,E443,E444,E445,E446,E447,E448,E449,E450,E451,E452)))</f>
        <v/>
      </c>
      <c r="J438" t="str">
        <f t="shared" si="1551"/>
        <v/>
      </c>
      <c r="K438" t="str">
        <f t="shared" si="1373"/>
        <v/>
      </c>
      <c r="L438" t="str">
        <f t="shared" si="1373"/>
        <v/>
      </c>
      <c r="M438" t="str">
        <f t="shared" si="1373"/>
        <v/>
      </c>
      <c r="N438" t="str">
        <f t="shared" si="1374"/>
        <v/>
      </c>
      <c r="O438" t="str">
        <f t="shared" ref="O438:P438" si="1552">IF($G438="","",IF($B438="SHO",TRIM(CONCATENATE(E438,E439,E440,E441,E442,E443,E444,E445,E446,E447,E448,E449,E450,E451,E452)),""))</f>
        <v/>
      </c>
      <c r="P438" t="str">
        <f t="shared" si="1552"/>
        <v/>
      </c>
      <c r="Q438" t="str">
        <f t="shared" si="1376"/>
        <v/>
      </c>
      <c r="R438" t="str">
        <f t="shared" si="1376"/>
        <v/>
      </c>
      <c r="S438" t="str">
        <f t="shared" si="1376"/>
        <v/>
      </c>
      <c r="T438" t="str">
        <f t="shared" ref="T438:V438" si="1553">IF($G438="","",IF($B438="PAS",TRIM(CONCATENATE(D438,D439,D440,D441,D442,D443,D444,D445,D446,D447,D448,D449,D450,D451,D452)),""))</f>
        <v/>
      </c>
      <c r="U438" t="str">
        <f t="shared" si="1553"/>
        <v/>
      </c>
      <c r="V438" t="str">
        <f t="shared" si="1553"/>
        <v/>
      </c>
    </row>
    <row r="439" spans="1:22" hidden="1" x14ac:dyDescent="0.25">
      <c r="A439">
        <f t="shared" si="1368"/>
        <v>30</v>
      </c>
      <c r="B439" t="str">
        <f>VLOOKUP(A439,Sheet1!A:Z,2,FALSE)</f>
        <v>SHO</v>
      </c>
      <c r="C439" t="s">
        <v>490</v>
      </c>
      <c r="D439" t="str">
        <f t="shared" ref="D439:F439" si="1554">$C439</f>
        <v>&lt;/div&gt;&lt;div class="item-content-container"&gt;</v>
      </c>
      <c r="E439" t="str">
        <f t="shared" si="1554"/>
        <v>&lt;/div&gt;&lt;div class="item-content-container"&gt;</v>
      </c>
      <c r="F439" t="str">
        <f t="shared" si="1554"/>
        <v>&lt;/div&gt;&lt;div class="item-content-container"&gt;</v>
      </c>
      <c r="G439" t="str">
        <f t="shared" si="1370"/>
        <v/>
      </c>
      <c r="H439" t="str">
        <f t="shared" si="1371"/>
        <v/>
      </c>
      <c r="I439" t="str">
        <f t="shared" ref="I439:J439" si="1555">IF($G439="","",TRIM(CONCATENATE(E439,E440,E441,E442,E443,E444,E445,E446,E447,E448,E449,E450,E451,E452,E453)))</f>
        <v/>
      </c>
      <c r="J439" t="str">
        <f t="shared" si="1555"/>
        <v/>
      </c>
      <c r="K439" t="str">
        <f t="shared" si="1373"/>
        <v/>
      </c>
      <c r="L439" t="str">
        <f t="shared" si="1373"/>
        <v/>
      </c>
      <c r="M439" t="str">
        <f t="shared" si="1373"/>
        <v/>
      </c>
      <c r="N439" t="str">
        <f t="shared" si="1374"/>
        <v/>
      </c>
      <c r="O439" t="str">
        <f t="shared" ref="O439:P439" si="1556">IF($G439="","",IF($B439="SHO",TRIM(CONCATENATE(E439,E440,E441,E442,E443,E444,E445,E446,E447,E448,E449,E450,E451,E452,E453)),""))</f>
        <v/>
      </c>
      <c r="P439" t="str">
        <f t="shared" si="1556"/>
        <v/>
      </c>
      <c r="Q439" t="str">
        <f t="shared" si="1376"/>
        <v/>
      </c>
      <c r="R439" t="str">
        <f t="shared" si="1376"/>
        <v/>
      </c>
      <c r="S439" t="str">
        <f t="shared" si="1376"/>
        <v/>
      </c>
      <c r="T439" t="str">
        <f t="shared" ref="T439:V439" si="1557">IF($G439="","",IF($B439="PAS",TRIM(CONCATENATE(D439,D440,D441,D442,D443,D444,D445,D446,D447,D448,D449,D450,D451,D452,D453)),""))</f>
        <v/>
      </c>
      <c r="U439" t="str">
        <f t="shared" si="1557"/>
        <v/>
      </c>
      <c r="V439" t="str">
        <f t="shared" si="1557"/>
        <v/>
      </c>
    </row>
    <row r="440" spans="1:22" hidden="1" x14ac:dyDescent="0.25">
      <c r="A440">
        <f t="shared" si="1368"/>
        <v>30</v>
      </c>
      <c r="B440" t="str">
        <f>VLOOKUP(A440,Sheet1!A:Z,2,FALSE)</f>
        <v>SHO</v>
      </c>
      <c r="C440" t="s">
        <v>413</v>
      </c>
      <c r="D440" t="str">
        <f>CONCATENATE($C440,VLOOKUP($A440,Sheet1!$A:$AC,15,FALSE))</f>
        <v>&lt;p class="sub-title"&gt;零食物語</v>
      </c>
      <c r="E440" t="str">
        <f>CONCATENATE($C440,VLOOKUP($A440,Sheet1!$A:$AC,16,FALSE))</f>
        <v>&lt;p class="sub-title"&gt;零食物语</v>
      </c>
      <c r="F440" t="str">
        <f>CONCATENATE($C440,VLOOKUP($A440,Sheet1!$A:$AC,14,FALSE))</f>
        <v>&lt;p class="sub-title"&gt;Okashi Land</v>
      </c>
      <c r="G440" t="str">
        <f t="shared" si="1370"/>
        <v/>
      </c>
      <c r="H440" t="str">
        <f t="shared" si="1371"/>
        <v/>
      </c>
      <c r="I440" t="str">
        <f t="shared" ref="I440:J440" si="1558">IF($G440="","",TRIM(CONCATENATE(E440,E441,E442,E443,E444,E445,E446,E447,E448,E449,E450,E451,E452,E453,E454)))</f>
        <v/>
      </c>
      <c r="J440" t="str">
        <f t="shared" si="1558"/>
        <v/>
      </c>
      <c r="K440" t="str">
        <f t="shared" si="1373"/>
        <v/>
      </c>
      <c r="L440" t="str">
        <f t="shared" si="1373"/>
        <v/>
      </c>
      <c r="M440" t="str">
        <f t="shared" si="1373"/>
        <v/>
      </c>
      <c r="N440" t="str">
        <f t="shared" si="1374"/>
        <v/>
      </c>
      <c r="O440" t="str">
        <f t="shared" ref="O440:P440" si="1559">IF($G440="","",IF($B440="SHO",TRIM(CONCATENATE(E440,E441,E442,E443,E444,E445,E446,E447,E448,E449,E450,E451,E452,E453,E454)),""))</f>
        <v/>
      </c>
      <c r="P440" t="str">
        <f t="shared" si="1559"/>
        <v/>
      </c>
      <c r="Q440" t="str">
        <f t="shared" si="1376"/>
        <v/>
      </c>
      <c r="R440" t="str">
        <f t="shared" si="1376"/>
        <v/>
      </c>
      <c r="S440" t="str">
        <f t="shared" si="1376"/>
        <v/>
      </c>
      <c r="T440" t="str">
        <f t="shared" ref="T440:V440" si="1560">IF($G440="","",IF($B440="PAS",TRIM(CONCATENATE(D440,D441,D442,D443,D444,D445,D446,D447,D448,D449,D450,D451,D452,D453,D454)),""))</f>
        <v/>
      </c>
      <c r="U440" t="str">
        <f t="shared" si="1560"/>
        <v/>
      </c>
      <c r="V440" t="str">
        <f t="shared" si="1560"/>
        <v/>
      </c>
    </row>
    <row r="441" spans="1:22" hidden="1" x14ac:dyDescent="0.25">
      <c r="A441">
        <f t="shared" si="1368"/>
        <v>30</v>
      </c>
      <c r="B441" t="str">
        <f>VLOOKUP(A441,Sheet1!A:Z,2,FALSE)</f>
        <v>SHO</v>
      </c>
      <c r="C441" t="s">
        <v>491</v>
      </c>
      <c r="D441" t="str">
        <f t="shared" ref="D441:F441" si="1561">$C441</f>
        <v>&lt;/p&gt;&lt;div class="item-content"&gt;</v>
      </c>
      <c r="E441" t="str">
        <f t="shared" si="1561"/>
        <v>&lt;/p&gt;&lt;div class="item-content"&gt;</v>
      </c>
      <c r="F441" t="str">
        <f t="shared" si="1561"/>
        <v>&lt;/p&gt;&lt;div class="item-content"&gt;</v>
      </c>
      <c r="G441" t="str">
        <f t="shared" si="1370"/>
        <v/>
      </c>
      <c r="H441" t="str">
        <f t="shared" si="1371"/>
        <v/>
      </c>
      <c r="I441" t="str">
        <f t="shared" ref="I441:J441" si="1562">IF($G441="","",TRIM(CONCATENATE(E441,E442,E443,E444,E445,E446,E447,E448,E449,E450,E451,E452,E453,E454,E455)))</f>
        <v/>
      </c>
      <c r="J441" t="str">
        <f t="shared" si="1562"/>
        <v/>
      </c>
      <c r="K441" t="str">
        <f t="shared" si="1373"/>
        <v/>
      </c>
      <c r="L441" t="str">
        <f t="shared" si="1373"/>
        <v/>
      </c>
      <c r="M441" t="str">
        <f t="shared" si="1373"/>
        <v/>
      </c>
      <c r="N441" t="str">
        <f t="shared" si="1374"/>
        <v/>
      </c>
      <c r="O441" t="str">
        <f t="shared" ref="O441:P441" si="1563">IF($G441="","",IF($B441="SHO",TRIM(CONCATENATE(E441,E442,E443,E444,E445,E446,E447,E448,E449,E450,E451,E452,E453,E454,E455)),""))</f>
        <v/>
      </c>
      <c r="P441" t="str">
        <f t="shared" si="1563"/>
        <v/>
      </c>
      <c r="Q441" t="str">
        <f t="shared" si="1376"/>
        <v/>
      </c>
      <c r="R441" t="str">
        <f t="shared" si="1376"/>
        <v/>
      </c>
      <c r="S441" t="str">
        <f t="shared" si="1376"/>
        <v/>
      </c>
      <c r="T441" t="str">
        <f t="shared" ref="T441:V441" si="1564">IF($G441="","",IF($B441="PAS",TRIM(CONCATENATE(D441,D442,D443,D444,D445,D446,D447,D448,D449,D450,D451,D452,D453,D454,D455)),""))</f>
        <v/>
      </c>
      <c r="U441" t="str">
        <f t="shared" si="1564"/>
        <v/>
      </c>
      <c r="V441" t="str">
        <f t="shared" si="1564"/>
        <v/>
      </c>
    </row>
    <row r="442" spans="1:22" hidden="1" x14ac:dyDescent="0.25">
      <c r="A442">
        <f t="shared" si="1368"/>
        <v>30</v>
      </c>
      <c r="B442" t="str">
        <f>VLOOKUP(A442,Sheet1!A:Z,2,FALSE)</f>
        <v>SHO</v>
      </c>
      <c r="C442" t="s">
        <v>414</v>
      </c>
      <c r="D442" t="str">
        <f>CONCATENATE($C442,VLOOKUP($A442,Sheet1!$A:$AC,4,FALSE))</f>
        <v>&lt;div class="item-label"&gt;購物指南</v>
      </c>
      <c r="E442" t="str">
        <f>CONCATENATE($C442,VLOOKUP($A442,Sheet1!$A:$AC,5,FALSE))</f>
        <v>&lt;div class="item-label"&gt;购物指南</v>
      </c>
      <c r="F442" t="str">
        <f>CONCATENATE($C442,VLOOKUP($A442,Sheet1!$A:$AC,3,FALSE))</f>
        <v>&lt;div class="item-label"&gt;Shopping</v>
      </c>
      <c r="G442" t="str">
        <f t="shared" si="1370"/>
        <v/>
      </c>
      <c r="H442" t="str">
        <f t="shared" si="1371"/>
        <v/>
      </c>
      <c r="I442" t="str">
        <f t="shared" ref="I442:J442" si="1565">IF($G442="","",TRIM(CONCATENATE(E442,E443,E444,E445,E446,E447,E448,E449,E450,E451,E452,E453,E454,E455,E456)))</f>
        <v/>
      </c>
      <c r="J442" t="str">
        <f t="shared" si="1565"/>
        <v/>
      </c>
      <c r="K442" t="str">
        <f t="shared" si="1373"/>
        <v/>
      </c>
      <c r="L442" t="str">
        <f t="shared" si="1373"/>
        <v/>
      </c>
      <c r="M442" t="str">
        <f t="shared" si="1373"/>
        <v/>
      </c>
      <c r="N442" t="str">
        <f t="shared" si="1374"/>
        <v/>
      </c>
      <c r="O442" t="str">
        <f t="shared" ref="O442:P442" si="1566">IF($G442="","",IF($B442="SHO",TRIM(CONCATENATE(E442,E443,E444,E445,E446,E447,E448,E449,E450,E451,E452,E453,E454,E455,E456)),""))</f>
        <v/>
      </c>
      <c r="P442" t="str">
        <f t="shared" si="1566"/>
        <v/>
      </c>
      <c r="Q442" t="str">
        <f t="shared" si="1376"/>
        <v/>
      </c>
      <c r="R442" t="str">
        <f t="shared" si="1376"/>
        <v/>
      </c>
      <c r="S442" t="str">
        <f t="shared" si="1376"/>
        <v/>
      </c>
      <c r="T442" t="str">
        <f t="shared" ref="T442:V442" si="1567">IF($G442="","",IF($B442="PAS",TRIM(CONCATENATE(D442,D443,D444,D445,D446,D447,D448,D449,D450,D451,D452,D453,D454,D455,D456)),""))</f>
        <v/>
      </c>
      <c r="U442" t="str">
        <f t="shared" si="1567"/>
        <v/>
      </c>
      <c r="V442" t="str">
        <f t="shared" si="1567"/>
        <v/>
      </c>
    </row>
    <row r="443" spans="1:22" hidden="1" x14ac:dyDescent="0.25">
      <c r="A443">
        <f t="shared" si="1368"/>
        <v>30</v>
      </c>
      <c r="B443" t="str">
        <f>VLOOKUP(A443,Sheet1!A:Z,2,FALSE)</f>
        <v>SHO</v>
      </c>
      <c r="C443" t="s">
        <v>492</v>
      </c>
      <c r="D443" t="str">
        <f t="shared" ref="D443:F443" si="1568">$C443</f>
        <v>&lt;/div&gt;&lt;div class="content-row clearfix"&gt;&lt;span class="item-icon icon-s icon-inline ico-shop"&gt;&lt;/span&gt;</v>
      </c>
      <c r="E443" t="str">
        <f t="shared" si="1568"/>
        <v>&lt;/div&gt;&lt;div class="content-row clearfix"&gt;&lt;span class="item-icon icon-s icon-inline ico-shop"&gt;&lt;/span&gt;</v>
      </c>
      <c r="F443" t="str">
        <f t="shared" si="1568"/>
        <v>&lt;/div&gt;&lt;div class="content-row clearfix"&gt;&lt;span class="item-icon icon-s icon-inline ico-shop"&gt;&lt;/span&gt;</v>
      </c>
      <c r="G443" t="str">
        <f t="shared" si="1370"/>
        <v/>
      </c>
      <c r="H443" t="str">
        <f t="shared" si="1371"/>
        <v/>
      </c>
      <c r="I443" t="str">
        <f t="shared" ref="I443:J443" si="1569">IF($G443="","",TRIM(CONCATENATE(E443,E444,E445,E446,E447,E448,E449,E450,E451,E452,E453,E454,E455,E456,E457)))</f>
        <v/>
      </c>
      <c r="J443" t="str">
        <f t="shared" si="1569"/>
        <v/>
      </c>
      <c r="K443" t="str">
        <f t="shared" si="1373"/>
        <v/>
      </c>
      <c r="L443" t="str">
        <f t="shared" si="1373"/>
        <v/>
      </c>
      <c r="M443" t="str">
        <f t="shared" si="1373"/>
        <v/>
      </c>
      <c r="N443" t="str">
        <f t="shared" si="1374"/>
        <v/>
      </c>
      <c r="O443" t="str">
        <f t="shared" ref="O443:P443" si="1570">IF($G443="","",IF($B443="SHO",TRIM(CONCATENATE(E443,E444,E445,E446,E447,E448,E449,E450,E451,E452,E453,E454,E455,E456,E457)),""))</f>
        <v/>
      </c>
      <c r="P443" t="str">
        <f t="shared" si="1570"/>
        <v/>
      </c>
      <c r="Q443" t="str">
        <f t="shared" si="1376"/>
        <v/>
      </c>
      <c r="R443" t="str">
        <f t="shared" si="1376"/>
        <v/>
      </c>
      <c r="S443" t="str">
        <f t="shared" si="1376"/>
        <v/>
      </c>
      <c r="T443" t="str">
        <f t="shared" ref="T443:V443" si="1571">IF($G443="","",IF($B443="PAS",TRIM(CONCATENATE(D443,D444,D445,D446,D447,D448,D449,D450,D451,D452,D453,D454,D455,D456,D457)),""))</f>
        <v/>
      </c>
      <c r="U443" t="str">
        <f t="shared" si="1571"/>
        <v/>
      </c>
      <c r="V443" t="str">
        <f t="shared" si="1571"/>
        <v/>
      </c>
    </row>
    <row r="444" spans="1:22" hidden="1" x14ac:dyDescent="0.25">
      <c r="A444">
        <f t="shared" si="1368"/>
        <v>30</v>
      </c>
      <c r="B444" t="str">
        <f>VLOOKUP(A444,Sheet1!A:Z,2,FALSE)</f>
        <v>SHO</v>
      </c>
      <c r="C444" t="s">
        <v>415</v>
      </c>
      <c r="D444" t="str">
        <f>CONCATENATE($C444,VLOOKUP($A444,Sheet1!$A:$AC,11,FALSE))</f>
        <v>&lt;p class="info"&gt;B1 , WEK B1-3 (近售票大堂 A1 出口)</v>
      </c>
      <c r="E444" t="str">
        <f>CONCATENATE($C444,VLOOKUP($A444,Sheet1!$A:$AC,12,FALSE))</f>
        <v>&lt;p class="info"&gt;B1 , WEK B1-3 (近售票大堂 A1 出口)</v>
      </c>
      <c r="F444" t="str">
        <f>CONCATENATE($C444,VLOOKUP($A444,Sheet1!$A:$AC,10,FALSE))</f>
        <v>&lt;p class="info"&gt;B1 , WEK B1-3 (Near Ticketing Concourse, Exit A1)</v>
      </c>
      <c r="G444" t="str">
        <f t="shared" si="1370"/>
        <v/>
      </c>
      <c r="H444" t="str">
        <f t="shared" si="1371"/>
        <v/>
      </c>
      <c r="I444" t="str">
        <f t="shared" ref="I444:J444" si="1572">IF($G444="","",TRIM(CONCATENATE(E444,E445,E446,E447,E448,E449,E450,E451,E452,E453,E454,E455,E456,E457,E458)))</f>
        <v/>
      </c>
      <c r="J444" t="str">
        <f t="shared" si="1572"/>
        <v/>
      </c>
      <c r="K444" t="str">
        <f t="shared" si="1373"/>
        <v/>
      </c>
      <c r="L444" t="str">
        <f t="shared" si="1373"/>
        <v/>
      </c>
      <c r="M444" t="str">
        <f t="shared" si="1373"/>
        <v/>
      </c>
      <c r="N444" t="str">
        <f t="shared" si="1374"/>
        <v/>
      </c>
      <c r="O444" t="str">
        <f t="shared" ref="O444:P444" si="1573">IF($G444="","",IF($B444="SHO",TRIM(CONCATENATE(E444,E445,E446,E447,E448,E449,E450,E451,E452,E453,E454,E455,E456,E457,E458)),""))</f>
        <v/>
      </c>
      <c r="P444" t="str">
        <f t="shared" si="1573"/>
        <v/>
      </c>
      <c r="Q444" t="str">
        <f t="shared" si="1376"/>
        <v/>
      </c>
      <c r="R444" t="str">
        <f t="shared" si="1376"/>
        <v/>
      </c>
      <c r="S444" t="str">
        <f t="shared" si="1376"/>
        <v/>
      </c>
      <c r="T444" t="str">
        <f t="shared" ref="T444:V444" si="1574">IF($G444="","",IF($B444="PAS",TRIM(CONCATENATE(D444,D445,D446,D447,D448,D449,D450,D451,D452,D453,D454,D455,D456,D457,D458)),""))</f>
        <v/>
      </c>
      <c r="U444" t="str">
        <f t="shared" si="1574"/>
        <v/>
      </c>
      <c r="V444" t="str">
        <f t="shared" si="1574"/>
        <v/>
      </c>
    </row>
    <row r="445" spans="1:22" hidden="1" x14ac:dyDescent="0.25">
      <c r="A445">
        <f t="shared" si="1368"/>
        <v>30</v>
      </c>
      <c r="B445" t="str">
        <f>VLOOKUP(A445,Sheet1!A:Z,2,FALSE)</f>
        <v>SHO</v>
      </c>
      <c r="C445" t="s">
        <v>493</v>
      </c>
      <c r="D445" t="str">
        <f t="shared" ref="D445:F445" si="1575">$C445</f>
        <v>&lt;/p&gt;&lt;/div&gt;&lt;div class="content-row clearfix"&gt;&lt;span class="item-icon icon-s icon-inline ico-opening-hour"&gt;&lt;/span&gt;</v>
      </c>
      <c r="E445" t="str">
        <f t="shared" si="1575"/>
        <v>&lt;/p&gt;&lt;/div&gt;&lt;div class="content-row clearfix"&gt;&lt;span class="item-icon icon-s icon-inline ico-opening-hour"&gt;&lt;/span&gt;</v>
      </c>
      <c r="F445" t="str">
        <f t="shared" si="1575"/>
        <v>&lt;/p&gt;&lt;/div&gt;&lt;div class="content-row clearfix"&gt;&lt;span class="item-icon icon-s icon-inline ico-opening-hour"&gt;&lt;/span&gt;</v>
      </c>
      <c r="G445" t="str">
        <f t="shared" si="1370"/>
        <v/>
      </c>
      <c r="H445" t="str">
        <f t="shared" si="1371"/>
        <v/>
      </c>
      <c r="I445" t="str">
        <f t="shared" ref="I445:J445" si="1576">IF($G445="","",TRIM(CONCATENATE(E445,E446,E447,E448,E449,E450,E451,E452,E453,E454,E455,E456,E457,E458,E459)))</f>
        <v/>
      </c>
      <c r="J445" t="str">
        <f t="shared" si="1576"/>
        <v/>
      </c>
      <c r="K445" t="str">
        <f t="shared" si="1373"/>
        <v/>
      </c>
      <c r="L445" t="str">
        <f t="shared" si="1373"/>
        <v/>
      </c>
      <c r="M445" t="str">
        <f t="shared" si="1373"/>
        <v/>
      </c>
      <c r="N445" t="str">
        <f t="shared" si="1374"/>
        <v/>
      </c>
      <c r="O445" t="str">
        <f t="shared" ref="O445:P445" si="1577">IF($G445="","",IF($B445="SHO",TRIM(CONCATENATE(E445,E446,E447,E448,E449,E450,E451,E452,E453,E454,E455,E456,E457,E458,E459)),""))</f>
        <v/>
      </c>
      <c r="P445" t="str">
        <f t="shared" si="1577"/>
        <v/>
      </c>
      <c r="Q445" t="str">
        <f t="shared" si="1376"/>
        <v/>
      </c>
      <c r="R445" t="str">
        <f t="shared" si="1376"/>
        <v/>
      </c>
      <c r="S445" t="str">
        <f t="shared" si="1376"/>
        <v/>
      </c>
      <c r="T445" t="str">
        <f t="shared" ref="T445:V445" si="1578">IF($G445="","",IF($B445="PAS",TRIM(CONCATENATE(D445,D446,D447,D448,D449,D450,D451,D452,D453,D454,D455,D456,D457,D458,D459)),""))</f>
        <v/>
      </c>
      <c r="U445" t="str">
        <f t="shared" si="1578"/>
        <v/>
      </c>
      <c r="V445" t="str">
        <f t="shared" si="1578"/>
        <v/>
      </c>
    </row>
    <row r="446" spans="1:22" hidden="1" x14ac:dyDescent="0.25">
      <c r="A446">
        <f t="shared" si="1368"/>
        <v>30</v>
      </c>
      <c r="B446" t="str">
        <f>VLOOKUP(A446,Sheet1!A:Z,2,FALSE)</f>
        <v>SHO</v>
      </c>
      <c r="C446" t="s">
        <v>415</v>
      </c>
      <c r="D446" s="2" t="str">
        <f>CONCATENATE($C446,IFERROR(SUBSTITUTE(VLOOKUP($A446,Sheet1!$A:$AC,22,FALSE),CHAR(10),"&lt;br&gt;"),VLOOKUP($A446,Sheet1!$A:$AC,22,FALSE)))</f>
        <v>&lt;p class="info"&gt;09:30-22:00</v>
      </c>
      <c r="E446" s="2" t="str">
        <f>CONCATENATE($C446,IFERROR(SUBSTITUTE(VLOOKUP($A446,Sheet1!$A:$AC,23,FALSE),CHAR(10),"&lt;br&gt;"),VLOOKUP($A446,Sheet1!$A:$AC,23,FALSE)))</f>
        <v>&lt;p class="info"&gt;09:30-22:00</v>
      </c>
      <c r="F446" s="2" t="str">
        <f>CONCATENATE($C446,IFERROR(SUBSTITUTE(VLOOKUP($A446,Sheet1!$A:$AC,21,FALSE),CHAR(10),"&lt;br&gt;"),VLOOKUP($A446,Sheet1!$A:$AC,21,FALSE)))</f>
        <v>&lt;p class="info"&gt;09:30-22:00</v>
      </c>
      <c r="G446" t="str">
        <f t="shared" si="1370"/>
        <v/>
      </c>
      <c r="H446" t="str">
        <f t="shared" si="1371"/>
        <v/>
      </c>
      <c r="I446" t="str">
        <f t="shared" ref="I446:J446" si="1579">IF($G446="","",TRIM(CONCATENATE(E446,E447,E448,E449,E450,E451,E452,E453,E454,E455,E456,E457,E458,E459,E460)))</f>
        <v/>
      </c>
      <c r="J446" t="str">
        <f t="shared" si="1579"/>
        <v/>
      </c>
      <c r="K446" t="str">
        <f t="shared" si="1373"/>
        <v/>
      </c>
      <c r="L446" t="str">
        <f t="shared" si="1373"/>
        <v/>
      </c>
      <c r="M446" t="str">
        <f t="shared" si="1373"/>
        <v/>
      </c>
      <c r="N446" t="str">
        <f t="shared" si="1374"/>
        <v/>
      </c>
      <c r="O446" t="str">
        <f t="shared" ref="O446:P446" si="1580">IF($G446="","",IF($B446="SHO",TRIM(CONCATENATE(E446,E447,E448,E449,E450,E451,E452,E453,E454,E455,E456,E457,E458,E459,E460)),""))</f>
        <v/>
      </c>
      <c r="P446" t="str">
        <f t="shared" si="1580"/>
        <v/>
      </c>
      <c r="Q446" t="str">
        <f t="shared" si="1376"/>
        <v/>
      </c>
      <c r="R446" t="str">
        <f t="shared" si="1376"/>
        <v/>
      </c>
      <c r="S446" t="str">
        <f t="shared" si="1376"/>
        <v/>
      </c>
      <c r="T446" t="str">
        <f t="shared" ref="T446:V446" si="1581">IF($G446="","",IF($B446="PAS",TRIM(CONCATENATE(D446,D447,D448,D449,D450,D451,D452,D453,D454,D455,D456,D457,D458,D459,D460)),""))</f>
        <v/>
      </c>
      <c r="U446" t="str">
        <f t="shared" si="1581"/>
        <v/>
      </c>
      <c r="V446" t="str">
        <f t="shared" si="1581"/>
        <v/>
      </c>
    </row>
    <row r="447" spans="1:22" hidden="1" x14ac:dyDescent="0.25">
      <c r="A447">
        <f t="shared" si="1368"/>
        <v>30</v>
      </c>
      <c r="B447" t="str">
        <f>VLOOKUP(A447,Sheet1!A:Z,2,FALSE)</f>
        <v>SHO</v>
      </c>
      <c r="C447" t="s">
        <v>495</v>
      </c>
      <c r="D447" t="str">
        <f t="shared" ref="D447:F447" si="1582">$C447</f>
        <v>&lt;/p&gt;&lt;/div&gt;&lt;div class="content-row clearfix"&gt;&lt;span class="item-icon icon-s icon-inline ico-tel-no"&gt;&lt;/span&gt;</v>
      </c>
      <c r="E447" t="str">
        <f t="shared" si="1582"/>
        <v>&lt;/p&gt;&lt;/div&gt;&lt;div class="content-row clearfix"&gt;&lt;span class="item-icon icon-s icon-inline ico-tel-no"&gt;&lt;/span&gt;</v>
      </c>
      <c r="F447" t="str">
        <f t="shared" si="1582"/>
        <v>&lt;/p&gt;&lt;/div&gt;&lt;div class="content-row clearfix"&gt;&lt;span class="item-icon icon-s icon-inline ico-tel-no"&gt;&lt;/span&gt;</v>
      </c>
      <c r="G447" t="str">
        <f t="shared" si="1370"/>
        <v/>
      </c>
      <c r="H447" t="str">
        <f t="shared" si="1371"/>
        <v/>
      </c>
      <c r="I447" t="str">
        <f t="shared" ref="I447:J447" si="1583">IF($G447="","",TRIM(CONCATENATE(E447,E448,E449,E450,E451,E452,E453,E454,E455,E456,E457,E458,E459,E460,E461)))</f>
        <v/>
      </c>
      <c r="J447" t="str">
        <f t="shared" si="1583"/>
        <v/>
      </c>
      <c r="K447" t="str">
        <f t="shared" si="1373"/>
        <v/>
      </c>
      <c r="L447" t="str">
        <f t="shared" si="1373"/>
        <v/>
      </c>
      <c r="M447" t="str">
        <f t="shared" si="1373"/>
        <v/>
      </c>
      <c r="N447" t="str">
        <f t="shared" si="1374"/>
        <v/>
      </c>
      <c r="O447" t="str">
        <f t="shared" ref="O447:P447" si="1584">IF($G447="","",IF($B447="SHO",TRIM(CONCATENATE(E447,E448,E449,E450,E451,E452,E453,E454,E455,E456,E457,E458,E459,E460,E461)),""))</f>
        <v/>
      </c>
      <c r="P447" t="str">
        <f t="shared" si="1584"/>
        <v/>
      </c>
      <c r="Q447" t="str">
        <f t="shared" si="1376"/>
        <v/>
      </c>
      <c r="R447" t="str">
        <f t="shared" si="1376"/>
        <v/>
      </c>
      <c r="S447" t="str">
        <f t="shared" si="1376"/>
        <v/>
      </c>
      <c r="T447" t="str">
        <f t="shared" ref="T447:V447" si="1585">IF($G447="","",IF($B447="PAS",TRIM(CONCATENATE(D447,D448,D449,D450,D451,D452,D453,D454,D455,D456,D457,D458,D459,D460,D461)),""))</f>
        <v/>
      </c>
      <c r="U447" t="str">
        <f t="shared" si="1585"/>
        <v/>
      </c>
      <c r="V447" t="str">
        <f t="shared" si="1585"/>
        <v/>
      </c>
    </row>
    <row r="448" spans="1:22" hidden="1" x14ac:dyDescent="0.25">
      <c r="A448">
        <f t="shared" si="1368"/>
        <v>30</v>
      </c>
      <c r="B448" t="str">
        <f>VLOOKUP(A448,Sheet1!A:Z,2,FALSE)</f>
        <v>SHO</v>
      </c>
      <c r="C448" t="s">
        <v>415</v>
      </c>
      <c r="D448" t="str">
        <f>CONCATENATE($C448,VLOOKUP($A448,Sheet1!$A:$ACZ,17,FALSE))</f>
        <v>&lt;p class="info"&gt;2797-9967</v>
      </c>
      <c r="E448" t="str">
        <f>CONCATENATE($C448,VLOOKUP($A448,Sheet1!$A:$AC,17,FALSE))</f>
        <v>&lt;p class="info"&gt;2797-9967</v>
      </c>
      <c r="F448" t="str">
        <f>CONCATENATE($C448,VLOOKUP($A448,Sheet1!$A:$AC,17,FALSE))</f>
        <v>&lt;p class="info"&gt;2797-9967</v>
      </c>
      <c r="G448" t="str">
        <f t="shared" si="1370"/>
        <v/>
      </c>
      <c r="H448" t="str">
        <f t="shared" si="1371"/>
        <v/>
      </c>
      <c r="I448" t="str">
        <f t="shared" ref="I448:J448" si="1586">IF($G448="","",TRIM(CONCATENATE(E448,E449,E450,E451,E452,E453,E454,E455,E456,E457,E458,E459,E460,E461,E462)))</f>
        <v/>
      </c>
      <c r="J448" t="str">
        <f t="shared" si="1586"/>
        <v/>
      </c>
      <c r="K448" t="str">
        <f t="shared" si="1373"/>
        <v/>
      </c>
      <c r="L448" t="str">
        <f t="shared" si="1373"/>
        <v/>
      </c>
      <c r="M448" t="str">
        <f t="shared" si="1373"/>
        <v/>
      </c>
      <c r="N448" t="str">
        <f t="shared" si="1374"/>
        <v/>
      </c>
      <c r="O448" t="str">
        <f t="shared" ref="O448:P448" si="1587">IF($G448="","",IF($B448="SHO",TRIM(CONCATENATE(E448,E449,E450,E451,E452,E453,E454,E455,E456,E457,E458,E459,E460,E461,E462)),""))</f>
        <v/>
      </c>
      <c r="P448" t="str">
        <f t="shared" si="1587"/>
        <v/>
      </c>
      <c r="Q448" t="str">
        <f t="shared" si="1376"/>
        <v/>
      </c>
      <c r="R448" t="str">
        <f t="shared" si="1376"/>
        <v/>
      </c>
      <c r="S448" t="str">
        <f t="shared" si="1376"/>
        <v/>
      </c>
      <c r="T448" t="str">
        <f t="shared" ref="T448:V448" si="1588">IF($G448="","",IF($B448="PAS",TRIM(CONCATENATE(D448,D449,D450,D451,D452,D453,D454,D455,D456,D457,D458,D459,D460,D461,D462)),""))</f>
        <v/>
      </c>
      <c r="U448" t="str">
        <f t="shared" si="1588"/>
        <v/>
      </c>
      <c r="V448" t="str">
        <f t="shared" si="1588"/>
        <v/>
      </c>
    </row>
    <row r="449" spans="1:22" hidden="1" x14ac:dyDescent="0.25">
      <c r="A449">
        <f t="shared" si="1368"/>
        <v>30</v>
      </c>
      <c r="B449" t="str">
        <f>VLOOKUP(A449,Sheet1!A:Z,2,FALSE)</f>
        <v>SHO</v>
      </c>
      <c r="C449" t="s">
        <v>494</v>
      </c>
      <c r="D449" t="str">
        <f t="shared" ref="D449:F449" si="1589">$C449</f>
        <v>&lt;/p&gt;&lt;/div&gt;&lt;div class="content-row clearfix"&gt;</v>
      </c>
      <c r="E449" t="str">
        <f t="shared" si="1589"/>
        <v>&lt;/p&gt;&lt;/div&gt;&lt;div class="content-row clearfix"&gt;</v>
      </c>
      <c r="F449" t="str">
        <f t="shared" si="1589"/>
        <v>&lt;/p&gt;&lt;/div&gt;&lt;div class="content-row clearfix"&gt;</v>
      </c>
      <c r="G449" t="str">
        <f t="shared" si="1370"/>
        <v/>
      </c>
      <c r="H449" t="str">
        <f t="shared" si="1371"/>
        <v/>
      </c>
      <c r="I449" t="str">
        <f t="shared" ref="I449:J449" si="1590">IF($G449="","",TRIM(CONCATENATE(E449,E450,E451,E452,E453,E454,E455,E456,E457,E458,E459,E460,E461,E462,E463)))</f>
        <v/>
      </c>
      <c r="J449" t="str">
        <f t="shared" si="1590"/>
        <v/>
      </c>
      <c r="K449" t="str">
        <f t="shared" si="1373"/>
        <v/>
      </c>
      <c r="L449" t="str">
        <f t="shared" si="1373"/>
        <v/>
      </c>
      <c r="M449" t="str">
        <f t="shared" si="1373"/>
        <v/>
      </c>
      <c r="N449" t="str">
        <f t="shared" si="1374"/>
        <v/>
      </c>
      <c r="O449" t="str">
        <f t="shared" ref="O449:P449" si="1591">IF($G449="","",IF($B449="SHO",TRIM(CONCATENATE(E449,E450,E451,E452,E453,E454,E455,E456,E457,E458,E459,E460,E461,E462,E463)),""))</f>
        <v/>
      </c>
      <c r="P449" t="str">
        <f t="shared" si="1591"/>
        <v/>
      </c>
      <c r="Q449" t="str">
        <f t="shared" si="1376"/>
        <v/>
      </c>
      <c r="R449" t="str">
        <f t="shared" si="1376"/>
        <v/>
      </c>
      <c r="S449" t="str">
        <f t="shared" si="1376"/>
        <v/>
      </c>
      <c r="T449" t="str">
        <f t="shared" ref="T449:V449" si="1592">IF($G449="","",IF($B449="PAS",TRIM(CONCATENATE(D449,D450,D451,D452,D453,D454,D455,D456,D457,D458,D459,D460,D461,D462,D463)),""))</f>
        <v/>
      </c>
      <c r="U449" t="str">
        <f t="shared" si="1592"/>
        <v/>
      </c>
      <c r="V449" t="str">
        <f t="shared" si="1592"/>
        <v/>
      </c>
    </row>
    <row r="450" spans="1:22" hidden="1" x14ac:dyDescent="0.25">
      <c r="A450">
        <f t="shared" si="1368"/>
        <v>30</v>
      </c>
      <c r="B450" t="str">
        <f>VLOOKUP(A450,Sheet1!A:Z,2,FALSE)</f>
        <v>SHO</v>
      </c>
      <c r="C450" t="s">
        <v>416</v>
      </c>
      <c r="D450" t="str">
        <f>CONCATENATE($C450,Sheet1!$AB$2,": ",VLOOKUP($A450,Sheet1!$A:$AC,28,FALSE),IF(VLOOKUP($A450,Sheet1!$A:$AC,25,FALSE)="","","&lt;/p&gt;&lt;p&gt;"),VLOOKUP($A450,Sheet1!$A:$AC,25,FALSE))</f>
        <v>&lt;p&gt;接受現金券: 接受&lt;/p&gt;&lt;p&gt;香港最具規模日式零食連鎖店之一，為顧客提供多款日本及多國新穎優質零食。</v>
      </c>
      <c r="E450" t="str">
        <f>CONCATENATE($C450,Sheet1!$AC$2,": ",VLOOKUP($A450,Sheet1!$A:$AC,29,FALSE),IF(VLOOKUP($A450,Sheet1!$A:$AC,26,FALSE)="","","&lt;/p&gt;&lt;p&gt;"),VLOOKUP($A450,Sheet1!$A:$AC,26,FALSE))</f>
        <v>&lt;p&gt;接受现金券: 接受&lt;/p&gt;&lt;p&gt;香港最具规模日式零食连锁店之一，为顾客提供多款日本及多国新颖优质零食。</v>
      </c>
      <c r="F450" t="str">
        <f>CONCATENATE($C450,Sheet1!$AA$2,": ",VLOOKUP($A450,Sheet1!$A:$AC,27,FALSE),IF(VLOOKUP($A450,Sheet1!$A:$AC,24,FALSE)="","","&lt;/p&gt;&lt;p&gt;"),VLOOKUP($A450,Sheet1!$A:$AC,24,FALSE))</f>
        <v>&lt;p&gt;Accept Cash Coupon: Y&lt;/p&gt;&lt;p&gt;One of the large scale retail chains in Hong Kong. Providing superb quality snacks and confectionery from Japan and other countries.</v>
      </c>
      <c r="G450" t="str">
        <f t="shared" si="1370"/>
        <v/>
      </c>
      <c r="H450" t="str">
        <f t="shared" si="1371"/>
        <v/>
      </c>
      <c r="I450" t="str">
        <f t="shared" ref="I450:J450" si="1593">IF($G450="","",TRIM(CONCATENATE(E450,E451,E452,E453,E454,E455,E456,E457,E458,E459,E460,E461,E462,E463,E464)))</f>
        <v/>
      </c>
      <c r="J450" t="str">
        <f t="shared" si="1593"/>
        <v/>
      </c>
      <c r="K450" t="str">
        <f t="shared" si="1373"/>
        <v/>
      </c>
      <c r="L450" t="str">
        <f t="shared" si="1373"/>
        <v/>
      </c>
      <c r="M450" t="str">
        <f t="shared" si="1373"/>
        <v/>
      </c>
      <c r="N450" t="str">
        <f t="shared" si="1374"/>
        <v/>
      </c>
      <c r="O450" t="str">
        <f t="shared" ref="O450:P450" si="1594">IF($G450="","",IF($B450="SHO",TRIM(CONCATENATE(E450,E451,E452,E453,E454,E455,E456,E457,E458,E459,E460,E461,E462,E463,E464)),""))</f>
        <v/>
      </c>
      <c r="P450" t="str">
        <f t="shared" si="1594"/>
        <v/>
      </c>
      <c r="Q450" t="str">
        <f t="shared" si="1376"/>
        <v/>
      </c>
      <c r="R450" t="str">
        <f t="shared" si="1376"/>
        <v/>
      </c>
      <c r="S450" t="str">
        <f t="shared" si="1376"/>
        <v/>
      </c>
      <c r="T450" t="str">
        <f t="shared" ref="T450:V450" si="1595">IF($G450="","",IF($B450="PAS",TRIM(CONCATENATE(D450,D451,D452,D453,D454,D455,D456,D457,D458,D459,D460,D461,D462,D463,D464)),""))</f>
        <v/>
      </c>
      <c r="U450" t="str">
        <f t="shared" si="1595"/>
        <v/>
      </c>
      <c r="V450" t="str">
        <f t="shared" si="1595"/>
        <v/>
      </c>
    </row>
    <row r="451" spans="1:22" hidden="1" x14ac:dyDescent="0.25">
      <c r="A451">
        <f t="shared" ref="A451:A514" si="1596">ROUNDUP((ROW(D451)-1)/15,0)</f>
        <v>30</v>
      </c>
      <c r="B451" t="str">
        <f>VLOOKUP(A451,Sheet1!A:Z,2,FALSE)</f>
        <v>SHO</v>
      </c>
      <c r="C451" t="s">
        <v>496</v>
      </c>
      <c r="D451" t="str">
        <f t="shared" ref="D451:F452" si="1597">$C451</f>
        <v>&lt;/p&gt;&lt;/div&gt;&lt;/div&gt;&lt;/div&gt;&lt;/div&gt;&lt;/div&gt;</v>
      </c>
      <c r="E451" t="str">
        <f t="shared" si="1597"/>
        <v>&lt;/p&gt;&lt;/div&gt;&lt;/div&gt;&lt;/div&gt;&lt;/div&gt;&lt;/div&gt;</v>
      </c>
      <c r="F451" t="str">
        <f t="shared" si="1597"/>
        <v>&lt;/p&gt;&lt;/div&gt;&lt;/div&gt;&lt;/div&gt;&lt;/div&gt;&lt;/div&gt;</v>
      </c>
      <c r="G451" t="str">
        <f t="shared" ref="G451:G514" si="1598">IF(EXACT(A450,A451),"",A451)</f>
        <v/>
      </c>
      <c r="H451" t="str">
        <f t="shared" ref="H451:H514" si="1599">IF($G451="","",TRIM(CONCATENATE(D451,D452,D453,D454,D455,D456,D457,D458,D459,D460,D461,D462,D463,D464,D465)))</f>
        <v/>
      </c>
      <c r="I451" t="str">
        <f t="shared" ref="I451:J451" si="1600">IF($G451="","",TRIM(CONCATENATE(E451,E452,E453,E454,E455,E456,E457,E458,E459,E460,E461,E462,E463,E464,E465)))</f>
        <v/>
      </c>
      <c r="J451" t="str">
        <f t="shared" si="1600"/>
        <v/>
      </c>
      <c r="K451" t="str">
        <f t="shared" ref="K451:M514" si="1601">IF($G451="","",IF($B451="DUF",TRIM(CONCATENATE(D451,D452,D453,D454,D455,D456,D457,D458,D459,D460,D461,D462,D463,D464,D465)),""))</f>
        <v/>
      </c>
      <c r="L451" t="str">
        <f t="shared" si="1601"/>
        <v/>
      </c>
      <c r="M451" t="str">
        <f t="shared" si="1601"/>
        <v/>
      </c>
      <c r="N451" t="str">
        <f t="shared" ref="N451:N514" si="1602">IF($G451="","",IF($B451="SHO",TRIM(CONCATENATE(D451,D452,D453,D454,D455,D456,D457,D458,D459,D460,D461,D462,D463,D464,D465)),""))</f>
        <v/>
      </c>
      <c r="O451" t="str">
        <f t="shared" ref="O451:P451" si="1603">IF($G451="","",IF($B451="SHO",TRIM(CONCATENATE(E451,E452,E453,E454,E455,E456,E457,E458,E459,E460,E461,E462,E463,E464,E465)),""))</f>
        <v/>
      </c>
      <c r="P451" t="str">
        <f t="shared" si="1603"/>
        <v/>
      </c>
      <c r="Q451" t="str">
        <f t="shared" ref="Q451:S514" si="1604">IF($G451="","",IF($B451="FNB",TRIM(CONCATENATE(D451,D452,D453,D454,D455,D456,D457,D458,D459,D460,D461,D462,D463,D464,D465)),""))</f>
        <v/>
      </c>
      <c r="R451" t="str">
        <f t="shared" si="1604"/>
        <v/>
      </c>
      <c r="S451" t="str">
        <f t="shared" si="1604"/>
        <v/>
      </c>
      <c r="T451" t="str">
        <f t="shared" ref="T451:V451" si="1605">IF($G451="","",IF($B451="PAS",TRIM(CONCATENATE(D451,D452,D453,D454,D455,D456,D457,D458,D459,D460,D461,D462,D463,D464,D465)),""))</f>
        <v/>
      </c>
      <c r="U451" t="str">
        <f t="shared" si="1605"/>
        <v/>
      </c>
      <c r="V451" t="str">
        <f t="shared" si="1605"/>
        <v/>
      </c>
    </row>
    <row r="452" spans="1:22" hidden="1" x14ac:dyDescent="0.25">
      <c r="A452">
        <f t="shared" si="1596"/>
        <v>31</v>
      </c>
      <c r="B452" t="str">
        <f>VLOOKUP(A452,Sheet1!A:Z,2,FALSE)</f>
        <v>SHO</v>
      </c>
      <c r="C452" t="s">
        <v>489</v>
      </c>
      <c r="D452" t="str">
        <f t="shared" si="1597"/>
        <v>&lt;div class="grid-detail-list"&gt;&lt;div class="item-container styled-text-wrapper"&gt;</v>
      </c>
      <c r="E452" t="str">
        <f t="shared" si="1597"/>
        <v>&lt;div class="grid-detail-list"&gt;&lt;div class="item-container styled-text-wrapper"&gt;</v>
      </c>
      <c r="F452" t="str">
        <f t="shared" si="1597"/>
        <v>&lt;div class="grid-detail-list"&gt;&lt;div class="item-container styled-text-wrapper"&gt;</v>
      </c>
      <c r="G452">
        <f t="shared" si="1598"/>
        <v>31</v>
      </c>
      <c r="H452" t="str">
        <f t="shared" si="1599"/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class="sub-title"&gt;黑口袋&lt;/p&gt;&lt;div class="item-content"&gt;&lt;div class="item-label"&gt;購物指南&lt;/div&gt;&lt;div class="content-row clearfix"&gt;&lt;span class="item-icon icon-s icon-inline ico-shop"&gt;&lt;/span&gt;&lt;p class="info"&gt;B1 , WEK B1-9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clearfix"&gt;&lt;p&gt;接受現金券: 接受&lt;/p&gt;&lt;p&gt;黑口袋銷售電子產品、旅遊產品、航拍、機械人以及智能生活產品。&lt;/p&gt;&lt;/div&gt;&lt;/div&gt;&lt;/div&gt;&lt;/div&gt;&lt;/div&gt;</v>
      </c>
      <c r="I452" t="str">
        <f t="shared" ref="I452:J452" si="1606">IF($G452="","",TRIM(CONCATENATE(E452,E453,E454,E455,E456,E457,E458,E459,E460,E461,E462,E463,E464,E465,E466)))</f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class="sub-title"&gt;黑口袋&lt;/p&gt;&lt;div class="item-content"&gt;&lt;div class="item-label"&gt;购物指南&lt;/div&gt;&lt;div class="content-row clearfix"&gt;&lt;span class="item-icon icon-s icon-inline ico-shop"&gt;&lt;/span&gt;&lt;p class="info"&gt;B1 , WEK B1-9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clearfix"&gt;&lt;p&gt;接受现金券: 接受&lt;/p&gt;&lt;p&gt;黑口袋销售电子产品、旅游产品、航拍、机械人以及智能生活产品。&lt;/p&gt;&lt;/div&gt;&lt;/div&gt;&lt;/div&gt;&lt;/div&gt;&lt;/div&gt;</v>
      </c>
      <c r="J452" t="str">
        <f t="shared" si="1606"/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class="sub-title"&gt;Pocket Noir&lt;/p&gt;&lt;div class="item-content"&gt;&lt;div class="item-label"&gt;Shopping&lt;/div&gt;&lt;div class="content-row clearfix"&gt;&lt;span class="item-icon icon-s icon-inline ico-shop"&gt;&lt;/span&gt;&lt;p class="info"&gt;B1 , WEK B1-9 (Near Ticketing Concourse)&lt;/p&gt;&lt;/div&gt;&lt;div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clearfix"&gt;&lt;p&gt;Accept Cash Coupon: Y&lt;/p&gt;&lt;p&gt;Pocket Noir offers electronic goods, from gadgets, drones, robots to smart living and travel products.&lt;/p&gt;&lt;/div&gt;&lt;/div&gt;&lt;/div&gt;&lt;/div&gt;&lt;/div&gt;</v>
      </c>
      <c r="K452" t="str">
        <f t="shared" si="1601"/>
        <v/>
      </c>
      <c r="L452" t="str">
        <f t="shared" si="1601"/>
        <v/>
      </c>
      <c r="M452" t="str">
        <f t="shared" si="1601"/>
        <v/>
      </c>
      <c r="N452" t="str">
        <f t="shared" si="1602"/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class="sub-title"&gt;黑口袋&lt;/p&gt;&lt;div class="item-content"&gt;&lt;div class="item-label"&gt;購物指南&lt;/div&gt;&lt;div class="content-row clearfix"&gt;&lt;span class="item-icon icon-s icon-inline ico-shop"&gt;&lt;/span&gt;&lt;p class="info"&gt;B1 , WEK B1-9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clearfix"&gt;&lt;p&gt;接受現金券: 接受&lt;/p&gt;&lt;p&gt;黑口袋銷售電子產品、旅遊產品、航拍、機械人以及智能生活產品。&lt;/p&gt;&lt;/div&gt;&lt;/div&gt;&lt;/div&gt;&lt;/div&gt;&lt;/div&gt;</v>
      </c>
      <c r="O452" t="str">
        <f t="shared" ref="O452:P452" si="1607">IF($G452="","",IF($B452="SHO",TRIM(CONCATENATE(E452,E453,E454,E455,E456,E457,E458,E459,E460,E461,E462,E463,E464,E465,E466)),""))</f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class="sub-title"&gt;黑口袋&lt;/p&gt;&lt;div class="item-content"&gt;&lt;div class="item-label"&gt;购物指南&lt;/div&gt;&lt;div class="content-row clearfix"&gt;&lt;span class="item-icon icon-s icon-inline ico-shop"&gt;&lt;/span&gt;&lt;p class="info"&gt;B1 , WEK B1-9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clearfix"&gt;&lt;p&gt;接受现金券: 接受&lt;/p&gt;&lt;p&gt;黑口袋销售电子产品、旅游产品、航拍、机械人以及智能生活产品。&lt;/p&gt;&lt;/div&gt;&lt;/div&gt;&lt;/div&gt;&lt;/div&gt;&lt;/div&gt;</v>
      </c>
      <c r="P452" t="str">
        <f t="shared" si="1607"/>
        <v>&lt;div class="grid-detail-list"&gt;&lt;div class="item-container styled-text-wrapper"&gt;&lt;div class="image-container"&gt;&lt;img class="item-image" src="/res/media/app/shop/pocket-noir.jpg" alt=""&gt;&lt;/div&gt;&lt;div class="item-content-container"&gt;&lt;p class="sub-title"&gt;Pocket Noir&lt;/p&gt;&lt;div class="item-content"&gt;&lt;div class="item-label"&gt;Shopping&lt;/div&gt;&lt;div class="content-row clearfix"&gt;&lt;span class="item-icon icon-s icon-inline ico-shop"&gt;&lt;/span&gt;&lt;p class="info"&gt;B1 , WEK B1-9 (Near Ticketing Concourse)&lt;/p&gt;&lt;/div&gt;&lt;div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class="info"&gt;2114-1961&lt;/p&gt;&lt;/div&gt;&lt;div class="content-row clearfix"&gt;&lt;p&gt;Accept Cash Coupon: Y&lt;/p&gt;&lt;p&gt;Pocket Noir offers electronic goods, from gadgets, drones, robots to smart living and travel products.&lt;/p&gt;&lt;/div&gt;&lt;/div&gt;&lt;/div&gt;&lt;/div&gt;&lt;/div&gt;</v>
      </c>
      <c r="Q452" t="str">
        <f t="shared" si="1604"/>
        <v/>
      </c>
      <c r="R452" t="str">
        <f t="shared" si="1604"/>
        <v/>
      </c>
      <c r="S452" t="str">
        <f t="shared" si="1604"/>
        <v/>
      </c>
      <c r="T452" t="str">
        <f t="shared" ref="T452:V452" si="1608">IF($G452="","",IF($B452="PAS",TRIM(CONCATENATE(D452,D453,D454,D455,D456,D457,D458,D459,D460,D461,D462,D463,D464,D465,D466)),""))</f>
        <v/>
      </c>
      <c r="U452" t="str">
        <f t="shared" si="1608"/>
        <v/>
      </c>
      <c r="V452" t="str">
        <f t="shared" si="1608"/>
        <v/>
      </c>
    </row>
    <row r="453" spans="1:22" hidden="1" x14ac:dyDescent="0.25">
      <c r="A453">
        <f t="shared" si="1596"/>
        <v>31</v>
      </c>
      <c r="B453" t="str">
        <f>VLOOKUP(A453,Sheet1!A:Z,2,FALSE)</f>
        <v>SHO</v>
      </c>
      <c r="C453" t="s">
        <v>419</v>
      </c>
      <c r="D453" t="str">
        <f>CONCATENATE($C453,VLOOKUP($A453,Sheet1!$A:$AC,6,FALSE),""" alt=""""&gt;")</f>
        <v>&lt;div class="image-container"&gt;&lt;img class="item-image" src="/res/media/app/shop/pocket-noir.jpg" alt=""&gt;</v>
      </c>
      <c r="E453" t="str">
        <f>CONCATENATE($C453,VLOOKUP($A453,Sheet1!$A:$AC,6,FALSE),""" alt=""""&gt;")</f>
        <v>&lt;div class="image-container"&gt;&lt;img class="item-image" src="/res/media/app/shop/pocket-noir.jpg" alt=""&gt;</v>
      </c>
      <c r="F453" t="str">
        <f>CONCATENATE($C453,VLOOKUP($A453,Sheet1!$A:$AC,6,FALSE),""" alt=""""&gt;")</f>
        <v>&lt;div class="image-container"&gt;&lt;img class="item-image" src="/res/media/app/shop/pocket-noir.jpg" alt=""&gt;</v>
      </c>
      <c r="G453" t="str">
        <f t="shared" si="1598"/>
        <v/>
      </c>
      <c r="H453" t="str">
        <f t="shared" si="1599"/>
        <v/>
      </c>
      <c r="I453" t="str">
        <f t="shared" ref="I453:J453" si="1609">IF($G453="","",TRIM(CONCATENATE(E453,E454,E455,E456,E457,E458,E459,E460,E461,E462,E463,E464,E465,E466,E467)))</f>
        <v/>
      </c>
      <c r="J453" t="str">
        <f t="shared" si="1609"/>
        <v/>
      </c>
      <c r="K453" t="str">
        <f t="shared" si="1601"/>
        <v/>
      </c>
      <c r="L453" t="str">
        <f t="shared" si="1601"/>
        <v/>
      </c>
      <c r="M453" t="str">
        <f t="shared" si="1601"/>
        <v/>
      </c>
      <c r="N453" t="str">
        <f t="shared" si="1602"/>
        <v/>
      </c>
      <c r="O453" t="str">
        <f t="shared" ref="O453:P453" si="1610">IF($G453="","",IF($B453="SHO",TRIM(CONCATENATE(E453,E454,E455,E456,E457,E458,E459,E460,E461,E462,E463,E464,E465,E466,E467)),""))</f>
        <v/>
      </c>
      <c r="P453" t="str">
        <f t="shared" si="1610"/>
        <v/>
      </c>
      <c r="Q453" t="str">
        <f t="shared" si="1604"/>
        <v/>
      </c>
      <c r="R453" t="str">
        <f t="shared" si="1604"/>
        <v/>
      </c>
      <c r="S453" t="str">
        <f t="shared" si="1604"/>
        <v/>
      </c>
      <c r="T453" t="str">
        <f t="shared" ref="T453:V453" si="1611">IF($G453="","",IF($B453="PAS",TRIM(CONCATENATE(D453,D454,D455,D456,D457,D458,D459,D460,D461,D462,D463,D464,D465,D466,D467)),""))</f>
        <v/>
      </c>
      <c r="U453" t="str">
        <f t="shared" si="1611"/>
        <v/>
      </c>
      <c r="V453" t="str">
        <f t="shared" si="1611"/>
        <v/>
      </c>
    </row>
    <row r="454" spans="1:22" hidden="1" x14ac:dyDescent="0.25">
      <c r="A454">
        <f t="shared" si="1596"/>
        <v>31</v>
      </c>
      <c r="B454" t="str">
        <f>VLOOKUP(A454,Sheet1!A:Z,2,FALSE)</f>
        <v>SHO</v>
      </c>
      <c r="C454" t="s">
        <v>490</v>
      </c>
      <c r="D454" t="str">
        <f t="shared" ref="D454:F454" si="1612">$C454</f>
        <v>&lt;/div&gt;&lt;div class="item-content-container"&gt;</v>
      </c>
      <c r="E454" t="str">
        <f t="shared" si="1612"/>
        <v>&lt;/div&gt;&lt;div class="item-content-container"&gt;</v>
      </c>
      <c r="F454" t="str">
        <f t="shared" si="1612"/>
        <v>&lt;/div&gt;&lt;div class="item-content-container"&gt;</v>
      </c>
      <c r="G454" t="str">
        <f t="shared" si="1598"/>
        <v/>
      </c>
      <c r="H454" t="str">
        <f t="shared" si="1599"/>
        <v/>
      </c>
      <c r="I454" t="str">
        <f t="shared" ref="I454:J454" si="1613">IF($G454="","",TRIM(CONCATENATE(E454,E455,E456,E457,E458,E459,E460,E461,E462,E463,E464,E465,E466,E467,E468)))</f>
        <v/>
      </c>
      <c r="J454" t="str">
        <f t="shared" si="1613"/>
        <v/>
      </c>
      <c r="K454" t="str">
        <f t="shared" si="1601"/>
        <v/>
      </c>
      <c r="L454" t="str">
        <f t="shared" si="1601"/>
        <v/>
      </c>
      <c r="M454" t="str">
        <f t="shared" si="1601"/>
        <v/>
      </c>
      <c r="N454" t="str">
        <f t="shared" si="1602"/>
        <v/>
      </c>
      <c r="O454" t="str">
        <f t="shared" ref="O454:P454" si="1614">IF($G454="","",IF($B454="SHO",TRIM(CONCATENATE(E454,E455,E456,E457,E458,E459,E460,E461,E462,E463,E464,E465,E466,E467,E468)),""))</f>
        <v/>
      </c>
      <c r="P454" t="str">
        <f t="shared" si="1614"/>
        <v/>
      </c>
      <c r="Q454" t="str">
        <f t="shared" si="1604"/>
        <v/>
      </c>
      <c r="R454" t="str">
        <f t="shared" si="1604"/>
        <v/>
      </c>
      <c r="S454" t="str">
        <f t="shared" si="1604"/>
        <v/>
      </c>
      <c r="T454" t="str">
        <f t="shared" ref="T454:V454" si="1615">IF($G454="","",IF($B454="PAS",TRIM(CONCATENATE(D454,D455,D456,D457,D458,D459,D460,D461,D462,D463,D464,D465,D466,D467,D468)),""))</f>
        <v/>
      </c>
      <c r="U454" t="str">
        <f t="shared" si="1615"/>
        <v/>
      </c>
      <c r="V454" t="str">
        <f t="shared" si="1615"/>
        <v/>
      </c>
    </row>
    <row r="455" spans="1:22" hidden="1" x14ac:dyDescent="0.25">
      <c r="A455">
        <f t="shared" si="1596"/>
        <v>31</v>
      </c>
      <c r="B455" t="str">
        <f>VLOOKUP(A455,Sheet1!A:Z,2,FALSE)</f>
        <v>SHO</v>
      </c>
      <c r="C455" t="s">
        <v>413</v>
      </c>
      <c r="D455" t="str">
        <f>CONCATENATE($C455,VLOOKUP($A455,Sheet1!$A:$AC,15,FALSE))</f>
        <v>&lt;p class="sub-title"&gt;黑口袋</v>
      </c>
      <c r="E455" t="str">
        <f>CONCATENATE($C455,VLOOKUP($A455,Sheet1!$A:$AC,16,FALSE))</f>
        <v>&lt;p class="sub-title"&gt;黑口袋</v>
      </c>
      <c r="F455" t="str">
        <f>CONCATENATE($C455,VLOOKUP($A455,Sheet1!$A:$AC,14,FALSE))</f>
        <v>&lt;p class="sub-title"&gt;Pocket Noir</v>
      </c>
      <c r="G455" t="str">
        <f t="shared" si="1598"/>
        <v/>
      </c>
      <c r="H455" t="str">
        <f t="shared" si="1599"/>
        <v/>
      </c>
      <c r="I455" t="str">
        <f t="shared" ref="I455:J455" si="1616">IF($G455="","",TRIM(CONCATENATE(E455,E456,E457,E458,E459,E460,E461,E462,E463,E464,E465,E466,E467,E468,E469)))</f>
        <v/>
      </c>
      <c r="J455" t="str">
        <f t="shared" si="1616"/>
        <v/>
      </c>
      <c r="K455" t="str">
        <f t="shared" si="1601"/>
        <v/>
      </c>
      <c r="L455" t="str">
        <f t="shared" si="1601"/>
        <v/>
      </c>
      <c r="M455" t="str">
        <f t="shared" si="1601"/>
        <v/>
      </c>
      <c r="N455" t="str">
        <f t="shared" si="1602"/>
        <v/>
      </c>
      <c r="O455" t="str">
        <f t="shared" ref="O455:P455" si="1617">IF($G455="","",IF($B455="SHO",TRIM(CONCATENATE(E455,E456,E457,E458,E459,E460,E461,E462,E463,E464,E465,E466,E467,E468,E469)),""))</f>
        <v/>
      </c>
      <c r="P455" t="str">
        <f t="shared" si="1617"/>
        <v/>
      </c>
      <c r="Q455" t="str">
        <f t="shared" si="1604"/>
        <v/>
      </c>
      <c r="R455" t="str">
        <f t="shared" si="1604"/>
        <v/>
      </c>
      <c r="S455" t="str">
        <f t="shared" si="1604"/>
        <v/>
      </c>
      <c r="T455" t="str">
        <f t="shared" ref="T455:V455" si="1618">IF($G455="","",IF($B455="PAS",TRIM(CONCATENATE(D455,D456,D457,D458,D459,D460,D461,D462,D463,D464,D465,D466,D467,D468,D469)),""))</f>
        <v/>
      </c>
      <c r="U455" t="str">
        <f t="shared" si="1618"/>
        <v/>
      </c>
      <c r="V455" t="str">
        <f t="shared" si="1618"/>
        <v/>
      </c>
    </row>
    <row r="456" spans="1:22" hidden="1" x14ac:dyDescent="0.25">
      <c r="A456">
        <f t="shared" si="1596"/>
        <v>31</v>
      </c>
      <c r="B456" t="str">
        <f>VLOOKUP(A456,Sheet1!A:Z,2,FALSE)</f>
        <v>SHO</v>
      </c>
      <c r="C456" t="s">
        <v>491</v>
      </c>
      <c r="D456" t="str">
        <f t="shared" ref="D456:F456" si="1619">$C456</f>
        <v>&lt;/p&gt;&lt;div class="item-content"&gt;</v>
      </c>
      <c r="E456" t="str">
        <f t="shared" si="1619"/>
        <v>&lt;/p&gt;&lt;div class="item-content"&gt;</v>
      </c>
      <c r="F456" t="str">
        <f t="shared" si="1619"/>
        <v>&lt;/p&gt;&lt;div class="item-content"&gt;</v>
      </c>
      <c r="G456" t="str">
        <f t="shared" si="1598"/>
        <v/>
      </c>
      <c r="H456" t="str">
        <f t="shared" si="1599"/>
        <v/>
      </c>
      <c r="I456" t="str">
        <f t="shared" ref="I456:J456" si="1620">IF($G456="","",TRIM(CONCATENATE(E456,E457,E458,E459,E460,E461,E462,E463,E464,E465,E466,E467,E468,E469,E470)))</f>
        <v/>
      </c>
      <c r="J456" t="str">
        <f t="shared" si="1620"/>
        <v/>
      </c>
      <c r="K456" t="str">
        <f t="shared" si="1601"/>
        <v/>
      </c>
      <c r="L456" t="str">
        <f t="shared" si="1601"/>
        <v/>
      </c>
      <c r="M456" t="str">
        <f t="shared" si="1601"/>
        <v/>
      </c>
      <c r="N456" t="str">
        <f t="shared" si="1602"/>
        <v/>
      </c>
      <c r="O456" t="str">
        <f t="shared" ref="O456:P456" si="1621">IF($G456="","",IF($B456="SHO",TRIM(CONCATENATE(E456,E457,E458,E459,E460,E461,E462,E463,E464,E465,E466,E467,E468,E469,E470)),""))</f>
        <v/>
      </c>
      <c r="P456" t="str">
        <f t="shared" si="1621"/>
        <v/>
      </c>
      <c r="Q456" t="str">
        <f t="shared" si="1604"/>
        <v/>
      </c>
      <c r="R456" t="str">
        <f t="shared" si="1604"/>
        <v/>
      </c>
      <c r="S456" t="str">
        <f t="shared" si="1604"/>
        <v/>
      </c>
      <c r="T456" t="str">
        <f t="shared" ref="T456:V456" si="1622">IF($G456="","",IF($B456="PAS",TRIM(CONCATENATE(D456,D457,D458,D459,D460,D461,D462,D463,D464,D465,D466,D467,D468,D469,D470)),""))</f>
        <v/>
      </c>
      <c r="U456" t="str">
        <f t="shared" si="1622"/>
        <v/>
      </c>
      <c r="V456" t="str">
        <f t="shared" si="1622"/>
        <v/>
      </c>
    </row>
    <row r="457" spans="1:22" hidden="1" x14ac:dyDescent="0.25">
      <c r="A457">
        <f t="shared" si="1596"/>
        <v>31</v>
      </c>
      <c r="B457" t="str">
        <f>VLOOKUP(A457,Sheet1!A:Z,2,FALSE)</f>
        <v>SHO</v>
      </c>
      <c r="C457" t="s">
        <v>414</v>
      </c>
      <c r="D457" t="str">
        <f>CONCATENATE($C457,VLOOKUP($A457,Sheet1!$A:$AC,4,FALSE))</f>
        <v>&lt;div class="item-label"&gt;購物指南</v>
      </c>
      <c r="E457" t="str">
        <f>CONCATENATE($C457,VLOOKUP($A457,Sheet1!$A:$AC,5,FALSE))</f>
        <v>&lt;div class="item-label"&gt;购物指南</v>
      </c>
      <c r="F457" t="str">
        <f>CONCATENATE($C457,VLOOKUP($A457,Sheet1!$A:$AC,3,FALSE))</f>
        <v>&lt;div class="item-label"&gt;Shopping</v>
      </c>
      <c r="G457" t="str">
        <f t="shared" si="1598"/>
        <v/>
      </c>
      <c r="H457" t="str">
        <f t="shared" si="1599"/>
        <v/>
      </c>
      <c r="I457" t="str">
        <f t="shared" ref="I457:J457" si="1623">IF($G457="","",TRIM(CONCATENATE(E457,E458,E459,E460,E461,E462,E463,E464,E465,E466,E467,E468,E469,E470,E471)))</f>
        <v/>
      </c>
      <c r="J457" t="str">
        <f t="shared" si="1623"/>
        <v/>
      </c>
      <c r="K457" t="str">
        <f t="shared" si="1601"/>
        <v/>
      </c>
      <c r="L457" t="str">
        <f t="shared" si="1601"/>
        <v/>
      </c>
      <c r="M457" t="str">
        <f t="shared" si="1601"/>
        <v/>
      </c>
      <c r="N457" t="str">
        <f t="shared" si="1602"/>
        <v/>
      </c>
      <c r="O457" t="str">
        <f t="shared" ref="O457:P457" si="1624">IF($G457="","",IF($B457="SHO",TRIM(CONCATENATE(E457,E458,E459,E460,E461,E462,E463,E464,E465,E466,E467,E468,E469,E470,E471)),""))</f>
        <v/>
      </c>
      <c r="P457" t="str">
        <f t="shared" si="1624"/>
        <v/>
      </c>
      <c r="Q457" t="str">
        <f t="shared" si="1604"/>
        <v/>
      </c>
      <c r="R457" t="str">
        <f t="shared" si="1604"/>
        <v/>
      </c>
      <c r="S457" t="str">
        <f t="shared" si="1604"/>
        <v/>
      </c>
      <c r="T457" t="str">
        <f t="shared" ref="T457:V457" si="1625">IF($G457="","",IF($B457="PAS",TRIM(CONCATENATE(D457,D458,D459,D460,D461,D462,D463,D464,D465,D466,D467,D468,D469,D470,D471)),""))</f>
        <v/>
      </c>
      <c r="U457" t="str">
        <f t="shared" si="1625"/>
        <v/>
      </c>
      <c r="V457" t="str">
        <f t="shared" si="1625"/>
        <v/>
      </c>
    </row>
    <row r="458" spans="1:22" hidden="1" x14ac:dyDescent="0.25">
      <c r="A458">
        <f t="shared" si="1596"/>
        <v>31</v>
      </c>
      <c r="B458" t="str">
        <f>VLOOKUP(A458,Sheet1!A:Z,2,FALSE)</f>
        <v>SHO</v>
      </c>
      <c r="C458" t="s">
        <v>492</v>
      </c>
      <c r="D458" t="str">
        <f t="shared" ref="D458:F458" si="1626">$C458</f>
        <v>&lt;/div&gt;&lt;div class="content-row clearfix"&gt;&lt;span class="item-icon icon-s icon-inline ico-shop"&gt;&lt;/span&gt;</v>
      </c>
      <c r="E458" t="str">
        <f t="shared" si="1626"/>
        <v>&lt;/div&gt;&lt;div class="content-row clearfix"&gt;&lt;span class="item-icon icon-s icon-inline ico-shop"&gt;&lt;/span&gt;</v>
      </c>
      <c r="F458" t="str">
        <f t="shared" si="1626"/>
        <v>&lt;/div&gt;&lt;div class="content-row clearfix"&gt;&lt;span class="item-icon icon-s icon-inline ico-shop"&gt;&lt;/span&gt;</v>
      </c>
      <c r="G458" t="str">
        <f t="shared" si="1598"/>
        <v/>
      </c>
      <c r="H458" t="str">
        <f t="shared" si="1599"/>
        <v/>
      </c>
      <c r="I458" t="str">
        <f t="shared" ref="I458:J458" si="1627">IF($G458="","",TRIM(CONCATENATE(E458,E459,E460,E461,E462,E463,E464,E465,E466,E467,E468,E469,E470,E471,E472)))</f>
        <v/>
      </c>
      <c r="J458" t="str">
        <f t="shared" si="1627"/>
        <v/>
      </c>
      <c r="K458" t="str">
        <f t="shared" si="1601"/>
        <v/>
      </c>
      <c r="L458" t="str">
        <f t="shared" si="1601"/>
        <v/>
      </c>
      <c r="M458" t="str">
        <f t="shared" si="1601"/>
        <v/>
      </c>
      <c r="N458" t="str">
        <f t="shared" si="1602"/>
        <v/>
      </c>
      <c r="O458" t="str">
        <f t="shared" ref="O458:P458" si="1628">IF($G458="","",IF($B458="SHO",TRIM(CONCATENATE(E458,E459,E460,E461,E462,E463,E464,E465,E466,E467,E468,E469,E470,E471,E472)),""))</f>
        <v/>
      </c>
      <c r="P458" t="str">
        <f t="shared" si="1628"/>
        <v/>
      </c>
      <c r="Q458" t="str">
        <f t="shared" si="1604"/>
        <v/>
      </c>
      <c r="R458" t="str">
        <f t="shared" si="1604"/>
        <v/>
      </c>
      <c r="S458" t="str">
        <f t="shared" si="1604"/>
        <v/>
      </c>
      <c r="T458" t="str">
        <f t="shared" ref="T458:V458" si="1629">IF($G458="","",IF($B458="PAS",TRIM(CONCATENATE(D458,D459,D460,D461,D462,D463,D464,D465,D466,D467,D468,D469,D470,D471,D472)),""))</f>
        <v/>
      </c>
      <c r="U458" t="str">
        <f t="shared" si="1629"/>
        <v/>
      </c>
      <c r="V458" t="str">
        <f t="shared" si="1629"/>
        <v/>
      </c>
    </row>
    <row r="459" spans="1:22" hidden="1" x14ac:dyDescent="0.25">
      <c r="A459">
        <f t="shared" si="1596"/>
        <v>31</v>
      </c>
      <c r="B459" t="str">
        <f>VLOOKUP(A459,Sheet1!A:Z,2,FALSE)</f>
        <v>SHO</v>
      </c>
      <c r="C459" t="s">
        <v>415</v>
      </c>
      <c r="D459" t="str">
        <f>CONCATENATE($C459,VLOOKUP($A459,Sheet1!$A:$AC,11,FALSE))</f>
        <v>&lt;p class="info"&gt;B1 , WEK B1-9 (近售票大堂)</v>
      </c>
      <c r="E459" t="str">
        <f>CONCATENATE($C459,VLOOKUP($A459,Sheet1!$A:$AC,12,FALSE))</f>
        <v>&lt;p class="info"&gt;B1 , WEK B1-9 (近售票大堂)</v>
      </c>
      <c r="F459" t="str">
        <f>CONCATENATE($C459,VLOOKUP($A459,Sheet1!$A:$AC,10,FALSE))</f>
        <v>&lt;p class="info"&gt;B1 , WEK B1-9 (Near Ticketing Concourse)</v>
      </c>
      <c r="G459" t="str">
        <f t="shared" si="1598"/>
        <v/>
      </c>
      <c r="H459" t="str">
        <f t="shared" si="1599"/>
        <v/>
      </c>
      <c r="I459" t="str">
        <f t="shared" ref="I459:J459" si="1630">IF($G459="","",TRIM(CONCATENATE(E459,E460,E461,E462,E463,E464,E465,E466,E467,E468,E469,E470,E471,E472,E473)))</f>
        <v/>
      </c>
      <c r="J459" t="str">
        <f t="shared" si="1630"/>
        <v/>
      </c>
      <c r="K459" t="str">
        <f t="shared" si="1601"/>
        <v/>
      </c>
      <c r="L459" t="str">
        <f t="shared" si="1601"/>
        <v/>
      </c>
      <c r="M459" t="str">
        <f t="shared" si="1601"/>
        <v/>
      </c>
      <c r="N459" t="str">
        <f t="shared" si="1602"/>
        <v/>
      </c>
      <c r="O459" t="str">
        <f t="shared" ref="O459:P459" si="1631">IF($G459="","",IF($B459="SHO",TRIM(CONCATENATE(E459,E460,E461,E462,E463,E464,E465,E466,E467,E468,E469,E470,E471,E472,E473)),""))</f>
        <v/>
      </c>
      <c r="P459" t="str">
        <f t="shared" si="1631"/>
        <v/>
      </c>
      <c r="Q459" t="str">
        <f t="shared" si="1604"/>
        <v/>
      </c>
      <c r="R459" t="str">
        <f t="shared" si="1604"/>
        <v/>
      </c>
      <c r="S459" t="str">
        <f t="shared" si="1604"/>
        <v/>
      </c>
      <c r="T459" t="str">
        <f t="shared" ref="T459:V459" si="1632">IF($G459="","",IF($B459="PAS",TRIM(CONCATENATE(D459,D460,D461,D462,D463,D464,D465,D466,D467,D468,D469,D470,D471,D472,D473)),""))</f>
        <v/>
      </c>
      <c r="U459" t="str">
        <f t="shared" si="1632"/>
        <v/>
      </c>
      <c r="V459" t="str">
        <f t="shared" si="1632"/>
        <v/>
      </c>
    </row>
    <row r="460" spans="1:22" hidden="1" x14ac:dyDescent="0.25">
      <c r="A460">
        <f t="shared" si="1596"/>
        <v>31</v>
      </c>
      <c r="B460" t="str">
        <f>VLOOKUP(A460,Sheet1!A:Z,2,FALSE)</f>
        <v>SHO</v>
      </c>
      <c r="C460" t="s">
        <v>493</v>
      </c>
      <c r="D460" t="str">
        <f t="shared" ref="D460:F460" si="1633">$C460</f>
        <v>&lt;/p&gt;&lt;/div&gt;&lt;div class="content-row clearfix"&gt;&lt;span class="item-icon icon-s icon-inline ico-opening-hour"&gt;&lt;/span&gt;</v>
      </c>
      <c r="E460" t="str">
        <f t="shared" si="1633"/>
        <v>&lt;/p&gt;&lt;/div&gt;&lt;div class="content-row clearfix"&gt;&lt;span class="item-icon icon-s icon-inline ico-opening-hour"&gt;&lt;/span&gt;</v>
      </c>
      <c r="F460" t="str">
        <f t="shared" si="1633"/>
        <v>&lt;/p&gt;&lt;/div&gt;&lt;div class="content-row clearfix"&gt;&lt;span class="item-icon icon-s icon-inline ico-opening-hour"&gt;&lt;/span&gt;</v>
      </c>
      <c r="G460" t="str">
        <f t="shared" si="1598"/>
        <v/>
      </c>
      <c r="H460" t="str">
        <f t="shared" si="1599"/>
        <v/>
      </c>
      <c r="I460" t="str">
        <f t="shared" ref="I460:J460" si="1634">IF($G460="","",TRIM(CONCATENATE(E460,E461,E462,E463,E464,E465,E466,E467,E468,E469,E470,E471,E472,E473,E474)))</f>
        <v/>
      </c>
      <c r="J460" t="str">
        <f t="shared" si="1634"/>
        <v/>
      </c>
      <c r="K460" t="str">
        <f t="shared" si="1601"/>
        <v/>
      </c>
      <c r="L460" t="str">
        <f t="shared" si="1601"/>
        <v/>
      </c>
      <c r="M460" t="str">
        <f t="shared" si="1601"/>
        <v/>
      </c>
      <c r="N460" t="str">
        <f t="shared" si="1602"/>
        <v/>
      </c>
      <c r="O460" t="str">
        <f t="shared" ref="O460:P460" si="1635">IF($G460="","",IF($B460="SHO",TRIM(CONCATENATE(E460,E461,E462,E463,E464,E465,E466,E467,E468,E469,E470,E471,E472,E473,E474)),""))</f>
        <v/>
      </c>
      <c r="P460" t="str">
        <f t="shared" si="1635"/>
        <v/>
      </c>
      <c r="Q460" t="str">
        <f t="shared" si="1604"/>
        <v/>
      </c>
      <c r="R460" t="str">
        <f t="shared" si="1604"/>
        <v/>
      </c>
      <c r="S460" t="str">
        <f t="shared" si="1604"/>
        <v/>
      </c>
      <c r="T460" t="str">
        <f t="shared" ref="T460:V460" si="1636">IF($G460="","",IF($B460="PAS",TRIM(CONCATENATE(D460,D461,D462,D463,D464,D465,D466,D467,D468,D469,D470,D471,D472,D473,D474)),""))</f>
        <v/>
      </c>
      <c r="U460" t="str">
        <f t="shared" si="1636"/>
        <v/>
      </c>
      <c r="V460" t="str">
        <f t="shared" si="1636"/>
        <v/>
      </c>
    </row>
    <row r="461" spans="1:22" hidden="1" x14ac:dyDescent="0.25">
      <c r="A461">
        <f t="shared" si="1596"/>
        <v>31</v>
      </c>
      <c r="B461" t="str">
        <f>VLOOKUP(A461,Sheet1!A:Z,2,FALSE)</f>
        <v>SHO</v>
      </c>
      <c r="C461" t="s">
        <v>415</v>
      </c>
      <c r="D461" s="2" t="str">
        <f>CONCATENATE($C461,IFERROR(SUBSTITUTE(VLOOKUP($A461,Sheet1!$A:$AC,22,FALSE),CHAR(10),"&lt;br&gt;"),VLOOKUP($A461,Sheet1!$A:$AC,22,FALSE)))</f>
        <v>&lt;p class="info"&gt;09:00-22:00</v>
      </c>
      <c r="E461" s="2" t="str">
        <f>CONCATENATE($C461,IFERROR(SUBSTITUTE(VLOOKUP($A461,Sheet1!$A:$AC,23,FALSE),CHAR(10),"&lt;br&gt;"),VLOOKUP($A461,Sheet1!$A:$AC,23,FALSE)))</f>
        <v>&lt;p class="info"&gt;09:00-22:00</v>
      </c>
      <c r="F461" s="2" t="str">
        <f>CONCATENATE($C461,IFERROR(SUBSTITUTE(VLOOKUP($A461,Sheet1!$A:$AC,21,FALSE),CHAR(10),"&lt;br&gt;"),VLOOKUP($A461,Sheet1!$A:$AC,21,FALSE)))</f>
        <v>&lt;p class="info"&gt;09:00-22:00</v>
      </c>
      <c r="G461" t="str">
        <f t="shared" si="1598"/>
        <v/>
      </c>
      <c r="H461" t="str">
        <f t="shared" si="1599"/>
        <v/>
      </c>
      <c r="I461" t="str">
        <f t="shared" ref="I461:J461" si="1637">IF($G461="","",TRIM(CONCATENATE(E461,E462,E463,E464,E465,E466,E467,E468,E469,E470,E471,E472,E473,E474,E475)))</f>
        <v/>
      </c>
      <c r="J461" t="str">
        <f t="shared" si="1637"/>
        <v/>
      </c>
      <c r="K461" t="str">
        <f t="shared" si="1601"/>
        <v/>
      </c>
      <c r="L461" t="str">
        <f t="shared" si="1601"/>
        <v/>
      </c>
      <c r="M461" t="str">
        <f t="shared" si="1601"/>
        <v/>
      </c>
      <c r="N461" t="str">
        <f t="shared" si="1602"/>
        <v/>
      </c>
      <c r="O461" t="str">
        <f t="shared" ref="O461:P461" si="1638">IF($G461="","",IF($B461="SHO",TRIM(CONCATENATE(E461,E462,E463,E464,E465,E466,E467,E468,E469,E470,E471,E472,E473,E474,E475)),""))</f>
        <v/>
      </c>
      <c r="P461" t="str">
        <f t="shared" si="1638"/>
        <v/>
      </c>
      <c r="Q461" t="str">
        <f t="shared" si="1604"/>
        <v/>
      </c>
      <c r="R461" t="str">
        <f t="shared" si="1604"/>
        <v/>
      </c>
      <c r="S461" t="str">
        <f t="shared" si="1604"/>
        <v/>
      </c>
      <c r="T461" t="str">
        <f t="shared" ref="T461:V461" si="1639">IF($G461="","",IF($B461="PAS",TRIM(CONCATENATE(D461,D462,D463,D464,D465,D466,D467,D468,D469,D470,D471,D472,D473,D474,D475)),""))</f>
        <v/>
      </c>
      <c r="U461" t="str">
        <f t="shared" si="1639"/>
        <v/>
      </c>
      <c r="V461" t="str">
        <f t="shared" si="1639"/>
        <v/>
      </c>
    </row>
    <row r="462" spans="1:22" hidden="1" x14ac:dyDescent="0.25">
      <c r="A462">
        <f t="shared" si="1596"/>
        <v>31</v>
      </c>
      <c r="B462" t="str">
        <f>VLOOKUP(A462,Sheet1!A:Z,2,FALSE)</f>
        <v>SHO</v>
      </c>
      <c r="C462" t="s">
        <v>495</v>
      </c>
      <c r="D462" t="str">
        <f t="shared" ref="D462:F462" si="1640">$C462</f>
        <v>&lt;/p&gt;&lt;/div&gt;&lt;div class="content-row clearfix"&gt;&lt;span class="item-icon icon-s icon-inline ico-tel-no"&gt;&lt;/span&gt;</v>
      </c>
      <c r="E462" t="str">
        <f t="shared" si="1640"/>
        <v>&lt;/p&gt;&lt;/div&gt;&lt;div class="content-row clearfix"&gt;&lt;span class="item-icon icon-s icon-inline ico-tel-no"&gt;&lt;/span&gt;</v>
      </c>
      <c r="F462" t="str">
        <f t="shared" si="1640"/>
        <v>&lt;/p&gt;&lt;/div&gt;&lt;div class="content-row clearfix"&gt;&lt;span class="item-icon icon-s icon-inline ico-tel-no"&gt;&lt;/span&gt;</v>
      </c>
      <c r="G462" t="str">
        <f t="shared" si="1598"/>
        <v/>
      </c>
      <c r="H462" t="str">
        <f t="shared" si="1599"/>
        <v/>
      </c>
      <c r="I462" t="str">
        <f t="shared" ref="I462:J462" si="1641">IF($G462="","",TRIM(CONCATENATE(E462,E463,E464,E465,E466,E467,E468,E469,E470,E471,E472,E473,E474,E475,E476)))</f>
        <v/>
      </c>
      <c r="J462" t="str">
        <f t="shared" si="1641"/>
        <v/>
      </c>
      <c r="K462" t="str">
        <f t="shared" si="1601"/>
        <v/>
      </c>
      <c r="L462" t="str">
        <f t="shared" si="1601"/>
        <v/>
      </c>
      <c r="M462" t="str">
        <f t="shared" si="1601"/>
        <v/>
      </c>
      <c r="N462" t="str">
        <f t="shared" si="1602"/>
        <v/>
      </c>
      <c r="O462" t="str">
        <f t="shared" ref="O462:P462" si="1642">IF($G462="","",IF($B462="SHO",TRIM(CONCATENATE(E462,E463,E464,E465,E466,E467,E468,E469,E470,E471,E472,E473,E474,E475,E476)),""))</f>
        <v/>
      </c>
      <c r="P462" t="str">
        <f t="shared" si="1642"/>
        <v/>
      </c>
      <c r="Q462" t="str">
        <f t="shared" si="1604"/>
        <v/>
      </c>
      <c r="R462" t="str">
        <f t="shared" si="1604"/>
        <v/>
      </c>
      <c r="S462" t="str">
        <f t="shared" si="1604"/>
        <v/>
      </c>
      <c r="T462" t="str">
        <f t="shared" ref="T462:V462" si="1643">IF($G462="","",IF($B462="PAS",TRIM(CONCATENATE(D462,D463,D464,D465,D466,D467,D468,D469,D470,D471,D472,D473,D474,D475,D476)),""))</f>
        <v/>
      </c>
      <c r="U462" t="str">
        <f t="shared" si="1643"/>
        <v/>
      </c>
      <c r="V462" t="str">
        <f t="shared" si="1643"/>
        <v/>
      </c>
    </row>
    <row r="463" spans="1:22" hidden="1" x14ac:dyDescent="0.25">
      <c r="A463">
        <f t="shared" si="1596"/>
        <v>31</v>
      </c>
      <c r="B463" t="str">
        <f>VLOOKUP(A463,Sheet1!A:Z,2,FALSE)</f>
        <v>SHO</v>
      </c>
      <c r="C463" t="s">
        <v>415</v>
      </c>
      <c r="D463" t="str">
        <f>CONCATENATE($C463,VLOOKUP($A463,Sheet1!$A:$ACZ,17,FALSE))</f>
        <v>&lt;p class="info"&gt;2114-1961</v>
      </c>
      <c r="E463" t="str">
        <f>CONCATENATE($C463,VLOOKUP($A463,Sheet1!$A:$AC,17,FALSE))</f>
        <v>&lt;p class="info"&gt;2114-1961</v>
      </c>
      <c r="F463" t="str">
        <f>CONCATENATE($C463,VLOOKUP($A463,Sheet1!$A:$AC,17,FALSE))</f>
        <v>&lt;p class="info"&gt;2114-1961</v>
      </c>
      <c r="G463" t="str">
        <f t="shared" si="1598"/>
        <v/>
      </c>
      <c r="H463" t="str">
        <f t="shared" si="1599"/>
        <v/>
      </c>
      <c r="I463" t="str">
        <f t="shared" ref="I463:J463" si="1644">IF($G463="","",TRIM(CONCATENATE(E463,E464,E465,E466,E467,E468,E469,E470,E471,E472,E473,E474,E475,E476,E477)))</f>
        <v/>
      </c>
      <c r="J463" t="str">
        <f t="shared" si="1644"/>
        <v/>
      </c>
      <c r="K463" t="str">
        <f t="shared" si="1601"/>
        <v/>
      </c>
      <c r="L463" t="str">
        <f t="shared" si="1601"/>
        <v/>
      </c>
      <c r="M463" t="str">
        <f t="shared" si="1601"/>
        <v/>
      </c>
      <c r="N463" t="str">
        <f t="shared" si="1602"/>
        <v/>
      </c>
      <c r="O463" t="str">
        <f t="shared" ref="O463:P463" si="1645">IF($G463="","",IF($B463="SHO",TRIM(CONCATENATE(E463,E464,E465,E466,E467,E468,E469,E470,E471,E472,E473,E474,E475,E476,E477)),""))</f>
        <v/>
      </c>
      <c r="P463" t="str">
        <f t="shared" si="1645"/>
        <v/>
      </c>
      <c r="Q463" t="str">
        <f t="shared" si="1604"/>
        <v/>
      </c>
      <c r="R463" t="str">
        <f t="shared" si="1604"/>
        <v/>
      </c>
      <c r="S463" t="str">
        <f t="shared" si="1604"/>
        <v/>
      </c>
      <c r="T463" t="str">
        <f t="shared" ref="T463:V463" si="1646">IF($G463="","",IF($B463="PAS",TRIM(CONCATENATE(D463,D464,D465,D466,D467,D468,D469,D470,D471,D472,D473,D474,D475,D476,D477)),""))</f>
        <v/>
      </c>
      <c r="U463" t="str">
        <f t="shared" si="1646"/>
        <v/>
      </c>
      <c r="V463" t="str">
        <f t="shared" si="1646"/>
        <v/>
      </c>
    </row>
    <row r="464" spans="1:22" hidden="1" x14ac:dyDescent="0.25">
      <c r="A464">
        <f t="shared" si="1596"/>
        <v>31</v>
      </c>
      <c r="B464" t="str">
        <f>VLOOKUP(A464,Sheet1!A:Z,2,FALSE)</f>
        <v>SHO</v>
      </c>
      <c r="C464" t="s">
        <v>494</v>
      </c>
      <c r="D464" t="str">
        <f t="shared" ref="D464:F464" si="1647">$C464</f>
        <v>&lt;/p&gt;&lt;/div&gt;&lt;div class="content-row clearfix"&gt;</v>
      </c>
      <c r="E464" t="str">
        <f t="shared" si="1647"/>
        <v>&lt;/p&gt;&lt;/div&gt;&lt;div class="content-row clearfix"&gt;</v>
      </c>
      <c r="F464" t="str">
        <f t="shared" si="1647"/>
        <v>&lt;/p&gt;&lt;/div&gt;&lt;div class="content-row clearfix"&gt;</v>
      </c>
      <c r="G464" t="str">
        <f t="shared" si="1598"/>
        <v/>
      </c>
      <c r="H464" t="str">
        <f t="shared" si="1599"/>
        <v/>
      </c>
      <c r="I464" t="str">
        <f t="shared" ref="I464:J464" si="1648">IF($G464="","",TRIM(CONCATENATE(E464,E465,E466,E467,E468,E469,E470,E471,E472,E473,E474,E475,E476,E477,E478)))</f>
        <v/>
      </c>
      <c r="J464" t="str">
        <f t="shared" si="1648"/>
        <v/>
      </c>
      <c r="K464" t="str">
        <f t="shared" si="1601"/>
        <v/>
      </c>
      <c r="L464" t="str">
        <f t="shared" si="1601"/>
        <v/>
      </c>
      <c r="M464" t="str">
        <f t="shared" si="1601"/>
        <v/>
      </c>
      <c r="N464" t="str">
        <f t="shared" si="1602"/>
        <v/>
      </c>
      <c r="O464" t="str">
        <f t="shared" ref="O464:P464" si="1649">IF($G464="","",IF($B464="SHO",TRIM(CONCATENATE(E464,E465,E466,E467,E468,E469,E470,E471,E472,E473,E474,E475,E476,E477,E478)),""))</f>
        <v/>
      </c>
      <c r="P464" t="str">
        <f t="shared" si="1649"/>
        <v/>
      </c>
      <c r="Q464" t="str">
        <f t="shared" si="1604"/>
        <v/>
      </c>
      <c r="R464" t="str">
        <f t="shared" si="1604"/>
        <v/>
      </c>
      <c r="S464" t="str">
        <f t="shared" si="1604"/>
        <v/>
      </c>
      <c r="T464" t="str">
        <f t="shared" ref="T464:V464" si="1650">IF($G464="","",IF($B464="PAS",TRIM(CONCATENATE(D464,D465,D466,D467,D468,D469,D470,D471,D472,D473,D474,D475,D476,D477,D478)),""))</f>
        <v/>
      </c>
      <c r="U464" t="str">
        <f t="shared" si="1650"/>
        <v/>
      </c>
      <c r="V464" t="str">
        <f t="shared" si="1650"/>
        <v/>
      </c>
    </row>
    <row r="465" spans="1:22" hidden="1" x14ac:dyDescent="0.25">
      <c r="A465">
        <f t="shared" si="1596"/>
        <v>31</v>
      </c>
      <c r="B465" t="str">
        <f>VLOOKUP(A465,Sheet1!A:Z,2,FALSE)</f>
        <v>SHO</v>
      </c>
      <c r="C465" t="s">
        <v>416</v>
      </c>
      <c r="D465" t="str">
        <f>CONCATENATE($C465,Sheet1!$AB$2,": ",VLOOKUP($A465,Sheet1!$A:$AC,28,FALSE),IF(VLOOKUP($A465,Sheet1!$A:$AC,25,FALSE)="","","&lt;/p&gt;&lt;p&gt;"),VLOOKUP($A465,Sheet1!$A:$AC,25,FALSE))</f>
        <v>&lt;p&gt;接受現金券: 接受&lt;/p&gt;&lt;p&gt;黑口袋銷售電子產品、旅遊產品、航拍、機械人以及智能生活產品。</v>
      </c>
      <c r="E465" t="str">
        <f>CONCATENATE($C465,Sheet1!$AC$2,": ",VLOOKUP($A465,Sheet1!$A:$AC,29,FALSE),IF(VLOOKUP($A465,Sheet1!$A:$AC,26,FALSE)="","","&lt;/p&gt;&lt;p&gt;"),VLOOKUP($A465,Sheet1!$A:$AC,26,FALSE))</f>
        <v>&lt;p&gt;接受现金券: 接受&lt;/p&gt;&lt;p&gt;黑口袋销售电子产品、旅游产品、航拍、机械人以及智能生活产品。</v>
      </c>
      <c r="F465" t="str">
        <f>CONCATENATE($C465,Sheet1!$AA$2,": ",VLOOKUP($A465,Sheet1!$A:$AC,27,FALSE),IF(VLOOKUP($A465,Sheet1!$A:$AC,24,FALSE)="","","&lt;/p&gt;&lt;p&gt;"),VLOOKUP($A465,Sheet1!$A:$AC,24,FALSE))</f>
        <v>&lt;p&gt;Accept Cash Coupon: Y&lt;/p&gt;&lt;p&gt;Pocket Noir offers electronic goods, from gadgets, drones, robots to smart living and travel products.</v>
      </c>
      <c r="G465" t="str">
        <f t="shared" si="1598"/>
        <v/>
      </c>
      <c r="H465" t="str">
        <f t="shared" si="1599"/>
        <v/>
      </c>
      <c r="I465" t="str">
        <f t="shared" ref="I465:J465" si="1651">IF($G465="","",TRIM(CONCATENATE(E465,E466,E467,E468,E469,E470,E471,E472,E473,E474,E475,E476,E477,E478,E479)))</f>
        <v/>
      </c>
      <c r="J465" t="str">
        <f t="shared" si="1651"/>
        <v/>
      </c>
      <c r="K465" t="str">
        <f t="shared" si="1601"/>
        <v/>
      </c>
      <c r="L465" t="str">
        <f t="shared" si="1601"/>
        <v/>
      </c>
      <c r="M465" t="str">
        <f t="shared" si="1601"/>
        <v/>
      </c>
      <c r="N465" t="str">
        <f t="shared" si="1602"/>
        <v/>
      </c>
      <c r="O465" t="str">
        <f t="shared" ref="O465:P465" si="1652">IF($G465="","",IF($B465="SHO",TRIM(CONCATENATE(E465,E466,E467,E468,E469,E470,E471,E472,E473,E474,E475,E476,E477,E478,E479)),""))</f>
        <v/>
      </c>
      <c r="P465" t="str">
        <f t="shared" si="1652"/>
        <v/>
      </c>
      <c r="Q465" t="str">
        <f t="shared" si="1604"/>
        <v/>
      </c>
      <c r="R465" t="str">
        <f t="shared" si="1604"/>
        <v/>
      </c>
      <c r="S465" t="str">
        <f t="shared" si="1604"/>
        <v/>
      </c>
      <c r="T465" t="str">
        <f t="shared" ref="T465:V465" si="1653">IF($G465="","",IF($B465="PAS",TRIM(CONCATENATE(D465,D466,D467,D468,D469,D470,D471,D472,D473,D474,D475,D476,D477,D478,D479)),""))</f>
        <v/>
      </c>
      <c r="U465" t="str">
        <f t="shared" si="1653"/>
        <v/>
      </c>
      <c r="V465" t="str">
        <f t="shared" si="1653"/>
        <v/>
      </c>
    </row>
    <row r="466" spans="1:22" hidden="1" x14ac:dyDescent="0.25">
      <c r="A466">
        <f t="shared" si="1596"/>
        <v>31</v>
      </c>
      <c r="B466" t="str">
        <f>VLOOKUP(A466,Sheet1!A:Z,2,FALSE)</f>
        <v>SHO</v>
      </c>
      <c r="C466" t="s">
        <v>496</v>
      </c>
      <c r="D466" t="str">
        <f t="shared" ref="D466:F467" si="1654">$C466</f>
        <v>&lt;/p&gt;&lt;/div&gt;&lt;/div&gt;&lt;/div&gt;&lt;/div&gt;&lt;/div&gt;</v>
      </c>
      <c r="E466" t="str">
        <f t="shared" si="1654"/>
        <v>&lt;/p&gt;&lt;/div&gt;&lt;/div&gt;&lt;/div&gt;&lt;/div&gt;&lt;/div&gt;</v>
      </c>
      <c r="F466" t="str">
        <f t="shared" si="1654"/>
        <v>&lt;/p&gt;&lt;/div&gt;&lt;/div&gt;&lt;/div&gt;&lt;/div&gt;&lt;/div&gt;</v>
      </c>
      <c r="G466" t="str">
        <f t="shared" si="1598"/>
        <v/>
      </c>
      <c r="H466" t="str">
        <f t="shared" si="1599"/>
        <v/>
      </c>
      <c r="I466" t="str">
        <f t="shared" ref="I466:J466" si="1655">IF($G466="","",TRIM(CONCATENATE(E466,E467,E468,E469,E470,E471,E472,E473,E474,E475,E476,E477,E478,E479,E480)))</f>
        <v/>
      </c>
      <c r="J466" t="str">
        <f t="shared" si="1655"/>
        <v/>
      </c>
      <c r="K466" t="str">
        <f t="shared" si="1601"/>
        <v/>
      </c>
      <c r="L466" t="str">
        <f t="shared" si="1601"/>
        <v/>
      </c>
      <c r="M466" t="str">
        <f t="shared" si="1601"/>
        <v/>
      </c>
      <c r="N466" t="str">
        <f t="shared" si="1602"/>
        <v/>
      </c>
      <c r="O466" t="str">
        <f t="shared" ref="O466:P466" si="1656">IF($G466="","",IF($B466="SHO",TRIM(CONCATENATE(E466,E467,E468,E469,E470,E471,E472,E473,E474,E475,E476,E477,E478,E479,E480)),""))</f>
        <v/>
      </c>
      <c r="P466" t="str">
        <f t="shared" si="1656"/>
        <v/>
      </c>
      <c r="Q466" t="str">
        <f t="shared" si="1604"/>
        <v/>
      </c>
      <c r="R466" t="str">
        <f t="shared" si="1604"/>
        <v/>
      </c>
      <c r="S466" t="str">
        <f t="shared" si="1604"/>
        <v/>
      </c>
      <c r="T466" t="str">
        <f t="shared" ref="T466:V466" si="1657">IF($G466="","",IF($B466="PAS",TRIM(CONCATENATE(D466,D467,D468,D469,D470,D471,D472,D473,D474,D475,D476,D477,D478,D479,D480)),""))</f>
        <v/>
      </c>
      <c r="U466" t="str">
        <f t="shared" si="1657"/>
        <v/>
      </c>
      <c r="V466" t="str">
        <f t="shared" si="1657"/>
        <v/>
      </c>
    </row>
    <row r="467" spans="1:22" hidden="1" x14ac:dyDescent="0.25">
      <c r="A467">
        <f t="shared" si="1596"/>
        <v>32</v>
      </c>
      <c r="B467" t="str">
        <f>VLOOKUP(A467,Sheet1!A:Z,2,FALSE)</f>
        <v>SHO</v>
      </c>
      <c r="C467" t="s">
        <v>489</v>
      </c>
      <c r="D467" t="str">
        <f t="shared" si="1654"/>
        <v>&lt;div class="grid-detail-list"&gt;&lt;div class="item-container styled-text-wrapper"&gt;</v>
      </c>
      <c r="E467" t="str">
        <f t="shared" si="1654"/>
        <v>&lt;div class="grid-detail-list"&gt;&lt;div class="item-container styled-text-wrapper"&gt;</v>
      </c>
      <c r="F467" t="str">
        <f t="shared" si="1654"/>
        <v>&lt;div class="grid-detail-list"&gt;&lt;div class="item-container styled-text-wrapper"&gt;</v>
      </c>
      <c r="G467">
        <f t="shared" si="1598"/>
        <v>32</v>
      </c>
      <c r="H467" t="str">
        <f t="shared" si="1599"/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class="sub-title"&gt;莎莎&lt;/p&gt;&lt;div class="item-content"&gt;&lt;div class="item-label"&gt;購物指南&lt;/div&gt;&lt;div class="content-row clearfix"&gt;&lt;span class="item-icon icon-s icon-inline ico-shop"&gt;&lt;/span&gt;&lt;p class="info"&gt;B1 , WEK B1-8 (近售票大堂)&lt;/p&gt;&lt;/div&gt;&lt;div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clearfix"&gt;&lt;p&gt;接受現金券: 接受&lt;/p&gt;&lt;p&gt;莎莎銷售護膚、護髮及身體護理產品、香水、化粧品等&lt;/p&gt;&lt;/div&gt;&lt;/div&gt;&lt;/div&gt;&lt;/div&gt;&lt;/div&gt;</v>
      </c>
      <c r="I467" t="str">
        <f t="shared" ref="I467:J467" si="1658">IF($G467="","",TRIM(CONCATENATE(E467,E468,E469,E470,E471,E472,E473,E474,E475,E476,E477,E478,E479,E480,E481)))</f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class="sub-title"&gt;莎莎&lt;/p&gt;&lt;div class="item-content"&gt;&lt;div class="item-label"&gt;购物指南&lt;/div&gt;&lt;div class="content-row clearfix"&gt;&lt;span class="item-icon icon-s icon-inline ico-shop"&gt;&lt;/span&gt;&lt;p class="info"&gt;B1 , WEK B1-8 (近售票大堂)&lt;/p&gt;&lt;/div&gt;&lt;div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clearfix"&gt;&lt;p&gt;接受现金券: 接受&lt;/p&gt;&lt;p&gt;莎莎销售护肤、护发及身体护理产品、香水、化粧品等&lt;/p&gt;&lt;/div&gt;&lt;/div&gt;&lt;/div&gt;&lt;/div&gt;&lt;/div&gt;</v>
      </c>
      <c r="J467" t="str">
        <f t="shared" si="1658"/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class="sub-title"&gt;Sa Sa Boutique&lt;/p&gt;&lt;div class="item-content"&gt;&lt;div class="item-label"&gt;Shopping&lt;/div&gt;&lt;div class="content-row clearfix"&gt;&lt;span class="item-icon icon-s icon-inline ico-shop"&gt;&lt;/span&gt;&lt;p class="info"&gt;B1 , WEK B1-8 (Near Ticketing Concourse)&lt;/p&gt;&lt;/div&gt;&lt;div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clearfix"&gt;&lt;p&gt;Accept Cash Coupon: Y&lt;/p&gt;&lt;p&gt;Sa Sa offers skincare, fragrance, make-up, hair and body care products, and health and beauty supplements.&lt;/p&gt;&lt;/div&gt;&lt;/div&gt;&lt;/div&gt;&lt;/div&gt;&lt;/div&gt;</v>
      </c>
      <c r="K467" t="str">
        <f t="shared" si="1601"/>
        <v/>
      </c>
      <c r="L467" t="str">
        <f t="shared" si="1601"/>
        <v/>
      </c>
      <c r="M467" t="str">
        <f t="shared" si="1601"/>
        <v/>
      </c>
      <c r="N467" t="str">
        <f t="shared" si="1602"/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class="sub-title"&gt;莎莎&lt;/p&gt;&lt;div class="item-content"&gt;&lt;div class="item-label"&gt;購物指南&lt;/div&gt;&lt;div class="content-row clearfix"&gt;&lt;span class="item-icon icon-s icon-inline ico-shop"&gt;&lt;/span&gt;&lt;p class="info"&gt;B1 , WEK B1-8 (近售票大堂)&lt;/p&gt;&lt;/div&gt;&lt;div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clearfix"&gt;&lt;p&gt;接受現金券: 接受&lt;/p&gt;&lt;p&gt;莎莎銷售護膚、護髮及身體護理產品、香水、化粧品等&lt;/p&gt;&lt;/div&gt;&lt;/div&gt;&lt;/div&gt;&lt;/div&gt;&lt;/div&gt;</v>
      </c>
      <c r="O467" t="str">
        <f t="shared" ref="O467:P467" si="1659">IF($G467="","",IF($B467="SHO",TRIM(CONCATENATE(E467,E468,E469,E470,E471,E472,E473,E474,E475,E476,E477,E478,E479,E480,E481)),""))</f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class="sub-title"&gt;莎莎&lt;/p&gt;&lt;div class="item-content"&gt;&lt;div class="item-label"&gt;购物指南&lt;/div&gt;&lt;div class="content-row clearfix"&gt;&lt;span class="item-icon icon-s icon-inline ico-shop"&gt;&lt;/span&gt;&lt;p class="info"&gt;B1 , WEK B1-8 (近售票大堂)&lt;/p&gt;&lt;/div&gt;&lt;div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clearfix"&gt;&lt;p&gt;接受现金券: 接受&lt;/p&gt;&lt;p&gt;莎莎销售护肤、护发及身体护理产品、香水、化粧品等&lt;/p&gt;&lt;/div&gt;&lt;/div&gt;&lt;/div&gt;&lt;/div&gt;&lt;/div&gt;</v>
      </c>
      <c r="P467" t="str">
        <f t="shared" si="1659"/>
        <v>&lt;div class="grid-detail-list"&gt;&lt;div class="item-container styled-text-wrapper"&gt;&lt;div class="image-container"&gt;&lt;img class="item-image" src="/res/media/app/shop/sasa.jpg" alt=""&gt;&lt;/div&gt;&lt;div class="item-content-container"&gt;&lt;p class="sub-title"&gt;Sa Sa Boutique&lt;/p&gt;&lt;div class="item-content"&gt;&lt;div class="item-label"&gt;Shopping&lt;/div&gt;&lt;div class="content-row clearfix"&gt;&lt;span class="item-icon icon-s icon-inline ico-shop"&gt;&lt;/span&gt;&lt;p class="info"&gt;B1 , WEK B1-8 (Near Ticketing Concourse)&lt;/p&gt;&lt;/div&gt;&lt;div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class="info"&gt;2911-4022&lt;/p&gt;&lt;/div&gt;&lt;div class="content-row clearfix"&gt;&lt;p&gt;Accept Cash Coupon: Y&lt;/p&gt;&lt;p&gt;Sa Sa offers skincare, fragrance, make-up, hair and body care products, and health and beauty supplements.&lt;/p&gt;&lt;/div&gt;&lt;/div&gt;&lt;/div&gt;&lt;/div&gt;&lt;/div&gt;</v>
      </c>
      <c r="Q467" t="str">
        <f t="shared" si="1604"/>
        <v/>
      </c>
      <c r="R467" t="str">
        <f t="shared" si="1604"/>
        <v/>
      </c>
      <c r="S467" t="str">
        <f t="shared" si="1604"/>
        <v/>
      </c>
      <c r="T467" t="str">
        <f t="shared" ref="T467:V467" si="1660">IF($G467="","",IF($B467="PAS",TRIM(CONCATENATE(D467,D468,D469,D470,D471,D472,D473,D474,D475,D476,D477,D478,D479,D480,D481)),""))</f>
        <v/>
      </c>
      <c r="U467" t="str">
        <f t="shared" si="1660"/>
        <v/>
      </c>
      <c r="V467" t="str">
        <f t="shared" si="1660"/>
        <v/>
      </c>
    </row>
    <row r="468" spans="1:22" hidden="1" x14ac:dyDescent="0.25">
      <c r="A468">
        <f t="shared" si="1596"/>
        <v>32</v>
      </c>
      <c r="B468" t="str">
        <f>VLOOKUP(A468,Sheet1!A:Z,2,FALSE)</f>
        <v>SHO</v>
      </c>
      <c r="C468" t="s">
        <v>419</v>
      </c>
      <c r="D468" t="str">
        <f>CONCATENATE($C468,VLOOKUP($A468,Sheet1!$A:$AC,6,FALSE),""" alt=""""&gt;")</f>
        <v>&lt;div class="image-container"&gt;&lt;img class="item-image" src="/res/media/app/shop/sasa.jpg" alt=""&gt;</v>
      </c>
      <c r="E468" t="str">
        <f>CONCATENATE($C468,VLOOKUP($A468,Sheet1!$A:$AC,6,FALSE),""" alt=""""&gt;")</f>
        <v>&lt;div class="image-container"&gt;&lt;img class="item-image" src="/res/media/app/shop/sasa.jpg" alt=""&gt;</v>
      </c>
      <c r="F468" t="str">
        <f>CONCATENATE($C468,VLOOKUP($A468,Sheet1!$A:$AC,6,FALSE),""" alt=""""&gt;")</f>
        <v>&lt;div class="image-container"&gt;&lt;img class="item-image" src="/res/media/app/shop/sasa.jpg" alt=""&gt;</v>
      </c>
      <c r="G468" t="str">
        <f t="shared" si="1598"/>
        <v/>
      </c>
      <c r="H468" t="str">
        <f t="shared" si="1599"/>
        <v/>
      </c>
      <c r="I468" t="str">
        <f t="shared" ref="I468:J468" si="1661">IF($G468="","",TRIM(CONCATENATE(E468,E469,E470,E471,E472,E473,E474,E475,E476,E477,E478,E479,E480,E481,E482)))</f>
        <v/>
      </c>
      <c r="J468" t="str">
        <f t="shared" si="1661"/>
        <v/>
      </c>
      <c r="K468" t="str">
        <f t="shared" si="1601"/>
        <v/>
      </c>
      <c r="L468" t="str">
        <f t="shared" si="1601"/>
        <v/>
      </c>
      <c r="M468" t="str">
        <f t="shared" si="1601"/>
        <v/>
      </c>
      <c r="N468" t="str">
        <f t="shared" si="1602"/>
        <v/>
      </c>
      <c r="O468" t="str">
        <f t="shared" ref="O468:P468" si="1662">IF($G468="","",IF($B468="SHO",TRIM(CONCATENATE(E468,E469,E470,E471,E472,E473,E474,E475,E476,E477,E478,E479,E480,E481,E482)),""))</f>
        <v/>
      </c>
      <c r="P468" t="str">
        <f t="shared" si="1662"/>
        <v/>
      </c>
      <c r="Q468" t="str">
        <f t="shared" si="1604"/>
        <v/>
      </c>
      <c r="R468" t="str">
        <f t="shared" si="1604"/>
        <v/>
      </c>
      <c r="S468" t="str">
        <f t="shared" si="1604"/>
        <v/>
      </c>
      <c r="T468" t="str">
        <f t="shared" ref="T468:V468" si="1663">IF($G468="","",IF($B468="PAS",TRIM(CONCATENATE(D468,D469,D470,D471,D472,D473,D474,D475,D476,D477,D478,D479,D480,D481,D482)),""))</f>
        <v/>
      </c>
      <c r="U468" t="str">
        <f t="shared" si="1663"/>
        <v/>
      </c>
      <c r="V468" t="str">
        <f t="shared" si="1663"/>
        <v/>
      </c>
    </row>
    <row r="469" spans="1:22" hidden="1" x14ac:dyDescent="0.25">
      <c r="A469">
        <f t="shared" si="1596"/>
        <v>32</v>
      </c>
      <c r="B469" t="str">
        <f>VLOOKUP(A469,Sheet1!A:Z,2,FALSE)</f>
        <v>SHO</v>
      </c>
      <c r="C469" t="s">
        <v>490</v>
      </c>
      <c r="D469" t="str">
        <f t="shared" ref="D469:F469" si="1664">$C469</f>
        <v>&lt;/div&gt;&lt;div class="item-content-container"&gt;</v>
      </c>
      <c r="E469" t="str">
        <f t="shared" si="1664"/>
        <v>&lt;/div&gt;&lt;div class="item-content-container"&gt;</v>
      </c>
      <c r="F469" t="str">
        <f t="shared" si="1664"/>
        <v>&lt;/div&gt;&lt;div class="item-content-container"&gt;</v>
      </c>
      <c r="G469" t="str">
        <f t="shared" si="1598"/>
        <v/>
      </c>
      <c r="H469" t="str">
        <f t="shared" si="1599"/>
        <v/>
      </c>
      <c r="I469" t="str">
        <f t="shared" ref="I469:J469" si="1665">IF($G469="","",TRIM(CONCATENATE(E469,E470,E471,E472,E473,E474,E475,E476,E477,E478,E479,E480,E481,E482,E483)))</f>
        <v/>
      </c>
      <c r="J469" t="str">
        <f t="shared" si="1665"/>
        <v/>
      </c>
      <c r="K469" t="str">
        <f t="shared" si="1601"/>
        <v/>
      </c>
      <c r="L469" t="str">
        <f t="shared" si="1601"/>
        <v/>
      </c>
      <c r="M469" t="str">
        <f t="shared" si="1601"/>
        <v/>
      </c>
      <c r="N469" t="str">
        <f t="shared" si="1602"/>
        <v/>
      </c>
      <c r="O469" t="str">
        <f t="shared" ref="O469:P469" si="1666">IF($G469="","",IF($B469="SHO",TRIM(CONCATENATE(E469,E470,E471,E472,E473,E474,E475,E476,E477,E478,E479,E480,E481,E482,E483)),""))</f>
        <v/>
      </c>
      <c r="P469" t="str">
        <f t="shared" si="1666"/>
        <v/>
      </c>
      <c r="Q469" t="str">
        <f t="shared" si="1604"/>
        <v/>
      </c>
      <c r="R469" t="str">
        <f t="shared" si="1604"/>
        <v/>
      </c>
      <c r="S469" t="str">
        <f t="shared" si="1604"/>
        <v/>
      </c>
      <c r="T469" t="str">
        <f t="shared" ref="T469:V469" si="1667">IF($G469="","",IF($B469="PAS",TRIM(CONCATENATE(D469,D470,D471,D472,D473,D474,D475,D476,D477,D478,D479,D480,D481,D482,D483)),""))</f>
        <v/>
      </c>
      <c r="U469" t="str">
        <f t="shared" si="1667"/>
        <v/>
      </c>
      <c r="V469" t="str">
        <f t="shared" si="1667"/>
        <v/>
      </c>
    </row>
    <row r="470" spans="1:22" hidden="1" x14ac:dyDescent="0.25">
      <c r="A470">
        <f t="shared" si="1596"/>
        <v>32</v>
      </c>
      <c r="B470" t="str">
        <f>VLOOKUP(A470,Sheet1!A:Z,2,FALSE)</f>
        <v>SHO</v>
      </c>
      <c r="C470" t="s">
        <v>413</v>
      </c>
      <c r="D470" t="str">
        <f>CONCATENATE($C470,VLOOKUP($A470,Sheet1!$A:$AC,15,FALSE))</f>
        <v>&lt;p class="sub-title"&gt;莎莎</v>
      </c>
      <c r="E470" t="str">
        <f>CONCATENATE($C470,VLOOKUP($A470,Sheet1!$A:$AC,16,FALSE))</f>
        <v>&lt;p class="sub-title"&gt;莎莎</v>
      </c>
      <c r="F470" t="str">
        <f>CONCATENATE($C470,VLOOKUP($A470,Sheet1!$A:$AC,14,FALSE))</f>
        <v>&lt;p class="sub-title"&gt;Sa Sa Boutique</v>
      </c>
      <c r="G470" t="str">
        <f t="shared" si="1598"/>
        <v/>
      </c>
      <c r="H470" t="str">
        <f t="shared" si="1599"/>
        <v/>
      </c>
      <c r="I470" t="str">
        <f t="shared" ref="I470:J470" si="1668">IF($G470="","",TRIM(CONCATENATE(E470,E471,E472,E473,E474,E475,E476,E477,E478,E479,E480,E481,E482,E483,E484)))</f>
        <v/>
      </c>
      <c r="J470" t="str">
        <f t="shared" si="1668"/>
        <v/>
      </c>
      <c r="K470" t="str">
        <f t="shared" si="1601"/>
        <v/>
      </c>
      <c r="L470" t="str">
        <f t="shared" si="1601"/>
        <v/>
      </c>
      <c r="M470" t="str">
        <f t="shared" si="1601"/>
        <v/>
      </c>
      <c r="N470" t="str">
        <f t="shared" si="1602"/>
        <v/>
      </c>
      <c r="O470" t="str">
        <f t="shared" ref="O470:P470" si="1669">IF($G470="","",IF($B470="SHO",TRIM(CONCATENATE(E470,E471,E472,E473,E474,E475,E476,E477,E478,E479,E480,E481,E482,E483,E484)),""))</f>
        <v/>
      </c>
      <c r="P470" t="str">
        <f t="shared" si="1669"/>
        <v/>
      </c>
      <c r="Q470" t="str">
        <f t="shared" si="1604"/>
        <v/>
      </c>
      <c r="R470" t="str">
        <f t="shared" si="1604"/>
        <v/>
      </c>
      <c r="S470" t="str">
        <f t="shared" si="1604"/>
        <v/>
      </c>
      <c r="T470" t="str">
        <f t="shared" ref="T470:V470" si="1670">IF($G470="","",IF($B470="PAS",TRIM(CONCATENATE(D470,D471,D472,D473,D474,D475,D476,D477,D478,D479,D480,D481,D482,D483,D484)),""))</f>
        <v/>
      </c>
      <c r="U470" t="str">
        <f t="shared" si="1670"/>
        <v/>
      </c>
      <c r="V470" t="str">
        <f t="shared" si="1670"/>
        <v/>
      </c>
    </row>
    <row r="471" spans="1:22" hidden="1" x14ac:dyDescent="0.25">
      <c r="A471">
        <f t="shared" si="1596"/>
        <v>32</v>
      </c>
      <c r="B471" t="str">
        <f>VLOOKUP(A471,Sheet1!A:Z,2,FALSE)</f>
        <v>SHO</v>
      </c>
      <c r="C471" t="s">
        <v>491</v>
      </c>
      <c r="D471" t="str">
        <f t="shared" ref="D471:F471" si="1671">$C471</f>
        <v>&lt;/p&gt;&lt;div class="item-content"&gt;</v>
      </c>
      <c r="E471" t="str">
        <f t="shared" si="1671"/>
        <v>&lt;/p&gt;&lt;div class="item-content"&gt;</v>
      </c>
      <c r="F471" t="str">
        <f t="shared" si="1671"/>
        <v>&lt;/p&gt;&lt;div class="item-content"&gt;</v>
      </c>
      <c r="G471" t="str">
        <f t="shared" si="1598"/>
        <v/>
      </c>
      <c r="H471" t="str">
        <f t="shared" si="1599"/>
        <v/>
      </c>
      <c r="I471" t="str">
        <f t="shared" ref="I471:J471" si="1672">IF($G471="","",TRIM(CONCATENATE(E471,E472,E473,E474,E475,E476,E477,E478,E479,E480,E481,E482,E483,E484,E485)))</f>
        <v/>
      </c>
      <c r="J471" t="str">
        <f t="shared" si="1672"/>
        <v/>
      </c>
      <c r="K471" t="str">
        <f t="shared" si="1601"/>
        <v/>
      </c>
      <c r="L471" t="str">
        <f t="shared" si="1601"/>
        <v/>
      </c>
      <c r="M471" t="str">
        <f t="shared" si="1601"/>
        <v/>
      </c>
      <c r="N471" t="str">
        <f t="shared" si="1602"/>
        <v/>
      </c>
      <c r="O471" t="str">
        <f t="shared" ref="O471:P471" si="1673">IF($G471="","",IF($B471="SHO",TRIM(CONCATENATE(E471,E472,E473,E474,E475,E476,E477,E478,E479,E480,E481,E482,E483,E484,E485)),""))</f>
        <v/>
      </c>
      <c r="P471" t="str">
        <f t="shared" si="1673"/>
        <v/>
      </c>
      <c r="Q471" t="str">
        <f t="shared" si="1604"/>
        <v/>
      </c>
      <c r="R471" t="str">
        <f t="shared" si="1604"/>
        <v/>
      </c>
      <c r="S471" t="str">
        <f t="shared" si="1604"/>
        <v/>
      </c>
      <c r="T471" t="str">
        <f t="shared" ref="T471:V471" si="1674">IF($G471="","",IF($B471="PAS",TRIM(CONCATENATE(D471,D472,D473,D474,D475,D476,D477,D478,D479,D480,D481,D482,D483,D484,D485)),""))</f>
        <v/>
      </c>
      <c r="U471" t="str">
        <f t="shared" si="1674"/>
        <v/>
      </c>
      <c r="V471" t="str">
        <f t="shared" si="1674"/>
        <v/>
      </c>
    </row>
    <row r="472" spans="1:22" hidden="1" x14ac:dyDescent="0.25">
      <c r="A472">
        <f t="shared" si="1596"/>
        <v>32</v>
      </c>
      <c r="B472" t="str">
        <f>VLOOKUP(A472,Sheet1!A:Z,2,FALSE)</f>
        <v>SHO</v>
      </c>
      <c r="C472" t="s">
        <v>414</v>
      </c>
      <c r="D472" t="str">
        <f>CONCATENATE($C472,VLOOKUP($A472,Sheet1!$A:$AC,4,FALSE))</f>
        <v>&lt;div class="item-label"&gt;購物指南</v>
      </c>
      <c r="E472" t="str">
        <f>CONCATENATE($C472,VLOOKUP($A472,Sheet1!$A:$AC,5,FALSE))</f>
        <v>&lt;div class="item-label"&gt;购物指南</v>
      </c>
      <c r="F472" t="str">
        <f>CONCATENATE($C472,VLOOKUP($A472,Sheet1!$A:$AC,3,FALSE))</f>
        <v>&lt;div class="item-label"&gt;Shopping</v>
      </c>
      <c r="G472" t="str">
        <f t="shared" si="1598"/>
        <v/>
      </c>
      <c r="H472" t="str">
        <f t="shared" si="1599"/>
        <v/>
      </c>
      <c r="I472" t="str">
        <f t="shared" ref="I472:J472" si="1675">IF($G472="","",TRIM(CONCATENATE(E472,E473,E474,E475,E476,E477,E478,E479,E480,E481,E482,E483,E484,E485,E486)))</f>
        <v/>
      </c>
      <c r="J472" t="str">
        <f t="shared" si="1675"/>
        <v/>
      </c>
      <c r="K472" t="str">
        <f t="shared" si="1601"/>
        <v/>
      </c>
      <c r="L472" t="str">
        <f t="shared" si="1601"/>
        <v/>
      </c>
      <c r="M472" t="str">
        <f t="shared" si="1601"/>
        <v/>
      </c>
      <c r="N472" t="str">
        <f t="shared" si="1602"/>
        <v/>
      </c>
      <c r="O472" t="str">
        <f t="shared" ref="O472:P472" si="1676">IF($G472="","",IF($B472="SHO",TRIM(CONCATENATE(E472,E473,E474,E475,E476,E477,E478,E479,E480,E481,E482,E483,E484,E485,E486)),""))</f>
        <v/>
      </c>
      <c r="P472" t="str">
        <f t="shared" si="1676"/>
        <v/>
      </c>
      <c r="Q472" t="str">
        <f t="shared" si="1604"/>
        <v/>
      </c>
      <c r="R472" t="str">
        <f t="shared" si="1604"/>
        <v/>
      </c>
      <c r="S472" t="str">
        <f t="shared" si="1604"/>
        <v/>
      </c>
      <c r="T472" t="str">
        <f t="shared" ref="T472:V472" si="1677">IF($G472="","",IF($B472="PAS",TRIM(CONCATENATE(D472,D473,D474,D475,D476,D477,D478,D479,D480,D481,D482,D483,D484,D485,D486)),""))</f>
        <v/>
      </c>
      <c r="U472" t="str">
        <f t="shared" si="1677"/>
        <v/>
      </c>
      <c r="V472" t="str">
        <f t="shared" si="1677"/>
        <v/>
      </c>
    </row>
    <row r="473" spans="1:22" hidden="1" x14ac:dyDescent="0.25">
      <c r="A473">
        <f t="shared" si="1596"/>
        <v>32</v>
      </c>
      <c r="B473" t="str">
        <f>VLOOKUP(A473,Sheet1!A:Z,2,FALSE)</f>
        <v>SHO</v>
      </c>
      <c r="C473" t="s">
        <v>492</v>
      </c>
      <c r="D473" t="str">
        <f t="shared" ref="D473:F473" si="1678">$C473</f>
        <v>&lt;/div&gt;&lt;div class="content-row clearfix"&gt;&lt;span class="item-icon icon-s icon-inline ico-shop"&gt;&lt;/span&gt;</v>
      </c>
      <c r="E473" t="str">
        <f t="shared" si="1678"/>
        <v>&lt;/div&gt;&lt;div class="content-row clearfix"&gt;&lt;span class="item-icon icon-s icon-inline ico-shop"&gt;&lt;/span&gt;</v>
      </c>
      <c r="F473" t="str">
        <f t="shared" si="1678"/>
        <v>&lt;/div&gt;&lt;div class="content-row clearfix"&gt;&lt;span class="item-icon icon-s icon-inline ico-shop"&gt;&lt;/span&gt;</v>
      </c>
      <c r="G473" t="str">
        <f t="shared" si="1598"/>
        <v/>
      </c>
      <c r="H473" t="str">
        <f t="shared" si="1599"/>
        <v/>
      </c>
      <c r="I473" t="str">
        <f t="shared" ref="I473:J473" si="1679">IF($G473="","",TRIM(CONCATENATE(E473,E474,E475,E476,E477,E478,E479,E480,E481,E482,E483,E484,E485,E486,E487)))</f>
        <v/>
      </c>
      <c r="J473" t="str">
        <f t="shared" si="1679"/>
        <v/>
      </c>
      <c r="K473" t="str">
        <f t="shared" si="1601"/>
        <v/>
      </c>
      <c r="L473" t="str">
        <f t="shared" si="1601"/>
        <v/>
      </c>
      <c r="M473" t="str">
        <f t="shared" si="1601"/>
        <v/>
      </c>
      <c r="N473" t="str">
        <f t="shared" si="1602"/>
        <v/>
      </c>
      <c r="O473" t="str">
        <f t="shared" ref="O473:P473" si="1680">IF($G473="","",IF($B473="SHO",TRIM(CONCATENATE(E473,E474,E475,E476,E477,E478,E479,E480,E481,E482,E483,E484,E485,E486,E487)),""))</f>
        <v/>
      </c>
      <c r="P473" t="str">
        <f t="shared" si="1680"/>
        <v/>
      </c>
      <c r="Q473" t="str">
        <f t="shared" si="1604"/>
        <v/>
      </c>
      <c r="R473" t="str">
        <f t="shared" si="1604"/>
        <v/>
      </c>
      <c r="S473" t="str">
        <f t="shared" si="1604"/>
        <v/>
      </c>
      <c r="T473" t="str">
        <f t="shared" ref="T473:V473" si="1681">IF($G473="","",IF($B473="PAS",TRIM(CONCATENATE(D473,D474,D475,D476,D477,D478,D479,D480,D481,D482,D483,D484,D485,D486,D487)),""))</f>
        <v/>
      </c>
      <c r="U473" t="str">
        <f t="shared" si="1681"/>
        <v/>
      </c>
      <c r="V473" t="str">
        <f t="shared" si="1681"/>
        <v/>
      </c>
    </row>
    <row r="474" spans="1:22" hidden="1" x14ac:dyDescent="0.25">
      <c r="A474">
        <f t="shared" si="1596"/>
        <v>32</v>
      </c>
      <c r="B474" t="str">
        <f>VLOOKUP(A474,Sheet1!A:Z,2,FALSE)</f>
        <v>SHO</v>
      </c>
      <c r="C474" t="s">
        <v>415</v>
      </c>
      <c r="D474" t="str">
        <f>CONCATENATE($C474,VLOOKUP($A474,Sheet1!$A:$AC,11,FALSE))</f>
        <v>&lt;p class="info"&gt;B1 , WEK B1-8 (近售票大堂)</v>
      </c>
      <c r="E474" t="str">
        <f>CONCATENATE($C474,VLOOKUP($A474,Sheet1!$A:$AC,12,FALSE))</f>
        <v>&lt;p class="info"&gt;B1 , WEK B1-8 (近售票大堂)</v>
      </c>
      <c r="F474" t="str">
        <f>CONCATENATE($C474,VLOOKUP($A474,Sheet1!$A:$AC,10,FALSE))</f>
        <v>&lt;p class="info"&gt;B1 , WEK B1-8 (Near Ticketing Concourse)</v>
      </c>
      <c r="G474" t="str">
        <f t="shared" si="1598"/>
        <v/>
      </c>
      <c r="H474" t="str">
        <f t="shared" si="1599"/>
        <v/>
      </c>
      <c r="I474" t="str">
        <f t="shared" ref="I474:J474" si="1682">IF($G474="","",TRIM(CONCATENATE(E474,E475,E476,E477,E478,E479,E480,E481,E482,E483,E484,E485,E486,E487,E488)))</f>
        <v/>
      </c>
      <c r="J474" t="str">
        <f t="shared" si="1682"/>
        <v/>
      </c>
      <c r="K474" t="str">
        <f t="shared" si="1601"/>
        <v/>
      </c>
      <c r="L474" t="str">
        <f t="shared" si="1601"/>
        <v/>
      </c>
      <c r="M474" t="str">
        <f t="shared" si="1601"/>
        <v/>
      </c>
      <c r="N474" t="str">
        <f t="shared" si="1602"/>
        <v/>
      </c>
      <c r="O474" t="str">
        <f t="shared" ref="O474:P474" si="1683">IF($G474="","",IF($B474="SHO",TRIM(CONCATENATE(E474,E475,E476,E477,E478,E479,E480,E481,E482,E483,E484,E485,E486,E487,E488)),""))</f>
        <v/>
      </c>
      <c r="P474" t="str">
        <f t="shared" si="1683"/>
        <v/>
      </c>
      <c r="Q474" t="str">
        <f t="shared" si="1604"/>
        <v/>
      </c>
      <c r="R474" t="str">
        <f t="shared" si="1604"/>
        <v/>
      </c>
      <c r="S474" t="str">
        <f t="shared" si="1604"/>
        <v/>
      </c>
      <c r="T474" t="str">
        <f t="shared" ref="T474:V474" si="1684">IF($G474="","",IF($B474="PAS",TRIM(CONCATENATE(D474,D475,D476,D477,D478,D479,D480,D481,D482,D483,D484,D485,D486,D487,D488)),""))</f>
        <v/>
      </c>
      <c r="U474" t="str">
        <f t="shared" si="1684"/>
        <v/>
      </c>
      <c r="V474" t="str">
        <f t="shared" si="1684"/>
        <v/>
      </c>
    </row>
    <row r="475" spans="1:22" hidden="1" x14ac:dyDescent="0.25">
      <c r="A475">
        <f t="shared" si="1596"/>
        <v>32</v>
      </c>
      <c r="B475" t="str">
        <f>VLOOKUP(A475,Sheet1!A:Z,2,FALSE)</f>
        <v>SHO</v>
      </c>
      <c r="C475" t="s">
        <v>493</v>
      </c>
      <c r="D475" t="str">
        <f t="shared" ref="D475:F475" si="1685">$C475</f>
        <v>&lt;/p&gt;&lt;/div&gt;&lt;div class="content-row clearfix"&gt;&lt;span class="item-icon icon-s icon-inline ico-opening-hour"&gt;&lt;/span&gt;</v>
      </c>
      <c r="E475" t="str">
        <f t="shared" si="1685"/>
        <v>&lt;/p&gt;&lt;/div&gt;&lt;div class="content-row clearfix"&gt;&lt;span class="item-icon icon-s icon-inline ico-opening-hour"&gt;&lt;/span&gt;</v>
      </c>
      <c r="F475" t="str">
        <f t="shared" si="1685"/>
        <v>&lt;/p&gt;&lt;/div&gt;&lt;div class="content-row clearfix"&gt;&lt;span class="item-icon icon-s icon-inline ico-opening-hour"&gt;&lt;/span&gt;</v>
      </c>
      <c r="G475" t="str">
        <f t="shared" si="1598"/>
        <v/>
      </c>
      <c r="H475" t="str">
        <f t="shared" si="1599"/>
        <v/>
      </c>
      <c r="I475" t="str">
        <f t="shared" ref="I475:J475" si="1686">IF($G475="","",TRIM(CONCATENATE(E475,E476,E477,E478,E479,E480,E481,E482,E483,E484,E485,E486,E487,E488,E489)))</f>
        <v/>
      </c>
      <c r="J475" t="str">
        <f t="shared" si="1686"/>
        <v/>
      </c>
      <c r="K475" t="str">
        <f t="shared" si="1601"/>
        <v/>
      </c>
      <c r="L475" t="str">
        <f t="shared" si="1601"/>
        <v/>
      </c>
      <c r="M475" t="str">
        <f t="shared" si="1601"/>
        <v/>
      </c>
      <c r="N475" t="str">
        <f t="shared" si="1602"/>
        <v/>
      </c>
      <c r="O475" t="str">
        <f t="shared" ref="O475:P475" si="1687">IF($G475="","",IF($B475="SHO",TRIM(CONCATENATE(E475,E476,E477,E478,E479,E480,E481,E482,E483,E484,E485,E486,E487,E488,E489)),""))</f>
        <v/>
      </c>
      <c r="P475" t="str">
        <f t="shared" si="1687"/>
        <v/>
      </c>
      <c r="Q475" t="str">
        <f t="shared" si="1604"/>
        <v/>
      </c>
      <c r="R475" t="str">
        <f t="shared" si="1604"/>
        <v/>
      </c>
      <c r="S475" t="str">
        <f t="shared" si="1604"/>
        <v/>
      </c>
      <c r="T475" t="str">
        <f t="shared" ref="T475:V475" si="1688">IF($G475="","",IF($B475="PAS",TRIM(CONCATENATE(D475,D476,D477,D478,D479,D480,D481,D482,D483,D484,D485,D486,D487,D488,D489)),""))</f>
        <v/>
      </c>
      <c r="U475" t="str">
        <f t="shared" si="1688"/>
        <v/>
      </c>
      <c r="V475" t="str">
        <f t="shared" si="1688"/>
        <v/>
      </c>
    </row>
    <row r="476" spans="1:22" hidden="1" x14ac:dyDescent="0.25">
      <c r="A476">
        <f t="shared" si="1596"/>
        <v>32</v>
      </c>
      <c r="B476" t="str">
        <f>VLOOKUP(A476,Sheet1!A:Z,2,FALSE)</f>
        <v>SHO</v>
      </c>
      <c r="C476" t="s">
        <v>415</v>
      </c>
      <c r="D476" s="2" t="str">
        <f>CONCATENATE($C476,IFERROR(SUBSTITUTE(VLOOKUP($A476,Sheet1!$A:$AC,22,FALSE),CHAR(10),"&lt;br&gt;"),VLOOKUP($A476,Sheet1!$A:$AC,22,FALSE)))</f>
        <v>&lt;p class="info"&gt;09:00-21:00</v>
      </c>
      <c r="E476" s="2" t="str">
        <f>CONCATENATE($C476,IFERROR(SUBSTITUTE(VLOOKUP($A476,Sheet1!$A:$AC,23,FALSE),CHAR(10),"&lt;br&gt;"),VLOOKUP($A476,Sheet1!$A:$AC,23,FALSE)))</f>
        <v>&lt;p class="info"&gt;09:00-21:00</v>
      </c>
      <c r="F476" s="2" t="str">
        <f>CONCATENATE($C476,IFERROR(SUBSTITUTE(VLOOKUP($A476,Sheet1!$A:$AC,21,FALSE),CHAR(10),"&lt;br&gt;"),VLOOKUP($A476,Sheet1!$A:$AC,21,FALSE)))</f>
        <v>&lt;p class="info"&gt;09:00-21:00</v>
      </c>
      <c r="G476" t="str">
        <f t="shared" si="1598"/>
        <v/>
      </c>
      <c r="H476" t="str">
        <f t="shared" si="1599"/>
        <v/>
      </c>
      <c r="I476" t="str">
        <f t="shared" ref="I476:J476" si="1689">IF($G476="","",TRIM(CONCATENATE(E476,E477,E478,E479,E480,E481,E482,E483,E484,E485,E486,E487,E488,E489,E490)))</f>
        <v/>
      </c>
      <c r="J476" t="str">
        <f t="shared" si="1689"/>
        <v/>
      </c>
      <c r="K476" t="str">
        <f t="shared" si="1601"/>
        <v/>
      </c>
      <c r="L476" t="str">
        <f t="shared" si="1601"/>
        <v/>
      </c>
      <c r="M476" t="str">
        <f t="shared" si="1601"/>
        <v/>
      </c>
      <c r="N476" t="str">
        <f t="shared" si="1602"/>
        <v/>
      </c>
      <c r="O476" t="str">
        <f t="shared" ref="O476:P476" si="1690">IF($G476="","",IF($B476="SHO",TRIM(CONCATENATE(E476,E477,E478,E479,E480,E481,E482,E483,E484,E485,E486,E487,E488,E489,E490)),""))</f>
        <v/>
      </c>
      <c r="P476" t="str">
        <f t="shared" si="1690"/>
        <v/>
      </c>
      <c r="Q476" t="str">
        <f t="shared" si="1604"/>
        <v/>
      </c>
      <c r="R476" t="str">
        <f t="shared" si="1604"/>
        <v/>
      </c>
      <c r="S476" t="str">
        <f t="shared" si="1604"/>
        <v/>
      </c>
      <c r="T476" t="str">
        <f t="shared" ref="T476:V476" si="1691">IF($G476="","",IF($B476="PAS",TRIM(CONCATENATE(D476,D477,D478,D479,D480,D481,D482,D483,D484,D485,D486,D487,D488,D489,D490)),""))</f>
        <v/>
      </c>
      <c r="U476" t="str">
        <f t="shared" si="1691"/>
        <v/>
      </c>
      <c r="V476" t="str">
        <f t="shared" si="1691"/>
        <v/>
      </c>
    </row>
    <row r="477" spans="1:22" hidden="1" x14ac:dyDescent="0.25">
      <c r="A477">
        <f t="shared" si="1596"/>
        <v>32</v>
      </c>
      <c r="B477" t="str">
        <f>VLOOKUP(A477,Sheet1!A:Z,2,FALSE)</f>
        <v>SHO</v>
      </c>
      <c r="C477" t="s">
        <v>495</v>
      </c>
      <c r="D477" t="str">
        <f t="shared" ref="D477:F477" si="1692">$C477</f>
        <v>&lt;/p&gt;&lt;/div&gt;&lt;div class="content-row clearfix"&gt;&lt;span class="item-icon icon-s icon-inline ico-tel-no"&gt;&lt;/span&gt;</v>
      </c>
      <c r="E477" t="str">
        <f t="shared" si="1692"/>
        <v>&lt;/p&gt;&lt;/div&gt;&lt;div class="content-row clearfix"&gt;&lt;span class="item-icon icon-s icon-inline ico-tel-no"&gt;&lt;/span&gt;</v>
      </c>
      <c r="F477" t="str">
        <f t="shared" si="1692"/>
        <v>&lt;/p&gt;&lt;/div&gt;&lt;div class="content-row clearfix"&gt;&lt;span class="item-icon icon-s icon-inline ico-tel-no"&gt;&lt;/span&gt;</v>
      </c>
      <c r="G477" t="str">
        <f t="shared" si="1598"/>
        <v/>
      </c>
      <c r="H477" t="str">
        <f t="shared" si="1599"/>
        <v/>
      </c>
      <c r="I477" t="str">
        <f t="shared" ref="I477:J477" si="1693">IF($G477="","",TRIM(CONCATENATE(E477,E478,E479,E480,E481,E482,E483,E484,E485,E486,E487,E488,E489,E490,E491)))</f>
        <v/>
      </c>
      <c r="J477" t="str">
        <f t="shared" si="1693"/>
        <v/>
      </c>
      <c r="K477" t="str">
        <f t="shared" si="1601"/>
        <v/>
      </c>
      <c r="L477" t="str">
        <f t="shared" si="1601"/>
        <v/>
      </c>
      <c r="M477" t="str">
        <f t="shared" si="1601"/>
        <v/>
      </c>
      <c r="N477" t="str">
        <f t="shared" si="1602"/>
        <v/>
      </c>
      <c r="O477" t="str">
        <f t="shared" ref="O477:P477" si="1694">IF($G477="","",IF($B477="SHO",TRIM(CONCATENATE(E477,E478,E479,E480,E481,E482,E483,E484,E485,E486,E487,E488,E489,E490,E491)),""))</f>
        <v/>
      </c>
      <c r="P477" t="str">
        <f t="shared" si="1694"/>
        <v/>
      </c>
      <c r="Q477" t="str">
        <f t="shared" si="1604"/>
        <v/>
      </c>
      <c r="R477" t="str">
        <f t="shared" si="1604"/>
        <v/>
      </c>
      <c r="S477" t="str">
        <f t="shared" si="1604"/>
        <v/>
      </c>
      <c r="T477" t="str">
        <f t="shared" ref="T477:V477" si="1695">IF($G477="","",IF($B477="PAS",TRIM(CONCATENATE(D477,D478,D479,D480,D481,D482,D483,D484,D485,D486,D487,D488,D489,D490,D491)),""))</f>
        <v/>
      </c>
      <c r="U477" t="str">
        <f t="shared" si="1695"/>
        <v/>
      </c>
      <c r="V477" t="str">
        <f t="shared" si="1695"/>
        <v/>
      </c>
    </row>
    <row r="478" spans="1:22" hidden="1" x14ac:dyDescent="0.25">
      <c r="A478">
        <f t="shared" si="1596"/>
        <v>32</v>
      </c>
      <c r="B478" t="str">
        <f>VLOOKUP(A478,Sheet1!A:Z,2,FALSE)</f>
        <v>SHO</v>
      </c>
      <c r="C478" t="s">
        <v>415</v>
      </c>
      <c r="D478" t="str">
        <f>CONCATENATE($C478,VLOOKUP($A478,Sheet1!$A:$ACZ,17,FALSE))</f>
        <v>&lt;p class="info"&gt;2911-4022</v>
      </c>
      <c r="E478" t="str">
        <f>CONCATENATE($C478,VLOOKUP($A478,Sheet1!$A:$AC,17,FALSE))</f>
        <v>&lt;p class="info"&gt;2911-4022</v>
      </c>
      <c r="F478" t="str">
        <f>CONCATENATE($C478,VLOOKUP($A478,Sheet1!$A:$AC,17,FALSE))</f>
        <v>&lt;p class="info"&gt;2911-4022</v>
      </c>
      <c r="G478" t="str">
        <f t="shared" si="1598"/>
        <v/>
      </c>
      <c r="H478" t="str">
        <f t="shared" si="1599"/>
        <v/>
      </c>
      <c r="I478" t="str">
        <f t="shared" ref="I478:J478" si="1696">IF($G478="","",TRIM(CONCATENATE(E478,E479,E480,E481,E482,E483,E484,E485,E486,E487,E488,E489,E490,E491,E492)))</f>
        <v/>
      </c>
      <c r="J478" t="str">
        <f t="shared" si="1696"/>
        <v/>
      </c>
      <c r="K478" t="str">
        <f t="shared" si="1601"/>
        <v/>
      </c>
      <c r="L478" t="str">
        <f t="shared" si="1601"/>
        <v/>
      </c>
      <c r="M478" t="str">
        <f t="shared" si="1601"/>
        <v/>
      </c>
      <c r="N478" t="str">
        <f t="shared" si="1602"/>
        <v/>
      </c>
      <c r="O478" t="str">
        <f t="shared" ref="O478:P478" si="1697">IF($G478="","",IF($B478="SHO",TRIM(CONCATENATE(E478,E479,E480,E481,E482,E483,E484,E485,E486,E487,E488,E489,E490,E491,E492)),""))</f>
        <v/>
      </c>
      <c r="P478" t="str">
        <f t="shared" si="1697"/>
        <v/>
      </c>
      <c r="Q478" t="str">
        <f t="shared" si="1604"/>
        <v/>
      </c>
      <c r="R478" t="str">
        <f t="shared" si="1604"/>
        <v/>
      </c>
      <c r="S478" t="str">
        <f t="shared" si="1604"/>
        <v/>
      </c>
      <c r="T478" t="str">
        <f t="shared" ref="T478:V478" si="1698">IF($G478="","",IF($B478="PAS",TRIM(CONCATENATE(D478,D479,D480,D481,D482,D483,D484,D485,D486,D487,D488,D489,D490,D491,D492)),""))</f>
        <v/>
      </c>
      <c r="U478" t="str">
        <f t="shared" si="1698"/>
        <v/>
      </c>
      <c r="V478" t="str">
        <f t="shared" si="1698"/>
        <v/>
      </c>
    </row>
    <row r="479" spans="1:22" hidden="1" x14ac:dyDescent="0.25">
      <c r="A479">
        <f t="shared" si="1596"/>
        <v>32</v>
      </c>
      <c r="B479" t="str">
        <f>VLOOKUP(A479,Sheet1!A:Z,2,FALSE)</f>
        <v>SHO</v>
      </c>
      <c r="C479" t="s">
        <v>494</v>
      </c>
      <c r="D479" t="str">
        <f t="shared" ref="D479:F479" si="1699">$C479</f>
        <v>&lt;/p&gt;&lt;/div&gt;&lt;div class="content-row clearfix"&gt;</v>
      </c>
      <c r="E479" t="str">
        <f t="shared" si="1699"/>
        <v>&lt;/p&gt;&lt;/div&gt;&lt;div class="content-row clearfix"&gt;</v>
      </c>
      <c r="F479" t="str">
        <f t="shared" si="1699"/>
        <v>&lt;/p&gt;&lt;/div&gt;&lt;div class="content-row clearfix"&gt;</v>
      </c>
      <c r="G479" t="str">
        <f t="shared" si="1598"/>
        <v/>
      </c>
      <c r="H479" t="str">
        <f t="shared" si="1599"/>
        <v/>
      </c>
      <c r="I479" t="str">
        <f t="shared" ref="I479:J479" si="1700">IF($G479="","",TRIM(CONCATENATE(E479,E480,E481,E482,E483,E484,E485,E486,E487,E488,E489,E490,E491,E492,E493)))</f>
        <v/>
      </c>
      <c r="J479" t="str">
        <f t="shared" si="1700"/>
        <v/>
      </c>
      <c r="K479" t="str">
        <f t="shared" si="1601"/>
        <v/>
      </c>
      <c r="L479" t="str">
        <f t="shared" si="1601"/>
        <v/>
      </c>
      <c r="M479" t="str">
        <f t="shared" si="1601"/>
        <v/>
      </c>
      <c r="N479" t="str">
        <f t="shared" si="1602"/>
        <v/>
      </c>
      <c r="O479" t="str">
        <f t="shared" ref="O479:P479" si="1701">IF($G479="","",IF($B479="SHO",TRIM(CONCATENATE(E479,E480,E481,E482,E483,E484,E485,E486,E487,E488,E489,E490,E491,E492,E493)),""))</f>
        <v/>
      </c>
      <c r="P479" t="str">
        <f t="shared" si="1701"/>
        <v/>
      </c>
      <c r="Q479" t="str">
        <f t="shared" si="1604"/>
        <v/>
      </c>
      <c r="R479" t="str">
        <f t="shared" si="1604"/>
        <v/>
      </c>
      <c r="S479" t="str">
        <f t="shared" si="1604"/>
        <v/>
      </c>
      <c r="T479" t="str">
        <f t="shared" ref="T479:V479" si="1702">IF($G479="","",IF($B479="PAS",TRIM(CONCATENATE(D479,D480,D481,D482,D483,D484,D485,D486,D487,D488,D489,D490,D491,D492,D493)),""))</f>
        <v/>
      </c>
      <c r="U479" t="str">
        <f t="shared" si="1702"/>
        <v/>
      </c>
      <c r="V479" t="str">
        <f t="shared" si="1702"/>
        <v/>
      </c>
    </row>
    <row r="480" spans="1:22" hidden="1" x14ac:dyDescent="0.25">
      <c r="A480">
        <f t="shared" si="1596"/>
        <v>32</v>
      </c>
      <c r="B480" t="str">
        <f>VLOOKUP(A480,Sheet1!A:Z,2,FALSE)</f>
        <v>SHO</v>
      </c>
      <c r="C480" t="s">
        <v>416</v>
      </c>
      <c r="D480" t="str">
        <f>CONCATENATE($C480,Sheet1!$AB$2,": ",VLOOKUP($A480,Sheet1!$A:$AC,28,FALSE),IF(VLOOKUP($A480,Sheet1!$A:$AC,25,FALSE)="","","&lt;/p&gt;&lt;p&gt;"),VLOOKUP($A480,Sheet1!$A:$AC,25,FALSE))</f>
        <v>&lt;p&gt;接受現金券: 接受&lt;/p&gt;&lt;p&gt;莎莎銷售護膚、護髮及身體護理產品、香水、化粧品等</v>
      </c>
      <c r="E480" t="str">
        <f>CONCATENATE($C480,Sheet1!$AC$2,": ",VLOOKUP($A480,Sheet1!$A:$AC,29,FALSE),IF(VLOOKUP($A480,Sheet1!$A:$AC,26,FALSE)="","","&lt;/p&gt;&lt;p&gt;"),VLOOKUP($A480,Sheet1!$A:$AC,26,FALSE))</f>
        <v>&lt;p&gt;接受现金券: 接受&lt;/p&gt;&lt;p&gt;莎莎销售护肤、护发及身体护理产品、香水、化粧品等</v>
      </c>
      <c r="F480" t="str">
        <f>CONCATENATE($C480,Sheet1!$AA$2,": ",VLOOKUP($A480,Sheet1!$A:$AC,27,FALSE),IF(VLOOKUP($A480,Sheet1!$A:$AC,24,FALSE)="","","&lt;/p&gt;&lt;p&gt;"),VLOOKUP($A480,Sheet1!$A:$AC,24,FALSE))</f>
        <v>&lt;p&gt;Accept Cash Coupon: Y&lt;/p&gt;&lt;p&gt;Sa Sa offers skincare, fragrance, make-up, hair and body care products, and health and beauty supplements.</v>
      </c>
      <c r="G480" t="str">
        <f t="shared" si="1598"/>
        <v/>
      </c>
      <c r="H480" t="str">
        <f t="shared" si="1599"/>
        <v/>
      </c>
      <c r="I480" t="str">
        <f t="shared" ref="I480:J480" si="1703">IF($G480="","",TRIM(CONCATENATE(E480,E481,E482,E483,E484,E485,E486,E487,E488,E489,E490,E491,E492,E493,E494)))</f>
        <v/>
      </c>
      <c r="J480" t="str">
        <f t="shared" si="1703"/>
        <v/>
      </c>
      <c r="K480" t="str">
        <f t="shared" si="1601"/>
        <v/>
      </c>
      <c r="L480" t="str">
        <f t="shared" si="1601"/>
        <v/>
      </c>
      <c r="M480" t="str">
        <f t="shared" si="1601"/>
        <v/>
      </c>
      <c r="N480" t="str">
        <f t="shared" si="1602"/>
        <v/>
      </c>
      <c r="O480" t="str">
        <f t="shared" ref="O480:P480" si="1704">IF($G480="","",IF($B480="SHO",TRIM(CONCATENATE(E480,E481,E482,E483,E484,E485,E486,E487,E488,E489,E490,E491,E492,E493,E494)),""))</f>
        <v/>
      </c>
      <c r="P480" t="str">
        <f t="shared" si="1704"/>
        <v/>
      </c>
      <c r="Q480" t="str">
        <f t="shared" si="1604"/>
        <v/>
      </c>
      <c r="R480" t="str">
        <f t="shared" si="1604"/>
        <v/>
      </c>
      <c r="S480" t="str">
        <f t="shared" si="1604"/>
        <v/>
      </c>
      <c r="T480" t="str">
        <f t="shared" ref="T480:V480" si="1705">IF($G480="","",IF($B480="PAS",TRIM(CONCATENATE(D480,D481,D482,D483,D484,D485,D486,D487,D488,D489,D490,D491,D492,D493,D494)),""))</f>
        <v/>
      </c>
      <c r="U480" t="str">
        <f t="shared" si="1705"/>
        <v/>
      </c>
      <c r="V480" t="str">
        <f t="shared" si="1705"/>
        <v/>
      </c>
    </row>
    <row r="481" spans="1:22" hidden="1" x14ac:dyDescent="0.25">
      <c r="A481">
        <f t="shared" si="1596"/>
        <v>32</v>
      </c>
      <c r="B481" t="str">
        <f>VLOOKUP(A481,Sheet1!A:Z,2,FALSE)</f>
        <v>SHO</v>
      </c>
      <c r="C481" t="s">
        <v>496</v>
      </c>
      <c r="D481" t="str">
        <f t="shared" ref="D481:F482" si="1706">$C481</f>
        <v>&lt;/p&gt;&lt;/div&gt;&lt;/div&gt;&lt;/div&gt;&lt;/div&gt;&lt;/div&gt;</v>
      </c>
      <c r="E481" t="str">
        <f t="shared" si="1706"/>
        <v>&lt;/p&gt;&lt;/div&gt;&lt;/div&gt;&lt;/div&gt;&lt;/div&gt;&lt;/div&gt;</v>
      </c>
      <c r="F481" t="str">
        <f t="shared" si="1706"/>
        <v>&lt;/p&gt;&lt;/div&gt;&lt;/div&gt;&lt;/div&gt;&lt;/div&gt;&lt;/div&gt;</v>
      </c>
      <c r="G481" t="str">
        <f t="shared" si="1598"/>
        <v/>
      </c>
      <c r="H481" t="str">
        <f t="shared" si="1599"/>
        <v/>
      </c>
      <c r="I481" t="str">
        <f t="shared" ref="I481:J481" si="1707">IF($G481="","",TRIM(CONCATENATE(E481,E482,E483,E484,E485,E486,E487,E488,E489,E490,E491,E492,E493,E494,E495)))</f>
        <v/>
      </c>
      <c r="J481" t="str">
        <f t="shared" si="1707"/>
        <v/>
      </c>
      <c r="K481" t="str">
        <f t="shared" si="1601"/>
        <v/>
      </c>
      <c r="L481" t="str">
        <f t="shared" si="1601"/>
        <v/>
      </c>
      <c r="M481" t="str">
        <f t="shared" si="1601"/>
        <v/>
      </c>
      <c r="N481" t="str">
        <f t="shared" si="1602"/>
        <v/>
      </c>
      <c r="O481" t="str">
        <f t="shared" ref="O481:P481" si="1708">IF($G481="","",IF($B481="SHO",TRIM(CONCATENATE(E481,E482,E483,E484,E485,E486,E487,E488,E489,E490,E491,E492,E493,E494,E495)),""))</f>
        <v/>
      </c>
      <c r="P481" t="str">
        <f t="shared" si="1708"/>
        <v/>
      </c>
      <c r="Q481" t="str">
        <f t="shared" si="1604"/>
        <v/>
      </c>
      <c r="R481" t="str">
        <f t="shared" si="1604"/>
        <v/>
      </c>
      <c r="S481" t="str">
        <f t="shared" si="1604"/>
        <v/>
      </c>
      <c r="T481" t="str">
        <f t="shared" ref="T481:V481" si="1709">IF($G481="","",IF($B481="PAS",TRIM(CONCATENATE(D481,D482,D483,D484,D485,D486,D487,D488,D489,D490,D491,D492,D493,D494,D495)),""))</f>
        <v/>
      </c>
      <c r="U481" t="str">
        <f t="shared" si="1709"/>
        <v/>
      </c>
      <c r="V481" t="str">
        <f t="shared" si="1709"/>
        <v/>
      </c>
    </row>
    <row r="482" spans="1:22" x14ac:dyDescent="0.25">
      <c r="A482">
        <f t="shared" si="1596"/>
        <v>33</v>
      </c>
      <c r="B482" t="str">
        <f>VLOOKUP(A482,Sheet1!A:Z,2,FALSE)</f>
        <v>FNB</v>
      </c>
      <c r="C482" t="s">
        <v>489</v>
      </c>
      <c r="D482" t="str">
        <f t="shared" si="1706"/>
        <v>&lt;div class="grid-detail-list"&gt;&lt;div class="item-container styled-text-wrapper"&gt;</v>
      </c>
      <c r="E482" t="str">
        <f t="shared" si="1706"/>
        <v>&lt;div class="grid-detail-list"&gt;&lt;div class="item-container styled-text-wrapper"&gt;</v>
      </c>
      <c r="F482" t="str">
        <f t="shared" si="1706"/>
        <v>&lt;div class="grid-detail-list"&gt;&lt;div class="item-container styled-text-wrapper"&gt;</v>
      </c>
      <c r="G482">
        <f t="shared" si="1598"/>
        <v>33</v>
      </c>
      <c r="H482" t="str">
        <f t="shared" si="1599"/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class="sub-title"&gt;大川小館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接受&lt;/p&gt;&lt;p&gt;川菜式地道食品&lt;/p&gt;&lt;/div&gt;&lt;/div&gt;&lt;/div&gt;&lt;/div&gt;&lt;/div&gt;</v>
      </c>
      <c r="I482" t="str">
        <f t="shared" ref="I482:J482" si="1710">IF($G482="","",TRIM(CONCATENATE(E482,E483,E484,E485,E486,E487,E488,E489,E490,E491,E492,E493,E494,E495,E496)))</f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class="sub-title"&gt;大川小馆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接受&lt;/p&gt;&lt;p&gt;川菜式地道食品&lt;/p&gt;&lt;/div&gt;&lt;/div&gt;&lt;/div&gt;&lt;/div&gt;&lt;/div&gt;</v>
      </c>
      <c r="J482" t="str">
        <f t="shared" si="1710"/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class="sub-title"&gt;Sichuan Cuisine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Y&lt;/p&gt;&lt;p&gt;Sichuan cuisine&lt;/p&gt;&lt;/div&gt;&lt;/div&gt;&lt;/div&gt;&lt;/div&gt;&lt;/div&gt;</v>
      </c>
      <c r="K482" t="str">
        <f t="shared" si="1601"/>
        <v/>
      </c>
      <c r="L482" t="str">
        <f t="shared" si="1601"/>
        <v/>
      </c>
      <c r="M482" t="str">
        <f t="shared" si="1601"/>
        <v/>
      </c>
      <c r="N482" t="str">
        <f t="shared" si="1602"/>
        <v/>
      </c>
      <c r="O482" t="str">
        <f t="shared" ref="O482:P482" si="1711">IF($G482="","",IF($B482="SHO",TRIM(CONCATENATE(E482,E483,E484,E485,E486,E487,E488,E489,E490,E491,E492,E493,E494,E495,E496)),""))</f>
        <v/>
      </c>
      <c r="P482" t="str">
        <f t="shared" si="1711"/>
        <v/>
      </c>
      <c r="Q482" t="str">
        <f t="shared" si="1604"/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class="sub-title"&gt;大川小館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接受&lt;/p&gt;&lt;p&gt;川菜式地道食品&lt;/p&gt;&lt;/div&gt;&lt;/div&gt;&lt;/div&gt;&lt;/div&gt;&lt;/div&gt;</v>
      </c>
      <c r="R482" t="str">
        <f t="shared" si="1604"/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class="sub-title"&gt;大川小馆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接受&lt;/p&gt;&lt;p&gt;川菜式地道食品&lt;/p&gt;&lt;/div&gt;&lt;/div&gt;&lt;/div&gt;&lt;/div&gt;&lt;/div&gt;</v>
      </c>
      <c r="S482" t="str">
        <f t="shared" si="1604"/>
        <v>&lt;div class="grid-detail-list"&gt;&lt;div class="item-container styled-text-wrapper"&gt;&lt;div class="image-container"&gt;&lt;img class="item-image" src="/res/media/app/shop/foodium-sichuan-cuisine_20181221.jpg" alt=""&gt;&lt;/div&gt;&lt;div class="item-content-container"&gt;&lt;p class="sub-title"&gt;Sichuan Cuisine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Y&lt;/p&gt;&lt;p&gt;Sichuan cuisine&lt;/p&gt;&lt;/div&gt;&lt;/div&gt;&lt;/div&gt;&lt;/div&gt;&lt;/div&gt;</v>
      </c>
      <c r="T482" t="str">
        <f t="shared" ref="T482:V482" si="1712">IF($G482="","",IF($B482="PAS",TRIM(CONCATENATE(D482,D483,D484,D485,D486,D487,D488,D489,D490,D491,D492,D493,D494,D495,D496)),""))</f>
        <v/>
      </c>
      <c r="U482" t="str">
        <f t="shared" si="1712"/>
        <v/>
      </c>
      <c r="V482" t="str">
        <f t="shared" si="1712"/>
        <v/>
      </c>
    </row>
    <row r="483" spans="1:22" hidden="1" x14ac:dyDescent="0.25">
      <c r="A483">
        <f t="shared" si="1596"/>
        <v>33</v>
      </c>
      <c r="B483" t="str">
        <f>VLOOKUP(A483,Sheet1!A:Z,2,FALSE)</f>
        <v>FNB</v>
      </c>
      <c r="C483" t="s">
        <v>419</v>
      </c>
      <c r="D483" t="str">
        <f>CONCATENATE($C483,VLOOKUP($A483,Sheet1!$A:$AC,6,FALSE),""" alt=""""&gt;")</f>
        <v>&lt;div class="image-container"&gt;&lt;img class="item-image" src="/res/media/app/shop/foodium-sichuan-cuisine_20181221.jpg" alt=""&gt;</v>
      </c>
      <c r="E483" t="str">
        <f>CONCATENATE($C483,VLOOKUP($A483,Sheet1!$A:$AC,6,FALSE),""" alt=""""&gt;")</f>
        <v>&lt;div class="image-container"&gt;&lt;img class="item-image" src="/res/media/app/shop/foodium-sichuan-cuisine_20181221.jpg" alt=""&gt;</v>
      </c>
      <c r="F483" t="str">
        <f>CONCATENATE($C483,VLOOKUP($A483,Sheet1!$A:$AC,6,FALSE),""" alt=""""&gt;")</f>
        <v>&lt;div class="image-container"&gt;&lt;img class="item-image" src="/res/media/app/shop/foodium-sichuan-cuisine_20181221.jpg" alt=""&gt;</v>
      </c>
      <c r="G483" t="str">
        <f t="shared" si="1598"/>
        <v/>
      </c>
      <c r="H483" t="str">
        <f t="shared" si="1599"/>
        <v/>
      </c>
      <c r="I483" t="str">
        <f t="shared" ref="I483:J483" si="1713">IF($G483="","",TRIM(CONCATENATE(E483,E484,E485,E486,E487,E488,E489,E490,E491,E492,E493,E494,E495,E496,E497)))</f>
        <v/>
      </c>
      <c r="J483" t="str">
        <f t="shared" si="1713"/>
        <v/>
      </c>
      <c r="K483" t="str">
        <f t="shared" si="1601"/>
        <v/>
      </c>
      <c r="L483" t="str">
        <f t="shared" si="1601"/>
        <v/>
      </c>
      <c r="M483" t="str">
        <f t="shared" si="1601"/>
        <v/>
      </c>
      <c r="N483" t="str">
        <f t="shared" si="1602"/>
        <v/>
      </c>
      <c r="O483" t="str">
        <f t="shared" ref="O483:P483" si="1714">IF($G483="","",IF($B483="SHO",TRIM(CONCATENATE(E483,E484,E485,E486,E487,E488,E489,E490,E491,E492,E493,E494,E495,E496,E497)),""))</f>
        <v/>
      </c>
      <c r="P483" t="str">
        <f t="shared" si="1714"/>
        <v/>
      </c>
      <c r="Q483" t="str">
        <f t="shared" si="1604"/>
        <v/>
      </c>
      <c r="R483" t="str">
        <f t="shared" si="1604"/>
        <v/>
      </c>
      <c r="S483" t="str">
        <f t="shared" si="1604"/>
        <v/>
      </c>
      <c r="T483" t="str">
        <f t="shared" ref="T483:V483" si="1715">IF($G483="","",IF($B483="PAS",TRIM(CONCATENATE(D483,D484,D485,D486,D487,D488,D489,D490,D491,D492,D493,D494,D495,D496,D497)),""))</f>
        <v/>
      </c>
      <c r="U483" t="str">
        <f t="shared" si="1715"/>
        <v/>
      </c>
      <c r="V483" t="str">
        <f t="shared" si="1715"/>
        <v/>
      </c>
    </row>
    <row r="484" spans="1:22" hidden="1" x14ac:dyDescent="0.25">
      <c r="A484">
        <f t="shared" si="1596"/>
        <v>33</v>
      </c>
      <c r="B484" t="str">
        <f>VLOOKUP(A484,Sheet1!A:Z,2,FALSE)</f>
        <v>FNB</v>
      </c>
      <c r="C484" t="s">
        <v>490</v>
      </c>
      <c r="D484" t="str">
        <f t="shared" ref="D484:F484" si="1716">$C484</f>
        <v>&lt;/div&gt;&lt;div class="item-content-container"&gt;</v>
      </c>
      <c r="E484" t="str">
        <f t="shared" si="1716"/>
        <v>&lt;/div&gt;&lt;div class="item-content-container"&gt;</v>
      </c>
      <c r="F484" t="str">
        <f t="shared" si="1716"/>
        <v>&lt;/div&gt;&lt;div class="item-content-container"&gt;</v>
      </c>
      <c r="G484" t="str">
        <f t="shared" si="1598"/>
        <v/>
      </c>
      <c r="H484" t="str">
        <f t="shared" si="1599"/>
        <v/>
      </c>
      <c r="I484" t="str">
        <f t="shared" ref="I484:J484" si="1717">IF($G484="","",TRIM(CONCATENATE(E484,E485,E486,E487,E488,E489,E490,E491,E492,E493,E494,E495,E496,E497,E498)))</f>
        <v/>
      </c>
      <c r="J484" t="str">
        <f t="shared" si="1717"/>
        <v/>
      </c>
      <c r="K484" t="str">
        <f t="shared" si="1601"/>
        <v/>
      </c>
      <c r="L484" t="str">
        <f t="shared" si="1601"/>
        <v/>
      </c>
      <c r="M484" t="str">
        <f t="shared" si="1601"/>
        <v/>
      </c>
      <c r="N484" t="str">
        <f t="shared" si="1602"/>
        <v/>
      </c>
      <c r="O484" t="str">
        <f t="shared" ref="O484:P484" si="1718">IF($G484="","",IF($B484="SHO",TRIM(CONCATENATE(E484,E485,E486,E487,E488,E489,E490,E491,E492,E493,E494,E495,E496,E497,E498)),""))</f>
        <v/>
      </c>
      <c r="P484" t="str">
        <f t="shared" si="1718"/>
        <v/>
      </c>
      <c r="Q484" t="str">
        <f t="shared" si="1604"/>
        <v/>
      </c>
      <c r="R484" t="str">
        <f t="shared" si="1604"/>
        <v/>
      </c>
      <c r="S484" t="str">
        <f t="shared" si="1604"/>
        <v/>
      </c>
      <c r="T484" t="str">
        <f t="shared" ref="T484:V484" si="1719">IF($G484="","",IF($B484="PAS",TRIM(CONCATENATE(D484,D485,D486,D487,D488,D489,D490,D491,D492,D493,D494,D495,D496,D497,D498)),""))</f>
        <v/>
      </c>
      <c r="U484" t="str">
        <f t="shared" si="1719"/>
        <v/>
      </c>
      <c r="V484" t="str">
        <f t="shared" si="1719"/>
        <v/>
      </c>
    </row>
    <row r="485" spans="1:22" hidden="1" x14ac:dyDescent="0.25">
      <c r="A485">
        <f t="shared" si="1596"/>
        <v>33</v>
      </c>
      <c r="B485" t="str">
        <f>VLOOKUP(A485,Sheet1!A:Z,2,FALSE)</f>
        <v>FNB</v>
      </c>
      <c r="C485" t="s">
        <v>413</v>
      </c>
      <c r="D485" t="str">
        <f>CONCATENATE($C485,VLOOKUP($A485,Sheet1!$A:$AC,15,FALSE))</f>
        <v>&lt;p class="sub-title"&gt;大川小館 (堂前食坊)</v>
      </c>
      <c r="E485" t="str">
        <f>CONCATENATE($C485,VLOOKUP($A485,Sheet1!$A:$AC,16,FALSE))</f>
        <v>&lt;p class="sub-title"&gt;大川小馆 (堂前食坊)</v>
      </c>
      <c r="F485" t="str">
        <f>CONCATENATE($C485,VLOOKUP($A485,Sheet1!$A:$AC,14,FALSE))</f>
        <v>&lt;p class="sub-title"&gt;Sichuan Cuisine (FOODIUM)</v>
      </c>
      <c r="G485" t="str">
        <f t="shared" si="1598"/>
        <v/>
      </c>
      <c r="H485" t="str">
        <f t="shared" si="1599"/>
        <v/>
      </c>
      <c r="I485" t="str">
        <f t="shared" ref="I485:J485" si="1720">IF($G485="","",TRIM(CONCATENATE(E485,E486,E487,E488,E489,E490,E491,E492,E493,E494,E495,E496,E497,E498,E499)))</f>
        <v/>
      </c>
      <c r="J485" t="str">
        <f t="shared" si="1720"/>
        <v/>
      </c>
      <c r="K485" t="str">
        <f t="shared" si="1601"/>
        <v/>
      </c>
      <c r="L485" t="str">
        <f t="shared" si="1601"/>
        <v/>
      </c>
      <c r="M485" t="str">
        <f t="shared" si="1601"/>
        <v/>
      </c>
      <c r="N485" t="str">
        <f t="shared" si="1602"/>
        <v/>
      </c>
      <c r="O485" t="str">
        <f t="shared" ref="O485:P485" si="1721">IF($G485="","",IF($B485="SHO",TRIM(CONCATENATE(E485,E486,E487,E488,E489,E490,E491,E492,E493,E494,E495,E496,E497,E498,E499)),""))</f>
        <v/>
      </c>
      <c r="P485" t="str">
        <f t="shared" si="1721"/>
        <v/>
      </c>
      <c r="Q485" t="str">
        <f t="shared" si="1604"/>
        <v/>
      </c>
      <c r="R485" t="str">
        <f t="shared" si="1604"/>
        <v/>
      </c>
      <c r="S485" t="str">
        <f t="shared" si="1604"/>
        <v/>
      </c>
      <c r="T485" t="str">
        <f t="shared" ref="T485:V485" si="1722">IF($G485="","",IF($B485="PAS",TRIM(CONCATENATE(D485,D486,D487,D488,D489,D490,D491,D492,D493,D494,D495,D496,D497,D498,D499)),""))</f>
        <v/>
      </c>
      <c r="U485" t="str">
        <f t="shared" si="1722"/>
        <v/>
      </c>
      <c r="V485" t="str">
        <f t="shared" si="1722"/>
        <v/>
      </c>
    </row>
    <row r="486" spans="1:22" hidden="1" x14ac:dyDescent="0.25">
      <c r="A486">
        <f t="shared" si="1596"/>
        <v>33</v>
      </c>
      <c r="B486" t="str">
        <f>VLOOKUP(A486,Sheet1!A:Z,2,FALSE)</f>
        <v>FNB</v>
      </c>
      <c r="C486" t="s">
        <v>491</v>
      </c>
      <c r="D486" t="str">
        <f t="shared" ref="D486:F486" si="1723">$C486</f>
        <v>&lt;/p&gt;&lt;div class="item-content"&gt;</v>
      </c>
      <c r="E486" t="str">
        <f t="shared" si="1723"/>
        <v>&lt;/p&gt;&lt;div class="item-content"&gt;</v>
      </c>
      <c r="F486" t="str">
        <f t="shared" si="1723"/>
        <v>&lt;/p&gt;&lt;div class="item-content"&gt;</v>
      </c>
      <c r="G486" t="str">
        <f t="shared" si="1598"/>
        <v/>
      </c>
      <c r="H486" t="str">
        <f t="shared" si="1599"/>
        <v/>
      </c>
      <c r="I486" t="str">
        <f t="shared" ref="I486:J486" si="1724">IF($G486="","",TRIM(CONCATENATE(E486,E487,E488,E489,E490,E491,E492,E493,E494,E495,E496,E497,E498,E499,E500)))</f>
        <v/>
      </c>
      <c r="J486" t="str">
        <f t="shared" si="1724"/>
        <v/>
      </c>
      <c r="K486" t="str">
        <f t="shared" si="1601"/>
        <v/>
      </c>
      <c r="L486" t="str">
        <f t="shared" si="1601"/>
        <v/>
      </c>
      <c r="M486" t="str">
        <f t="shared" si="1601"/>
        <v/>
      </c>
      <c r="N486" t="str">
        <f t="shared" si="1602"/>
        <v/>
      </c>
      <c r="O486" t="str">
        <f t="shared" ref="O486:P486" si="1725">IF($G486="","",IF($B486="SHO",TRIM(CONCATENATE(E486,E487,E488,E489,E490,E491,E492,E493,E494,E495,E496,E497,E498,E499,E500)),""))</f>
        <v/>
      </c>
      <c r="P486" t="str">
        <f t="shared" si="1725"/>
        <v/>
      </c>
      <c r="Q486" t="str">
        <f t="shared" si="1604"/>
        <v/>
      </c>
      <c r="R486" t="str">
        <f t="shared" si="1604"/>
        <v/>
      </c>
      <c r="S486" t="str">
        <f t="shared" si="1604"/>
        <v/>
      </c>
      <c r="T486" t="str">
        <f t="shared" ref="T486:V486" si="1726">IF($G486="","",IF($B486="PAS",TRIM(CONCATENATE(D486,D487,D488,D489,D490,D491,D492,D493,D494,D495,D496,D497,D498,D499,D500)),""))</f>
        <v/>
      </c>
      <c r="U486" t="str">
        <f t="shared" si="1726"/>
        <v/>
      </c>
      <c r="V486" t="str">
        <f t="shared" si="1726"/>
        <v/>
      </c>
    </row>
    <row r="487" spans="1:22" hidden="1" x14ac:dyDescent="0.25">
      <c r="A487">
        <f t="shared" si="1596"/>
        <v>33</v>
      </c>
      <c r="B487" t="str">
        <f>VLOOKUP(A487,Sheet1!A:Z,2,FALSE)</f>
        <v>FNB</v>
      </c>
      <c r="C487" t="s">
        <v>414</v>
      </c>
      <c r="D487" t="str">
        <f>CONCATENATE($C487,VLOOKUP($A487,Sheet1!$A:$AC,4,FALSE))</f>
        <v>&lt;div class="item-label"&gt;美食薈萃</v>
      </c>
      <c r="E487" t="str">
        <f>CONCATENATE($C487,VLOOKUP($A487,Sheet1!$A:$AC,5,FALSE))</f>
        <v>&lt;div class="item-label"&gt;美食荟萃</v>
      </c>
      <c r="F487" t="str">
        <f>CONCATENATE($C487,VLOOKUP($A487,Sheet1!$A:$AC,3,FALSE))</f>
        <v>&lt;div class="item-label"&gt;Food &amp; Beverage</v>
      </c>
      <c r="G487" t="str">
        <f t="shared" si="1598"/>
        <v/>
      </c>
      <c r="H487" t="str">
        <f t="shared" si="1599"/>
        <v/>
      </c>
      <c r="I487" t="str">
        <f t="shared" ref="I487:J487" si="1727">IF($G487="","",TRIM(CONCATENATE(E487,E488,E489,E490,E491,E492,E493,E494,E495,E496,E497,E498,E499,E500,E501)))</f>
        <v/>
      </c>
      <c r="J487" t="str">
        <f t="shared" si="1727"/>
        <v/>
      </c>
      <c r="K487" t="str">
        <f t="shared" si="1601"/>
        <v/>
      </c>
      <c r="L487" t="str">
        <f t="shared" si="1601"/>
        <v/>
      </c>
      <c r="M487" t="str">
        <f t="shared" si="1601"/>
        <v/>
      </c>
      <c r="N487" t="str">
        <f t="shared" si="1602"/>
        <v/>
      </c>
      <c r="O487" t="str">
        <f t="shared" ref="O487:P487" si="1728">IF($G487="","",IF($B487="SHO",TRIM(CONCATENATE(E487,E488,E489,E490,E491,E492,E493,E494,E495,E496,E497,E498,E499,E500,E501)),""))</f>
        <v/>
      </c>
      <c r="P487" t="str">
        <f t="shared" si="1728"/>
        <v/>
      </c>
      <c r="Q487" t="str">
        <f t="shared" si="1604"/>
        <v/>
      </c>
      <c r="R487" t="str">
        <f t="shared" si="1604"/>
        <v/>
      </c>
      <c r="S487" t="str">
        <f t="shared" si="1604"/>
        <v/>
      </c>
      <c r="T487" t="str">
        <f t="shared" ref="T487:V487" si="1729">IF($G487="","",IF($B487="PAS",TRIM(CONCATENATE(D487,D488,D489,D490,D491,D492,D493,D494,D495,D496,D497,D498,D499,D500,D501)),""))</f>
        <v/>
      </c>
      <c r="U487" t="str">
        <f t="shared" si="1729"/>
        <v/>
      </c>
      <c r="V487" t="str">
        <f t="shared" si="1729"/>
        <v/>
      </c>
    </row>
    <row r="488" spans="1:22" hidden="1" x14ac:dyDescent="0.25">
      <c r="A488">
        <f t="shared" si="1596"/>
        <v>33</v>
      </c>
      <c r="B488" t="str">
        <f>VLOOKUP(A488,Sheet1!A:Z,2,FALSE)</f>
        <v>FNB</v>
      </c>
      <c r="C488" t="s">
        <v>492</v>
      </c>
      <c r="D488" t="str">
        <f t="shared" ref="D488:F488" si="1730">$C488</f>
        <v>&lt;/div&gt;&lt;div class="content-row clearfix"&gt;&lt;span class="item-icon icon-s icon-inline ico-shop"&gt;&lt;/span&gt;</v>
      </c>
      <c r="E488" t="str">
        <f t="shared" si="1730"/>
        <v>&lt;/div&gt;&lt;div class="content-row clearfix"&gt;&lt;span class="item-icon icon-s icon-inline ico-shop"&gt;&lt;/span&gt;</v>
      </c>
      <c r="F488" t="str">
        <f t="shared" si="1730"/>
        <v>&lt;/div&gt;&lt;div class="content-row clearfix"&gt;&lt;span class="item-icon icon-s icon-inline ico-shop"&gt;&lt;/span&gt;</v>
      </c>
      <c r="G488" t="str">
        <f t="shared" si="1598"/>
        <v/>
      </c>
      <c r="H488" t="str">
        <f t="shared" si="1599"/>
        <v/>
      </c>
      <c r="I488" t="str">
        <f t="shared" ref="I488:J488" si="1731">IF($G488="","",TRIM(CONCATENATE(E488,E489,E490,E491,E492,E493,E494,E495,E496,E497,E498,E499,E500,E501,E502)))</f>
        <v/>
      </c>
      <c r="J488" t="str">
        <f t="shared" si="1731"/>
        <v/>
      </c>
      <c r="K488" t="str">
        <f t="shared" si="1601"/>
        <v/>
      </c>
      <c r="L488" t="str">
        <f t="shared" si="1601"/>
        <v/>
      </c>
      <c r="M488" t="str">
        <f t="shared" si="1601"/>
        <v/>
      </c>
      <c r="N488" t="str">
        <f t="shared" si="1602"/>
        <v/>
      </c>
      <c r="O488" t="str">
        <f t="shared" ref="O488:P488" si="1732">IF($G488="","",IF($B488="SHO",TRIM(CONCATENATE(E488,E489,E490,E491,E492,E493,E494,E495,E496,E497,E498,E499,E500,E501,E502)),""))</f>
        <v/>
      </c>
      <c r="P488" t="str">
        <f t="shared" si="1732"/>
        <v/>
      </c>
      <c r="Q488" t="str">
        <f t="shared" si="1604"/>
        <v/>
      </c>
      <c r="R488" t="str">
        <f t="shared" si="1604"/>
        <v/>
      </c>
      <c r="S488" t="str">
        <f t="shared" si="1604"/>
        <v/>
      </c>
      <c r="T488" t="str">
        <f t="shared" ref="T488:V488" si="1733">IF($G488="","",IF($B488="PAS",TRIM(CONCATENATE(D488,D489,D490,D491,D492,D493,D494,D495,D496,D497,D498,D499,D500,D501,D502)),""))</f>
        <v/>
      </c>
      <c r="U488" t="str">
        <f t="shared" si="1733"/>
        <v/>
      </c>
      <c r="V488" t="str">
        <f t="shared" si="1733"/>
        <v/>
      </c>
    </row>
    <row r="489" spans="1:22" hidden="1" x14ac:dyDescent="0.25">
      <c r="A489">
        <f t="shared" si="1596"/>
        <v>33</v>
      </c>
      <c r="B489" t="str">
        <f>VLOOKUP(A489,Sheet1!A:Z,2,FALSE)</f>
        <v>FNB</v>
      </c>
      <c r="C489" t="s">
        <v>415</v>
      </c>
      <c r="D489" t="str">
        <f>CONCATENATE($C489,VLOOKUP($A489,Sheet1!$A:$AC,11,FALSE))</f>
        <v>&lt;p class="info"&gt;B2 , WEK B2-10 (近抵港大堂 A 出口)</v>
      </c>
      <c r="E489" t="str">
        <f>CONCATENATE($C489,VLOOKUP($A489,Sheet1!$A:$AC,12,FALSE))</f>
        <v>&lt;p class="info"&gt;B2 , WEK B2-10 (近抵港大堂 A 出口)</v>
      </c>
      <c r="F489" t="str">
        <f>CONCATENATE($C489,VLOOKUP($A489,Sheet1!$A:$AC,10,FALSE))</f>
        <v>&lt;p class="info"&gt;B2 , WEK B2-10 (Near Arrival Concourse, Exit A)</v>
      </c>
      <c r="G489" t="str">
        <f t="shared" si="1598"/>
        <v/>
      </c>
      <c r="H489" t="str">
        <f t="shared" si="1599"/>
        <v/>
      </c>
      <c r="I489" t="str">
        <f t="shared" ref="I489:J489" si="1734">IF($G489="","",TRIM(CONCATENATE(E489,E490,E491,E492,E493,E494,E495,E496,E497,E498,E499,E500,E501,E502,E503)))</f>
        <v/>
      </c>
      <c r="J489" t="str">
        <f t="shared" si="1734"/>
        <v/>
      </c>
      <c r="K489" t="str">
        <f t="shared" si="1601"/>
        <v/>
      </c>
      <c r="L489" t="str">
        <f t="shared" si="1601"/>
        <v/>
      </c>
      <c r="M489" t="str">
        <f t="shared" si="1601"/>
        <v/>
      </c>
      <c r="N489" t="str">
        <f t="shared" si="1602"/>
        <v/>
      </c>
      <c r="O489" t="str">
        <f t="shared" ref="O489:P489" si="1735">IF($G489="","",IF($B489="SHO",TRIM(CONCATENATE(E489,E490,E491,E492,E493,E494,E495,E496,E497,E498,E499,E500,E501,E502,E503)),""))</f>
        <v/>
      </c>
      <c r="P489" t="str">
        <f t="shared" si="1735"/>
        <v/>
      </c>
      <c r="Q489" t="str">
        <f t="shared" si="1604"/>
        <v/>
      </c>
      <c r="R489" t="str">
        <f t="shared" si="1604"/>
        <v/>
      </c>
      <c r="S489" t="str">
        <f t="shared" si="1604"/>
        <v/>
      </c>
      <c r="T489" t="str">
        <f t="shared" ref="T489:V489" si="1736">IF($G489="","",IF($B489="PAS",TRIM(CONCATENATE(D489,D490,D491,D492,D493,D494,D495,D496,D497,D498,D499,D500,D501,D502,D503)),""))</f>
        <v/>
      </c>
      <c r="U489" t="str">
        <f t="shared" si="1736"/>
        <v/>
      </c>
      <c r="V489" t="str">
        <f t="shared" si="1736"/>
        <v/>
      </c>
    </row>
    <row r="490" spans="1:22" hidden="1" x14ac:dyDescent="0.25">
      <c r="A490">
        <f t="shared" si="1596"/>
        <v>33</v>
      </c>
      <c r="B490" t="str">
        <f>VLOOKUP(A490,Sheet1!A:Z,2,FALSE)</f>
        <v>FNB</v>
      </c>
      <c r="C490" t="s">
        <v>493</v>
      </c>
      <c r="D490" t="str">
        <f t="shared" ref="D490:F490" si="1737">$C490</f>
        <v>&lt;/p&gt;&lt;/div&gt;&lt;div class="content-row clearfix"&gt;&lt;span class="item-icon icon-s icon-inline ico-opening-hour"&gt;&lt;/span&gt;</v>
      </c>
      <c r="E490" t="str">
        <f t="shared" si="1737"/>
        <v>&lt;/p&gt;&lt;/div&gt;&lt;div class="content-row clearfix"&gt;&lt;span class="item-icon icon-s icon-inline ico-opening-hour"&gt;&lt;/span&gt;</v>
      </c>
      <c r="F490" t="str">
        <f t="shared" si="1737"/>
        <v>&lt;/p&gt;&lt;/div&gt;&lt;div class="content-row clearfix"&gt;&lt;span class="item-icon icon-s icon-inline ico-opening-hour"&gt;&lt;/span&gt;</v>
      </c>
      <c r="G490" t="str">
        <f t="shared" si="1598"/>
        <v/>
      </c>
      <c r="H490" t="str">
        <f t="shared" si="1599"/>
        <v/>
      </c>
      <c r="I490" t="str">
        <f t="shared" ref="I490:J490" si="1738">IF($G490="","",TRIM(CONCATENATE(E490,E491,E492,E493,E494,E495,E496,E497,E498,E499,E500,E501,E502,E503,E504)))</f>
        <v/>
      </c>
      <c r="J490" t="str">
        <f t="shared" si="1738"/>
        <v/>
      </c>
      <c r="K490" t="str">
        <f t="shared" si="1601"/>
        <v/>
      </c>
      <c r="L490" t="str">
        <f t="shared" si="1601"/>
        <v/>
      </c>
      <c r="M490" t="str">
        <f t="shared" si="1601"/>
        <v/>
      </c>
      <c r="N490" t="str">
        <f t="shared" si="1602"/>
        <v/>
      </c>
      <c r="O490" t="str">
        <f t="shared" ref="O490:P490" si="1739">IF($G490="","",IF($B490="SHO",TRIM(CONCATENATE(E490,E491,E492,E493,E494,E495,E496,E497,E498,E499,E500,E501,E502,E503,E504)),""))</f>
        <v/>
      </c>
      <c r="P490" t="str">
        <f t="shared" si="1739"/>
        <v/>
      </c>
      <c r="Q490" t="str">
        <f t="shared" si="1604"/>
        <v/>
      </c>
      <c r="R490" t="str">
        <f t="shared" si="1604"/>
        <v/>
      </c>
      <c r="S490" t="str">
        <f t="shared" si="1604"/>
        <v/>
      </c>
      <c r="T490" t="str">
        <f t="shared" ref="T490:V490" si="1740">IF($G490="","",IF($B490="PAS",TRIM(CONCATENATE(D490,D491,D492,D493,D494,D495,D496,D497,D498,D499,D500,D501,D502,D503,D504)),""))</f>
        <v/>
      </c>
      <c r="U490" t="str">
        <f t="shared" si="1740"/>
        <v/>
      </c>
      <c r="V490" t="str">
        <f t="shared" si="1740"/>
        <v/>
      </c>
    </row>
    <row r="491" spans="1:22" hidden="1" x14ac:dyDescent="0.25">
      <c r="A491">
        <f t="shared" si="1596"/>
        <v>33</v>
      </c>
      <c r="B491" t="str">
        <f>VLOOKUP(A491,Sheet1!A:Z,2,FALSE)</f>
        <v>FNB</v>
      </c>
      <c r="C491" t="s">
        <v>415</v>
      </c>
      <c r="D491" s="2" t="str">
        <f>CONCATENATE($C491,IFERROR(SUBSTITUTE(VLOOKUP($A491,Sheet1!$A:$AC,22,FALSE),CHAR(10),"&lt;br&gt;"),VLOOKUP($A491,Sheet1!$A:$AC,22,FALSE)))</f>
        <v>&lt;p class="info"&gt;06:00-22:30</v>
      </c>
      <c r="E491" s="2" t="str">
        <f>CONCATENATE($C491,IFERROR(SUBSTITUTE(VLOOKUP($A491,Sheet1!$A:$AC,23,FALSE),CHAR(10),"&lt;br&gt;"),VLOOKUP($A491,Sheet1!$A:$AC,23,FALSE)))</f>
        <v>&lt;p class="info"&gt;06:00-22:30</v>
      </c>
      <c r="F491" s="2" t="str">
        <f>CONCATENATE($C491,IFERROR(SUBSTITUTE(VLOOKUP($A491,Sheet1!$A:$AC,21,FALSE),CHAR(10),"&lt;br&gt;"),VLOOKUP($A491,Sheet1!$A:$AC,21,FALSE)))</f>
        <v>&lt;p class="info"&gt;06:00-22:30</v>
      </c>
      <c r="G491" t="str">
        <f t="shared" si="1598"/>
        <v/>
      </c>
      <c r="H491" t="str">
        <f t="shared" si="1599"/>
        <v/>
      </c>
      <c r="I491" t="str">
        <f t="shared" ref="I491:J491" si="1741">IF($G491="","",TRIM(CONCATENATE(E491,E492,E493,E494,E495,E496,E497,E498,E499,E500,E501,E502,E503,E504,E505)))</f>
        <v/>
      </c>
      <c r="J491" t="str">
        <f t="shared" si="1741"/>
        <v/>
      </c>
      <c r="K491" t="str">
        <f t="shared" si="1601"/>
        <v/>
      </c>
      <c r="L491" t="str">
        <f t="shared" si="1601"/>
        <v/>
      </c>
      <c r="M491" t="str">
        <f t="shared" si="1601"/>
        <v/>
      </c>
      <c r="N491" t="str">
        <f t="shared" si="1602"/>
        <v/>
      </c>
      <c r="O491" t="str">
        <f t="shared" ref="O491:P491" si="1742">IF($G491="","",IF($B491="SHO",TRIM(CONCATENATE(E491,E492,E493,E494,E495,E496,E497,E498,E499,E500,E501,E502,E503,E504,E505)),""))</f>
        <v/>
      </c>
      <c r="P491" t="str">
        <f t="shared" si="1742"/>
        <v/>
      </c>
      <c r="Q491" t="str">
        <f t="shared" si="1604"/>
        <v/>
      </c>
      <c r="R491" t="str">
        <f t="shared" si="1604"/>
        <v/>
      </c>
      <c r="S491" t="str">
        <f t="shared" si="1604"/>
        <v/>
      </c>
      <c r="T491" t="str">
        <f t="shared" ref="T491:V491" si="1743">IF($G491="","",IF($B491="PAS",TRIM(CONCATENATE(D491,D492,D493,D494,D495,D496,D497,D498,D499,D500,D501,D502,D503,D504,D505)),""))</f>
        <v/>
      </c>
      <c r="U491" t="str">
        <f t="shared" si="1743"/>
        <v/>
      </c>
      <c r="V491" t="str">
        <f t="shared" si="1743"/>
        <v/>
      </c>
    </row>
    <row r="492" spans="1:22" hidden="1" x14ac:dyDescent="0.25">
      <c r="A492">
        <f t="shared" si="1596"/>
        <v>33</v>
      </c>
      <c r="B492" t="str">
        <f>VLOOKUP(A492,Sheet1!A:Z,2,FALSE)</f>
        <v>FNB</v>
      </c>
      <c r="C492" t="s">
        <v>495</v>
      </c>
      <c r="D492" t="str">
        <f t="shared" ref="D492:F492" si="1744">$C492</f>
        <v>&lt;/p&gt;&lt;/div&gt;&lt;div class="content-row clearfix"&gt;&lt;span class="item-icon icon-s icon-inline ico-tel-no"&gt;&lt;/span&gt;</v>
      </c>
      <c r="E492" t="str">
        <f t="shared" si="1744"/>
        <v>&lt;/p&gt;&lt;/div&gt;&lt;div class="content-row clearfix"&gt;&lt;span class="item-icon icon-s icon-inline ico-tel-no"&gt;&lt;/span&gt;</v>
      </c>
      <c r="F492" t="str">
        <f t="shared" si="1744"/>
        <v>&lt;/p&gt;&lt;/div&gt;&lt;div class="content-row clearfix"&gt;&lt;span class="item-icon icon-s icon-inline ico-tel-no"&gt;&lt;/span&gt;</v>
      </c>
      <c r="G492" t="str">
        <f t="shared" si="1598"/>
        <v/>
      </c>
      <c r="H492" t="str">
        <f t="shared" si="1599"/>
        <v/>
      </c>
      <c r="I492" t="str">
        <f t="shared" ref="I492:J492" si="1745">IF($G492="","",TRIM(CONCATENATE(E492,E493,E494,E495,E496,E497,E498,E499,E500,E501,E502,E503,E504,E505,E506)))</f>
        <v/>
      </c>
      <c r="J492" t="str">
        <f t="shared" si="1745"/>
        <v/>
      </c>
      <c r="K492" t="str">
        <f t="shared" si="1601"/>
        <v/>
      </c>
      <c r="L492" t="str">
        <f t="shared" si="1601"/>
        <v/>
      </c>
      <c r="M492" t="str">
        <f t="shared" si="1601"/>
        <v/>
      </c>
      <c r="N492" t="str">
        <f t="shared" si="1602"/>
        <v/>
      </c>
      <c r="O492" t="str">
        <f t="shared" ref="O492:P492" si="1746">IF($G492="","",IF($B492="SHO",TRIM(CONCATENATE(E492,E493,E494,E495,E496,E497,E498,E499,E500,E501,E502,E503,E504,E505,E506)),""))</f>
        <v/>
      </c>
      <c r="P492" t="str">
        <f t="shared" si="1746"/>
        <v/>
      </c>
      <c r="Q492" t="str">
        <f t="shared" si="1604"/>
        <v/>
      </c>
      <c r="R492" t="str">
        <f t="shared" si="1604"/>
        <v/>
      </c>
      <c r="S492" t="str">
        <f t="shared" si="1604"/>
        <v/>
      </c>
      <c r="T492" t="str">
        <f t="shared" ref="T492:V492" si="1747">IF($G492="","",IF($B492="PAS",TRIM(CONCATENATE(D492,D493,D494,D495,D496,D497,D498,D499,D500,D501,D502,D503,D504,D505,D506)),""))</f>
        <v/>
      </c>
      <c r="U492" t="str">
        <f t="shared" si="1747"/>
        <v/>
      </c>
      <c r="V492" t="str">
        <f t="shared" si="1747"/>
        <v/>
      </c>
    </row>
    <row r="493" spans="1:22" hidden="1" x14ac:dyDescent="0.25">
      <c r="A493">
        <f t="shared" si="1596"/>
        <v>33</v>
      </c>
      <c r="B493" t="str">
        <f>VLOOKUP(A493,Sheet1!A:Z,2,FALSE)</f>
        <v>FNB</v>
      </c>
      <c r="C493" t="s">
        <v>415</v>
      </c>
      <c r="D493" t="str">
        <f>CONCATENATE($C493,VLOOKUP($A493,Sheet1!$A:$ACZ,17,FALSE))</f>
        <v>&lt;p class="info"&gt;2726-2733</v>
      </c>
      <c r="E493" t="str">
        <f>CONCATENATE($C493,VLOOKUP($A493,Sheet1!$A:$AC,17,FALSE))</f>
        <v>&lt;p class="info"&gt;2726-2733</v>
      </c>
      <c r="F493" t="str">
        <f>CONCATENATE($C493,VLOOKUP($A493,Sheet1!$A:$AC,17,FALSE))</f>
        <v>&lt;p class="info"&gt;2726-2733</v>
      </c>
      <c r="G493" t="str">
        <f t="shared" si="1598"/>
        <v/>
      </c>
      <c r="H493" t="str">
        <f t="shared" si="1599"/>
        <v/>
      </c>
      <c r="I493" t="str">
        <f t="shared" ref="I493:J493" si="1748">IF($G493="","",TRIM(CONCATENATE(E493,E494,E495,E496,E497,E498,E499,E500,E501,E502,E503,E504,E505,E506,E507)))</f>
        <v/>
      </c>
      <c r="J493" t="str">
        <f t="shared" si="1748"/>
        <v/>
      </c>
      <c r="K493" t="str">
        <f t="shared" si="1601"/>
        <v/>
      </c>
      <c r="L493" t="str">
        <f t="shared" si="1601"/>
        <v/>
      </c>
      <c r="M493" t="str">
        <f t="shared" si="1601"/>
        <v/>
      </c>
      <c r="N493" t="str">
        <f t="shared" si="1602"/>
        <v/>
      </c>
      <c r="O493" t="str">
        <f t="shared" ref="O493:P493" si="1749">IF($G493="","",IF($B493="SHO",TRIM(CONCATENATE(E493,E494,E495,E496,E497,E498,E499,E500,E501,E502,E503,E504,E505,E506,E507)),""))</f>
        <v/>
      </c>
      <c r="P493" t="str">
        <f t="shared" si="1749"/>
        <v/>
      </c>
      <c r="Q493" t="str">
        <f t="shared" si="1604"/>
        <v/>
      </c>
      <c r="R493" t="str">
        <f t="shared" si="1604"/>
        <v/>
      </c>
      <c r="S493" t="str">
        <f t="shared" si="1604"/>
        <v/>
      </c>
      <c r="T493" t="str">
        <f t="shared" ref="T493:V493" si="1750">IF($G493="","",IF($B493="PAS",TRIM(CONCATENATE(D493,D494,D495,D496,D497,D498,D499,D500,D501,D502,D503,D504,D505,D506,D507)),""))</f>
        <v/>
      </c>
      <c r="U493" t="str">
        <f t="shared" si="1750"/>
        <v/>
      </c>
      <c r="V493" t="str">
        <f t="shared" si="1750"/>
        <v/>
      </c>
    </row>
    <row r="494" spans="1:22" hidden="1" x14ac:dyDescent="0.25">
      <c r="A494">
        <f t="shared" si="1596"/>
        <v>33</v>
      </c>
      <c r="B494" t="str">
        <f>VLOOKUP(A494,Sheet1!A:Z,2,FALSE)</f>
        <v>FNB</v>
      </c>
      <c r="C494" t="s">
        <v>494</v>
      </c>
      <c r="D494" t="str">
        <f t="shared" ref="D494:F494" si="1751">$C494</f>
        <v>&lt;/p&gt;&lt;/div&gt;&lt;div class="content-row clearfix"&gt;</v>
      </c>
      <c r="E494" t="str">
        <f t="shared" si="1751"/>
        <v>&lt;/p&gt;&lt;/div&gt;&lt;div class="content-row clearfix"&gt;</v>
      </c>
      <c r="F494" t="str">
        <f t="shared" si="1751"/>
        <v>&lt;/p&gt;&lt;/div&gt;&lt;div class="content-row clearfix"&gt;</v>
      </c>
      <c r="G494" t="str">
        <f t="shared" si="1598"/>
        <v/>
      </c>
      <c r="H494" t="str">
        <f t="shared" si="1599"/>
        <v/>
      </c>
      <c r="I494" t="str">
        <f t="shared" ref="I494:J494" si="1752">IF($G494="","",TRIM(CONCATENATE(E494,E495,E496,E497,E498,E499,E500,E501,E502,E503,E504,E505,E506,E507,E508)))</f>
        <v/>
      </c>
      <c r="J494" t="str">
        <f t="shared" si="1752"/>
        <v/>
      </c>
      <c r="K494" t="str">
        <f t="shared" si="1601"/>
        <v/>
      </c>
      <c r="L494" t="str">
        <f t="shared" si="1601"/>
        <v/>
      </c>
      <c r="M494" t="str">
        <f t="shared" si="1601"/>
        <v/>
      </c>
      <c r="N494" t="str">
        <f t="shared" si="1602"/>
        <v/>
      </c>
      <c r="O494" t="str">
        <f t="shared" ref="O494:P494" si="1753">IF($G494="","",IF($B494="SHO",TRIM(CONCATENATE(E494,E495,E496,E497,E498,E499,E500,E501,E502,E503,E504,E505,E506,E507,E508)),""))</f>
        <v/>
      </c>
      <c r="P494" t="str">
        <f t="shared" si="1753"/>
        <v/>
      </c>
      <c r="Q494" t="str">
        <f t="shared" si="1604"/>
        <v/>
      </c>
      <c r="R494" t="str">
        <f t="shared" si="1604"/>
        <v/>
      </c>
      <c r="S494" t="str">
        <f t="shared" si="1604"/>
        <v/>
      </c>
      <c r="T494" t="str">
        <f t="shared" ref="T494:V494" si="1754">IF($G494="","",IF($B494="PAS",TRIM(CONCATENATE(D494,D495,D496,D497,D498,D499,D500,D501,D502,D503,D504,D505,D506,D507,D508)),""))</f>
        <v/>
      </c>
      <c r="U494" t="str">
        <f t="shared" si="1754"/>
        <v/>
      </c>
      <c r="V494" t="str">
        <f t="shared" si="1754"/>
        <v/>
      </c>
    </row>
    <row r="495" spans="1:22" hidden="1" x14ac:dyDescent="0.25">
      <c r="A495">
        <f t="shared" si="1596"/>
        <v>33</v>
      </c>
      <c r="B495" t="str">
        <f>VLOOKUP(A495,Sheet1!A:Z,2,FALSE)</f>
        <v>FNB</v>
      </c>
      <c r="C495" t="s">
        <v>416</v>
      </c>
      <c r="D495" t="str">
        <f>CONCATENATE($C495,Sheet1!$AB$2,": ",VLOOKUP($A495,Sheet1!$A:$AC,28,FALSE),IF(VLOOKUP($A495,Sheet1!$A:$AC,25,FALSE)="","","&lt;/p&gt;&lt;p&gt;"),VLOOKUP($A495,Sheet1!$A:$AC,25,FALSE))</f>
        <v>&lt;p&gt;接受現金券: 接受&lt;/p&gt;&lt;p&gt;川菜式地道食品</v>
      </c>
      <c r="E495" t="str">
        <f>CONCATENATE($C495,Sheet1!$AC$2,": ",VLOOKUP($A495,Sheet1!$A:$AC,29,FALSE),IF(VLOOKUP($A495,Sheet1!$A:$AC,26,FALSE)="","","&lt;/p&gt;&lt;p&gt;"),VLOOKUP($A495,Sheet1!$A:$AC,26,FALSE))</f>
        <v>&lt;p&gt;接受现金券: 接受&lt;/p&gt;&lt;p&gt;川菜式地道食品</v>
      </c>
      <c r="F495" t="str">
        <f>CONCATENATE($C495,Sheet1!$AA$2,": ",VLOOKUP($A495,Sheet1!$A:$AC,27,FALSE),IF(VLOOKUP($A495,Sheet1!$A:$AC,24,FALSE)="","","&lt;/p&gt;&lt;p&gt;"),VLOOKUP($A495,Sheet1!$A:$AC,24,FALSE))</f>
        <v>&lt;p&gt;Accept Cash Coupon: Y&lt;/p&gt;&lt;p&gt;Sichuan cuisine</v>
      </c>
      <c r="G495" t="str">
        <f t="shared" si="1598"/>
        <v/>
      </c>
      <c r="H495" t="str">
        <f t="shared" si="1599"/>
        <v/>
      </c>
      <c r="I495" t="str">
        <f t="shared" ref="I495:J495" si="1755">IF($G495="","",TRIM(CONCATENATE(E495,E496,E497,E498,E499,E500,E501,E502,E503,E504,E505,E506,E507,E508,E509)))</f>
        <v/>
      </c>
      <c r="J495" t="str">
        <f t="shared" si="1755"/>
        <v/>
      </c>
      <c r="K495" t="str">
        <f t="shared" si="1601"/>
        <v/>
      </c>
      <c r="L495" t="str">
        <f t="shared" si="1601"/>
        <v/>
      </c>
      <c r="M495" t="str">
        <f t="shared" si="1601"/>
        <v/>
      </c>
      <c r="N495" t="str">
        <f t="shared" si="1602"/>
        <v/>
      </c>
      <c r="O495" t="str">
        <f t="shared" ref="O495:P495" si="1756">IF($G495="","",IF($B495="SHO",TRIM(CONCATENATE(E495,E496,E497,E498,E499,E500,E501,E502,E503,E504,E505,E506,E507,E508,E509)),""))</f>
        <v/>
      </c>
      <c r="P495" t="str">
        <f t="shared" si="1756"/>
        <v/>
      </c>
      <c r="Q495" t="str">
        <f t="shared" si="1604"/>
        <v/>
      </c>
      <c r="R495" t="str">
        <f t="shared" si="1604"/>
        <v/>
      </c>
      <c r="S495" t="str">
        <f t="shared" si="1604"/>
        <v/>
      </c>
      <c r="T495" t="str">
        <f t="shared" ref="T495:V495" si="1757">IF($G495="","",IF($B495="PAS",TRIM(CONCATENATE(D495,D496,D497,D498,D499,D500,D501,D502,D503,D504,D505,D506,D507,D508,D509)),""))</f>
        <v/>
      </c>
      <c r="U495" t="str">
        <f t="shared" si="1757"/>
        <v/>
      </c>
      <c r="V495" t="str">
        <f t="shared" si="1757"/>
        <v/>
      </c>
    </row>
    <row r="496" spans="1:22" hidden="1" x14ac:dyDescent="0.25">
      <c r="A496">
        <f t="shared" si="1596"/>
        <v>33</v>
      </c>
      <c r="B496" t="str">
        <f>VLOOKUP(A496,Sheet1!A:Z,2,FALSE)</f>
        <v>FNB</v>
      </c>
      <c r="C496" t="s">
        <v>496</v>
      </c>
      <c r="D496" t="str">
        <f t="shared" ref="D496:F497" si="1758">$C496</f>
        <v>&lt;/p&gt;&lt;/div&gt;&lt;/div&gt;&lt;/div&gt;&lt;/div&gt;&lt;/div&gt;</v>
      </c>
      <c r="E496" t="str">
        <f t="shared" si="1758"/>
        <v>&lt;/p&gt;&lt;/div&gt;&lt;/div&gt;&lt;/div&gt;&lt;/div&gt;&lt;/div&gt;</v>
      </c>
      <c r="F496" t="str">
        <f t="shared" si="1758"/>
        <v>&lt;/p&gt;&lt;/div&gt;&lt;/div&gt;&lt;/div&gt;&lt;/div&gt;&lt;/div&gt;</v>
      </c>
      <c r="G496" t="str">
        <f t="shared" si="1598"/>
        <v/>
      </c>
      <c r="H496" t="str">
        <f t="shared" si="1599"/>
        <v/>
      </c>
      <c r="I496" t="str">
        <f t="shared" ref="I496:J496" si="1759">IF($G496="","",TRIM(CONCATENATE(E496,E497,E498,E499,E500,E501,E502,E503,E504,E505,E506,E507,E508,E509,E510)))</f>
        <v/>
      </c>
      <c r="J496" t="str">
        <f t="shared" si="1759"/>
        <v/>
      </c>
      <c r="K496" t="str">
        <f t="shared" si="1601"/>
        <v/>
      </c>
      <c r="L496" t="str">
        <f t="shared" si="1601"/>
        <v/>
      </c>
      <c r="M496" t="str">
        <f t="shared" si="1601"/>
        <v/>
      </c>
      <c r="N496" t="str">
        <f t="shared" si="1602"/>
        <v/>
      </c>
      <c r="O496" t="str">
        <f t="shared" ref="O496:P496" si="1760">IF($G496="","",IF($B496="SHO",TRIM(CONCATENATE(E496,E497,E498,E499,E500,E501,E502,E503,E504,E505,E506,E507,E508,E509,E510)),""))</f>
        <v/>
      </c>
      <c r="P496" t="str">
        <f t="shared" si="1760"/>
        <v/>
      </c>
      <c r="Q496" t="str">
        <f t="shared" si="1604"/>
        <v/>
      </c>
      <c r="R496" t="str">
        <f t="shared" si="1604"/>
        <v/>
      </c>
      <c r="S496" t="str">
        <f t="shared" si="1604"/>
        <v/>
      </c>
      <c r="T496" t="str">
        <f t="shared" ref="T496:V496" si="1761">IF($G496="","",IF($B496="PAS",TRIM(CONCATENATE(D496,D497,D498,D499,D500,D501,D502,D503,D504,D505,D506,D507,D508,D509,D510)),""))</f>
        <v/>
      </c>
      <c r="U496" t="str">
        <f t="shared" si="1761"/>
        <v/>
      </c>
      <c r="V496" t="str">
        <f t="shared" si="1761"/>
        <v/>
      </c>
    </row>
    <row r="497" spans="1:22" x14ac:dyDescent="0.25">
      <c r="A497">
        <f t="shared" si="1596"/>
        <v>34</v>
      </c>
      <c r="B497" t="str">
        <f>VLOOKUP(A497,Sheet1!A:Z,2,FALSE)</f>
        <v>FNB</v>
      </c>
      <c r="C497" t="s">
        <v>489</v>
      </c>
      <c r="D497" t="str">
        <f t="shared" si="1758"/>
        <v>&lt;div class="grid-detail-list"&gt;&lt;div class="item-container styled-text-wrapper"&gt;</v>
      </c>
      <c r="E497" t="str">
        <f t="shared" si="1758"/>
        <v>&lt;div class="grid-detail-list"&gt;&lt;div class="item-container styled-text-wrapper"&gt;</v>
      </c>
      <c r="F497" t="str">
        <f t="shared" si="1758"/>
        <v>&lt;div class="grid-detail-list"&gt;&lt;div class="item-container styled-text-wrapper"&gt;</v>
      </c>
      <c r="G497">
        <f t="shared" si="1598"/>
        <v>34</v>
      </c>
      <c r="H497" t="str">
        <f t="shared" si="1599"/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class="sub-title"&gt;新沙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接受&lt;/p&gt;&lt;p&gt;韓式食品&lt;/p&gt;&lt;/div&gt;&lt;/div&gt;&lt;/div&gt;&lt;/div&gt;&lt;/div&gt;</v>
      </c>
      <c r="I497" t="str">
        <f t="shared" ref="I497:J497" si="1762">IF($G497="","",TRIM(CONCATENATE(E497,E498,E499,E500,E501,E502,E503,E504,E505,E506,E507,E508,E509,E510,E511)))</f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class="sub-title"&gt;新沙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接受&lt;/p&gt;&lt;p&gt;韩式食品&lt;/p&gt;&lt;/div&gt;&lt;/div&gt;&lt;/div&gt;&lt;/div&gt;&lt;/div&gt;</v>
      </c>
      <c r="J497" t="str">
        <f t="shared" si="1762"/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class="sub-title"&gt;Sinsa Eat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Y&lt;/p&gt;&lt;p&gt;Korean cuisine&lt;/p&gt;&lt;/div&gt;&lt;/div&gt;&lt;/div&gt;&lt;/div&gt;&lt;/div&gt;</v>
      </c>
      <c r="K497" t="str">
        <f t="shared" si="1601"/>
        <v/>
      </c>
      <c r="L497" t="str">
        <f t="shared" si="1601"/>
        <v/>
      </c>
      <c r="M497" t="str">
        <f t="shared" si="1601"/>
        <v/>
      </c>
      <c r="N497" t="str">
        <f t="shared" si="1602"/>
        <v/>
      </c>
      <c r="O497" t="str">
        <f t="shared" ref="O497:P497" si="1763">IF($G497="","",IF($B497="SHO",TRIM(CONCATENATE(E497,E498,E499,E500,E501,E502,E503,E504,E505,E506,E507,E508,E509,E510,E511)),""))</f>
        <v/>
      </c>
      <c r="P497" t="str">
        <f t="shared" si="1763"/>
        <v/>
      </c>
      <c r="Q497" t="str">
        <f t="shared" si="1604"/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class="sub-title"&gt;新沙 (堂前食坊)&lt;/p&gt;&lt;div class="item-content"&gt;&lt;div class="item-label"&gt;美食薈萃&lt;/div&gt;&lt;div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clearfix"&gt;&lt;p&gt;接受現金券: 接受&lt;/p&gt;&lt;p&gt;韓式食品&lt;/p&gt;&lt;/div&gt;&lt;/div&gt;&lt;/div&gt;&lt;/div&gt;&lt;/div&gt;</v>
      </c>
      <c r="R497" t="str">
        <f t="shared" si="1604"/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class="sub-title"&gt;新沙 (堂前食坊)&lt;/p&gt;&lt;div class="item-content"&gt;&lt;div class="item-label"&gt;美食荟萃&lt;/div&gt;&lt;div class="content-row clearfix"&gt;&lt;span class="item-icon icon-s icon-inline ico-shop"&gt;&lt;/span&gt;&lt;p class="info"&gt;B2 , WEK B2-10 (近抵港大堂 A 出口)&lt;/p&gt;&lt;/div&gt;&lt;div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clearfix"&gt;&lt;p&gt;接受现金券: 接受&lt;/p&gt;&lt;p&gt;韩式食品&lt;/p&gt;&lt;/div&gt;&lt;/div&gt;&lt;/div&gt;&lt;/div&gt;&lt;/div&gt;</v>
      </c>
      <c r="S497" t="str">
        <f t="shared" si="1604"/>
        <v>&lt;div class="grid-detail-list"&gt;&lt;div class="item-container styled-text-wrapper"&gt;&lt;div class="image-container"&gt;&lt;img class="item-image" src="/res/media/app/shop/foodium-sinsaeat_20181221.jpg" alt=""&gt;&lt;/div&gt;&lt;div class="item-content-container"&gt;&lt;p class="sub-title"&gt;Sinsa Eat (FOODIUM)&lt;/p&gt;&lt;div class="item-content"&gt;&lt;div class="item-label"&gt;Food &amp; Beverage&lt;/div&gt;&lt;div class="content-row clearfix"&gt;&lt;span class="item-icon icon-s icon-inline ico-shop"&gt;&lt;/span&gt;&lt;p class="info"&gt;B2 , WEK B2-10 (Near Arrival Concourse, Exit A)&lt;/p&gt;&lt;/div&gt;&lt;div class="content-row clearfix"&gt;&lt;span class="item-icon icon-s icon-inline ico-opening-hour"&gt;&lt;/span&gt;&lt;p class="info"&gt;06:00-22:30&lt;/p&gt;&lt;/div&gt;&lt;div class="content-row clearfix"&gt;&lt;span class="item-icon icon-s icon-inline ico-tel-no"&gt;&lt;/span&gt;&lt;p class="info"&gt;2726-2733&lt;/p&gt;&lt;/div&gt;&lt;div class="content-row clearfix"&gt;&lt;p&gt;Accept Cash Coupon: Y&lt;/p&gt;&lt;p&gt;Korean cuisine&lt;/p&gt;&lt;/div&gt;&lt;/div&gt;&lt;/div&gt;&lt;/div&gt;&lt;/div&gt;</v>
      </c>
      <c r="T497" t="str">
        <f t="shared" ref="T497:V497" si="1764">IF($G497="","",IF($B497="PAS",TRIM(CONCATENATE(D497,D498,D499,D500,D501,D502,D503,D504,D505,D506,D507,D508,D509,D510,D511)),""))</f>
        <v/>
      </c>
      <c r="U497" t="str">
        <f t="shared" si="1764"/>
        <v/>
      </c>
      <c r="V497" t="str">
        <f t="shared" si="1764"/>
        <v/>
      </c>
    </row>
    <row r="498" spans="1:22" hidden="1" x14ac:dyDescent="0.25">
      <c r="A498">
        <f t="shared" si="1596"/>
        <v>34</v>
      </c>
      <c r="B498" t="str">
        <f>VLOOKUP(A498,Sheet1!A:Z,2,FALSE)</f>
        <v>FNB</v>
      </c>
      <c r="C498" t="s">
        <v>419</v>
      </c>
      <c r="D498" t="str">
        <f>CONCATENATE($C498,VLOOKUP($A498,Sheet1!$A:$AC,6,FALSE),""" alt=""""&gt;")</f>
        <v>&lt;div class="image-container"&gt;&lt;img class="item-image" src="/res/media/app/shop/foodium-sinsaeat_20181221.jpg" alt=""&gt;</v>
      </c>
      <c r="E498" t="str">
        <f>CONCATENATE($C498,VLOOKUP($A498,Sheet1!$A:$AC,6,FALSE),""" alt=""""&gt;")</f>
        <v>&lt;div class="image-container"&gt;&lt;img class="item-image" src="/res/media/app/shop/foodium-sinsaeat_20181221.jpg" alt=""&gt;</v>
      </c>
      <c r="F498" t="str">
        <f>CONCATENATE($C498,VLOOKUP($A498,Sheet1!$A:$AC,6,FALSE),""" alt=""""&gt;")</f>
        <v>&lt;div class="image-container"&gt;&lt;img class="item-image" src="/res/media/app/shop/foodium-sinsaeat_20181221.jpg" alt=""&gt;</v>
      </c>
      <c r="G498" t="str">
        <f t="shared" si="1598"/>
        <v/>
      </c>
      <c r="H498" t="str">
        <f t="shared" si="1599"/>
        <v/>
      </c>
      <c r="I498" t="str">
        <f t="shared" ref="I498:J498" si="1765">IF($G498="","",TRIM(CONCATENATE(E498,E499,E500,E501,E502,E503,E504,E505,E506,E507,E508,E509,E510,E511,E512)))</f>
        <v/>
      </c>
      <c r="J498" t="str">
        <f t="shared" si="1765"/>
        <v/>
      </c>
      <c r="K498" t="str">
        <f t="shared" si="1601"/>
        <v/>
      </c>
      <c r="L498" t="str">
        <f t="shared" si="1601"/>
        <v/>
      </c>
      <c r="M498" t="str">
        <f t="shared" si="1601"/>
        <v/>
      </c>
      <c r="N498" t="str">
        <f t="shared" si="1602"/>
        <v/>
      </c>
      <c r="O498" t="str">
        <f t="shared" ref="O498:P498" si="1766">IF($G498="","",IF($B498="SHO",TRIM(CONCATENATE(E498,E499,E500,E501,E502,E503,E504,E505,E506,E507,E508,E509,E510,E511,E512)),""))</f>
        <v/>
      </c>
      <c r="P498" t="str">
        <f t="shared" si="1766"/>
        <v/>
      </c>
      <c r="Q498" t="str">
        <f t="shared" si="1604"/>
        <v/>
      </c>
      <c r="R498" t="str">
        <f t="shared" si="1604"/>
        <v/>
      </c>
      <c r="S498" t="str">
        <f t="shared" si="1604"/>
        <v/>
      </c>
      <c r="T498" t="str">
        <f t="shared" ref="T498:V498" si="1767">IF($G498="","",IF($B498="PAS",TRIM(CONCATENATE(D498,D499,D500,D501,D502,D503,D504,D505,D506,D507,D508,D509,D510,D511,D512)),""))</f>
        <v/>
      </c>
      <c r="U498" t="str">
        <f t="shared" si="1767"/>
        <v/>
      </c>
      <c r="V498" t="str">
        <f t="shared" si="1767"/>
        <v/>
      </c>
    </row>
    <row r="499" spans="1:22" hidden="1" x14ac:dyDescent="0.25">
      <c r="A499">
        <f t="shared" si="1596"/>
        <v>34</v>
      </c>
      <c r="B499" t="str">
        <f>VLOOKUP(A499,Sheet1!A:Z,2,FALSE)</f>
        <v>FNB</v>
      </c>
      <c r="C499" t="s">
        <v>490</v>
      </c>
      <c r="D499" t="str">
        <f t="shared" ref="D499:F499" si="1768">$C499</f>
        <v>&lt;/div&gt;&lt;div class="item-content-container"&gt;</v>
      </c>
      <c r="E499" t="str">
        <f t="shared" si="1768"/>
        <v>&lt;/div&gt;&lt;div class="item-content-container"&gt;</v>
      </c>
      <c r="F499" t="str">
        <f t="shared" si="1768"/>
        <v>&lt;/div&gt;&lt;div class="item-content-container"&gt;</v>
      </c>
      <c r="G499" t="str">
        <f t="shared" si="1598"/>
        <v/>
      </c>
      <c r="H499" t="str">
        <f t="shared" si="1599"/>
        <v/>
      </c>
      <c r="I499" t="str">
        <f t="shared" ref="I499:J499" si="1769">IF($G499="","",TRIM(CONCATENATE(E499,E500,E501,E502,E503,E504,E505,E506,E507,E508,E509,E510,E511,E512,E513)))</f>
        <v/>
      </c>
      <c r="J499" t="str">
        <f t="shared" si="1769"/>
        <v/>
      </c>
      <c r="K499" t="str">
        <f t="shared" si="1601"/>
        <v/>
      </c>
      <c r="L499" t="str">
        <f t="shared" si="1601"/>
        <v/>
      </c>
      <c r="M499" t="str">
        <f t="shared" si="1601"/>
        <v/>
      </c>
      <c r="N499" t="str">
        <f t="shared" si="1602"/>
        <v/>
      </c>
      <c r="O499" t="str">
        <f t="shared" ref="O499:P499" si="1770">IF($G499="","",IF($B499="SHO",TRIM(CONCATENATE(E499,E500,E501,E502,E503,E504,E505,E506,E507,E508,E509,E510,E511,E512,E513)),""))</f>
        <v/>
      </c>
      <c r="P499" t="str">
        <f t="shared" si="1770"/>
        <v/>
      </c>
      <c r="Q499" t="str">
        <f t="shared" si="1604"/>
        <v/>
      </c>
      <c r="R499" t="str">
        <f t="shared" si="1604"/>
        <v/>
      </c>
      <c r="S499" t="str">
        <f t="shared" si="1604"/>
        <v/>
      </c>
      <c r="T499" t="str">
        <f t="shared" ref="T499:V499" si="1771">IF($G499="","",IF($B499="PAS",TRIM(CONCATENATE(D499,D500,D501,D502,D503,D504,D505,D506,D507,D508,D509,D510,D511,D512,D513)),""))</f>
        <v/>
      </c>
      <c r="U499" t="str">
        <f t="shared" si="1771"/>
        <v/>
      </c>
      <c r="V499" t="str">
        <f t="shared" si="1771"/>
        <v/>
      </c>
    </row>
    <row r="500" spans="1:22" hidden="1" x14ac:dyDescent="0.25">
      <c r="A500">
        <f t="shared" si="1596"/>
        <v>34</v>
      </c>
      <c r="B500" t="str">
        <f>VLOOKUP(A500,Sheet1!A:Z,2,FALSE)</f>
        <v>FNB</v>
      </c>
      <c r="C500" t="s">
        <v>413</v>
      </c>
      <c r="D500" t="str">
        <f>CONCATENATE($C500,VLOOKUP($A500,Sheet1!$A:$AC,15,FALSE))</f>
        <v>&lt;p class="sub-title"&gt;新沙 (堂前食坊)</v>
      </c>
      <c r="E500" t="str">
        <f>CONCATENATE($C500,VLOOKUP($A500,Sheet1!$A:$AC,16,FALSE))</f>
        <v>&lt;p class="sub-title"&gt;新沙 (堂前食坊)</v>
      </c>
      <c r="F500" t="str">
        <f>CONCATENATE($C500,VLOOKUP($A500,Sheet1!$A:$AC,14,FALSE))</f>
        <v>&lt;p class="sub-title"&gt;Sinsa Eat (FOODIUM)</v>
      </c>
      <c r="G500" t="str">
        <f t="shared" si="1598"/>
        <v/>
      </c>
      <c r="H500" t="str">
        <f t="shared" si="1599"/>
        <v/>
      </c>
      <c r="I500" t="str">
        <f t="shared" ref="I500:J500" si="1772">IF($G500="","",TRIM(CONCATENATE(E500,E501,E502,E503,E504,E505,E506,E507,E508,E509,E510,E511,E512,E513,E514)))</f>
        <v/>
      </c>
      <c r="J500" t="str">
        <f t="shared" si="1772"/>
        <v/>
      </c>
      <c r="K500" t="str">
        <f t="shared" si="1601"/>
        <v/>
      </c>
      <c r="L500" t="str">
        <f t="shared" si="1601"/>
        <v/>
      </c>
      <c r="M500" t="str">
        <f t="shared" si="1601"/>
        <v/>
      </c>
      <c r="N500" t="str">
        <f t="shared" si="1602"/>
        <v/>
      </c>
      <c r="O500" t="str">
        <f t="shared" ref="O500:P500" si="1773">IF($G500="","",IF($B500="SHO",TRIM(CONCATENATE(E500,E501,E502,E503,E504,E505,E506,E507,E508,E509,E510,E511,E512,E513,E514)),""))</f>
        <v/>
      </c>
      <c r="P500" t="str">
        <f t="shared" si="1773"/>
        <v/>
      </c>
      <c r="Q500" t="str">
        <f t="shared" si="1604"/>
        <v/>
      </c>
      <c r="R500" t="str">
        <f t="shared" si="1604"/>
        <v/>
      </c>
      <c r="S500" t="str">
        <f t="shared" si="1604"/>
        <v/>
      </c>
      <c r="T500" t="str">
        <f t="shared" ref="T500:V500" si="1774">IF($G500="","",IF($B500="PAS",TRIM(CONCATENATE(D500,D501,D502,D503,D504,D505,D506,D507,D508,D509,D510,D511,D512,D513,D514)),""))</f>
        <v/>
      </c>
      <c r="U500" t="str">
        <f t="shared" si="1774"/>
        <v/>
      </c>
      <c r="V500" t="str">
        <f t="shared" si="1774"/>
        <v/>
      </c>
    </row>
    <row r="501" spans="1:22" hidden="1" x14ac:dyDescent="0.25">
      <c r="A501">
        <f t="shared" si="1596"/>
        <v>34</v>
      </c>
      <c r="B501" t="str">
        <f>VLOOKUP(A501,Sheet1!A:Z,2,FALSE)</f>
        <v>FNB</v>
      </c>
      <c r="C501" t="s">
        <v>491</v>
      </c>
      <c r="D501" t="str">
        <f t="shared" ref="D501:F501" si="1775">$C501</f>
        <v>&lt;/p&gt;&lt;div class="item-content"&gt;</v>
      </c>
      <c r="E501" t="str">
        <f t="shared" si="1775"/>
        <v>&lt;/p&gt;&lt;div class="item-content"&gt;</v>
      </c>
      <c r="F501" t="str">
        <f t="shared" si="1775"/>
        <v>&lt;/p&gt;&lt;div class="item-content"&gt;</v>
      </c>
      <c r="G501" t="str">
        <f t="shared" si="1598"/>
        <v/>
      </c>
      <c r="H501" t="str">
        <f t="shared" si="1599"/>
        <v/>
      </c>
      <c r="I501" t="str">
        <f t="shared" ref="I501:J501" si="1776">IF($G501="","",TRIM(CONCATENATE(E501,E502,E503,E504,E505,E506,E507,E508,E509,E510,E511,E512,E513,E514,E515)))</f>
        <v/>
      </c>
      <c r="J501" t="str">
        <f t="shared" si="1776"/>
        <v/>
      </c>
      <c r="K501" t="str">
        <f t="shared" si="1601"/>
        <v/>
      </c>
      <c r="L501" t="str">
        <f t="shared" si="1601"/>
        <v/>
      </c>
      <c r="M501" t="str">
        <f t="shared" si="1601"/>
        <v/>
      </c>
      <c r="N501" t="str">
        <f t="shared" si="1602"/>
        <v/>
      </c>
      <c r="O501" t="str">
        <f t="shared" ref="O501:P501" si="1777">IF($G501="","",IF($B501="SHO",TRIM(CONCATENATE(E501,E502,E503,E504,E505,E506,E507,E508,E509,E510,E511,E512,E513,E514,E515)),""))</f>
        <v/>
      </c>
      <c r="P501" t="str">
        <f t="shared" si="1777"/>
        <v/>
      </c>
      <c r="Q501" t="str">
        <f t="shared" si="1604"/>
        <v/>
      </c>
      <c r="R501" t="str">
        <f t="shared" si="1604"/>
        <v/>
      </c>
      <c r="S501" t="str">
        <f t="shared" si="1604"/>
        <v/>
      </c>
      <c r="T501" t="str">
        <f t="shared" ref="T501:V501" si="1778">IF($G501="","",IF($B501="PAS",TRIM(CONCATENATE(D501,D502,D503,D504,D505,D506,D507,D508,D509,D510,D511,D512,D513,D514,D515)),""))</f>
        <v/>
      </c>
      <c r="U501" t="str">
        <f t="shared" si="1778"/>
        <v/>
      </c>
      <c r="V501" t="str">
        <f t="shared" si="1778"/>
        <v/>
      </c>
    </row>
    <row r="502" spans="1:22" hidden="1" x14ac:dyDescent="0.25">
      <c r="A502">
        <f t="shared" si="1596"/>
        <v>34</v>
      </c>
      <c r="B502" t="str">
        <f>VLOOKUP(A502,Sheet1!A:Z,2,FALSE)</f>
        <v>FNB</v>
      </c>
      <c r="C502" t="s">
        <v>414</v>
      </c>
      <c r="D502" t="str">
        <f>CONCATENATE($C502,VLOOKUP($A502,Sheet1!$A:$AC,4,FALSE))</f>
        <v>&lt;div class="item-label"&gt;美食薈萃</v>
      </c>
      <c r="E502" t="str">
        <f>CONCATENATE($C502,VLOOKUP($A502,Sheet1!$A:$AC,5,FALSE))</f>
        <v>&lt;div class="item-label"&gt;美食荟萃</v>
      </c>
      <c r="F502" t="str">
        <f>CONCATENATE($C502,VLOOKUP($A502,Sheet1!$A:$AC,3,FALSE))</f>
        <v>&lt;div class="item-label"&gt;Food &amp; Beverage</v>
      </c>
      <c r="G502" t="str">
        <f t="shared" si="1598"/>
        <v/>
      </c>
      <c r="H502" t="str">
        <f t="shared" si="1599"/>
        <v/>
      </c>
      <c r="I502" t="str">
        <f t="shared" ref="I502:J502" si="1779">IF($G502="","",TRIM(CONCATENATE(E502,E503,E504,E505,E506,E507,E508,E509,E510,E511,E512,E513,E514,E515,E516)))</f>
        <v/>
      </c>
      <c r="J502" t="str">
        <f t="shared" si="1779"/>
        <v/>
      </c>
      <c r="K502" t="str">
        <f t="shared" si="1601"/>
        <v/>
      </c>
      <c r="L502" t="str">
        <f t="shared" si="1601"/>
        <v/>
      </c>
      <c r="M502" t="str">
        <f t="shared" si="1601"/>
        <v/>
      </c>
      <c r="N502" t="str">
        <f t="shared" si="1602"/>
        <v/>
      </c>
      <c r="O502" t="str">
        <f t="shared" ref="O502:P502" si="1780">IF($G502="","",IF($B502="SHO",TRIM(CONCATENATE(E502,E503,E504,E505,E506,E507,E508,E509,E510,E511,E512,E513,E514,E515,E516)),""))</f>
        <v/>
      </c>
      <c r="P502" t="str">
        <f t="shared" si="1780"/>
        <v/>
      </c>
      <c r="Q502" t="str">
        <f t="shared" si="1604"/>
        <v/>
      </c>
      <c r="R502" t="str">
        <f t="shared" si="1604"/>
        <v/>
      </c>
      <c r="S502" t="str">
        <f t="shared" si="1604"/>
        <v/>
      </c>
      <c r="T502" t="str">
        <f t="shared" ref="T502:V502" si="1781">IF($G502="","",IF($B502="PAS",TRIM(CONCATENATE(D502,D503,D504,D505,D506,D507,D508,D509,D510,D511,D512,D513,D514,D515,D516)),""))</f>
        <v/>
      </c>
      <c r="U502" t="str">
        <f t="shared" si="1781"/>
        <v/>
      </c>
      <c r="V502" t="str">
        <f t="shared" si="1781"/>
        <v/>
      </c>
    </row>
    <row r="503" spans="1:22" hidden="1" x14ac:dyDescent="0.25">
      <c r="A503">
        <f t="shared" si="1596"/>
        <v>34</v>
      </c>
      <c r="B503" t="str">
        <f>VLOOKUP(A503,Sheet1!A:Z,2,FALSE)</f>
        <v>FNB</v>
      </c>
      <c r="C503" t="s">
        <v>492</v>
      </c>
      <c r="D503" t="str">
        <f t="shared" ref="D503:F503" si="1782">$C503</f>
        <v>&lt;/div&gt;&lt;div class="content-row clearfix"&gt;&lt;span class="item-icon icon-s icon-inline ico-shop"&gt;&lt;/span&gt;</v>
      </c>
      <c r="E503" t="str">
        <f t="shared" si="1782"/>
        <v>&lt;/div&gt;&lt;div class="content-row clearfix"&gt;&lt;span class="item-icon icon-s icon-inline ico-shop"&gt;&lt;/span&gt;</v>
      </c>
      <c r="F503" t="str">
        <f t="shared" si="1782"/>
        <v>&lt;/div&gt;&lt;div class="content-row clearfix"&gt;&lt;span class="item-icon icon-s icon-inline ico-shop"&gt;&lt;/span&gt;</v>
      </c>
      <c r="G503" t="str">
        <f t="shared" si="1598"/>
        <v/>
      </c>
      <c r="H503" t="str">
        <f t="shared" si="1599"/>
        <v/>
      </c>
      <c r="I503" t="str">
        <f t="shared" ref="I503:J503" si="1783">IF($G503="","",TRIM(CONCATENATE(E503,E504,E505,E506,E507,E508,E509,E510,E511,E512,E513,E514,E515,E516,E517)))</f>
        <v/>
      </c>
      <c r="J503" t="str">
        <f t="shared" si="1783"/>
        <v/>
      </c>
      <c r="K503" t="str">
        <f t="shared" si="1601"/>
        <v/>
      </c>
      <c r="L503" t="str">
        <f t="shared" si="1601"/>
        <v/>
      </c>
      <c r="M503" t="str">
        <f t="shared" si="1601"/>
        <v/>
      </c>
      <c r="N503" t="str">
        <f t="shared" si="1602"/>
        <v/>
      </c>
      <c r="O503" t="str">
        <f t="shared" ref="O503:P503" si="1784">IF($G503="","",IF($B503="SHO",TRIM(CONCATENATE(E503,E504,E505,E506,E507,E508,E509,E510,E511,E512,E513,E514,E515,E516,E517)),""))</f>
        <v/>
      </c>
      <c r="P503" t="str">
        <f t="shared" si="1784"/>
        <v/>
      </c>
      <c r="Q503" t="str">
        <f t="shared" si="1604"/>
        <v/>
      </c>
      <c r="R503" t="str">
        <f t="shared" si="1604"/>
        <v/>
      </c>
      <c r="S503" t="str">
        <f t="shared" si="1604"/>
        <v/>
      </c>
      <c r="T503" t="str">
        <f t="shared" ref="T503:V503" si="1785">IF($G503="","",IF($B503="PAS",TRIM(CONCATENATE(D503,D504,D505,D506,D507,D508,D509,D510,D511,D512,D513,D514,D515,D516,D517)),""))</f>
        <v/>
      </c>
      <c r="U503" t="str">
        <f t="shared" si="1785"/>
        <v/>
      </c>
      <c r="V503" t="str">
        <f t="shared" si="1785"/>
        <v/>
      </c>
    </row>
    <row r="504" spans="1:22" hidden="1" x14ac:dyDescent="0.25">
      <c r="A504">
        <f t="shared" si="1596"/>
        <v>34</v>
      </c>
      <c r="B504" t="str">
        <f>VLOOKUP(A504,Sheet1!A:Z,2,FALSE)</f>
        <v>FNB</v>
      </c>
      <c r="C504" t="s">
        <v>415</v>
      </c>
      <c r="D504" t="str">
        <f>CONCATENATE($C504,VLOOKUP($A504,Sheet1!$A:$AC,11,FALSE))</f>
        <v>&lt;p class="info"&gt;B2 , WEK B2-10 (近抵港大堂 A 出口)</v>
      </c>
      <c r="E504" t="str">
        <f>CONCATENATE($C504,VLOOKUP($A504,Sheet1!$A:$AC,12,FALSE))</f>
        <v>&lt;p class="info"&gt;B2 , WEK B2-10 (近抵港大堂 A 出口)</v>
      </c>
      <c r="F504" t="str">
        <f>CONCATENATE($C504,VLOOKUP($A504,Sheet1!$A:$AC,10,FALSE))</f>
        <v>&lt;p class="info"&gt;B2 , WEK B2-10 (Near Arrival Concourse, Exit A)</v>
      </c>
      <c r="G504" t="str">
        <f t="shared" si="1598"/>
        <v/>
      </c>
      <c r="H504" t="str">
        <f t="shared" si="1599"/>
        <v/>
      </c>
      <c r="I504" t="str">
        <f t="shared" ref="I504:J504" si="1786">IF($G504="","",TRIM(CONCATENATE(E504,E505,E506,E507,E508,E509,E510,E511,E512,E513,E514,E515,E516,E517,E518)))</f>
        <v/>
      </c>
      <c r="J504" t="str">
        <f t="shared" si="1786"/>
        <v/>
      </c>
      <c r="K504" t="str">
        <f t="shared" si="1601"/>
        <v/>
      </c>
      <c r="L504" t="str">
        <f t="shared" si="1601"/>
        <v/>
      </c>
      <c r="M504" t="str">
        <f t="shared" si="1601"/>
        <v/>
      </c>
      <c r="N504" t="str">
        <f t="shared" si="1602"/>
        <v/>
      </c>
      <c r="O504" t="str">
        <f t="shared" ref="O504:P504" si="1787">IF($G504="","",IF($B504="SHO",TRIM(CONCATENATE(E504,E505,E506,E507,E508,E509,E510,E511,E512,E513,E514,E515,E516,E517,E518)),""))</f>
        <v/>
      </c>
      <c r="P504" t="str">
        <f t="shared" si="1787"/>
        <v/>
      </c>
      <c r="Q504" t="str">
        <f t="shared" si="1604"/>
        <v/>
      </c>
      <c r="R504" t="str">
        <f t="shared" si="1604"/>
        <v/>
      </c>
      <c r="S504" t="str">
        <f t="shared" si="1604"/>
        <v/>
      </c>
      <c r="T504" t="str">
        <f t="shared" ref="T504:V504" si="1788">IF($G504="","",IF($B504="PAS",TRIM(CONCATENATE(D504,D505,D506,D507,D508,D509,D510,D511,D512,D513,D514,D515,D516,D517,D518)),""))</f>
        <v/>
      </c>
      <c r="U504" t="str">
        <f t="shared" si="1788"/>
        <v/>
      </c>
      <c r="V504" t="str">
        <f t="shared" si="1788"/>
        <v/>
      </c>
    </row>
    <row r="505" spans="1:22" hidden="1" x14ac:dyDescent="0.25">
      <c r="A505">
        <f t="shared" si="1596"/>
        <v>34</v>
      </c>
      <c r="B505" t="str">
        <f>VLOOKUP(A505,Sheet1!A:Z,2,FALSE)</f>
        <v>FNB</v>
      </c>
      <c r="C505" t="s">
        <v>493</v>
      </c>
      <c r="D505" t="str">
        <f t="shared" ref="D505:F505" si="1789">$C505</f>
        <v>&lt;/p&gt;&lt;/div&gt;&lt;div class="content-row clearfix"&gt;&lt;span class="item-icon icon-s icon-inline ico-opening-hour"&gt;&lt;/span&gt;</v>
      </c>
      <c r="E505" t="str">
        <f t="shared" si="1789"/>
        <v>&lt;/p&gt;&lt;/div&gt;&lt;div class="content-row clearfix"&gt;&lt;span class="item-icon icon-s icon-inline ico-opening-hour"&gt;&lt;/span&gt;</v>
      </c>
      <c r="F505" t="str">
        <f t="shared" si="1789"/>
        <v>&lt;/p&gt;&lt;/div&gt;&lt;div class="content-row clearfix"&gt;&lt;span class="item-icon icon-s icon-inline ico-opening-hour"&gt;&lt;/span&gt;</v>
      </c>
      <c r="G505" t="str">
        <f t="shared" si="1598"/>
        <v/>
      </c>
      <c r="H505" t="str">
        <f t="shared" si="1599"/>
        <v/>
      </c>
      <c r="I505" t="str">
        <f t="shared" ref="I505:J505" si="1790">IF($G505="","",TRIM(CONCATENATE(E505,E506,E507,E508,E509,E510,E511,E512,E513,E514,E515,E516,E517,E518,E519)))</f>
        <v/>
      </c>
      <c r="J505" t="str">
        <f t="shared" si="1790"/>
        <v/>
      </c>
      <c r="K505" t="str">
        <f t="shared" si="1601"/>
        <v/>
      </c>
      <c r="L505" t="str">
        <f t="shared" si="1601"/>
        <v/>
      </c>
      <c r="M505" t="str">
        <f t="shared" si="1601"/>
        <v/>
      </c>
      <c r="N505" t="str">
        <f t="shared" si="1602"/>
        <v/>
      </c>
      <c r="O505" t="str">
        <f t="shared" ref="O505:P505" si="1791">IF($G505="","",IF($B505="SHO",TRIM(CONCATENATE(E505,E506,E507,E508,E509,E510,E511,E512,E513,E514,E515,E516,E517,E518,E519)),""))</f>
        <v/>
      </c>
      <c r="P505" t="str">
        <f t="shared" si="1791"/>
        <v/>
      </c>
      <c r="Q505" t="str">
        <f t="shared" si="1604"/>
        <v/>
      </c>
      <c r="R505" t="str">
        <f t="shared" si="1604"/>
        <v/>
      </c>
      <c r="S505" t="str">
        <f t="shared" si="1604"/>
        <v/>
      </c>
      <c r="T505" t="str">
        <f t="shared" ref="T505:V505" si="1792">IF($G505="","",IF($B505="PAS",TRIM(CONCATENATE(D505,D506,D507,D508,D509,D510,D511,D512,D513,D514,D515,D516,D517,D518,D519)),""))</f>
        <v/>
      </c>
      <c r="U505" t="str">
        <f t="shared" si="1792"/>
        <v/>
      </c>
      <c r="V505" t="str">
        <f t="shared" si="1792"/>
        <v/>
      </c>
    </row>
    <row r="506" spans="1:22" hidden="1" x14ac:dyDescent="0.25">
      <c r="A506">
        <f t="shared" si="1596"/>
        <v>34</v>
      </c>
      <c r="B506" t="str">
        <f>VLOOKUP(A506,Sheet1!A:Z,2,FALSE)</f>
        <v>FNB</v>
      </c>
      <c r="C506" t="s">
        <v>415</v>
      </c>
      <c r="D506" s="2" t="str">
        <f>CONCATENATE($C506,IFERROR(SUBSTITUTE(VLOOKUP($A506,Sheet1!$A:$AC,22,FALSE),CHAR(10),"&lt;br&gt;"),VLOOKUP($A506,Sheet1!$A:$AC,22,FALSE)))</f>
        <v>&lt;p class="info"&gt;06:00-22:30</v>
      </c>
      <c r="E506" s="2" t="str">
        <f>CONCATENATE($C506,IFERROR(SUBSTITUTE(VLOOKUP($A506,Sheet1!$A:$AC,23,FALSE),CHAR(10),"&lt;br&gt;"),VLOOKUP($A506,Sheet1!$A:$AC,23,FALSE)))</f>
        <v>&lt;p class="info"&gt;06:00-22:30</v>
      </c>
      <c r="F506" s="2" t="str">
        <f>CONCATENATE($C506,IFERROR(SUBSTITUTE(VLOOKUP($A506,Sheet1!$A:$AC,21,FALSE),CHAR(10),"&lt;br&gt;"),VLOOKUP($A506,Sheet1!$A:$AC,21,FALSE)))</f>
        <v>&lt;p class="info"&gt;06:00-22:30</v>
      </c>
      <c r="G506" t="str">
        <f t="shared" si="1598"/>
        <v/>
      </c>
      <c r="H506" t="str">
        <f t="shared" si="1599"/>
        <v/>
      </c>
      <c r="I506" t="str">
        <f t="shared" ref="I506:J506" si="1793">IF($G506="","",TRIM(CONCATENATE(E506,E507,E508,E509,E510,E511,E512,E513,E514,E515,E516,E517,E518,E519,E520)))</f>
        <v/>
      </c>
      <c r="J506" t="str">
        <f t="shared" si="1793"/>
        <v/>
      </c>
      <c r="K506" t="str">
        <f t="shared" si="1601"/>
        <v/>
      </c>
      <c r="L506" t="str">
        <f t="shared" si="1601"/>
        <v/>
      </c>
      <c r="M506" t="str">
        <f t="shared" si="1601"/>
        <v/>
      </c>
      <c r="N506" t="str">
        <f t="shared" si="1602"/>
        <v/>
      </c>
      <c r="O506" t="str">
        <f t="shared" ref="O506:P506" si="1794">IF($G506="","",IF($B506="SHO",TRIM(CONCATENATE(E506,E507,E508,E509,E510,E511,E512,E513,E514,E515,E516,E517,E518,E519,E520)),""))</f>
        <v/>
      </c>
      <c r="P506" t="str">
        <f t="shared" si="1794"/>
        <v/>
      </c>
      <c r="Q506" t="str">
        <f t="shared" si="1604"/>
        <v/>
      </c>
      <c r="R506" t="str">
        <f t="shared" si="1604"/>
        <v/>
      </c>
      <c r="S506" t="str">
        <f t="shared" si="1604"/>
        <v/>
      </c>
      <c r="T506" t="str">
        <f t="shared" ref="T506:V506" si="1795">IF($G506="","",IF($B506="PAS",TRIM(CONCATENATE(D506,D507,D508,D509,D510,D511,D512,D513,D514,D515,D516,D517,D518,D519,D520)),""))</f>
        <v/>
      </c>
      <c r="U506" t="str">
        <f t="shared" si="1795"/>
        <v/>
      </c>
      <c r="V506" t="str">
        <f t="shared" si="1795"/>
        <v/>
      </c>
    </row>
    <row r="507" spans="1:22" hidden="1" x14ac:dyDescent="0.25">
      <c r="A507">
        <f t="shared" si="1596"/>
        <v>34</v>
      </c>
      <c r="B507" t="str">
        <f>VLOOKUP(A507,Sheet1!A:Z,2,FALSE)</f>
        <v>FNB</v>
      </c>
      <c r="C507" t="s">
        <v>495</v>
      </c>
      <c r="D507" t="str">
        <f t="shared" ref="D507:F507" si="1796">$C507</f>
        <v>&lt;/p&gt;&lt;/div&gt;&lt;div class="content-row clearfix"&gt;&lt;span class="item-icon icon-s icon-inline ico-tel-no"&gt;&lt;/span&gt;</v>
      </c>
      <c r="E507" t="str">
        <f t="shared" si="1796"/>
        <v>&lt;/p&gt;&lt;/div&gt;&lt;div class="content-row clearfix"&gt;&lt;span class="item-icon icon-s icon-inline ico-tel-no"&gt;&lt;/span&gt;</v>
      </c>
      <c r="F507" t="str">
        <f t="shared" si="1796"/>
        <v>&lt;/p&gt;&lt;/div&gt;&lt;div class="content-row clearfix"&gt;&lt;span class="item-icon icon-s icon-inline ico-tel-no"&gt;&lt;/span&gt;</v>
      </c>
      <c r="G507" t="str">
        <f t="shared" si="1598"/>
        <v/>
      </c>
      <c r="H507" t="str">
        <f t="shared" si="1599"/>
        <v/>
      </c>
      <c r="I507" t="str">
        <f t="shared" ref="I507:J507" si="1797">IF($G507="","",TRIM(CONCATENATE(E507,E508,E509,E510,E511,E512,E513,E514,E515,E516,E517,E518,E519,E520,E521)))</f>
        <v/>
      </c>
      <c r="J507" t="str">
        <f t="shared" si="1797"/>
        <v/>
      </c>
      <c r="K507" t="str">
        <f t="shared" si="1601"/>
        <v/>
      </c>
      <c r="L507" t="str">
        <f t="shared" si="1601"/>
        <v/>
      </c>
      <c r="M507" t="str">
        <f t="shared" si="1601"/>
        <v/>
      </c>
      <c r="N507" t="str">
        <f t="shared" si="1602"/>
        <v/>
      </c>
      <c r="O507" t="str">
        <f t="shared" ref="O507:P507" si="1798">IF($G507="","",IF($B507="SHO",TRIM(CONCATENATE(E507,E508,E509,E510,E511,E512,E513,E514,E515,E516,E517,E518,E519,E520,E521)),""))</f>
        <v/>
      </c>
      <c r="P507" t="str">
        <f t="shared" si="1798"/>
        <v/>
      </c>
      <c r="Q507" t="str">
        <f t="shared" si="1604"/>
        <v/>
      </c>
      <c r="R507" t="str">
        <f t="shared" si="1604"/>
        <v/>
      </c>
      <c r="S507" t="str">
        <f t="shared" si="1604"/>
        <v/>
      </c>
      <c r="T507" t="str">
        <f t="shared" ref="T507:V507" si="1799">IF($G507="","",IF($B507="PAS",TRIM(CONCATENATE(D507,D508,D509,D510,D511,D512,D513,D514,D515,D516,D517,D518,D519,D520,D521)),""))</f>
        <v/>
      </c>
      <c r="U507" t="str">
        <f t="shared" si="1799"/>
        <v/>
      </c>
      <c r="V507" t="str">
        <f t="shared" si="1799"/>
        <v/>
      </c>
    </row>
    <row r="508" spans="1:22" hidden="1" x14ac:dyDescent="0.25">
      <c r="A508">
        <f t="shared" si="1596"/>
        <v>34</v>
      </c>
      <c r="B508" t="str">
        <f>VLOOKUP(A508,Sheet1!A:Z,2,FALSE)</f>
        <v>FNB</v>
      </c>
      <c r="C508" t="s">
        <v>415</v>
      </c>
      <c r="D508" t="str">
        <f>CONCATENATE($C508,VLOOKUP($A508,Sheet1!$A:$ACZ,17,FALSE))</f>
        <v>&lt;p class="info"&gt;2726-2733</v>
      </c>
      <c r="E508" t="str">
        <f>CONCATENATE($C508,VLOOKUP($A508,Sheet1!$A:$AC,17,FALSE))</f>
        <v>&lt;p class="info"&gt;2726-2733</v>
      </c>
      <c r="F508" t="str">
        <f>CONCATENATE($C508,VLOOKUP($A508,Sheet1!$A:$AC,17,FALSE))</f>
        <v>&lt;p class="info"&gt;2726-2733</v>
      </c>
      <c r="G508" t="str">
        <f t="shared" si="1598"/>
        <v/>
      </c>
      <c r="H508" t="str">
        <f t="shared" si="1599"/>
        <v/>
      </c>
      <c r="I508" t="str">
        <f t="shared" ref="I508:J508" si="1800">IF($G508="","",TRIM(CONCATENATE(E508,E509,E510,E511,E512,E513,E514,E515,E516,E517,E518,E519,E520,E521,E522)))</f>
        <v/>
      </c>
      <c r="J508" t="str">
        <f t="shared" si="1800"/>
        <v/>
      </c>
      <c r="K508" t="str">
        <f t="shared" si="1601"/>
        <v/>
      </c>
      <c r="L508" t="str">
        <f t="shared" si="1601"/>
        <v/>
      </c>
      <c r="M508" t="str">
        <f t="shared" si="1601"/>
        <v/>
      </c>
      <c r="N508" t="str">
        <f t="shared" si="1602"/>
        <v/>
      </c>
      <c r="O508" t="str">
        <f t="shared" ref="O508:P508" si="1801">IF($G508="","",IF($B508="SHO",TRIM(CONCATENATE(E508,E509,E510,E511,E512,E513,E514,E515,E516,E517,E518,E519,E520,E521,E522)),""))</f>
        <v/>
      </c>
      <c r="P508" t="str">
        <f t="shared" si="1801"/>
        <v/>
      </c>
      <c r="Q508" t="str">
        <f t="shared" si="1604"/>
        <v/>
      </c>
      <c r="R508" t="str">
        <f t="shared" si="1604"/>
        <v/>
      </c>
      <c r="S508" t="str">
        <f t="shared" si="1604"/>
        <v/>
      </c>
      <c r="T508" t="str">
        <f t="shared" ref="T508:V508" si="1802">IF($G508="","",IF($B508="PAS",TRIM(CONCATENATE(D508,D509,D510,D511,D512,D513,D514,D515,D516,D517,D518,D519,D520,D521,D522)),""))</f>
        <v/>
      </c>
      <c r="U508" t="str">
        <f t="shared" si="1802"/>
        <v/>
      </c>
      <c r="V508" t="str">
        <f t="shared" si="1802"/>
        <v/>
      </c>
    </row>
    <row r="509" spans="1:22" hidden="1" x14ac:dyDescent="0.25">
      <c r="A509">
        <f t="shared" si="1596"/>
        <v>34</v>
      </c>
      <c r="B509" t="str">
        <f>VLOOKUP(A509,Sheet1!A:Z,2,FALSE)</f>
        <v>FNB</v>
      </c>
      <c r="C509" t="s">
        <v>494</v>
      </c>
      <c r="D509" t="str">
        <f t="shared" ref="D509:F509" si="1803">$C509</f>
        <v>&lt;/p&gt;&lt;/div&gt;&lt;div class="content-row clearfix"&gt;</v>
      </c>
      <c r="E509" t="str">
        <f t="shared" si="1803"/>
        <v>&lt;/p&gt;&lt;/div&gt;&lt;div class="content-row clearfix"&gt;</v>
      </c>
      <c r="F509" t="str">
        <f t="shared" si="1803"/>
        <v>&lt;/p&gt;&lt;/div&gt;&lt;div class="content-row clearfix"&gt;</v>
      </c>
      <c r="G509" t="str">
        <f t="shared" si="1598"/>
        <v/>
      </c>
      <c r="H509" t="str">
        <f t="shared" si="1599"/>
        <v/>
      </c>
      <c r="I509" t="str">
        <f t="shared" ref="I509:J509" si="1804">IF($G509="","",TRIM(CONCATENATE(E509,E510,E511,E512,E513,E514,E515,E516,E517,E518,E519,E520,E521,E522,E523)))</f>
        <v/>
      </c>
      <c r="J509" t="str">
        <f t="shared" si="1804"/>
        <v/>
      </c>
      <c r="K509" t="str">
        <f t="shared" si="1601"/>
        <v/>
      </c>
      <c r="L509" t="str">
        <f t="shared" si="1601"/>
        <v/>
      </c>
      <c r="M509" t="str">
        <f t="shared" si="1601"/>
        <v/>
      </c>
      <c r="N509" t="str">
        <f t="shared" si="1602"/>
        <v/>
      </c>
      <c r="O509" t="str">
        <f t="shared" ref="O509:P509" si="1805">IF($G509="","",IF($B509="SHO",TRIM(CONCATENATE(E509,E510,E511,E512,E513,E514,E515,E516,E517,E518,E519,E520,E521,E522,E523)),""))</f>
        <v/>
      </c>
      <c r="P509" t="str">
        <f t="shared" si="1805"/>
        <v/>
      </c>
      <c r="Q509" t="str">
        <f t="shared" si="1604"/>
        <v/>
      </c>
      <c r="R509" t="str">
        <f t="shared" si="1604"/>
        <v/>
      </c>
      <c r="S509" t="str">
        <f t="shared" si="1604"/>
        <v/>
      </c>
      <c r="T509" t="str">
        <f t="shared" ref="T509:V509" si="1806">IF($G509="","",IF($B509="PAS",TRIM(CONCATENATE(D509,D510,D511,D512,D513,D514,D515,D516,D517,D518,D519,D520,D521,D522,D523)),""))</f>
        <v/>
      </c>
      <c r="U509" t="str">
        <f t="shared" si="1806"/>
        <v/>
      </c>
      <c r="V509" t="str">
        <f t="shared" si="1806"/>
        <v/>
      </c>
    </row>
    <row r="510" spans="1:22" hidden="1" x14ac:dyDescent="0.25">
      <c r="A510">
        <f t="shared" si="1596"/>
        <v>34</v>
      </c>
      <c r="B510" t="str">
        <f>VLOOKUP(A510,Sheet1!A:Z,2,FALSE)</f>
        <v>FNB</v>
      </c>
      <c r="C510" t="s">
        <v>416</v>
      </c>
      <c r="D510" t="str">
        <f>CONCATENATE($C510,Sheet1!$AB$2,": ",VLOOKUP($A510,Sheet1!$A:$AC,28,FALSE),IF(VLOOKUP($A510,Sheet1!$A:$AC,25,FALSE)="","","&lt;/p&gt;&lt;p&gt;"),VLOOKUP($A510,Sheet1!$A:$AC,25,FALSE))</f>
        <v>&lt;p&gt;接受現金券: 接受&lt;/p&gt;&lt;p&gt;韓式食品</v>
      </c>
      <c r="E510" t="str">
        <f>CONCATENATE($C510,Sheet1!$AC$2,": ",VLOOKUP($A510,Sheet1!$A:$AC,29,FALSE),IF(VLOOKUP($A510,Sheet1!$A:$AC,26,FALSE)="","","&lt;/p&gt;&lt;p&gt;"),VLOOKUP($A510,Sheet1!$A:$AC,26,FALSE))</f>
        <v>&lt;p&gt;接受现金券: 接受&lt;/p&gt;&lt;p&gt;韩式食品</v>
      </c>
      <c r="F510" t="str">
        <f>CONCATENATE($C510,Sheet1!$AA$2,": ",VLOOKUP($A510,Sheet1!$A:$AC,27,FALSE),IF(VLOOKUP($A510,Sheet1!$A:$AC,24,FALSE)="","","&lt;/p&gt;&lt;p&gt;"),VLOOKUP($A510,Sheet1!$A:$AC,24,FALSE))</f>
        <v>&lt;p&gt;Accept Cash Coupon: Y&lt;/p&gt;&lt;p&gt;Korean cuisine</v>
      </c>
      <c r="G510" t="str">
        <f t="shared" si="1598"/>
        <v/>
      </c>
      <c r="H510" t="str">
        <f t="shared" si="1599"/>
        <v/>
      </c>
      <c r="I510" t="str">
        <f t="shared" ref="I510:J510" si="1807">IF($G510="","",TRIM(CONCATENATE(E510,E511,E512,E513,E514,E515,E516,E517,E518,E519,E520,E521,E522,E523,E524)))</f>
        <v/>
      </c>
      <c r="J510" t="str">
        <f t="shared" si="1807"/>
        <v/>
      </c>
      <c r="K510" t="str">
        <f t="shared" si="1601"/>
        <v/>
      </c>
      <c r="L510" t="str">
        <f t="shared" si="1601"/>
        <v/>
      </c>
      <c r="M510" t="str">
        <f t="shared" si="1601"/>
        <v/>
      </c>
      <c r="N510" t="str">
        <f t="shared" si="1602"/>
        <v/>
      </c>
      <c r="O510" t="str">
        <f t="shared" ref="O510:P510" si="1808">IF($G510="","",IF($B510="SHO",TRIM(CONCATENATE(E510,E511,E512,E513,E514,E515,E516,E517,E518,E519,E520,E521,E522,E523,E524)),""))</f>
        <v/>
      </c>
      <c r="P510" t="str">
        <f t="shared" si="1808"/>
        <v/>
      </c>
      <c r="Q510" t="str">
        <f t="shared" si="1604"/>
        <v/>
      </c>
      <c r="R510" t="str">
        <f t="shared" si="1604"/>
        <v/>
      </c>
      <c r="S510" t="str">
        <f t="shared" si="1604"/>
        <v/>
      </c>
      <c r="T510" t="str">
        <f t="shared" ref="T510:V510" si="1809">IF($G510="","",IF($B510="PAS",TRIM(CONCATENATE(D510,D511,D512,D513,D514,D515,D516,D517,D518,D519,D520,D521,D522,D523,D524)),""))</f>
        <v/>
      </c>
      <c r="U510" t="str">
        <f t="shared" si="1809"/>
        <v/>
      </c>
      <c r="V510" t="str">
        <f t="shared" si="1809"/>
        <v/>
      </c>
    </row>
    <row r="511" spans="1:22" hidden="1" x14ac:dyDescent="0.25">
      <c r="A511">
        <f t="shared" si="1596"/>
        <v>34</v>
      </c>
      <c r="B511" t="str">
        <f>VLOOKUP(A511,Sheet1!A:Z,2,FALSE)</f>
        <v>FNB</v>
      </c>
      <c r="C511" t="s">
        <v>496</v>
      </c>
      <c r="D511" t="str">
        <f t="shared" ref="D511:F512" si="1810">$C511</f>
        <v>&lt;/p&gt;&lt;/div&gt;&lt;/div&gt;&lt;/div&gt;&lt;/div&gt;&lt;/div&gt;</v>
      </c>
      <c r="E511" t="str">
        <f t="shared" si="1810"/>
        <v>&lt;/p&gt;&lt;/div&gt;&lt;/div&gt;&lt;/div&gt;&lt;/div&gt;&lt;/div&gt;</v>
      </c>
      <c r="F511" t="str">
        <f t="shared" si="1810"/>
        <v>&lt;/p&gt;&lt;/div&gt;&lt;/div&gt;&lt;/div&gt;&lt;/div&gt;&lt;/div&gt;</v>
      </c>
      <c r="G511" t="str">
        <f t="shared" si="1598"/>
        <v/>
      </c>
      <c r="H511" t="str">
        <f t="shared" si="1599"/>
        <v/>
      </c>
      <c r="I511" t="str">
        <f t="shared" ref="I511:J511" si="1811">IF($G511="","",TRIM(CONCATENATE(E511,E512,E513,E514,E515,E516,E517,E518,E519,E520,E521,E522,E523,E524,E525)))</f>
        <v/>
      </c>
      <c r="J511" t="str">
        <f t="shared" si="1811"/>
        <v/>
      </c>
      <c r="K511" t="str">
        <f t="shared" si="1601"/>
        <v/>
      </c>
      <c r="L511" t="str">
        <f t="shared" si="1601"/>
        <v/>
      </c>
      <c r="M511" t="str">
        <f t="shared" si="1601"/>
        <v/>
      </c>
      <c r="N511" t="str">
        <f t="shared" si="1602"/>
        <v/>
      </c>
      <c r="O511" t="str">
        <f t="shared" ref="O511:P511" si="1812">IF($G511="","",IF($B511="SHO",TRIM(CONCATENATE(E511,E512,E513,E514,E515,E516,E517,E518,E519,E520,E521,E522,E523,E524,E525)),""))</f>
        <v/>
      </c>
      <c r="P511" t="str">
        <f t="shared" si="1812"/>
        <v/>
      </c>
      <c r="Q511" t="str">
        <f t="shared" si="1604"/>
        <v/>
      </c>
      <c r="R511" t="str">
        <f t="shared" si="1604"/>
        <v/>
      </c>
      <c r="S511" t="str">
        <f t="shared" si="1604"/>
        <v/>
      </c>
      <c r="T511" t="str">
        <f t="shared" ref="T511:V511" si="1813">IF($G511="","",IF($B511="PAS",TRIM(CONCATENATE(D511,D512,D513,D514,D515,D516,D517,D518,D519,D520,D521,D522,D523,D524,D525)),""))</f>
        <v/>
      </c>
      <c r="U511" t="str">
        <f t="shared" si="1813"/>
        <v/>
      </c>
      <c r="V511" t="str">
        <f t="shared" si="1813"/>
        <v/>
      </c>
    </row>
    <row r="512" spans="1:22" hidden="1" x14ac:dyDescent="0.25">
      <c r="A512">
        <f t="shared" si="1596"/>
        <v>35</v>
      </c>
      <c r="B512" t="str">
        <f>VLOOKUP(A512,Sheet1!A:Z,2,FALSE)</f>
        <v>PAS</v>
      </c>
      <c r="C512" t="s">
        <v>489</v>
      </c>
      <c r="D512" t="str">
        <f t="shared" si="1810"/>
        <v>&lt;div class="grid-detail-list"&gt;&lt;div class="item-container styled-text-wrapper"&gt;</v>
      </c>
      <c r="E512" t="str">
        <f t="shared" si="1810"/>
        <v>&lt;div class="grid-detail-list"&gt;&lt;div class="item-container styled-text-wrapper"&gt;</v>
      </c>
      <c r="F512" t="str">
        <f t="shared" si="1810"/>
        <v>&lt;div class="grid-detail-list"&gt;&lt;div class="item-container styled-text-wrapper"&gt;</v>
      </c>
      <c r="G512">
        <f t="shared" si="1598"/>
        <v>35</v>
      </c>
      <c r="H512" t="str">
        <f t="shared" si="1599"/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class="sub-title"&gt;渣打銀行 (香港) 有限公司&lt;/p&gt;&lt;div class="item-content"&gt;&lt;div class="item-label"&gt;旅客服務&lt;/div&gt;&lt;div class="content-row clearfix"&gt;&lt;span class="item-icon icon-s icon-inline ico-shop"&gt;&lt;/span&gt;&lt;p class="info"&gt;B2 , WEK B2-2 (近抵港大堂 A 出口)&lt;/p&gt;&lt;/div&gt;&lt;div class="content-row clearfix"&gt;&lt;span class="item-icon icon-s icon-inline ico-opening-hour"&gt;&lt;/span&gt;&lt;p class="info"&gt;星期一至五: 09:00-17:00&lt;br&gt;星期六: 09:00-13:00&lt;br&gt;(星期日及公眾假期休息)&lt;/p&gt;&lt;/div&gt;&lt;div class="content-row clearfix"&gt;&lt;span class="item-icon icon-s icon-inline ico-tel-no"&gt;&lt;/span&gt;&lt;p class="info"&gt;2541-0494&lt;/p&gt;&lt;/div&gt;&lt;div class="content-row clearfix"&gt;&lt;p&gt;接受現金券: 不接受&lt;/p&gt;&lt;p&gt;服務 : 優先理財, 個人理財, 數碼櫃位, 自助理財&lt;/p&gt;&lt;/div&gt;&lt;/div&gt;&lt;/div&gt;&lt;/div&gt;&lt;/div&gt;</v>
      </c>
      <c r="I512" t="str">
        <f t="shared" ref="I512:J512" si="1814">IF($G512="","",TRIM(CONCATENATE(E512,E513,E514,E515,E516,E517,E518,E519,E520,E521,E522,E523,E524,E525,E526)))</f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class="sub-title"&gt;渣打银行 (香港) 有限公司&lt;/p&gt;&lt;div class="item-content"&gt;&lt;div class="item-label"&gt;旅客服务&lt;/div&gt;&lt;div class="content-row clearfix"&gt;&lt;span class="item-icon icon-s icon-inline ico-shop"&gt;&lt;/span&gt;&lt;p class="info"&gt;B2 , WEK B2-2 (近抵港大堂 A 出口)&lt;/p&gt;&lt;/div&gt;&lt;div class="content-row clearfix"&gt;&lt;span class="item-icon icon-s icon-inline ico-opening-hour"&gt;&lt;/span&gt;&lt;p class="info"&gt;星期一至五: 09:00-17:00&lt;br&gt;星期六: 09:00-13:00&lt;br&gt;(星期日及公众假期休息)&lt;/p&gt;&lt;/div&gt;&lt;div class="content-row clearfix"&gt;&lt;span class="item-icon icon-s icon-inline ico-tel-no"&gt;&lt;/span&gt;&lt;p class="info"&gt;2541-0494&lt;/p&gt;&lt;/div&gt;&lt;div class="content-row clearfix"&gt;&lt;p&gt;接受现金券: 不接受&lt;/p&gt;&lt;p&gt;服务：优先理财, 个人理财, 数码柜位, 自助理财&lt;/p&gt;&lt;/div&gt;&lt;/div&gt;&lt;/div&gt;&lt;/div&gt;&lt;/div&gt;</v>
      </c>
      <c r="J512" t="str">
        <f t="shared" si="1814"/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class="sub-title"&gt;Standard Chartered Bank (Hong Kong) Limited &lt;/p&gt;&lt;div class="item-content"&gt;&lt;div class="item-label"&gt;Passenger Services&lt;/div&gt;&lt;div class="content-row clearfix"&gt;&lt;span class="item-icon icon-s icon-inline ico-shop"&gt;&lt;/span&gt;&lt;p class="info"&gt;B2 , WEK B2-2 (Near Arrival Concourse, Exit A)&lt;/p&gt;&lt;/div&gt;&lt;div class="content-row clearfix"&gt;&lt;span class="item-icon icon-s icon-inline ico-opening-hour"&gt;&lt;/span&gt;&lt;p class="info"&gt;Mon-Fri: 09:00-17:00&lt;br&gt;Sat: 09:00-13:00&lt;br&gt;(Closed on Sunday &amp; Public Holidays)&lt;/p&gt;&lt;/div&gt;&lt;div class="content-row clearfix"&gt;&lt;span class="item-icon icon-s icon-inline ico-tel-no"&gt;&lt;/span&gt;&lt;p class="info"&gt;2541-0494&lt;/p&gt;&lt;/div&gt;&lt;div class="content-row clearfix"&gt;&lt;p&gt;Accept Cash Coupon: N&lt;/p&gt;&lt;p&gt;Services: Priority Banking, Personal Banking, Digital Teller, Self-Service Banking.&lt;/p&gt;&lt;/div&gt;&lt;/div&gt;&lt;/div&gt;&lt;/div&gt;&lt;/div&gt;</v>
      </c>
      <c r="K512" t="str">
        <f t="shared" si="1601"/>
        <v/>
      </c>
      <c r="L512" t="str">
        <f t="shared" si="1601"/>
        <v/>
      </c>
      <c r="M512" t="str">
        <f t="shared" si="1601"/>
        <v/>
      </c>
      <c r="N512" t="str">
        <f t="shared" si="1602"/>
        <v/>
      </c>
      <c r="O512" t="str">
        <f t="shared" ref="O512:P512" si="1815">IF($G512="","",IF($B512="SHO",TRIM(CONCATENATE(E512,E513,E514,E515,E516,E517,E518,E519,E520,E521,E522,E523,E524,E525,E526)),""))</f>
        <v/>
      </c>
      <c r="P512" t="str">
        <f t="shared" si="1815"/>
        <v/>
      </c>
      <c r="Q512" t="str">
        <f t="shared" si="1604"/>
        <v/>
      </c>
      <c r="R512" t="str">
        <f t="shared" si="1604"/>
        <v/>
      </c>
      <c r="S512" t="str">
        <f t="shared" si="1604"/>
        <v/>
      </c>
      <c r="T512" t="str">
        <f t="shared" ref="T512:V512" si="1816">IF($G512="","",IF($B512="PAS",TRIM(CONCATENATE(D512,D513,D514,D515,D516,D517,D518,D519,D520,D521,D522,D523,D524,D525,D526)),""))</f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class="sub-title"&gt;渣打銀行 (香港) 有限公司&lt;/p&gt;&lt;div class="item-content"&gt;&lt;div class="item-label"&gt;旅客服務&lt;/div&gt;&lt;div class="content-row clearfix"&gt;&lt;span class="item-icon icon-s icon-inline ico-shop"&gt;&lt;/span&gt;&lt;p class="info"&gt;B2 , WEK B2-2 (近抵港大堂 A 出口)&lt;/p&gt;&lt;/div&gt;&lt;div class="content-row clearfix"&gt;&lt;span class="item-icon icon-s icon-inline ico-opening-hour"&gt;&lt;/span&gt;&lt;p class="info"&gt;星期一至五: 09:00-17:00&lt;br&gt;星期六: 09:00-13:00&lt;br&gt;(星期日及公眾假期休息)&lt;/p&gt;&lt;/div&gt;&lt;div class="content-row clearfix"&gt;&lt;span class="item-icon icon-s icon-inline ico-tel-no"&gt;&lt;/span&gt;&lt;p class="info"&gt;2541-0494&lt;/p&gt;&lt;/div&gt;&lt;div class="content-row clearfix"&gt;&lt;p&gt;接受現金券: 不接受&lt;/p&gt;&lt;p&gt;服務 : 優先理財, 個人理財, 數碼櫃位, 自助理財&lt;/p&gt;&lt;/div&gt;&lt;/div&gt;&lt;/div&gt;&lt;/div&gt;&lt;/div&gt;</v>
      </c>
      <c r="U512" t="str">
        <f t="shared" si="1816"/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class="sub-title"&gt;渣打银行 (香港) 有限公司&lt;/p&gt;&lt;div class="item-content"&gt;&lt;div class="item-label"&gt;旅客服务&lt;/div&gt;&lt;div class="content-row clearfix"&gt;&lt;span class="item-icon icon-s icon-inline ico-shop"&gt;&lt;/span&gt;&lt;p class="info"&gt;B2 , WEK B2-2 (近抵港大堂 A 出口)&lt;/p&gt;&lt;/div&gt;&lt;div class="content-row clearfix"&gt;&lt;span class="item-icon icon-s icon-inline ico-opening-hour"&gt;&lt;/span&gt;&lt;p class="info"&gt;星期一至五: 09:00-17:00&lt;br&gt;星期六: 09:00-13:00&lt;br&gt;(星期日及公众假期休息)&lt;/p&gt;&lt;/div&gt;&lt;div class="content-row clearfix"&gt;&lt;span class="item-icon icon-s icon-inline ico-tel-no"&gt;&lt;/span&gt;&lt;p class="info"&gt;2541-0494&lt;/p&gt;&lt;/div&gt;&lt;div class="content-row clearfix"&gt;&lt;p&gt;接受现金券: 不接受&lt;/p&gt;&lt;p&gt;服务：优先理财, 个人理财, 数码柜位, 自助理财&lt;/p&gt;&lt;/div&gt;&lt;/div&gt;&lt;/div&gt;&lt;/div&gt;&lt;/div&gt;</v>
      </c>
      <c r="V512" t="str">
        <f t="shared" si="1816"/>
        <v>&lt;div class="grid-detail-list"&gt;&lt;div class="item-container styled-text-wrapper"&gt;&lt;div class="image-container"&gt;&lt;img class="item-image" src="/res/media/app/shop/standardchartered-bank.jpg" alt=""&gt;&lt;/div&gt;&lt;div class="item-content-container"&gt;&lt;p class="sub-title"&gt;Standard Chartered Bank (Hong Kong) Limited &lt;/p&gt;&lt;div class="item-content"&gt;&lt;div class="item-label"&gt;Passenger Services&lt;/div&gt;&lt;div class="content-row clearfix"&gt;&lt;span class="item-icon icon-s icon-inline ico-shop"&gt;&lt;/span&gt;&lt;p class="info"&gt;B2 , WEK B2-2 (Near Arrival Concourse, Exit A)&lt;/p&gt;&lt;/div&gt;&lt;div class="content-row clearfix"&gt;&lt;span class="item-icon icon-s icon-inline ico-opening-hour"&gt;&lt;/span&gt;&lt;p class="info"&gt;Mon-Fri: 09:00-17:00&lt;br&gt;Sat: 09:00-13:00&lt;br&gt;(Closed on Sunday &amp; Public Holidays)&lt;/p&gt;&lt;/div&gt;&lt;div class="content-row clearfix"&gt;&lt;span class="item-icon icon-s icon-inline ico-tel-no"&gt;&lt;/span&gt;&lt;p class="info"&gt;2541-0494&lt;/p&gt;&lt;/div&gt;&lt;div class="content-row clearfix"&gt;&lt;p&gt;Accept Cash Coupon: N&lt;/p&gt;&lt;p&gt;Services: Priority Banking, Personal Banking, Digital Teller, Self-Service Banking.&lt;/p&gt;&lt;/div&gt;&lt;/div&gt;&lt;/div&gt;&lt;/div&gt;&lt;/div&gt;</v>
      </c>
    </row>
    <row r="513" spans="1:22" hidden="1" x14ac:dyDescent="0.25">
      <c r="A513">
        <f t="shared" si="1596"/>
        <v>35</v>
      </c>
      <c r="B513" t="str">
        <f>VLOOKUP(A513,Sheet1!A:Z,2,FALSE)</f>
        <v>PAS</v>
      </c>
      <c r="C513" t="s">
        <v>419</v>
      </c>
      <c r="D513" t="str">
        <f>CONCATENATE($C513,VLOOKUP($A513,Sheet1!$A:$AC,6,FALSE),""" alt=""""&gt;")</f>
        <v>&lt;div class="image-container"&gt;&lt;img class="item-image" src="/res/media/app/shop/standardchartered-bank.jpg" alt=""&gt;</v>
      </c>
      <c r="E513" t="str">
        <f>CONCATENATE($C513,VLOOKUP($A513,Sheet1!$A:$AC,6,FALSE),""" alt=""""&gt;")</f>
        <v>&lt;div class="image-container"&gt;&lt;img class="item-image" src="/res/media/app/shop/standardchartered-bank.jpg" alt=""&gt;</v>
      </c>
      <c r="F513" t="str">
        <f>CONCATENATE($C513,VLOOKUP($A513,Sheet1!$A:$AC,6,FALSE),""" alt=""""&gt;")</f>
        <v>&lt;div class="image-container"&gt;&lt;img class="item-image" src="/res/media/app/shop/standardchartered-bank.jpg" alt=""&gt;</v>
      </c>
      <c r="G513" t="str">
        <f t="shared" si="1598"/>
        <v/>
      </c>
      <c r="H513" t="str">
        <f t="shared" si="1599"/>
        <v/>
      </c>
      <c r="I513" t="str">
        <f t="shared" ref="I513:J513" si="1817">IF($G513="","",TRIM(CONCATENATE(E513,E514,E515,E516,E517,E518,E519,E520,E521,E522,E523,E524,E525,E526,E527)))</f>
        <v/>
      </c>
      <c r="J513" t="str">
        <f t="shared" si="1817"/>
        <v/>
      </c>
      <c r="K513" t="str">
        <f t="shared" si="1601"/>
        <v/>
      </c>
      <c r="L513" t="str">
        <f t="shared" si="1601"/>
        <v/>
      </c>
      <c r="M513" t="str">
        <f t="shared" si="1601"/>
        <v/>
      </c>
      <c r="N513" t="str">
        <f t="shared" si="1602"/>
        <v/>
      </c>
      <c r="O513" t="str">
        <f t="shared" ref="O513:P513" si="1818">IF($G513="","",IF($B513="SHO",TRIM(CONCATENATE(E513,E514,E515,E516,E517,E518,E519,E520,E521,E522,E523,E524,E525,E526,E527)),""))</f>
        <v/>
      </c>
      <c r="P513" t="str">
        <f t="shared" si="1818"/>
        <v/>
      </c>
      <c r="Q513" t="str">
        <f t="shared" si="1604"/>
        <v/>
      </c>
      <c r="R513" t="str">
        <f t="shared" si="1604"/>
        <v/>
      </c>
      <c r="S513" t="str">
        <f t="shared" si="1604"/>
        <v/>
      </c>
      <c r="T513" t="str">
        <f t="shared" ref="T513:V513" si="1819">IF($G513="","",IF($B513="PAS",TRIM(CONCATENATE(D513,D514,D515,D516,D517,D518,D519,D520,D521,D522,D523,D524,D525,D526,D527)),""))</f>
        <v/>
      </c>
      <c r="U513" t="str">
        <f t="shared" si="1819"/>
        <v/>
      </c>
      <c r="V513" t="str">
        <f t="shared" si="1819"/>
        <v/>
      </c>
    </row>
    <row r="514" spans="1:22" hidden="1" x14ac:dyDescent="0.25">
      <c r="A514">
        <f t="shared" si="1596"/>
        <v>35</v>
      </c>
      <c r="B514" t="str">
        <f>VLOOKUP(A514,Sheet1!A:Z,2,FALSE)</f>
        <v>PAS</v>
      </c>
      <c r="C514" t="s">
        <v>490</v>
      </c>
      <c r="D514" t="str">
        <f t="shared" ref="D514:F514" si="1820">$C514</f>
        <v>&lt;/div&gt;&lt;div class="item-content-container"&gt;</v>
      </c>
      <c r="E514" t="str">
        <f t="shared" si="1820"/>
        <v>&lt;/div&gt;&lt;div class="item-content-container"&gt;</v>
      </c>
      <c r="F514" t="str">
        <f t="shared" si="1820"/>
        <v>&lt;/div&gt;&lt;div class="item-content-container"&gt;</v>
      </c>
      <c r="G514" t="str">
        <f t="shared" si="1598"/>
        <v/>
      </c>
      <c r="H514" t="str">
        <f t="shared" si="1599"/>
        <v/>
      </c>
      <c r="I514" t="str">
        <f t="shared" ref="I514:J514" si="1821">IF($G514="","",TRIM(CONCATENATE(E514,E515,E516,E517,E518,E519,E520,E521,E522,E523,E524,E525,E526,E527,E528)))</f>
        <v/>
      </c>
      <c r="J514" t="str">
        <f t="shared" si="1821"/>
        <v/>
      </c>
      <c r="K514" t="str">
        <f t="shared" si="1601"/>
        <v/>
      </c>
      <c r="L514" t="str">
        <f t="shared" si="1601"/>
        <v/>
      </c>
      <c r="M514" t="str">
        <f t="shared" si="1601"/>
        <v/>
      </c>
      <c r="N514" t="str">
        <f t="shared" si="1602"/>
        <v/>
      </c>
      <c r="O514" t="str">
        <f t="shared" ref="O514:P514" si="1822">IF($G514="","",IF($B514="SHO",TRIM(CONCATENATE(E514,E515,E516,E517,E518,E519,E520,E521,E522,E523,E524,E525,E526,E527,E528)),""))</f>
        <v/>
      </c>
      <c r="P514" t="str">
        <f t="shared" si="1822"/>
        <v/>
      </c>
      <c r="Q514" t="str">
        <f t="shared" si="1604"/>
        <v/>
      </c>
      <c r="R514" t="str">
        <f t="shared" si="1604"/>
        <v/>
      </c>
      <c r="S514" t="str">
        <f t="shared" si="1604"/>
        <v/>
      </c>
      <c r="T514" t="str">
        <f t="shared" ref="T514:V514" si="1823">IF($G514="","",IF($B514="PAS",TRIM(CONCATENATE(D514,D515,D516,D517,D518,D519,D520,D521,D522,D523,D524,D525,D526,D527,D528)),""))</f>
        <v/>
      </c>
      <c r="U514" t="str">
        <f t="shared" si="1823"/>
        <v/>
      </c>
      <c r="V514" t="str">
        <f t="shared" si="1823"/>
        <v/>
      </c>
    </row>
    <row r="515" spans="1:22" hidden="1" x14ac:dyDescent="0.25">
      <c r="A515">
        <f t="shared" ref="A515:A578" si="1824">ROUNDUP((ROW(D515)-1)/15,0)</f>
        <v>35</v>
      </c>
      <c r="B515" t="str">
        <f>VLOOKUP(A515,Sheet1!A:Z,2,FALSE)</f>
        <v>PAS</v>
      </c>
      <c r="C515" t="s">
        <v>413</v>
      </c>
      <c r="D515" t="str">
        <f>CONCATENATE($C515,VLOOKUP($A515,Sheet1!$A:$AC,15,FALSE))</f>
        <v>&lt;p class="sub-title"&gt;渣打銀行 (香港) 有限公司</v>
      </c>
      <c r="E515" t="str">
        <f>CONCATENATE($C515,VLOOKUP($A515,Sheet1!$A:$AC,16,FALSE))</f>
        <v>&lt;p class="sub-title"&gt;渣打银行 (香港) 有限公司</v>
      </c>
      <c r="F515" t="str">
        <f>CONCATENATE($C515,VLOOKUP($A515,Sheet1!$A:$AC,14,FALSE))</f>
        <v xml:space="preserve">&lt;p class="sub-title"&gt;Standard Chartered Bank (Hong Kong) Limited </v>
      </c>
      <c r="G515" t="str">
        <f t="shared" ref="G515:G578" si="1825">IF(EXACT(A514,A515),"",A515)</f>
        <v/>
      </c>
      <c r="H515" t="str">
        <f t="shared" ref="H515:H578" si="1826">IF($G515="","",TRIM(CONCATENATE(D515,D516,D517,D518,D519,D520,D521,D522,D523,D524,D525,D526,D527,D528,D529)))</f>
        <v/>
      </c>
      <c r="I515" t="str">
        <f t="shared" ref="I515:J515" si="1827">IF($G515="","",TRIM(CONCATENATE(E515,E516,E517,E518,E519,E520,E521,E522,E523,E524,E525,E526,E527,E528,E529)))</f>
        <v/>
      </c>
      <c r="J515" t="str">
        <f t="shared" si="1827"/>
        <v/>
      </c>
      <c r="K515" t="str">
        <f t="shared" ref="K515:M578" si="1828">IF($G515="","",IF($B515="DUF",TRIM(CONCATENATE(D515,D516,D517,D518,D519,D520,D521,D522,D523,D524,D525,D526,D527,D528,D529)),""))</f>
        <v/>
      </c>
      <c r="L515" t="str">
        <f t="shared" si="1828"/>
        <v/>
      </c>
      <c r="M515" t="str">
        <f t="shared" si="1828"/>
        <v/>
      </c>
      <c r="N515" t="str">
        <f t="shared" ref="N515:N578" si="1829">IF($G515="","",IF($B515="SHO",TRIM(CONCATENATE(D515,D516,D517,D518,D519,D520,D521,D522,D523,D524,D525,D526,D527,D528,D529)),""))</f>
        <v/>
      </c>
      <c r="O515" t="str">
        <f t="shared" ref="O515:P515" si="1830">IF($G515="","",IF($B515="SHO",TRIM(CONCATENATE(E515,E516,E517,E518,E519,E520,E521,E522,E523,E524,E525,E526,E527,E528,E529)),""))</f>
        <v/>
      </c>
      <c r="P515" t="str">
        <f t="shared" si="1830"/>
        <v/>
      </c>
      <c r="Q515" t="str">
        <f t="shared" ref="Q515:S578" si="1831">IF($G515="","",IF($B515="FNB",TRIM(CONCATENATE(D515,D516,D517,D518,D519,D520,D521,D522,D523,D524,D525,D526,D527,D528,D529)),""))</f>
        <v/>
      </c>
      <c r="R515" t="str">
        <f t="shared" si="1831"/>
        <v/>
      </c>
      <c r="S515" t="str">
        <f t="shared" si="1831"/>
        <v/>
      </c>
      <c r="T515" t="str">
        <f t="shared" ref="T515:V515" si="1832">IF($G515="","",IF($B515="PAS",TRIM(CONCATENATE(D515,D516,D517,D518,D519,D520,D521,D522,D523,D524,D525,D526,D527,D528,D529)),""))</f>
        <v/>
      </c>
      <c r="U515" t="str">
        <f t="shared" si="1832"/>
        <v/>
      </c>
      <c r="V515" t="str">
        <f t="shared" si="1832"/>
        <v/>
      </c>
    </row>
    <row r="516" spans="1:22" hidden="1" x14ac:dyDescent="0.25">
      <c r="A516">
        <f t="shared" si="1824"/>
        <v>35</v>
      </c>
      <c r="B516" t="str">
        <f>VLOOKUP(A516,Sheet1!A:Z,2,FALSE)</f>
        <v>PAS</v>
      </c>
      <c r="C516" t="s">
        <v>491</v>
      </c>
      <c r="D516" t="str">
        <f t="shared" ref="D516:F516" si="1833">$C516</f>
        <v>&lt;/p&gt;&lt;div class="item-content"&gt;</v>
      </c>
      <c r="E516" t="str">
        <f t="shared" si="1833"/>
        <v>&lt;/p&gt;&lt;div class="item-content"&gt;</v>
      </c>
      <c r="F516" t="str">
        <f t="shared" si="1833"/>
        <v>&lt;/p&gt;&lt;div class="item-content"&gt;</v>
      </c>
      <c r="G516" t="str">
        <f t="shared" si="1825"/>
        <v/>
      </c>
      <c r="H516" t="str">
        <f t="shared" si="1826"/>
        <v/>
      </c>
      <c r="I516" t="str">
        <f t="shared" ref="I516:J516" si="1834">IF($G516="","",TRIM(CONCATENATE(E516,E517,E518,E519,E520,E521,E522,E523,E524,E525,E526,E527,E528,E529,E530)))</f>
        <v/>
      </c>
      <c r="J516" t="str">
        <f t="shared" si="1834"/>
        <v/>
      </c>
      <c r="K516" t="str">
        <f t="shared" si="1828"/>
        <v/>
      </c>
      <c r="L516" t="str">
        <f t="shared" si="1828"/>
        <v/>
      </c>
      <c r="M516" t="str">
        <f t="shared" si="1828"/>
        <v/>
      </c>
      <c r="N516" t="str">
        <f t="shared" si="1829"/>
        <v/>
      </c>
      <c r="O516" t="str">
        <f t="shared" ref="O516:P516" si="1835">IF($G516="","",IF($B516="SHO",TRIM(CONCATENATE(E516,E517,E518,E519,E520,E521,E522,E523,E524,E525,E526,E527,E528,E529,E530)),""))</f>
        <v/>
      </c>
      <c r="P516" t="str">
        <f t="shared" si="1835"/>
        <v/>
      </c>
      <c r="Q516" t="str">
        <f t="shared" si="1831"/>
        <v/>
      </c>
      <c r="R516" t="str">
        <f t="shared" si="1831"/>
        <v/>
      </c>
      <c r="S516" t="str">
        <f t="shared" si="1831"/>
        <v/>
      </c>
      <c r="T516" t="str">
        <f t="shared" ref="T516:V516" si="1836">IF($G516="","",IF($B516="PAS",TRIM(CONCATENATE(D516,D517,D518,D519,D520,D521,D522,D523,D524,D525,D526,D527,D528,D529,D530)),""))</f>
        <v/>
      </c>
      <c r="U516" t="str">
        <f t="shared" si="1836"/>
        <v/>
      </c>
      <c r="V516" t="str">
        <f t="shared" si="1836"/>
        <v/>
      </c>
    </row>
    <row r="517" spans="1:22" hidden="1" x14ac:dyDescent="0.25">
      <c r="A517">
        <f t="shared" si="1824"/>
        <v>35</v>
      </c>
      <c r="B517" t="str">
        <f>VLOOKUP(A517,Sheet1!A:Z,2,FALSE)</f>
        <v>PAS</v>
      </c>
      <c r="C517" t="s">
        <v>414</v>
      </c>
      <c r="D517" t="str">
        <f>CONCATENATE($C517,VLOOKUP($A517,Sheet1!$A:$AC,4,FALSE))</f>
        <v>&lt;div class="item-label"&gt;旅客服務</v>
      </c>
      <c r="E517" t="str">
        <f>CONCATENATE($C517,VLOOKUP($A517,Sheet1!$A:$AC,5,FALSE))</f>
        <v>&lt;div class="item-label"&gt;旅客服务</v>
      </c>
      <c r="F517" t="str">
        <f>CONCATENATE($C517,VLOOKUP($A517,Sheet1!$A:$AC,3,FALSE))</f>
        <v>&lt;div class="item-label"&gt;Passenger Services</v>
      </c>
      <c r="G517" t="str">
        <f t="shared" si="1825"/>
        <v/>
      </c>
      <c r="H517" t="str">
        <f t="shared" si="1826"/>
        <v/>
      </c>
      <c r="I517" t="str">
        <f t="shared" ref="I517:J517" si="1837">IF($G517="","",TRIM(CONCATENATE(E517,E518,E519,E520,E521,E522,E523,E524,E525,E526,E527,E528,E529,E530,E531)))</f>
        <v/>
      </c>
      <c r="J517" t="str">
        <f t="shared" si="1837"/>
        <v/>
      </c>
      <c r="K517" t="str">
        <f t="shared" si="1828"/>
        <v/>
      </c>
      <c r="L517" t="str">
        <f t="shared" si="1828"/>
        <v/>
      </c>
      <c r="M517" t="str">
        <f t="shared" si="1828"/>
        <v/>
      </c>
      <c r="N517" t="str">
        <f t="shared" si="1829"/>
        <v/>
      </c>
      <c r="O517" t="str">
        <f t="shared" ref="O517:P517" si="1838">IF($G517="","",IF($B517="SHO",TRIM(CONCATENATE(E517,E518,E519,E520,E521,E522,E523,E524,E525,E526,E527,E528,E529,E530,E531)),""))</f>
        <v/>
      </c>
      <c r="P517" t="str">
        <f t="shared" si="1838"/>
        <v/>
      </c>
      <c r="Q517" t="str">
        <f t="shared" si="1831"/>
        <v/>
      </c>
      <c r="R517" t="str">
        <f t="shared" si="1831"/>
        <v/>
      </c>
      <c r="S517" t="str">
        <f t="shared" si="1831"/>
        <v/>
      </c>
      <c r="T517" t="str">
        <f t="shared" ref="T517:V517" si="1839">IF($G517="","",IF($B517="PAS",TRIM(CONCATENATE(D517,D518,D519,D520,D521,D522,D523,D524,D525,D526,D527,D528,D529,D530,D531)),""))</f>
        <v/>
      </c>
      <c r="U517" t="str">
        <f t="shared" si="1839"/>
        <v/>
      </c>
      <c r="V517" t="str">
        <f t="shared" si="1839"/>
        <v/>
      </c>
    </row>
    <row r="518" spans="1:22" hidden="1" x14ac:dyDescent="0.25">
      <c r="A518">
        <f t="shared" si="1824"/>
        <v>35</v>
      </c>
      <c r="B518" t="str">
        <f>VLOOKUP(A518,Sheet1!A:Z,2,FALSE)</f>
        <v>PAS</v>
      </c>
      <c r="C518" t="s">
        <v>492</v>
      </c>
      <c r="D518" t="str">
        <f t="shared" ref="D518:F518" si="1840">$C518</f>
        <v>&lt;/div&gt;&lt;div class="content-row clearfix"&gt;&lt;span class="item-icon icon-s icon-inline ico-shop"&gt;&lt;/span&gt;</v>
      </c>
      <c r="E518" t="str">
        <f t="shared" si="1840"/>
        <v>&lt;/div&gt;&lt;div class="content-row clearfix"&gt;&lt;span class="item-icon icon-s icon-inline ico-shop"&gt;&lt;/span&gt;</v>
      </c>
      <c r="F518" t="str">
        <f t="shared" si="1840"/>
        <v>&lt;/div&gt;&lt;div class="content-row clearfix"&gt;&lt;span class="item-icon icon-s icon-inline ico-shop"&gt;&lt;/span&gt;</v>
      </c>
      <c r="G518" t="str">
        <f t="shared" si="1825"/>
        <v/>
      </c>
      <c r="H518" t="str">
        <f t="shared" si="1826"/>
        <v/>
      </c>
      <c r="I518" t="str">
        <f t="shared" ref="I518:J518" si="1841">IF($G518="","",TRIM(CONCATENATE(E518,E519,E520,E521,E522,E523,E524,E525,E526,E527,E528,E529,E530,E531,E532)))</f>
        <v/>
      </c>
      <c r="J518" t="str">
        <f t="shared" si="1841"/>
        <v/>
      </c>
      <c r="K518" t="str">
        <f t="shared" si="1828"/>
        <v/>
      </c>
      <c r="L518" t="str">
        <f t="shared" si="1828"/>
        <v/>
      </c>
      <c r="M518" t="str">
        <f t="shared" si="1828"/>
        <v/>
      </c>
      <c r="N518" t="str">
        <f t="shared" si="1829"/>
        <v/>
      </c>
      <c r="O518" t="str">
        <f t="shared" ref="O518:P518" si="1842">IF($G518="","",IF($B518="SHO",TRIM(CONCATENATE(E518,E519,E520,E521,E522,E523,E524,E525,E526,E527,E528,E529,E530,E531,E532)),""))</f>
        <v/>
      </c>
      <c r="P518" t="str">
        <f t="shared" si="1842"/>
        <v/>
      </c>
      <c r="Q518" t="str">
        <f t="shared" si="1831"/>
        <v/>
      </c>
      <c r="R518" t="str">
        <f t="shared" si="1831"/>
        <v/>
      </c>
      <c r="S518" t="str">
        <f t="shared" si="1831"/>
        <v/>
      </c>
      <c r="T518" t="str">
        <f t="shared" ref="T518:V518" si="1843">IF($G518="","",IF($B518="PAS",TRIM(CONCATENATE(D518,D519,D520,D521,D522,D523,D524,D525,D526,D527,D528,D529,D530,D531,D532)),""))</f>
        <v/>
      </c>
      <c r="U518" t="str">
        <f t="shared" si="1843"/>
        <v/>
      </c>
      <c r="V518" t="str">
        <f t="shared" si="1843"/>
        <v/>
      </c>
    </row>
    <row r="519" spans="1:22" hidden="1" x14ac:dyDescent="0.25">
      <c r="A519">
        <f t="shared" si="1824"/>
        <v>35</v>
      </c>
      <c r="B519" t="str">
        <f>VLOOKUP(A519,Sheet1!A:Z,2,FALSE)</f>
        <v>PAS</v>
      </c>
      <c r="C519" t="s">
        <v>415</v>
      </c>
      <c r="D519" t="str">
        <f>CONCATENATE($C519,VLOOKUP($A519,Sheet1!$A:$AC,11,FALSE))</f>
        <v>&lt;p class="info"&gt;B2 , WEK B2-2 (近抵港大堂 A 出口)</v>
      </c>
      <c r="E519" t="str">
        <f>CONCATENATE($C519,VLOOKUP($A519,Sheet1!$A:$AC,12,FALSE))</f>
        <v>&lt;p class="info"&gt;B2 , WEK B2-2 (近抵港大堂 A 出口)</v>
      </c>
      <c r="F519" t="str">
        <f>CONCATENATE($C519,VLOOKUP($A519,Sheet1!$A:$AC,10,FALSE))</f>
        <v>&lt;p class="info"&gt;B2 , WEK B2-2 (Near Arrival Concourse, Exit A)</v>
      </c>
      <c r="G519" t="str">
        <f t="shared" si="1825"/>
        <v/>
      </c>
      <c r="H519" t="str">
        <f t="shared" si="1826"/>
        <v/>
      </c>
      <c r="I519" t="str">
        <f t="shared" ref="I519:J519" si="1844">IF($G519="","",TRIM(CONCATENATE(E519,E520,E521,E522,E523,E524,E525,E526,E527,E528,E529,E530,E531,E532,E533)))</f>
        <v/>
      </c>
      <c r="J519" t="str">
        <f t="shared" si="1844"/>
        <v/>
      </c>
      <c r="K519" t="str">
        <f t="shared" si="1828"/>
        <v/>
      </c>
      <c r="L519" t="str">
        <f t="shared" si="1828"/>
        <v/>
      </c>
      <c r="M519" t="str">
        <f t="shared" si="1828"/>
        <v/>
      </c>
      <c r="N519" t="str">
        <f t="shared" si="1829"/>
        <v/>
      </c>
      <c r="O519" t="str">
        <f t="shared" ref="O519:P519" si="1845">IF($G519="","",IF($B519="SHO",TRIM(CONCATENATE(E519,E520,E521,E522,E523,E524,E525,E526,E527,E528,E529,E530,E531,E532,E533)),""))</f>
        <v/>
      </c>
      <c r="P519" t="str">
        <f t="shared" si="1845"/>
        <v/>
      </c>
      <c r="Q519" t="str">
        <f t="shared" si="1831"/>
        <v/>
      </c>
      <c r="R519" t="str">
        <f t="shared" si="1831"/>
        <v/>
      </c>
      <c r="S519" t="str">
        <f t="shared" si="1831"/>
        <v/>
      </c>
      <c r="T519" t="str">
        <f t="shared" ref="T519:V519" si="1846">IF($G519="","",IF($B519="PAS",TRIM(CONCATENATE(D519,D520,D521,D522,D523,D524,D525,D526,D527,D528,D529,D530,D531,D532,D533)),""))</f>
        <v/>
      </c>
      <c r="U519" t="str">
        <f t="shared" si="1846"/>
        <v/>
      </c>
      <c r="V519" t="str">
        <f t="shared" si="1846"/>
        <v/>
      </c>
    </row>
    <row r="520" spans="1:22" hidden="1" x14ac:dyDescent="0.25">
      <c r="A520">
        <f t="shared" si="1824"/>
        <v>35</v>
      </c>
      <c r="B520" t="str">
        <f>VLOOKUP(A520,Sheet1!A:Z,2,FALSE)</f>
        <v>PAS</v>
      </c>
      <c r="C520" t="s">
        <v>493</v>
      </c>
      <c r="D520" t="str">
        <f t="shared" ref="D520:F520" si="1847">$C520</f>
        <v>&lt;/p&gt;&lt;/div&gt;&lt;div class="content-row clearfix"&gt;&lt;span class="item-icon icon-s icon-inline ico-opening-hour"&gt;&lt;/span&gt;</v>
      </c>
      <c r="E520" t="str">
        <f t="shared" si="1847"/>
        <v>&lt;/p&gt;&lt;/div&gt;&lt;div class="content-row clearfix"&gt;&lt;span class="item-icon icon-s icon-inline ico-opening-hour"&gt;&lt;/span&gt;</v>
      </c>
      <c r="F520" t="str">
        <f t="shared" si="1847"/>
        <v>&lt;/p&gt;&lt;/div&gt;&lt;div class="content-row clearfix"&gt;&lt;span class="item-icon icon-s icon-inline ico-opening-hour"&gt;&lt;/span&gt;</v>
      </c>
      <c r="G520" t="str">
        <f t="shared" si="1825"/>
        <v/>
      </c>
      <c r="H520" t="str">
        <f t="shared" si="1826"/>
        <v/>
      </c>
      <c r="I520" t="str">
        <f t="shared" ref="I520:J520" si="1848">IF($G520="","",TRIM(CONCATENATE(E520,E521,E522,E523,E524,E525,E526,E527,E528,E529,E530,E531,E532,E533,E534)))</f>
        <v/>
      </c>
      <c r="J520" t="str">
        <f t="shared" si="1848"/>
        <v/>
      </c>
      <c r="K520" t="str">
        <f t="shared" si="1828"/>
        <v/>
      </c>
      <c r="L520" t="str">
        <f t="shared" si="1828"/>
        <v/>
      </c>
      <c r="M520" t="str">
        <f t="shared" si="1828"/>
        <v/>
      </c>
      <c r="N520" t="str">
        <f t="shared" si="1829"/>
        <v/>
      </c>
      <c r="O520" t="str">
        <f t="shared" ref="O520:P520" si="1849">IF($G520="","",IF($B520="SHO",TRIM(CONCATENATE(E520,E521,E522,E523,E524,E525,E526,E527,E528,E529,E530,E531,E532,E533,E534)),""))</f>
        <v/>
      </c>
      <c r="P520" t="str">
        <f t="shared" si="1849"/>
        <v/>
      </c>
      <c r="Q520" t="str">
        <f t="shared" si="1831"/>
        <v/>
      </c>
      <c r="R520" t="str">
        <f t="shared" si="1831"/>
        <v/>
      </c>
      <c r="S520" t="str">
        <f t="shared" si="1831"/>
        <v/>
      </c>
      <c r="T520" t="str">
        <f t="shared" ref="T520:V520" si="1850">IF($G520="","",IF($B520="PAS",TRIM(CONCATENATE(D520,D521,D522,D523,D524,D525,D526,D527,D528,D529,D530,D531,D532,D533,D534)),""))</f>
        <v/>
      </c>
      <c r="U520" t="str">
        <f t="shared" si="1850"/>
        <v/>
      </c>
      <c r="V520" t="str">
        <f t="shared" si="1850"/>
        <v/>
      </c>
    </row>
    <row r="521" spans="1:22" hidden="1" x14ac:dyDescent="0.25">
      <c r="A521">
        <f t="shared" si="1824"/>
        <v>35</v>
      </c>
      <c r="B521" t="str">
        <f>VLOOKUP(A521,Sheet1!A:Z,2,FALSE)</f>
        <v>PAS</v>
      </c>
      <c r="C521" t="s">
        <v>415</v>
      </c>
      <c r="D521" s="2" t="str">
        <f>CONCATENATE($C521,IFERROR(SUBSTITUTE(VLOOKUP($A521,Sheet1!$A:$AC,22,FALSE),CHAR(10),"&lt;br&gt;"),VLOOKUP($A521,Sheet1!$A:$AC,22,FALSE)))</f>
        <v>&lt;p class="info"&gt;星期一至五: 09:00-17:00&lt;br&gt;星期六: 09:00-13:00&lt;br&gt;(星期日及公眾假期休息)</v>
      </c>
      <c r="E521" s="2" t="str">
        <f>CONCATENATE($C521,IFERROR(SUBSTITUTE(VLOOKUP($A521,Sheet1!$A:$AC,23,FALSE),CHAR(10),"&lt;br&gt;"),VLOOKUP($A521,Sheet1!$A:$AC,23,FALSE)))</f>
        <v>&lt;p class="info"&gt;星期一至五: 09:00-17:00&lt;br&gt;星期六: 09:00-13:00&lt;br&gt;(星期日及公众假期休息)</v>
      </c>
      <c r="F521" s="2" t="str">
        <f>CONCATENATE($C521,IFERROR(SUBSTITUTE(VLOOKUP($A521,Sheet1!$A:$AC,21,FALSE),CHAR(10),"&lt;br&gt;"),VLOOKUP($A521,Sheet1!$A:$AC,21,FALSE)))</f>
        <v>&lt;p class="info"&gt;Mon-Fri: 09:00-17:00&lt;br&gt;Sat: 09:00-13:00&lt;br&gt;(Closed on Sunday &amp; Public Holidays)</v>
      </c>
      <c r="G521" t="str">
        <f t="shared" si="1825"/>
        <v/>
      </c>
      <c r="H521" t="str">
        <f t="shared" si="1826"/>
        <v/>
      </c>
      <c r="I521" t="str">
        <f t="shared" ref="I521:J521" si="1851">IF($G521="","",TRIM(CONCATENATE(E521,E522,E523,E524,E525,E526,E527,E528,E529,E530,E531,E532,E533,E534,E535)))</f>
        <v/>
      </c>
      <c r="J521" t="str">
        <f t="shared" si="1851"/>
        <v/>
      </c>
      <c r="K521" t="str">
        <f t="shared" si="1828"/>
        <v/>
      </c>
      <c r="L521" t="str">
        <f t="shared" si="1828"/>
        <v/>
      </c>
      <c r="M521" t="str">
        <f t="shared" si="1828"/>
        <v/>
      </c>
      <c r="N521" t="str">
        <f t="shared" si="1829"/>
        <v/>
      </c>
      <c r="O521" t="str">
        <f t="shared" ref="O521:P521" si="1852">IF($G521="","",IF($B521="SHO",TRIM(CONCATENATE(E521,E522,E523,E524,E525,E526,E527,E528,E529,E530,E531,E532,E533,E534,E535)),""))</f>
        <v/>
      </c>
      <c r="P521" t="str">
        <f t="shared" si="1852"/>
        <v/>
      </c>
      <c r="Q521" t="str">
        <f t="shared" si="1831"/>
        <v/>
      </c>
      <c r="R521" t="str">
        <f t="shared" si="1831"/>
        <v/>
      </c>
      <c r="S521" t="str">
        <f t="shared" si="1831"/>
        <v/>
      </c>
      <c r="T521" t="str">
        <f t="shared" ref="T521:V521" si="1853">IF($G521="","",IF($B521="PAS",TRIM(CONCATENATE(D521,D522,D523,D524,D525,D526,D527,D528,D529,D530,D531,D532,D533,D534,D535)),""))</f>
        <v/>
      </c>
      <c r="U521" t="str">
        <f t="shared" si="1853"/>
        <v/>
      </c>
      <c r="V521" t="str">
        <f t="shared" si="1853"/>
        <v/>
      </c>
    </row>
    <row r="522" spans="1:22" hidden="1" x14ac:dyDescent="0.25">
      <c r="A522">
        <f t="shared" si="1824"/>
        <v>35</v>
      </c>
      <c r="B522" t="str">
        <f>VLOOKUP(A522,Sheet1!A:Z,2,FALSE)</f>
        <v>PAS</v>
      </c>
      <c r="C522" t="s">
        <v>495</v>
      </c>
      <c r="D522" t="str">
        <f t="shared" ref="D522:F522" si="1854">$C522</f>
        <v>&lt;/p&gt;&lt;/div&gt;&lt;div class="content-row clearfix"&gt;&lt;span class="item-icon icon-s icon-inline ico-tel-no"&gt;&lt;/span&gt;</v>
      </c>
      <c r="E522" t="str">
        <f t="shared" si="1854"/>
        <v>&lt;/p&gt;&lt;/div&gt;&lt;div class="content-row clearfix"&gt;&lt;span class="item-icon icon-s icon-inline ico-tel-no"&gt;&lt;/span&gt;</v>
      </c>
      <c r="F522" t="str">
        <f t="shared" si="1854"/>
        <v>&lt;/p&gt;&lt;/div&gt;&lt;div class="content-row clearfix"&gt;&lt;span class="item-icon icon-s icon-inline ico-tel-no"&gt;&lt;/span&gt;</v>
      </c>
      <c r="G522" t="str">
        <f t="shared" si="1825"/>
        <v/>
      </c>
      <c r="H522" t="str">
        <f t="shared" si="1826"/>
        <v/>
      </c>
      <c r="I522" t="str">
        <f t="shared" ref="I522:J522" si="1855">IF($G522="","",TRIM(CONCATENATE(E522,E523,E524,E525,E526,E527,E528,E529,E530,E531,E532,E533,E534,E535,E536)))</f>
        <v/>
      </c>
      <c r="J522" t="str">
        <f t="shared" si="1855"/>
        <v/>
      </c>
      <c r="K522" t="str">
        <f t="shared" si="1828"/>
        <v/>
      </c>
      <c r="L522" t="str">
        <f t="shared" si="1828"/>
        <v/>
      </c>
      <c r="M522" t="str">
        <f t="shared" si="1828"/>
        <v/>
      </c>
      <c r="N522" t="str">
        <f t="shared" si="1829"/>
        <v/>
      </c>
      <c r="O522" t="str">
        <f t="shared" ref="O522:P522" si="1856">IF($G522="","",IF($B522="SHO",TRIM(CONCATENATE(E522,E523,E524,E525,E526,E527,E528,E529,E530,E531,E532,E533,E534,E535,E536)),""))</f>
        <v/>
      </c>
      <c r="P522" t="str">
        <f t="shared" si="1856"/>
        <v/>
      </c>
      <c r="Q522" t="str">
        <f t="shared" si="1831"/>
        <v/>
      </c>
      <c r="R522" t="str">
        <f t="shared" si="1831"/>
        <v/>
      </c>
      <c r="S522" t="str">
        <f t="shared" si="1831"/>
        <v/>
      </c>
      <c r="T522" t="str">
        <f t="shared" ref="T522:V522" si="1857">IF($G522="","",IF($B522="PAS",TRIM(CONCATENATE(D522,D523,D524,D525,D526,D527,D528,D529,D530,D531,D532,D533,D534,D535,D536)),""))</f>
        <v/>
      </c>
      <c r="U522" t="str">
        <f t="shared" si="1857"/>
        <v/>
      </c>
      <c r="V522" t="str">
        <f t="shared" si="1857"/>
        <v/>
      </c>
    </row>
    <row r="523" spans="1:22" hidden="1" x14ac:dyDescent="0.25">
      <c r="A523">
        <f t="shared" si="1824"/>
        <v>35</v>
      </c>
      <c r="B523" t="str">
        <f>VLOOKUP(A523,Sheet1!A:Z,2,FALSE)</f>
        <v>PAS</v>
      </c>
      <c r="C523" t="s">
        <v>415</v>
      </c>
      <c r="D523" t="str">
        <f>CONCATENATE($C523,VLOOKUP($A523,Sheet1!$A:$ACZ,17,FALSE))</f>
        <v>&lt;p class="info"&gt;2541-0494</v>
      </c>
      <c r="E523" t="str">
        <f>CONCATENATE($C523,VLOOKUP($A523,Sheet1!$A:$AC,17,FALSE))</f>
        <v>&lt;p class="info"&gt;2541-0494</v>
      </c>
      <c r="F523" t="str">
        <f>CONCATENATE($C523,VLOOKUP($A523,Sheet1!$A:$AC,17,FALSE))</f>
        <v>&lt;p class="info"&gt;2541-0494</v>
      </c>
      <c r="G523" t="str">
        <f t="shared" si="1825"/>
        <v/>
      </c>
      <c r="H523" t="str">
        <f t="shared" si="1826"/>
        <v/>
      </c>
      <c r="I523" t="str">
        <f t="shared" ref="I523:J523" si="1858">IF($G523="","",TRIM(CONCATENATE(E523,E524,E525,E526,E527,E528,E529,E530,E531,E532,E533,E534,E535,E536,E537)))</f>
        <v/>
      </c>
      <c r="J523" t="str">
        <f t="shared" si="1858"/>
        <v/>
      </c>
      <c r="K523" t="str">
        <f t="shared" si="1828"/>
        <v/>
      </c>
      <c r="L523" t="str">
        <f t="shared" si="1828"/>
        <v/>
      </c>
      <c r="M523" t="str">
        <f t="shared" si="1828"/>
        <v/>
      </c>
      <c r="N523" t="str">
        <f t="shared" si="1829"/>
        <v/>
      </c>
      <c r="O523" t="str">
        <f t="shared" ref="O523:P523" si="1859">IF($G523="","",IF($B523="SHO",TRIM(CONCATENATE(E523,E524,E525,E526,E527,E528,E529,E530,E531,E532,E533,E534,E535,E536,E537)),""))</f>
        <v/>
      </c>
      <c r="P523" t="str">
        <f t="shared" si="1859"/>
        <v/>
      </c>
      <c r="Q523" t="str">
        <f t="shared" si="1831"/>
        <v/>
      </c>
      <c r="R523" t="str">
        <f t="shared" si="1831"/>
        <v/>
      </c>
      <c r="S523" t="str">
        <f t="shared" si="1831"/>
        <v/>
      </c>
      <c r="T523" t="str">
        <f t="shared" ref="T523:V523" si="1860">IF($G523="","",IF($B523="PAS",TRIM(CONCATENATE(D523,D524,D525,D526,D527,D528,D529,D530,D531,D532,D533,D534,D535,D536,D537)),""))</f>
        <v/>
      </c>
      <c r="U523" t="str">
        <f t="shared" si="1860"/>
        <v/>
      </c>
      <c r="V523" t="str">
        <f t="shared" si="1860"/>
        <v/>
      </c>
    </row>
    <row r="524" spans="1:22" hidden="1" x14ac:dyDescent="0.25">
      <c r="A524">
        <f t="shared" si="1824"/>
        <v>35</v>
      </c>
      <c r="B524" t="str">
        <f>VLOOKUP(A524,Sheet1!A:Z,2,FALSE)</f>
        <v>PAS</v>
      </c>
      <c r="C524" t="s">
        <v>494</v>
      </c>
      <c r="D524" t="str">
        <f t="shared" ref="D524:F524" si="1861">$C524</f>
        <v>&lt;/p&gt;&lt;/div&gt;&lt;div class="content-row clearfix"&gt;</v>
      </c>
      <c r="E524" t="str">
        <f t="shared" si="1861"/>
        <v>&lt;/p&gt;&lt;/div&gt;&lt;div class="content-row clearfix"&gt;</v>
      </c>
      <c r="F524" t="str">
        <f t="shared" si="1861"/>
        <v>&lt;/p&gt;&lt;/div&gt;&lt;div class="content-row clearfix"&gt;</v>
      </c>
      <c r="G524" t="str">
        <f t="shared" si="1825"/>
        <v/>
      </c>
      <c r="H524" t="str">
        <f t="shared" si="1826"/>
        <v/>
      </c>
      <c r="I524" t="str">
        <f t="shared" ref="I524:J524" si="1862">IF($G524="","",TRIM(CONCATENATE(E524,E525,E526,E527,E528,E529,E530,E531,E532,E533,E534,E535,E536,E537,E538)))</f>
        <v/>
      </c>
      <c r="J524" t="str">
        <f t="shared" si="1862"/>
        <v/>
      </c>
      <c r="K524" t="str">
        <f t="shared" si="1828"/>
        <v/>
      </c>
      <c r="L524" t="str">
        <f t="shared" si="1828"/>
        <v/>
      </c>
      <c r="M524" t="str">
        <f t="shared" si="1828"/>
        <v/>
      </c>
      <c r="N524" t="str">
        <f t="shared" si="1829"/>
        <v/>
      </c>
      <c r="O524" t="str">
        <f t="shared" ref="O524:P524" si="1863">IF($G524="","",IF($B524="SHO",TRIM(CONCATENATE(E524,E525,E526,E527,E528,E529,E530,E531,E532,E533,E534,E535,E536,E537,E538)),""))</f>
        <v/>
      </c>
      <c r="P524" t="str">
        <f t="shared" si="1863"/>
        <v/>
      </c>
      <c r="Q524" t="str">
        <f t="shared" si="1831"/>
        <v/>
      </c>
      <c r="R524" t="str">
        <f t="shared" si="1831"/>
        <v/>
      </c>
      <c r="S524" t="str">
        <f t="shared" si="1831"/>
        <v/>
      </c>
      <c r="T524" t="str">
        <f t="shared" ref="T524:V524" si="1864">IF($G524="","",IF($B524="PAS",TRIM(CONCATENATE(D524,D525,D526,D527,D528,D529,D530,D531,D532,D533,D534,D535,D536,D537,D538)),""))</f>
        <v/>
      </c>
      <c r="U524" t="str">
        <f t="shared" si="1864"/>
        <v/>
      </c>
      <c r="V524" t="str">
        <f t="shared" si="1864"/>
        <v/>
      </c>
    </row>
    <row r="525" spans="1:22" hidden="1" x14ac:dyDescent="0.25">
      <c r="A525">
        <f t="shared" si="1824"/>
        <v>35</v>
      </c>
      <c r="B525" t="str">
        <f>VLOOKUP(A525,Sheet1!A:Z,2,FALSE)</f>
        <v>PAS</v>
      </c>
      <c r="C525" t="s">
        <v>416</v>
      </c>
      <c r="D525" t="str">
        <f>CONCATENATE($C525,Sheet1!$AB$2,": ",VLOOKUP($A525,Sheet1!$A:$AC,28,FALSE),IF(VLOOKUP($A525,Sheet1!$A:$AC,25,FALSE)="","","&lt;/p&gt;&lt;p&gt;"),VLOOKUP($A525,Sheet1!$A:$AC,25,FALSE))</f>
        <v>&lt;p&gt;接受現金券: 不接受&lt;/p&gt;&lt;p&gt;服務 : 優先理財, 個人理財, 數碼櫃位, 自助理財</v>
      </c>
      <c r="E525" t="str">
        <f>CONCATENATE($C525,Sheet1!$AC$2,": ",VLOOKUP($A525,Sheet1!$A:$AC,29,FALSE),IF(VLOOKUP($A525,Sheet1!$A:$AC,26,FALSE)="","","&lt;/p&gt;&lt;p&gt;"),VLOOKUP($A525,Sheet1!$A:$AC,26,FALSE))</f>
        <v>&lt;p&gt;接受现金券: 不接受&lt;/p&gt;&lt;p&gt;服务：优先理财, 个人理财, 数码柜位, 自助理财</v>
      </c>
      <c r="F525" t="str">
        <f>CONCATENATE($C525,Sheet1!$AA$2,": ",VLOOKUP($A525,Sheet1!$A:$AC,27,FALSE),IF(VLOOKUP($A525,Sheet1!$A:$AC,24,FALSE)="","","&lt;/p&gt;&lt;p&gt;"),VLOOKUP($A525,Sheet1!$A:$AC,24,FALSE))</f>
        <v>&lt;p&gt;Accept Cash Coupon: N&lt;/p&gt;&lt;p&gt;Services: Priority Banking, Personal Banking, Digital Teller, Self-Service Banking.</v>
      </c>
      <c r="G525" t="str">
        <f t="shared" si="1825"/>
        <v/>
      </c>
      <c r="H525" t="str">
        <f t="shared" si="1826"/>
        <v/>
      </c>
      <c r="I525" t="str">
        <f t="shared" ref="I525:J525" si="1865">IF($G525="","",TRIM(CONCATENATE(E525,E526,E527,E528,E529,E530,E531,E532,E533,E534,E535,E536,E537,E538,E539)))</f>
        <v/>
      </c>
      <c r="J525" t="str">
        <f t="shared" si="1865"/>
        <v/>
      </c>
      <c r="K525" t="str">
        <f t="shared" si="1828"/>
        <v/>
      </c>
      <c r="L525" t="str">
        <f t="shared" si="1828"/>
        <v/>
      </c>
      <c r="M525" t="str">
        <f t="shared" si="1828"/>
        <v/>
      </c>
      <c r="N525" t="str">
        <f t="shared" si="1829"/>
        <v/>
      </c>
      <c r="O525" t="str">
        <f t="shared" ref="O525:P525" si="1866">IF($G525="","",IF($B525="SHO",TRIM(CONCATENATE(E525,E526,E527,E528,E529,E530,E531,E532,E533,E534,E535,E536,E537,E538,E539)),""))</f>
        <v/>
      </c>
      <c r="P525" t="str">
        <f t="shared" si="1866"/>
        <v/>
      </c>
      <c r="Q525" t="str">
        <f t="shared" si="1831"/>
        <v/>
      </c>
      <c r="R525" t="str">
        <f t="shared" si="1831"/>
        <v/>
      </c>
      <c r="S525" t="str">
        <f t="shared" si="1831"/>
        <v/>
      </c>
      <c r="T525" t="str">
        <f t="shared" ref="T525:V525" si="1867">IF($G525="","",IF($B525="PAS",TRIM(CONCATENATE(D525,D526,D527,D528,D529,D530,D531,D532,D533,D534,D535,D536,D537,D538,D539)),""))</f>
        <v/>
      </c>
      <c r="U525" t="str">
        <f t="shared" si="1867"/>
        <v/>
      </c>
      <c r="V525" t="str">
        <f t="shared" si="1867"/>
        <v/>
      </c>
    </row>
    <row r="526" spans="1:22" hidden="1" x14ac:dyDescent="0.25">
      <c r="A526">
        <f t="shared" si="1824"/>
        <v>35</v>
      </c>
      <c r="B526" t="str">
        <f>VLOOKUP(A526,Sheet1!A:Z,2,FALSE)</f>
        <v>PAS</v>
      </c>
      <c r="C526" t="s">
        <v>496</v>
      </c>
      <c r="D526" t="str">
        <f t="shared" ref="D526:F527" si="1868">$C526</f>
        <v>&lt;/p&gt;&lt;/div&gt;&lt;/div&gt;&lt;/div&gt;&lt;/div&gt;&lt;/div&gt;</v>
      </c>
      <c r="E526" t="str">
        <f t="shared" si="1868"/>
        <v>&lt;/p&gt;&lt;/div&gt;&lt;/div&gt;&lt;/div&gt;&lt;/div&gt;&lt;/div&gt;</v>
      </c>
      <c r="F526" t="str">
        <f t="shared" si="1868"/>
        <v>&lt;/p&gt;&lt;/div&gt;&lt;/div&gt;&lt;/div&gt;&lt;/div&gt;&lt;/div&gt;</v>
      </c>
      <c r="G526" t="str">
        <f t="shared" si="1825"/>
        <v/>
      </c>
      <c r="H526" t="str">
        <f t="shared" si="1826"/>
        <v/>
      </c>
      <c r="I526" t="str">
        <f t="shared" ref="I526:J526" si="1869">IF($G526="","",TRIM(CONCATENATE(E526,E527,E528,E529,E530,E531,E532,E533,E534,E535,E536,E537,E538,E539,E540)))</f>
        <v/>
      </c>
      <c r="J526" t="str">
        <f t="shared" si="1869"/>
        <v/>
      </c>
      <c r="K526" t="str">
        <f t="shared" si="1828"/>
        <v/>
      </c>
      <c r="L526" t="str">
        <f t="shared" si="1828"/>
        <v/>
      </c>
      <c r="M526" t="str">
        <f t="shared" si="1828"/>
        <v/>
      </c>
      <c r="N526" t="str">
        <f t="shared" si="1829"/>
        <v/>
      </c>
      <c r="O526" t="str">
        <f t="shared" ref="O526:P526" si="1870">IF($G526="","",IF($B526="SHO",TRIM(CONCATENATE(E526,E527,E528,E529,E530,E531,E532,E533,E534,E535,E536,E537,E538,E539,E540)),""))</f>
        <v/>
      </c>
      <c r="P526" t="str">
        <f t="shared" si="1870"/>
        <v/>
      </c>
      <c r="Q526" t="str">
        <f t="shared" si="1831"/>
        <v/>
      </c>
      <c r="R526" t="str">
        <f t="shared" si="1831"/>
        <v/>
      </c>
      <c r="S526" t="str">
        <f t="shared" si="1831"/>
        <v/>
      </c>
      <c r="T526" t="str">
        <f t="shared" ref="T526:V526" si="1871">IF($G526="","",IF($B526="PAS",TRIM(CONCATENATE(D526,D527,D528,D529,D530,D531,D532,D533,D534,D535,D536,D537,D538,D539,D540)),""))</f>
        <v/>
      </c>
      <c r="U526" t="str">
        <f t="shared" si="1871"/>
        <v/>
      </c>
      <c r="V526" t="str">
        <f t="shared" si="1871"/>
        <v/>
      </c>
    </row>
    <row r="527" spans="1:22" x14ac:dyDescent="0.25">
      <c r="A527">
        <f t="shared" si="1824"/>
        <v>36</v>
      </c>
      <c r="B527" t="str">
        <f>VLOOKUP(A527,Sheet1!A:Z,2,FALSE)</f>
        <v>FNB</v>
      </c>
      <c r="C527" t="s">
        <v>489</v>
      </c>
      <c r="D527" t="str">
        <f t="shared" si="1868"/>
        <v>&lt;div class="grid-detail-list"&gt;&lt;div class="item-container styled-text-wrapper"&gt;</v>
      </c>
      <c r="E527" t="str">
        <f t="shared" si="1868"/>
        <v>&lt;div class="grid-detail-list"&gt;&lt;div class="item-container styled-text-wrapper"&gt;</v>
      </c>
      <c r="F527" t="str">
        <f t="shared" si="1868"/>
        <v>&lt;div class="grid-detail-list"&gt;&lt;div class="item-container styled-text-wrapper"&gt;</v>
      </c>
      <c r="G527">
        <f t="shared" si="1825"/>
        <v>36</v>
      </c>
      <c r="H527" t="str">
        <f t="shared" si="1826"/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class="sub-title"&gt;星巴克&lt;/p&gt;&lt;div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clearfix"&gt;&lt;p&gt;接受現金券: 接受&lt;/p&gt;&lt;p&gt;星巴克致力讓您在舒適環境下享受獨特的星巴克體驗。&lt;/p&gt;&lt;/div&gt;&lt;/div&gt;&lt;/div&gt;&lt;/div&gt;&lt;/div&gt;</v>
      </c>
      <c r="I527" t="str">
        <f t="shared" ref="I527:J527" si="1872">IF($G527="","",TRIM(CONCATENATE(E527,E528,E529,E530,E531,E532,E533,E534,E535,E536,E537,E538,E539,E540,E541)))</f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class="sub-title"&gt;星巴克&lt;/p&gt;&lt;div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clearfix"&gt;&lt;p&gt;接受现金券: 接受&lt;/p&gt;&lt;p&gt;星巴克致力让您在舒适环境下享受独特的星巴克体验。&lt;/p&gt;&lt;/div&gt;&lt;/div&gt;&lt;/div&gt;&lt;/div&gt;&lt;/div&gt;</v>
      </c>
      <c r="J527" t="str">
        <f t="shared" si="1872"/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class="sub-title"&gt;Starbucks Coffee&lt;/p&gt;&lt;div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clearfix"&gt;&lt;p&gt;Accept Cash Coupon: Y&lt;/p&gt;&lt;p&gt;We bring the unique Starbucks Experience to life for every customer through every cup in a cozy ambience.&lt;/p&gt;&lt;/div&gt;&lt;/div&gt;&lt;/div&gt;&lt;/div&gt;&lt;/div&gt;</v>
      </c>
      <c r="K527" t="str">
        <f t="shared" si="1828"/>
        <v/>
      </c>
      <c r="L527" t="str">
        <f t="shared" si="1828"/>
        <v/>
      </c>
      <c r="M527" t="str">
        <f t="shared" si="1828"/>
        <v/>
      </c>
      <c r="N527" t="str">
        <f t="shared" si="1829"/>
        <v/>
      </c>
      <c r="O527" t="str">
        <f t="shared" ref="O527:P527" si="1873">IF($G527="","",IF($B527="SHO",TRIM(CONCATENATE(E527,E528,E529,E530,E531,E532,E533,E534,E535,E536,E537,E538,E539,E540,E541)),""))</f>
        <v/>
      </c>
      <c r="P527" t="str">
        <f t="shared" si="1873"/>
        <v/>
      </c>
      <c r="Q527" t="str">
        <f t="shared" si="1831"/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class="sub-title"&gt;星巴克&lt;/p&gt;&lt;div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clearfix"&gt;&lt;p&gt;接受現金券: 接受&lt;/p&gt;&lt;p&gt;星巴克致力讓您在舒適環境下享受獨特的星巴克體驗。&lt;/p&gt;&lt;/div&gt;&lt;/div&gt;&lt;/div&gt;&lt;/div&gt;&lt;/div&gt;</v>
      </c>
      <c r="R527" t="str">
        <f t="shared" si="1831"/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class="sub-title"&gt;星巴克&lt;/p&gt;&lt;div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clearfix"&gt;&lt;p&gt;接受现金券: 接受&lt;/p&gt;&lt;p&gt;星巴克致力让您在舒适环境下享受独特的星巴克体验。&lt;/p&gt;&lt;/div&gt;&lt;/div&gt;&lt;/div&gt;&lt;/div&gt;&lt;/div&gt;</v>
      </c>
      <c r="S527" t="str">
        <f t="shared" si="1831"/>
        <v>&lt;div class="grid-detail-list"&gt;&lt;div class="item-container styled-text-wrapper"&gt;&lt;div class="image-container"&gt;&lt;img class="item-image" src="/res/media/app/shop/starbucks.jpg" alt=""&gt;&lt;/div&gt;&lt;div class="item-content-container"&gt;&lt;p class="sub-title"&gt;Starbucks Coffee&lt;/p&gt;&lt;div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class="info"&gt;06:30-21:00&lt;/p&gt;&lt;/div&gt;&lt;div class="content-row clearfix"&gt;&lt;span class="item-icon icon-s icon-inline ico-tel-no"&gt;&lt;/span&gt;&lt;p class="info"&gt;2726-1622&lt;/p&gt;&lt;/div&gt;&lt;div class="content-row clearfix"&gt;&lt;p&gt;Accept Cash Coupon: Y&lt;/p&gt;&lt;p&gt;We bring the unique Starbucks Experience to life for every customer through every cup in a cozy ambience.&lt;/p&gt;&lt;/div&gt;&lt;/div&gt;&lt;/div&gt;&lt;/div&gt;&lt;/div&gt;</v>
      </c>
      <c r="T527" t="str">
        <f t="shared" ref="T527:V527" si="1874">IF($G527="","",IF($B527="PAS",TRIM(CONCATENATE(D527,D528,D529,D530,D531,D532,D533,D534,D535,D536,D537,D538,D539,D540,D541)),""))</f>
        <v/>
      </c>
      <c r="U527" t="str">
        <f t="shared" si="1874"/>
        <v/>
      </c>
      <c r="V527" t="str">
        <f t="shared" si="1874"/>
        <v/>
      </c>
    </row>
    <row r="528" spans="1:22" hidden="1" x14ac:dyDescent="0.25">
      <c r="A528">
        <f t="shared" si="1824"/>
        <v>36</v>
      </c>
      <c r="B528" t="str">
        <f>VLOOKUP(A528,Sheet1!A:Z,2,FALSE)</f>
        <v>FNB</v>
      </c>
      <c r="C528" t="s">
        <v>419</v>
      </c>
      <c r="D528" t="str">
        <f>CONCATENATE($C528,VLOOKUP($A528,Sheet1!$A:$AC,6,FALSE),""" alt=""""&gt;")</f>
        <v>&lt;div class="image-container"&gt;&lt;img class="item-image" src="/res/media/app/shop/starbucks.jpg" alt=""&gt;</v>
      </c>
      <c r="E528" t="str">
        <f>CONCATENATE($C528,VLOOKUP($A528,Sheet1!$A:$AC,6,FALSE),""" alt=""""&gt;")</f>
        <v>&lt;div class="image-container"&gt;&lt;img class="item-image" src="/res/media/app/shop/starbucks.jpg" alt=""&gt;</v>
      </c>
      <c r="F528" t="str">
        <f>CONCATENATE($C528,VLOOKUP($A528,Sheet1!$A:$AC,6,FALSE),""" alt=""""&gt;")</f>
        <v>&lt;div class="image-container"&gt;&lt;img class="item-image" src="/res/media/app/shop/starbucks.jpg" alt=""&gt;</v>
      </c>
      <c r="G528" t="str">
        <f t="shared" si="1825"/>
        <v/>
      </c>
      <c r="H528" t="str">
        <f t="shared" si="1826"/>
        <v/>
      </c>
      <c r="I528" t="str">
        <f t="shared" ref="I528:J528" si="1875">IF($G528="","",TRIM(CONCATENATE(E528,E529,E530,E531,E532,E533,E534,E535,E536,E537,E538,E539,E540,E541,E542)))</f>
        <v/>
      </c>
      <c r="J528" t="str">
        <f t="shared" si="1875"/>
        <v/>
      </c>
      <c r="K528" t="str">
        <f t="shared" si="1828"/>
        <v/>
      </c>
      <c r="L528" t="str">
        <f t="shared" si="1828"/>
        <v/>
      </c>
      <c r="M528" t="str">
        <f t="shared" si="1828"/>
        <v/>
      </c>
      <c r="N528" t="str">
        <f t="shared" si="1829"/>
        <v/>
      </c>
      <c r="O528" t="str">
        <f t="shared" ref="O528:P528" si="1876">IF($G528="","",IF($B528="SHO",TRIM(CONCATENATE(E528,E529,E530,E531,E532,E533,E534,E535,E536,E537,E538,E539,E540,E541,E542)),""))</f>
        <v/>
      </c>
      <c r="P528" t="str">
        <f t="shared" si="1876"/>
        <v/>
      </c>
      <c r="Q528" t="str">
        <f t="shared" si="1831"/>
        <v/>
      </c>
      <c r="R528" t="str">
        <f t="shared" si="1831"/>
        <v/>
      </c>
      <c r="S528" t="str">
        <f t="shared" si="1831"/>
        <v/>
      </c>
      <c r="T528" t="str">
        <f t="shared" ref="T528:V528" si="1877">IF($G528="","",IF($B528="PAS",TRIM(CONCATENATE(D528,D529,D530,D531,D532,D533,D534,D535,D536,D537,D538,D539,D540,D541,D542)),""))</f>
        <v/>
      </c>
      <c r="U528" t="str">
        <f t="shared" si="1877"/>
        <v/>
      </c>
      <c r="V528" t="str">
        <f t="shared" si="1877"/>
        <v/>
      </c>
    </row>
    <row r="529" spans="1:22" hidden="1" x14ac:dyDescent="0.25">
      <c r="A529">
        <f t="shared" si="1824"/>
        <v>36</v>
      </c>
      <c r="B529" t="str">
        <f>VLOOKUP(A529,Sheet1!A:Z,2,FALSE)</f>
        <v>FNB</v>
      </c>
      <c r="C529" t="s">
        <v>490</v>
      </c>
      <c r="D529" t="str">
        <f t="shared" ref="D529:F529" si="1878">$C529</f>
        <v>&lt;/div&gt;&lt;div class="item-content-container"&gt;</v>
      </c>
      <c r="E529" t="str">
        <f t="shared" si="1878"/>
        <v>&lt;/div&gt;&lt;div class="item-content-container"&gt;</v>
      </c>
      <c r="F529" t="str">
        <f t="shared" si="1878"/>
        <v>&lt;/div&gt;&lt;div class="item-content-container"&gt;</v>
      </c>
      <c r="G529" t="str">
        <f t="shared" si="1825"/>
        <v/>
      </c>
      <c r="H529" t="str">
        <f t="shared" si="1826"/>
        <v/>
      </c>
      <c r="I529" t="str">
        <f t="shared" ref="I529:J529" si="1879">IF($G529="","",TRIM(CONCATENATE(E529,E530,E531,E532,E533,E534,E535,E536,E537,E538,E539,E540,E541,E542,E543)))</f>
        <v/>
      </c>
      <c r="J529" t="str">
        <f t="shared" si="1879"/>
        <v/>
      </c>
      <c r="K529" t="str">
        <f t="shared" si="1828"/>
        <v/>
      </c>
      <c r="L529" t="str">
        <f t="shared" si="1828"/>
        <v/>
      </c>
      <c r="M529" t="str">
        <f t="shared" si="1828"/>
        <v/>
      </c>
      <c r="N529" t="str">
        <f t="shared" si="1829"/>
        <v/>
      </c>
      <c r="O529" t="str">
        <f t="shared" ref="O529:P529" si="1880">IF($G529="","",IF($B529="SHO",TRIM(CONCATENATE(E529,E530,E531,E532,E533,E534,E535,E536,E537,E538,E539,E540,E541,E542,E543)),""))</f>
        <v/>
      </c>
      <c r="P529" t="str">
        <f t="shared" si="1880"/>
        <v/>
      </c>
      <c r="Q529" t="str">
        <f t="shared" si="1831"/>
        <v/>
      </c>
      <c r="R529" t="str">
        <f t="shared" si="1831"/>
        <v/>
      </c>
      <c r="S529" t="str">
        <f t="shared" si="1831"/>
        <v/>
      </c>
      <c r="T529" t="str">
        <f t="shared" ref="T529:V529" si="1881">IF($G529="","",IF($B529="PAS",TRIM(CONCATENATE(D529,D530,D531,D532,D533,D534,D535,D536,D537,D538,D539,D540,D541,D542,D543)),""))</f>
        <v/>
      </c>
      <c r="U529" t="str">
        <f t="shared" si="1881"/>
        <v/>
      </c>
      <c r="V529" t="str">
        <f t="shared" si="1881"/>
        <v/>
      </c>
    </row>
    <row r="530" spans="1:22" hidden="1" x14ac:dyDescent="0.25">
      <c r="A530">
        <f t="shared" si="1824"/>
        <v>36</v>
      </c>
      <c r="B530" t="str">
        <f>VLOOKUP(A530,Sheet1!A:Z,2,FALSE)</f>
        <v>FNB</v>
      </c>
      <c r="C530" t="s">
        <v>413</v>
      </c>
      <c r="D530" t="str">
        <f>CONCATENATE($C530,VLOOKUP($A530,Sheet1!$A:$AC,15,FALSE))</f>
        <v>&lt;p class="sub-title"&gt;星巴克</v>
      </c>
      <c r="E530" t="str">
        <f>CONCATENATE($C530,VLOOKUP($A530,Sheet1!$A:$AC,16,FALSE))</f>
        <v>&lt;p class="sub-title"&gt;星巴克</v>
      </c>
      <c r="F530" t="str">
        <f>CONCATENATE($C530,VLOOKUP($A530,Sheet1!$A:$AC,14,FALSE))</f>
        <v>&lt;p class="sub-title"&gt;Starbucks Coffee</v>
      </c>
      <c r="G530" t="str">
        <f t="shared" si="1825"/>
        <v/>
      </c>
      <c r="H530" t="str">
        <f t="shared" si="1826"/>
        <v/>
      </c>
      <c r="I530" t="str">
        <f t="shared" ref="I530:J530" si="1882">IF($G530="","",TRIM(CONCATENATE(E530,E531,E532,E533,E534,E535,E536,E537,E538,E539,E540,E541,E542,E543,E544)))</f>
        <v/>
      </c>
      <c r="J530" t="str">
        <f t="shared" si="1882"/>
        <v/>
      </c>
      <c r="K530" t="str">
        <f t="shared" si="1828"/>
        <v/>
      </c>
      <c r="L530" t="str">
        <f t="shared" si="1828"/>
        <v/>
      </c>
      <c r="M530" t="str">
        <f t="shared" si="1828"/>
        <v/>
      </c>
      <c r="N530" t="str">
        <f t="shared" si="1829"/>
        <v/>
      </c>
      <c r="O530" t="str">
        <f t="shared" ref="O530:P530" si="1883">IF($G530="","",IF($B530="SHO",TRIM(CONCATENATE(E530,E531,E532,E533,E534,E535,E536,E537,E538,E539,E540,E541,E542,E543,E544)),""))</f>
        <v/>
      </c>
      <c r="P530" t="str">
        <f t="shared" si="1883"/>
        <v/>
      </c>
      <c r="Q530" t="str">
        <f t="shared" si="1831"/>
        <v/>
      </c>
      <c r="R530" t="str">
        <f t="shared" si="1831"/>
        <v/>
      </c>
      <c r="S530" t="str">
        <f t="shared" si="1831"/>
        <v/>
      </c>
      <c r="T530" t="str">
        <f t="shared" ref="T530:V530" si="1884">IF($G530="","",IF($B530="PAS",TRIM(CONCATENATE(D530,D531,D532,D533,D534,D535,D536,D537,D538,D539,D540,D541,D542,D543,D544)),""))</f>
        <v/>
      </c>
      <c r="U530" t="str">
        <f t="shared" si="1884"/>
        <v/>
      </c>
      <c r="V530" t="str">
        <f t="shared" si="1884"/>
        <v/>
      </c>
    </row>
    <row r="531" spans="1:22" hidden="1" x14ac:dyDescent="0.25">
      <c r="A531">
        <f t="shared" si="1824"/>
        <v>36</v>
      </c>
      <c r="B531" t="str">
        <f>VLOOKUP(A531,Sheet1!A:Z,2,FALSE)</f>
        <v>FNB</v>
      </c>
      <c r="C531" t="s">
        <v>491</v>
      </c>
      <c r="D531" t="str">
        <f t="shared" ref="D531:F531" si="1885">$C531</f>
        <v>&lt;/p&gt;&lt;div class="item-content"&gt;</v>
      </c>
      <c r="E531" t="str">
        <f t="shared" si="1885"/>
        <v>&lt;/p&gt;&lt;div class="item-content"&gt;</v>
      </c>
      <c r="F531" t="str">
        <f t="shared" si="1885"/>
        <v>&lt;/p&gt;&lt;div class="item-content"&gt;</v>
      </c>
      <c r="G531" t="str">
        <f t="shared" si="1825"/>
        <v/>
      </c>
      <c r="H531" t="str">
        <f t="shared" si="1826"/>
        <v/>
      </c>
      <c r="I531" t="str">
        <f t="shared" ref="I531:J531" si="1886">IF($G531="","",TRIM(CONCATENATE(E531,E532,E533,E534,E535,E536,E537,E538,E539,E540,E541,E542,E543,E544,E545)))</f>
        <v/>
      </c>
      <c r="J531" t="str">
        <f t="shared" si="1886"/>
        <v/>
      </c>
      <c r="K531" t="str">
        <f t="shared" si="1828"/>
        <v/>
      </c>
      <c r="L531" t="str">
        <f t="shared" si="1828"/>
        <v/>
      </c>
      <c r="M531" t="str">
        <f t="shared" si="1828"/>
        <v/>
      </c>
      <c r="N531" t="str">
        <f t="shared" si="1829"/>
        <v/>
      </c>
      <c r="O531" t="str">
        <f t="shared" ref="O531:P531" si="1887">IF($G531="","",IF($B531="SHO",TRIM(CONCATENATE(E531,E532,E533,E534,E535,E536,E537,E538,E539,E540,E541,E542,E543,E544,E545)),""))</f>
        <v/>
      </c>
      <c r="P531" t="str">
        <f t="shared" si="1887"/>
        <v/>
      </c>
      <c r="Q531" t="str">
        <f t="shared" si="1831"/>
        <v/>
      </c>
      <c r="R531" t="str">
        <f t="shared" si="1831"/>
        <v/>
      </c>
      <c r="S531" t="str">
        <f t="shared" si="1831"/>
        <v/>
      </c>
      <c r="T531" t="str">
        <f t="shared" ref="T531:V531" si="1888">IF($G531="","",IF($B531="PAS",TRIM(CONCATENATE(D531,D532,D533,D534,D535,D536,D537,D538,D539,D540,D541,D542,D543,D544,D545)),""))</f>
        <v/>
      </c>
      <c r="U531" t="str">
        <f t="shared" si="1888"/>
        <v/>
      </c>
      <c r="V531" t="str">
        <f t="shared" si="1888"/>
        <v/>
      </c>
    </row>
    <row r="532" spans="1:22" hidden="1" x14ac:dyDescent="0.25">
      <c r="A532">
        <f t="shared" si="1824"/>
        <v>36</v>
      </c>
      <c r="B532" t="str">
        <f>VLOOKUP(A532,Sheet1!A:Z,2,FALSE)</f>
        <v>FNB</v>
      </c>
      <c r="C532" t="s">
        <v>414</v>
      </c>
      <c r="D532" t="str">
        <f>CONCATENATE($C532,VLOOKUP($A532,Sheet1!$A:$AC,4,FALSE))</f>
        <v>&lt;div class="item-label"&gt;美食薈萃</v>
      </c>
      <c r="E532" t="str">
        <f>CONCATENATE($C532,VLOOKUP($A532,Sheet1!$A:$AC,5,FALSE))</f>
        <v>&lt;div class="item-label"&gt;美食荟萃</v>
      </c>
      <c r="F532" t="str">
        <f>CONCATENATE($C532,VLOOKUP($A532,Sheet1!$A:$AC,3,FALSE))</f>
        <v>&lt;div class="item-label"&gt;Food &amp; Beverage</v>
      </c>
      <c r="G532" t="str">
        <f t="shared" si="1825"/>
        <v/>
      </c>
      <c r="H532" t="str">
        <f t="shared" si="1826"/>
        <v/>
      </c>
      <c r="I532" t="str">
        <f t="shared" ref="I532:J532" si="1889">IF($G532="","",TRIM(CONCATENATE(E532,E533,E534,E535,E536,E537,E538,E539,E540,E541,E542,E543,E544,E545,E546)))</f>
        <v/>
      </c>
      <c r="J532" t="str">
        <f t="shared" si="1889"/>
        <v/>
      </c>
      <c r="K532" t="str">
        <f t="shared" si="1828"/>
        <v/>
      </c>
      <c r="L532" t="str">
        <f t="shared" si="1828"/>
        <v/>
      </c>
      <c r="M532" t="str">
        <f t="shared" si="1828"/>
        <v/>
      </c>
      <c r="N532" t="str">
        <f t="shared" si="1829"/>
        <v/>
      </c>
      <c r="O532" t="str">
        <f t="shared" ref="O532:P532" si="1890">IF($G532="","",IF($B532="SHO",TRIM(CONCATENATE(E532,E533,E534,E535,E536,E537,E538,E539,E540,E541,E542,E543,E544,E545,E546)),""))</f>
        <v/>
      </c>
      <c r="P532" t="str">
        <f t="shared" si="1890"/>
        <v/>
      </c>
      <c r="Q532" t="str">
        <f t="shared" si="1831"/>
        <v/>
      </c>
      <c r="R532" t="str">
        <f t="shared" si="1831"/>
        <v/>
      </c>
      <c r="S532" t="str">
        <f t="shared" si="1831"/>
        <v/>
      </c>
      <c r="T532" t="str">
        <f t="shared" ref="T532:V532" si="1891">IF($G532="","",IF($B532="PAS",TRIM(CONCATENATE(D532,D533,D534,D535,D536,D537,D538,D539,D540,D541,D542,D543,D544,D545,D546)),""))</f>
        <v/>
      </c>
      <c r="U532" t="str">
        <f t="shared" si="1891"/>
        <v/>
      </c>
      <c r="V532" t="str">
        <f t="shared" si="1891"/>
        <v/>
      </c>
    </row>
    <row r="533" spans="1:22" hidden="1" x14ac:dyDescent="0.25">
      <c r="A533">
        <f t="shared" si="1824"/>
        <v>36</v>
      </c>
      <c r="B533" t="str">
        <f>VLOOKUP(A533,Sheet1!A:Z,2,FALSE)</f>
        <v>FNB</v>
      </c>
      <c r="C533" t="s">
        <v>492</v>
      </c>
      <c r="D533" t="str">
        <f t="shared" ref="D533:F533" si="1892">$C533</f>
        <v>&lt;/div&gt;&lt;div class="content-row clearfix"&gt;&lt;span class="item-icon icon-s icon-inline ico-shop"&gt;&lt;/span&gt;</v>
      </c>
      <c r="E533" t="str">
        <f t="shared" si="1892"/>
        <v>&lt;/div&gt;&lt;div class="content-row clearfix"&gt;&lt;span class="item-icon icon-s icon-inline ico-shop"&gt;&lt;/span&gt;</v>
      </c>
      <c r="F533" t="str">
        <f t="shared" si="1892"/>
        <v>&lt;/div&gt;&lt;div class="content-row clearfix"&gt;&lt;span class="item-icon icon-s icon-inline ico-shop"&gt;&lt;/span&gt;</v>
      </c>
      <c r="G533" t="str">
        <f t="shared" si="1825"/>
        <v/>
      </c>
      <c r="H533" t="str">
        <f t="shared" si="1826"/>
        <v/>
      </c>
      <c r="I533" t="str">
        <f t="shared" ref="I533:J533" si="1893">IF($G533="","",TRIM(CONCATENATE(E533,E534,E535,E536,E537,E538,E539,E540,E541,E542,E543,E544,E545,E546,E547)))</f>
        <v/>
      </c>
      <c r="J533" t="str">
        <f t="shared" si="1893"/>
        <v/>
      </c>
      <c r="K533" t="str">
        <f t="shared" si="1828"/>
        <v/>
      </c>
      <c r="L533" t="str">
        <f t="shared" si="1828"/>
        <v/>
      </c>
      <c r="M533" t="str">
        <f t="shared" si="1828"/>
        <v/>
      </c>
      <c r="N533" t="str">
        <f t="shared" si="1829"/>
        <v/>
      </c>
      <c r="O533" t="str">
        <f t="shared" ref="O533:P533" si="1894">IF($G533="","",IF($B533="SHO",TRIM(CONCATENATE(E533,E534,E535,E536,E537,E538,E539,E540,E541,E542,E543,E544,E545,E546,E547)),""))</f>
        <v/>
      </c>
      <c r="P533" t="str">
        <f t="shared" si="1894"/>
        <v/>
      </c>
      <c r="Q533" t="str">
        <f t="shared" si="1831"/>
        <v/>
      </c>
      <c r="R533" t="str">
        <f t="shared" si="1831"/>
        <v/>
      </c>
      <c r="S533" t="str">
        <f t="shared" si="1831"/>
        <v/>
      </c>
      <c r="T533" t="str">
        <f t="shared" ref="T533:V533" si="1895">IF($G533="","",IF($B533="PAS",TRIM(CONCATENATE(D533,D534,D535,D536,D537,D538,D539,D540,D541,D542,D543,D544,D545,D546,D547)),""))</f>
        <v/>
      </c>
      <c r="U533" t="str">
        <f t="shared" si="1895"/>
        <v/>
      </c>
      <c r="V533" t="str">
        <f t="shared" si="1895"/>
        <v/>
      </c>
    </row>
    <row r="534" spans="1:22" hidden="1" x14ac:dyDescent="0.25">
      <c r="A534">
        <f t="shared" si="1824"/>
        <v>36</v>
      </c>
      <c r="B534" t="str">
        <f>VLOOKUP(A534,Sheet1!A:Z,2,FALSE)</f>
        <v>FNB</v>
      </c>
      <c r="C534" t="s">
        <v>415</v>
      </c>
      <c r="D534" t="str">
        <f>CONCATENATE($C534,VLOOKUP($A534,Sheet1!$A:$AC,11,FALSE))</f>
        <v>&lt;p class="info"&gt;B1 , WEK B1-7 (近售票大堂)</v>
      </c>
      <c r="E534" t="str">
        <f>CONCATENATE($C534,VLOOKUP($A534,Sheet1!$A:$AC,12,FALSE))</f>
        <v>&lt;p class="info"&gt;B1 , WEK B1-7 (近售票大堂)</v>
      </c>
      <c r="F534" t="str">
        <f>CONCATENATE($C534,VLOOKUP($A534,Sheet1!$A:$AC,10,FALSE))</f>
        <v>&lt;p class="info"&gt;B1 , WEK B1-7 (Near Ticketing Concourse)</v>
      </c>
      <c r="G534" t="str">
        <f t="shared" si="1825"/>
        <v/>
      </c>
      <c r="H534" t="str">
        <f t="shared" si="1826"/>
        <v/>
      </c>
      <c r="I534" t="str">
        <f t="shared" ref="I534:J534" si="1896">IF($G534="","",TRIM(CONCATENATE(E534,E535,E536,E537,E538,E539,E540,E541,E542,E543,E544,E545,E546,E547,E548)))</f>
        <v/>
      </c>
      <c r="J534" t="str">
        <f t="shared" si="1896"/>
        <v/>
      </c>
      <c r="K534" t="str">
        <f t="shared" si="1828"/>
        <v/>
      </c>
      <c r="L534" t="str">
        <f t="shared" si="1828"/>
        <v/>
      </c>
      <c r="M534" t="str">
        <f t="shared" si="1828"/>
        <v/>
      </c>
      <c r="N534" t="str">
        <f t="shared" si="1829"/>
        <v/>
      </c>
      <c r="O534" t="str">
        <f t="shared" ref="O534:P534" si="1897">IF($G534="","",IF($B534="SHO",TRIM(CONCATENATE(E534,E535,E536,E537,E538,E539,E540,E541,E542,E543,E544,E545,E546,E547,E548)),""))</f>
        <v/>
      </c>
      <c r="P534" t="str">
        <f t="shared" si="1897"/>
        <v/>
      </c>
      <c r="Q534" t="str">
        <f t="shared" si="1831"/>
        <v/>
      </c>
      <c r="R534" t="str">
        <f t="shared" si="1831"/>
        <v/>
      </c>
      <c r="S534" t="str">
        <f t="shared" si="1831"/>
        <v/>
      </c>
      <c r="T534" t="str">
        <f t="shared" ref="T534:V534" si="1898">IF($G534="","",IF($B534="PAS",TRIM(CONCATENATE(D534,D535,D536,D537,D538,D539,D540,D541,D542,D543,D544,D545,D546,D547,D548)),""))</f>
        <v/>
      </c>
      <c r="U534" t="str">
        <f t="shared" si="1898"/>
        <v/>
      </c>
      <c r="V534" t="str">
        <f t="shared" si="1898"/>
        <v/>
      </c>
    </row>
    <row r="535" spans="1:22" hidden="1" x14ac:dyDescent="0.25">
      <c r="A535">
        <f t="shared" si="1824"/>
        <v>36</v>
      </c>
      <c r="B535" t="str">
        <f>VLOOKUP(A535,Sheet1!A:Z,2,FALSE)</f>
        <v>FNB</v>
      </c>
      <c r="C535" t="s">
        <v>493</v>
      </c>
      <c r="D535" t="str">
        <f t="shared" ref="D535:F535" si="1899">$C535</f>
        <v>&lt;/p&gt;&lt;/div&gt;&lt;div class="content-row clearfix"&gt;&lt;span class="item-icon icon-s icon-inline ico-opening-hour"&gt;&lt;/span&gt;</v>
      </c>
      <c r="E535" t="str">
        <f t="shared" si="1899"/>
        <v>&lt;/p&gt;&lt;/div&gt;&lt;div class="content-row clearfix"&gt;&lt;span class="item-icon icon-s icon-inline ico-opening-hour"&gt;&lt;/span&gt;</v>
      </c>
      <c r="F535" t="str">
        <f t="shared" si="1899"/>
        <v>&lt;/p&gt;&lt;/div&gt;&lt;div class="content-row clearfix"&gt;&lt;span class="item-icon icon-s icon-inline ico-opening-hour"&gt;&lt;/span&gt;</v>
      </c>
      <c r="G535" t="str">
        <f t="shared" si="1825"/>
        <v/>
      </c>
      <c r="H535" t="str">
        <f t="shared" si="1826"/>
        <v/>
      </c>
      <c r="I535" t="str">
        <f t="shared" ref="I535:J535" si="1900">IF($G535="","",TRIM(CONCATENATE(E535,E536,E537,E538,E539,E540,E541,E542,E543,E544,E545,E546,E547,E548,E549)))</f>
        <v/>
      </c>
      <c r="J535" t="str">
        <f t="shared" si="1900"/>
        <v/>
      </c>
      <c r="K535" t="str">
        <f t="shared" si="1828"/>
        <v/>
      </c>
      <c r="L535" t="str">
        <f t="shared" si="1828"/>
        <v/>
      </c>
      <c r="M535" t="str">
        <f t="shared" si="1828"/>
        <v/>
      </c>
      <c r="N535" t="str">
        <f t="shared" si="1829"/>
        <v/>
      </c>
      <c r="O535" t="str">
        <f t="shared" ref="O535:P535" si="1901">IF($G535="","",IF($B535="SHO",TRIM(CONCATENATE(E535,E536,E537,E538,E539,E540,E541,E542,E543,E544,E545,E546,E547,E548,E549)),""))</f>
        <v/>
      </c>
      <c r="P535" t="str">
        <f t="shared" si="1901"/>
        <v/>
      </c>
      <c r="Q535" t="str">
        <f t="shared" si="1831"/>
        <v/>
      </c>
      <c r="R535" t="str">
        <f t="shared" si="1831"/>
        <v/>
      </c>
      <c r="S535" t="str">
        <f t="shared" si="1831"/>
        <v/>
      </c>
      <c r="T535" t="str">
        <f t="shared" ref="T535:V535" si="1902">IF($G535="","",IF($B535="PAS",TRIM(CONCATENATE(D535,D536,D537,D538,D539,D540,D541,D542,D543,D544,D545,D546,D547,D548,D549)),""))</f>
        <v/>
      </c>
      <c r="U535" t="str">
        <f t="shared" si="1902"/>
        <v/>
      </c>
      <c r="V535" t="str">
        <f t="shared" si="1902"/>
        <v/>
      </c>
    </row>
    <row r="536" spans="1:22" hidden="1" x14ac:dyDescent="0.25">
      <c r="A536">
        <f t="shared" si="1824"/>
        <v>36</v>
      </c>
      <c r="B536" t="str">
        <f>VLOOKUP(A536,Sheet1!A:Z,2,FALSE)</f>
        <v>FNB</v>
      </c>
      <c r="C536" t="s">
        <v>415</v>
      </c>
      <c r="D536" s="2" t="str">
        <f>CONCATENATE($C536,IFERROR(SUBSTITUTE(VLOOKUP($A536,Sheet1!$A:$AC,22,FALSE),CHAR(10),"&lt;br&gt;"),VLOOKUP($A536,Sheet1!$A:$AC,22,FALSE)))</f>
        <v>&lt;p class="info"&gt;06:30-21:00</v>
      </c>
      <c r="E536" s="2" t="str">
        <f>CONCATENATE($C536,IFERROR(SUBSTITUTE(VLOOKUP($A536,Sheet1!$A:$AC,23,FALSE),CHAR(10),"&lt;br&gt;"),VLOOKUP($A536,Sheet1!$A:$AC,23,FALSE)))</f>
        <v>&lt;p class="info"&gt;06:30-21:00</v>
      </c>
      <c r="F536" s="2" t="str">
        <f>CONCATENATE($C536,IFERROR(SUBSTITUTE(VLOOKUP($A536,Sheet1!$A:$AC,21,FALSE),CHAR(10),"&lt;br&gt;"),VLOOKUP($A536,Sheet1!$A:$AC,21,FALSE)))</f>
        <v>&lt;p class="info"&gt;06:30-21:00</v>
      </c>
      <c r="G536" t="str">
        <f t="shared" si="1825"/>
        <v/>
      </c>
      <c r="H536" t="str">
        <f t="shared" si="1826"/>
        <v/>
      </c>
      <c r="I536" t="str">
        <f t="shared" ref="I536:J536" si="1903">IF($G536="","",TRIM(CONCATENATE(E536,E537,E538,E539,E540,E541,E542,E543,E544,E545,E546,E547,E548,E549,E550)))</f>
        <v/>
      </c>
      <c r="J536" t="str">
        <f t="shared" si="1903"/>
        <v/>
      </c>
      <c r="K536" t="str">
        <f t="shared" si="1828"/>
        <v/>
      </c>
      <c r="L536" t="str">
        <f t="shared" si="1828"/>
        <v/>
      </c>
      <c r="M536" t="str">
        <f t="shared" si="1828"/>
        <v/>
      </c>
      <c r="N536" t="str">
        <f t="shared" si="1829"/>
        <v/>
      </c>
      <c r="O536" t="str">
        <f t="shared" ref="O536:P536" si="1904">IF($G536="","",IF($B536="SHO",TRIM(CONCATENATE(E536,E537,E538,E539,E540,E541,E542,E543,E544,E545,E546,E547,E548,E549,E550)),""))</f>
        <v/>
      </c>
      <c r="P536" t="str">
        <f t="shared" si="1904"/>
        <v/>
      </c>
      <c r="Q536" t="str">
        <f t="shared" si="1831"/>
        <v/>
      </c>
      <c r="R536" t="str">
        <f t="shared" si="1831"/>
        <v/>
      </c>
      <c r="S536" t="str">
        <f t="shared" si="1831"/>
        <v/>
      </c>
      <c r="T536" t="str">
        <f t="shared" ref="T536:V536" si="1905">IF($G536="","",IF($B536="PAS",TRIM(CONCATENATE(D536,D537,D538,D539,D540,D541,D542,D543,D544,D545,D546,D547,D548,D549,D550)),""))</f>
        <v/>
      </c>
      <c r="U536" t="str">
        <f t="shared" si="1905"/>
        <v/>
      </c>
      <c r="V536" t="str">
        <f t="shared" si="1905"/>
        <v/>
      </c>
    </row>
    <row r="537" spans="1:22" hidden="1" x14ac:dyDescent="0.25">
      <c r="A537">
        <f t="shared" si="1824"/>
        <v>36</v>
      </c>
      <c r="B537" t="str">
        <f>VLOOKUP(A537,Sheet1!A:Z,2,FALSE)</f>
        <v>FNB</v>
      </c>
      <c r="C537" t="s">
        <v>495</v>
      </c>
      <c r="D537" t="str">
        <f t="shared" ref="D537:F537" si="1906">$C537</f>
        <v>&lt;/p&gt;&lt;/div&gt;&lt;div class="content-row clearfix"&gt;&lt;span class="item-icon icon-s icon-inline ico-tel-no"&gt;&lt;/span&gt;</v>
      </c>
      <c r="E537" t="str">
        <f t="shared" si="1906"/>
        <v>&lt;/p&gt;&lt;/div&gt;&lt;div class="content-row clearfix"&gt;&lt;span class="item-icon icon-s icon-inline ico-tel-no"&gt;&lt;/span&gt;</v>
      </c>
      <c r="F537" t="str">
        <f t="shared" si="1906"/>
        <v>&lt;/p&gt;&lt;/div&gt;&lt;div class="content-row clearfix"&gt;&lt;span class="item-icon icon-s icon-inline ico-tel-no"&gt;&lt;/span&gt;</v>
      </c>
      <c r="G537" t="str">
        <f t="shared" si="1825"/>
        <v/>
      </c>
      <c r="H537" t="str">
        <f t="shared" si="1826"/>
        <v/>
      </c>
      <c r="I537" t="str">
        <f t="shared" ref="I537:J537" si="1907">IF($G537="","",TRIM(CONCATENATE(E537,E538,E539,E540,E541,E542,E543,E544,E545,E546,E547,E548,E549,E550,E551)))</f>
        <v/>
      </c>
      <c r="J537" t="str">
        <f t="shared" si="1907"/>
        <v/>
      </c>
      <c r="K537" t="str">
        <f t="shared" si="1828"/>
        <v/>
      </c>
      <c r="L537" t="str">
        <f t="shared" si="1828"/>
        <v/>
      </c>
      <c r="M537" t="str">
        <f t="shared" si="1828"/>
        <v/>
      </c>
      <c r="N537" t="str">
        <f t="shared" si="1829"/>
        <v/>
      </c>
      <c r="O537" t="str">
        <f t="shared" ref="O537:P537" si="1908">IF($G537="","",IF($B537="SHO",TRIM(CONCATENATE(E537,E538,E539,E540,E541,E542,E543,E544,E545,E546,E547,E548,E549,E550,E551)),""))</f>
        <v/>
      </c>
      <c r="P537" t="str">
        <f t="shared" si="1908"/>
        <v/>
      </c>
      <c r="Q537" t="str">
        <f t="shared" si="1831"/>
        <v/>
      </c>
      <c r="R537" t="str">
        <f t="shared" si="1831"/>
        <v/>
      </c>
      <c r="S537" t="str">
        <f t="shared" si="1831"/>
        <v/>
      </c>
      <c r="T537" t="str">
        <f t="shared" ref="T537:V537" si="1909">IF($G537="","",IF($B537="PAS",TRIM(CONCATENATE(D537,D538,D539,D540,D541,D542,D543,D544,D545,D546,D547,D548,D549,D550,D551)),""))</f>
        <v/>
      </c>
      <c r="U537" t="str">
        <f t="shared" si="1909"/>
        <v/>
      </c>
      <c r="V537" t="str">
        <f t="shared" si="1909"/>
        <v/>
      </c>
    </row>
    <row r="538" spans="1:22" hidden="1" x14ac:dyDescent="0.25">
      <c r="A538">
        <f t="shared" si="1824"/>
        <v>36</v>
      </c>
      <c r="B538" t="str">
        <f>VLOOKUP(A538,Sheet1!A:Z,2,FALSE)</f>
        <v>FNB</v>
      </c>
      <c r="C538" t="s">
        <v>415</v>
      </c>
      <c r="D538" t="str">
        <f>CONCATENATE($C538,VLOOKUP($A538,Sheet1!$A:$ACZ,17,FALSE))</f>
        <v>&lt;p class="info"&gt;2726-1622</v>
      </c>
      <c r="E538" t="str">
        <f>CONCATENATE($C538,VLOOKUP($A538,Sheet1!$A:$AC,17,FALSE))</f>
        <v>&lt;p class="info"&gt;2726-1622</v>
      </c>
      <c r="F538" t="str">
        <f>CONCATENATE($C538,VLOOKUP($A538,Sheet1!$A:$AC,17,FALSE))</f>
        <v>&lt;p class="info"&gt;2726-1622</v>
      </c>
      <c r="G538" t="str">
        <f t="shared" si="1825"/>
        <v/>
      </c>
      <c r="H538" t="str">
        <f t="shared" si="1826"/>
        <v/>
      </c>
      <c r="I538" t="str">
        <f t="shared" ref="I538:J538" si="1910">IF($G538="","",TRIM(CONCATENATE(E538,E539,E540,E541,E542,E543,E544,E545,E546,E547,E548,E549,E550,E551,E552)))</f>
        <v/>
      </c>
      <c r="J538" t="str">
        <f t="shared" si="1910"/>
        <v/>
      </c>
      <c r="K538" t="str">
        <f t="shared" si="1828"/>
        <v/>
      </c>
      <c r="L538" t="str">
        <f t="shared" si="1828"/>
        <v/>
      </c>
      <c r="M538" t="str">
        <f t="shared" si="1828"/>
        <v/>
      </c>
      <c r="N538" t="str">
        <f t="shared" si="1829"/>
        <v/>
      </c>
      <c r="O538" t="str">
        <f t="shared" ref="O538:P538" si="1911">IF($G538="","",IF($B538="SHO",TRIM(CONCATENATE(E538,E539,E540,E541,E542,E543,E544,E545,E546,E547,E548,E549,E550,E551,E552)),""))</f>
        <v/>
      </c>
      <c r="P538" t="str">
        <f t="shared" si="1911"/>
        <v/>
      </c>
      <c r="Q538" t="str">
        <f t="shared" si="1831"/>
        <v/>
      </c>
      <c r="R538" t="str">
        <f t="shared" si="1831"/>
        <v/>
      </c>
      <c r="S538" t="str">
        <f t="shared" si="1831"/>
        <v/>
      </c>
      <c r="T538" t="str">
        <f t="shared" ref="T538:V538" si="1912">IF($G538="","",IF($B538="PAS",TRIM(CONCATENATE(D538,D539,D540,D541,D542,D543,D544,D545,D546,D547,D548,D549,D550,D551,D552)),""))</f>
        <v/>
      </c>
      <c r="U538" t="str">
        <f t="shared" si="1912"/>
        <v/>
      </c>
      <c r="V538" t="str">
        <f t="shared" si="1912"/>
        <v/>
      </c>
    </row>
    <row r="539" spans="1:22" hidden="1" x14ac:dyDescent="0.25">
      <c r="A539">
        <f t="shared" si="1824"/>
        <v>36</v>
      </c>
      <c r="B539" t="str">
        <f>VLOOKUP(A539,Sheet1!A:Z,2,FALSE)</f>
        <v>FNB</v>
      </c>
      <c r="C539" t="s">
        <v>494</v>
      </c>
      <c r="D539" t="str">
        <f t="shared" ref="D539:F539" si="1913">$C539</f>
        <v>&lt;/p&gt;&lt;/div&gt;&lt;div class="content-row clearfix"&gt;</v>
      </c>
      <c r="E539" t="str">
        <f t="shared" si="1913"/>
        <v>&lt;/p&gt;&lt;/div&gt;&lt;div class="content-row clearfix"&gt;</v>
      </c>
      <c r="F539" t="str">
        <f t="shared" si="1913"/>
        <v>&lt;/p&gt;&lt;/div&gt;&lt;div class="content-row clearfix"&gt;</v>
      </c>
      <c r="G539" t="str">
        <f t="shared" si="1825"/>
        <v/>
      </c>
      <c r="H539" t="str">
        <f t="shared" si="1826"/>
        <v/>
      </c>
      <c r="I539" t="str">
        <f t="shared" ref="I539:J539" si="1914">IF($G539="","",TRIM(CONCATENATE(E539,E540,E541,E542,E543,E544,E545,E546,E547,E548,E549,E550,E551,E552,E553)))</f>
        <v/>
      </c>
      <c r="J539" t="str">
        <f t="shared" si="1914"/>
        <v/>
      </c>
      <c r="K539" t="str">
        <f t="shared" si="1828"/>
        <v/>
      </c>
      <c r="L539" t="str">
        <f t="shared" si="1828"/>
        <v/>
      </c>
      <c r="M539" t="str">
        <f t="shared" si="1828"/>
        <v/>
      </c>
      <c r="N539" t="str">
        <f t="shared" si="1829"/>
        <v/>
      </c>
      <c r="O539" t="str">
        <f t="shared" ref="O539:P539" si="1915">IF($G539="","",IF($B539="SHO",TRIM(CONCATENATE(E539,E540,E541,E542,E543,E544,E545,E546,E547,E548,E549,E550,E551,E552,E553)),""))</f>
        <v/>
      </c>
      <c r="P539" t="str">
        <f t="shared" si="1915"/>
        <v/>
      </c>
      <c r="Q539" t="str">
        <f t="shared" si="1831"/>
        <v/>
      </c>
      <c r="R539" t="str">
        <f t="shared" si="1831"/>
        <v/>
      </c>
      <c r="S539" t="str">
        <f t="shared" si="1831"/>
        <v/>
      </c>
      <c r="T539" t="str">
        <f t="shared" ref="T539:V539" si="1916">IF($G539="","",IF($B539="PAS",TRIM(CONCATENATE(D539,D540,D541,D542,D543,D544,D545,D546,D547,D548,D549,D550,D551,D552,D553)),""))</f>
        <v/>
      </c>
      <c r="U539" t="str">
        <f t="shared" si="1916"/>
        <v/>
      </c>
      <c r="V539" t="str">
        <f t="shared" si="1916"/>
        <v/>
      </c>
    </row>
    <row r="540" spans="1:22" hidden="1" x14ac:dyDescent="0.25">
      <c r="A540">
        <f t="shared" si="1824"/>
        <v>36</v>
      </c>
      <c r="B540" t="str">
        <f>VLOOKUP(A540,Sheet1!A:Z,2,FALSE)</f>
        <v>FNB</v>
      </c>
      <c r="C540" t="s">
        <v>416</v>
      </c>
      <c r="D540" t="str">
        <f>CONCATENATE($C540,Sheet1!$AB$2,": ",VLOOKUP($A540,Sheet1!$A:$AC,28,FALSE),IF(VLOOKUP($A540,Sheet1!$A:$AC,25,FALSE)="","","&lt;/p&gt;&lt;p&gt;"),VLOOKUP($A540,Sheet1!$A:$AC,25,FALSE))</f>
        <v>&lt;p&gt;接受現金券: 接受&lt;/p&gt;&lt;p&gt;星巴克致力讓您在舒適環境下享受獨特的星巴克體驗。</v>
      </c>
      <c r="E540" t="str">
        <f>CONCATENATE($C540,Sheet1!$AC$2,": ",VLOOKUP($A540,Sheet1!$A:$AC,29,FALSE),IF(VLOOKUP($A540,Sheet1!$A:$AC,26,FALSE)="","","&lt;/p&gt;&lt;p&gt;"),VLOOKUP($A540,Sheet1!$A:$AC,26,FALSE))</f>
        <v>&lt;p&gt;接受现金券: 接受&lt;/p&gt;&lt;p&gt;星巴克致力让您在舒适环境下享受独特的星巴克体验。</v>
      </c>
      <c r="F540" t="str">
        <f>CONCATENATE($C540,Sheet1!$AA$2,": ",VLOOKUP($A540,Sheet1!$A:$AC,27,FALSE),IF(VLOOKUP($A540,Sheet1!$A:$AC,24,FALSE)="","","&lt;/p&gt;&lt;p&gt;"),VLOOKUP($A540,Sheet1!$A:$AC,24,FALSE))</f>
        <v>&lt;p&gt;Accept Cash Coupon: Y&lt;/p&gt;&lt;p&gt;We bring the unique Starbucks Experience to life for every customer through every cup in a cozy ambience.</v>
      </c>
      <c r="G540" t="str">
        <f t="shared" si="1825"/>
        <v/>
      </c>
      <c r="H540" t="str">
        <f t="shared" si="1826"/>
        <v/>
      </c>
      <c r="I540" t="str">
        <f t="shared" ref="I540:J540" si="1917">IF($G540="","",TRIM(CONCATENATE(E540,E541,E542,E543,E544,E545,E546,E547,E548,E549,E550,E551,E552,E553,E554)))</f>
        <v/>
      </c>
      <c r="J540" t="str">
        <f t="shared" si="1917"/>
        <v/>
      </c>
      <c r="K540" t="str">
        <f t="shared" si="1828"/>
        <v/>
      </c>
      <c r="L540" t="str">
        <f t="shared" si="1828"/>
        <v/>
      </c>
      <c r="M540" t="str">
        <f t="shared" si="1828"/>
        <v/>
      </c>
      <c r="N540" t="str">
        <f t="shared" si="1829"/>
        <v/>
      </c>
      <c r="O540" t="str">
        <f t="shared" ref="O540:P540" si="1918">IF($G540="","",IF($B540="SHO",TRIM(CONCATENATE(E540,E541,E542,E543,E544,E545,E546,E547,E548,E549,E550,E551,E552,E553,E554)),""))</f>
        <v/>
      </c>
      <c r="P540" t="str">
        <f t="shared" si="1918"/>
        <v/>
      </c>
      <c r="Q540" t="str">
        <f t="shared" si="1831"/>
        <v/>
      </c>
      <c r="R540" t="str">
        <f t="shared" si="1831"/>
        <v/>
      </c>
      <c r="S540" t="str">
        <f t="shared" si="1831"/>
        <v/>
      </c>
      <c r="T540" t="str">
        <f t="shared" ref="T540:V540" si="1919">IF($G540="","",IF($B540="PAS",TRIM(CONCATENATE(D540,D541,D542,D543,D544,D545,D546,D547,D548,D549,D550,D551,D552,D553,D554)),""))</f>
        <v/>
      </c>
      <c r="U540" t="str">
        <f t="shared" si="1919"/>
        <v/>
      </c>
      <c r="V540" t="str">
        <f t="shared" si="1919"/>
        <v/>
      </c>
    </row>
    <row r="541" spans="1:22" hidden="1" x14ac:dyDescent="0.25">
      <c r="A541">
        <f t="shared" si="1824"/>
        <v>36</v>
      </c>
      <c r="B541" t="str">
        <f>VLOOKUP(A541,Sheet1!A:Z,2,FALSE)</f>
        <v>FNB</v>
      </c>
      <c r="C541" t="s">
        <v>496</v>
      </c>
      <c r="D541" t="str">
        <f t="shared" ref="D541:F542" si="1920">$C541</f>
        <v>&lt;/p&gt;&lt;/div&gt;&lt;/div&gt;&lt;/div&gt;&lt;/div&gt;&lt;/div&gt;</v>
      </c>
      <c r="E541" t="str">
        <f t="shared" si="1920"/>
        <v>&lt;/p&gt;&lt;/div&gt;&lt;/div&gt;&lt;/div&gt;&lt;/div&gt;&lt;/div&gt;</v>
      </c>
      <c r="F541" t="str">
        <f t="shared" si="1920"/>
        <v>&lt;/p&gt;&lt;/div&gt;&lt;/div&gt;&lt;/div&gt;&lt;/div&gt;&lt;/div&gt;</v>
      </c>
      <c r="G541" t="str">
        <f t="shared" si="1825"/>
        <v/>
      </c>
      <c r="H541" t="str">
        <f t="shared" si="1826"/>
        <v/>
      </c>
      <c r="I541" t="str">
        <f t="shared" ref="I541:J541" si="1921">IF($G541="","",TRIM(CONCATENATE(E541,E542,E543,E544,E545,E546,E547,E548,E549,E550,E551,E552,E553,E554,E555)))</f>
        <v/>
      </c>
      <c r="J541" t="str">
        <f t="shared" si="1921"/>
        <v/>
      </c>
      <c r="K541" t="str">
        <f t="shared" si="1828"/>
        <v/>
      </c>
      <c r="L541" t="str">
        <f t="shared" si="1828"/>
        <v/>
      </c>
      <c r="M541" t="str">
        <f t="shared" si="1828"/>
        <v/>
      </c>
      <c r="N541" t="str">
        <f t="shared" si="1829"/>
        <v/>
      </c>
      <c r="O541" t="str">
        <f t="shared" ref="O541:P541" si="1922">IF($G541="","",IF($B541="SHO",TRIM(CONCATENATE(E541,E542,E543,E544,E545,E546,E547,E548,E549,E550,E551,E552,E553,E554,E555)),""))</f>
        <v/>
      </c>
      <c r="P541" t="str">
        <f t="shared" si="1922"/>
        <v/>
      </c>
      <c r="Q541" t="str">
        <f t="shared" si="1831"/>
        <v/>
      </c>
      <c r="R541" t="str">
        <f t="shared" si="1831"/>
        <v/>
      </c>
      <c r="S541" t="str">
        <f t="shared" si="1831"/>
        <v/>
      </c>
      <c r="T541" t="str">
        <f t="shared" ref="T541:V541" si="1923">IF($G541="","",IF($B541="PAS",TRIM(CONCATENATE(D541,D542,D543,D544,D545,D546,D547,D548,D549,D550,D551,D552,D553,D554,D555)),""))</f>
        <v/>
      </c>
      <c r="U541" t="str">
        <f t="shared" si="1923"/>
        <v/>
      </c>
      <c r="V541" t="str">
        <f t="shared" si="1923"/>
        <v/>
      </c>
    </row>
    <row r="542" spans="1:22" hidden="1" x14ac:dyDescent="0.25">
      <c r="A542">
        <f t="shared" si="1824"/>
        <v>37</v>
      </c>
      <c r="B542" t="str">
        <f>VLOOKUP(A542,Sheet1!A:Z,2,FALSE)</f>
        <v>SHO</v>
      </c>
      <c r="C542" t="s">
        <v>489</v>
      </c>
      <c r="D542" t="str">
        <f t="shared" si="1920"/>
        <v>&lt;div class="grid-detail-list"&gt;&lt;div class="item-container styled-text-wrapper"&gt;</v>
      </c>
      <c r="E542" t="str">
        <f t="shared" si="1920"/>
        <v>&lt;div class="grid-detail-list"&gt;&lt;div class="item-container styled-text-wrapper"&gt;</v>
      </c>
      <c r="F542" t="str">
        <f t="shared" si="1920"/>
        <v>&lt;div class="grid-detail-list"&gt;&lt;div class="item-container styled-text-wrapper"&gt;</v>
      </c>
      <c r="G542">
        <f t="shared" si="1825"/>
        <v>37</v>
      </c>
      <c r="H542" t="str">
        <f t="shared" si="1826"/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class="item-label"&gt;購物指南&lt;/div&gt;&lt;div class="content-row clearfix"&gt;&lt;span class="item-icon icon-s icon-inline ico-shop"&gt;&lt;/span&gt;&lt;p class="info"&gt;B1 , WEK B1-11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clearfix"&gt;&lt;p&gt;接受現金券: 接受&lt;/p&gt;&lt;p&gt;提供太陽眼鏡零售，致力打造多彩，有趣，真我的時尚體驗&lt;/p&gt;&lt;/div&gt;&lt;/div&gt;&lt;/div&gt;&lt;/div&gt;&lt;/div&gt;</v>
      </c>
      <c r="I542" t="str">
        <f t="shared" ref="I542:J542" si="1924">IF($G542="","",TRIM(CONCATENATE(E542,E543,E544,E545,E546,E547,E548,E549,E550,E551,E552,E553,E554,E555,E556)))</f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class="item-label"&gt;购物指南&lt;/div&gt;&lt;div class="content-row clearfix"&gt;&lt;span class="item-icon icon-s icon-inline ico-shop"&gt;&lt;/span&gt;&lt;p class="info"&gt;B1 , WEK B1-11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clearfix"&gt;&lt;p&gt;接受现金券: 接受&lt;/p&gt;&lt;p&gt;提供太阳眼镜零售，致力打造多彩，有趣，真我的时尚体验&lt;/p&gt;&lt;/div&gt;&lt;/div&gt;&lt;/div&gt;&lt;/div&gt;&lt;/div&gt;</v>
      </c>
      <c r="J542" t="str">
        <f t="shared" si="1924"/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class="item-label"&gt;Shopping&lt;/div&gt;&lt;div class="content-row clearfix"&gt;&lt;span class="item-icon icon-s icon-inline ico-shop"&gt;&lt;/span&gt;&lt;p class="info"&gt;B1 , WEK B1-11 (Near Ticketing Concourse)&lt;/p&gt;&lt;/div&gt;&lt;div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clearfix"&gt;&lt;p&gt;Accept Cash Coupon: Y&lt;/p&gt;&lt;p&gt;Discover the best offer of sunglasses fashion brands such as Ray Ban, Persol, Oakley for men, women and kids.&lt;/p&gt;&lt;/div&gt;&lt;/div&gt;&lt;/div&gt;&lt;/div&gt;&lt;/div&gt;</v>
      </c>
      <c r="K542" t="str">
        <f t="shared" si="1828"/>
        <v/>
      </c>
      <c r="L542" t="str">
        <f t="shared" si="1828"/>
        <v/>
      </c>
      <c r="M542" t="str">
        <f t="shared" si="1828"/>
        <v/>
      </c>
      <c r="N542" t="str">
        <f t="shared" si="1829"/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class="item-label"&gt;購物指南&lt;/div&gt;&lt;div class="content-row clearfix"&gt;&lt;span class="item-icon icon-s icon-inline ico-shop"&gt;&lt;/span&gt;&lt;p class="info"&gt;B1 , WEK B1-11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clearfix"&gt;&lt;p&gt;接受現金券: 接受&lt;/p&gt;&lt;p&gt;提供太陽眼鏡零售，致力打造多彩，有趣，真我的時尚體驗&lt;/p&gt;&lt;/div&gt;&lt;/div&gt;&lt;/div&gt;&lt;/div&gt;&lt;/div&gt;</v>
      </c>
      <c r="O542" t="str">
        <f t="shared" ref="O542:P542" si="1925">IF($G542="","",IF($B542="SHO",TRIM(CONCATENATE(E542,E543,E544,E545,E546,E547,E548,E549,E550,E551,E552,E553,E554,E555,E556)),""))</f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class="item-label"&gt;购物指南&lt;/div&gt;&lt;div class="content-row clearfix"&gt;&lt;span class="item-icon icon-s icon-inline ico-shop"&gt;&lt;/span&gt;&lt;p class="info"&gt;B1 , WEK B1-11 (近售票大堂)&lt;/p&gt;&lt;/div&gt;&lt;div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clearfix"&gt;&lt;p&gt;接受现金券: 接受&lt;/p&gt;&lt;p&gt;提供太阳眼镜零售，致力打造多彩，有趣，真我的时尚体验&lt;/p&gt;&lt;/div&gt;&lt;/div&gt;&lt;/div&gt;&lt;/div&gt;&lt;/div&gt;</v>
      </c>
      <c r="P542" t="str">
        <f t="shared" si="1925"/>
        <v>&lt;div class="grid-detail-list"&gt;&lt;div class="item-container styled-text-wrapper"&gt;&lt;div class="image-container"&gt;&lt;img class="item-image" src="/res/media/app/shop/sunglass-hut.jpg" alt=""&gt;&lt;/div&gt;&lt;div class="item-content-container"&gt;&lt;p class="sub-title"&gt;Sunglass Hut&lt;/p&gt;&lt;div class="item-content"&gt;&lt;div class="item-label"&gt;Shopping&lt;/div&gt;&lt;div class="content-row clearfix"&gt;&lt;span class="item-icon icon-s icon-inline ico-shop"&gt;&lt;/span&gt;&lt;p class="info"&gt;B1 , WEK B1-11 (Near Ticketing Concourse)&lt;/p&gt;&lt;/div&gt;&lt;div class="content-row clearfix"&gt;&lt;span class="item-icon icon-s icon-inline ico-opening-hour"&gt;&lt;/span&gt;&lt;p class="info"&gt;09:00-22:00&lt;/p&gt;&lt;/div&gt;&lt;div class="content-row clearfix"&gt;&lt;span class="item-icon icon-s icon-inline ico-tel-no"&gt;&lt;/span&gt;&lt;p class="info"&gt;2114-1630&lt;/p&gt;&lt;/div&gt;&lt;div class="content-row clearfix"&gt;&lt;p&gt;Accept Cash Coupon: Y&lt;/p&gt;&lt;p&gt;Discover the best offer of sunglasses fashion brands such as Ray Ban, Persol, Oakley for men, women and kids.&lt;/p&gt;&lt;/div&gt;&lt;/div&gt;&lt;/div&gt;&lt;/div&gt;&lt;/div&gt;</v>
      </c>
      <c r="Q542" t="str">
        <f t="shared" si="1831"/>
        <v/>
      </c>
      <c r="R542" t="str">
        <f t="shared" si="1831"/>
        <v/>
      </c>
      <c r="S542" t="str">
        <f t="shared" si="1831"/>
        <v/>
      </c>
      <c r="T542" t="str">
        <f t="shared" ref="T542:V542" si="1926">IF($G542="","",IF($B542="PAS",TRIM(CONCATENATE(D542,D543,D544,D545,D546,D547,D548,D549,D550,D551,D552,D553,D554,D555,D556)),""))</f>
        <v/>
      </c>
      <c r="U542" t="str">
        <f t="shared" si="1926"/>
        <v/>
      </c>
      <c r="V542" t="str">
        <f t="shared" si="1926"/>
        <v/>
      </c>
    </row>
    <row r="543" spans="1:22" hidden="1" x14ac:dyDescent="0.25">
      <c r="A543">
        <f t="shared" si="1824"/>
        <v>37</v>
      </c>
      <c r="B543" t="str">
        <f>VLOOKUP(A543,Sheet1!A:Z,2,FALSE)</f>
        <v>SHO</v>
      </c>
      <c r="C543" t="s">
        <v>419</v>
      </c>
      <c r="D543" t="str">
        <f>CONCATENATE($C543,VLOOKUP($A543,Sheet1!$A:$AC,6,FALSE),""" alt=""""&gt;")</f>
        <v>&lt;div class="image-container"&gt;&lt;img class="item-image" src="/res/media/app/shop/sunglass-hut.jpg" alt=""&gt;</v>
      </c>
      <c r="E543" t="str">
        <f>CONCATENATE($C543,VLOOKUP($A543,Sheet1!$A:$AC,6,FALSE),""" alt=""""&gt;")</f>
        <v>&lt;div class="image-container"&gt;&lt;img class="item-image" src="/res/media/app/shop/sunglass-hut.jpg" alt=""&gt;</v>
      </c>
      <c r="F543" t="str">
        <f>CONCATENATE($C543,VLOOKUP($A543,Sheet1!$A:$AC,6,FALSE),""" alt=""""&gt;")</f>
        <v>&lt;div class="image-container"&gt;&lt;img class="item-image" src="/res/media/app/shop/sunglass-hut.jpg" alt=""&gt;</v>
      </c>
      <c r="G543" t="str">
        <f t="shared" si="1825"/>
        <v/>
      </c>
      <c r="H543" t="str">
        <f t="shared" si="1826"/>
        <v/>
      </c>
      <c r="I543" t="str">
        <f t="shared" ref="I543:J543" si="1927">IF($G543="","",TRIM(CONCATENATE(E543,E544,E545,E546,E547,E548,E549,E550,E551,E552,E553,E554,E555,E556,E557)))</f>
        <v/>
      </c>
      <c r="J543" t="str">
        <f t="shared" si="1927"/>
        <v/>
      </c>
      <c r="K543" t="str">
        <f t="shared" si="1828"/>
        <v/>
      </c>
      <c r="L543" t="str">
        <f t="shared" si="1828"/>
        <v/>
      </c>
      <c r="M543" t="str">
        <f t="shared" si="1828"/>
        <v/>
      </c>
      <c r="N543" t="str">
        <f t="shared" si="1829"/>
        <v/>
      </c>
      <c r="O543" t="str">
        <f t="shared" ref="O543:P543" si="1928">IF($G543="","",IF($B543="SHO",TRIM(CONCATENATE(E543,E544,E545,E546,E547,E548,E549,E550,E551,E552,E553,E554,E555,E556,E557)),""))</f>
        <v/>
      </c>
      <c r="P543" t="str">
        <f t="shared" si="1928"/>
        <v/>
      </c>
      <c r="Q543" t="str">
        <f t="shared" si="1831"/>
        <v/>
      </c>
      <c r="R543" t="str">
        <f t="shared" si="1831"/>
        <v/>
      </c>
      <c r="S543" t="str">
        <f t="shared" si="1831"/>
        <v/>
      </c>
      <c r="T543" t="str">
        <f t="shared" ref="T543:V543" si="1929">IF($G543="","",IF($B543="PAS",TRIM(CONCATENATE(D543,D544,D545,D546,D547,D548,D549,D550,D551,D552,D553,D554,D555,D556,D557)),""))</f>
        <v/>
      </c>
      <c r="U543" t="str">
        <f t="shared" si="1929"/>
        <v/>
      </c>
      <c r="V543" t="str">
        <f t="shared" si="1929"/>
        <v/>
      </c>
    </row>
    <row r="544" spans="1:22" hidden="1" x14ac:dyDescent="0.25">
      <c r="A544">
        <f t="shared" si="1824"/>
        <v>37</v>
      </c>
      <c r="B544" t="str">
        <f>VLOOKUP(A544,Sheet1!A:Z,2,FALSE)</f>
        <v>SHO</v>
      </c>
      <c r="C544" t="s">
        <v>490</v>
      </c>
      <c r="D544" t="str">
        <f t="shared" ref="D544:F544" si="1930">$C544</f>
        <v>&lt;/div&gt;&lt;div class="item-content-container"&gt;</v>
      </c>
      <c r="E544" t="str">
        <f t="shared" si="1930"/>
        <v>&lt;/div&gt;&lt;div class="item-content-container"&gt;</v>
      </c>
      <c r="F544" t="str">
        <f t="shared" si="1930"/>
        <v>&lt;/div&gt;&lt;div class="item-content-container"&gt;</v>
      </c>
      <c r="G544" t="str">
        <f t="shared" si="1825"/>
        <v/>
      </c>
      <c r="H544" t="str">
        <f t="shared" si="1826"/>
        <v/>
      </c>
      <c r="I544" t="str">
        <f t="shared" ref="I544:J544" si="1931">IF($G544="","",TRIM(CONCATENATE(E544,E545,E546,E547,E548,E549,E550,E551,E552,E553,E554,E555,E556,E557,E558)))</f>
        <v/>
      </c>
      <c r="J544" t="str">
        <f t="shared" si="1931"/>
        <v/>
      </c>
      <c r="K544" t="str">
        <f t="shared" si="1828"/>
        <v/>
      </c>
      <c r="L544" t="str">
        <f t="shared" si="1828"/>
        <v/>
      </c>
      <c r="M544" t="str">
        <f t="shared" si="1828"/>
        <v/>
      </c>
      <c r="N544" t="str">
        <f t="shared" si="1829"/>
        <v/>
      </c>
      <c r="O544" t="str">
        <f t="shared" ref="O544:P544" si="1932">IF($G544="","",IF($B544="SHO",TRIM(CONCATENATE(E544,E545,E546,E547,E548,E549,E550,E551,E552,E553,E554,E555,E556,E557,E558)),""))</f>
        <v/>
      </c>
      <c r="P544" t="str">
        <f t="shared" si="1932"/>
        <v/>
      </c>
      <c r="Q544" t="str">
        <f t="shared" si="1831"/>
        <v/>
      </c>
      <c r="R544" t="str">
        <f t="shared" si="1831"/>
        <v/>
      </c>
      <c r="S544" t="str">
        <f t="shared" si="1831"/>
        <v/>
      </c>
      <c r="T544" t="str">
        <f t="shared" ref="T544:V544" si="1933">IF($G544="","",IF($B544="PAS",TRIM(CONCATENATE(D544,D545,D546,D547,D548,D549,D550,D551,D552,D553,D554,D555,D556,D557,D558)),""))</f>
        <v/>
      </c>
      <c r="U544" t="str">
        <f t="shared" si="1933"/>
        <v/>
      </c>
      <c r="V544" t="str">
        <f t="shared" si="1933"/>
        <v/>
      </c>
    </row>
    <row r="545" spans="1:22" hidden="1" x14ac:dyDescent="0.25">
      <c r="A545">
        <f t="shared" si="1824"/>
        <v>37</v>
      </c>
      <c r="B545" t="str">
        <f>VLOOKUP(A545,Sheet1!A:Z,2,FALSE)</f>
        <v>SHO</v>
      </c>
      <c r="C545" t="s">
        <v>413</v>
      </c>
      <c r="D545" t="str">
        <f>CONCATENATE($C545,VLOOKUP($A545,Sheet1!$A:$AC,15,FALSE))</f>
        <v>&lt;p class="sub-title"&gt;Sunglass Hut</v>
      </c>
      <c r="E545" t="str">
        <f>CONCATENATE($C545,VLOOKUP($A545,Sheet1!$A:$AC,16,FALSE))</f>
        <v>&lt;p class="sub-title"&gt;Sunglass Hut</v>
      </c>
      <c r="F545" t="str">
        <f>CONCATENATE($C545,VLOOKUP($A545,Sheet1!$A:$AC,14,FALSE))</f>
        <v>&lt;p class="sub-title"&gt;Sunglass Hut</v>
      </c>
      <c r="G545" t="str">
        <f t="shared" si="1825"/>
        <v/>
      </c>
      <c r="H545" t="str">
        <f t="shared" si="1826"/>
        <v/>
      </c>
      <c r="I545" t="str">
        <f t="shared" ref="I545:J545" si="1934">IF($G545="","",TRIM(CONCATENATE(E545,E546,E547,E548,E549,E550,E551,E552,E553,E554,E555,E556,E557,E558,E559)))</f>
        <v/>
      </c>
      <c r="J545" t="str">
        <f t="shared" si="1934"/>
        <v/>
      </c>
      <c r="K545" t="str">
        <f t="shared" si="1828"/>
        <v/>
      </c>
      <c r="L545" t="str">
        <f t="shared" si="1828"/>
        <v/>
      </c>
      <c r="M545" t="str">
        <f t="shared" si="1828"/>
        <v/>
      </c>
      <c r="N545" t="str">
        <f t="shared" si="1829"/>
        <v/>
      </c>
      <c r="O545" t="str">
        <f t="shared" ref="O545:P545" si="1935">IF($G545="","",IF($B545="SHO",TRIM(CONCATENATE(E545,E546,E547,E548,E549,E550,E551,E552,E553,E554,E555,E556,E557,E558,E559)),""))</f>
        <v/>
      </c>
      <c r="P545" t="str">
        <f t="shared" si="1935"/>
        <v/>
      </c>
      <c r="Q545" t="str">
        <f t="shared" si="1831"/>
        <v/>
      </c>
      <c r="R545" t="str">
        <f t="shared" si="1831"/>
        <v/>
      </c>
      <c r="S545" t="str">
        <f t="shared" si="1831"/>
        <v/>
      </c>
      <c r="T545" t="str">
        <f t="shared" ref="T545:V545" si="1936">IF($G545="","",IF($B545="PAS",TRIM(CONCATENATE(D545,D546,D547,D548,D549,D550,D551,D552,D553,D554,D555,D556,D557,D558,D559)),""))</f>
        <v/>
      </c>
      <c r="U545" t="str">
        <f t="shared" si="1936"/>
        <v/>
      </c>
      <c r="V545" t="str">
        <f t="shared" si="1936"/>
        <v/>
      </c>
    </row>
    <row r="546" spans="1:22" hidden="1" x14ac:dyDescent="0.25">
      <c r="A546">
        <f t="shared" si="1824"/>
        <v>37</v>
      </c>
      <c r="B546" t="str">
        <f>VLOOKUP(A546,Sheet1!A:Z,2,FALSE)</f>
        <v>SHO</v>
      </c>
      <c r="C546" t="s">
        <v>491</v>
      </c>
      <c r="D546" t="str">
        <f t="shared" ref="D546:F546" si="1937">$C546</f>
        <v>&lt;/p&gt;&lt;div class="item-content"&gt;</v>
      </c>
      <c r="E546" t="str">
        <f t="shared" si="1937"/>
        <v>&lt;/p&gt;&lt;div class="item-content"&gt;</v>
      </c>
      <c r="F546" t="str">
        <f t="shared" si="1937"/>
        <v>&lt;/p&gt;&lt;div class="item-content"&gt;</v>
      </c>
      <c r="G546" t="str">
        <f t="shared" si="1825"/>
        <v/>
      </c>
      <c r="H546" t="str">
        <f t="shared" si="1826"/>
        <v/>
      </c>
      <c r="I546" t="str">
        <f t="shared" ref="I546:J546" si="1938">IF($G546="","",TRIM(CONCATENATE(E546,E547,E548,E549,E550,E551,E552,E553,E554,E555,E556,E557,E558,E559,E560)))</f>
        <v/>
      </c>
      <c r="J546" t="str">
        <f t="shared" si="1938"/>
        <v/>
      </c>
      <c r="K546" t="str">
        <f t="shared" si="1828"/>
        <v/>
      </c>
      <c r="L546" t="str">
        <f t="shared" si="1828"/>
        <v/>
      </c>
      <c r="M546" t="str">
        <f t="shared" si="1828"/>
        <v/>
      </c>
      <c r="N546" t="str">
        <f t="shared" si="1829"/>
        <v/>
      </c>
      <c r="O546" t="str">
        <f t="shared" ref="O546:P546" si="1939">IF($G546="","",IF($B546="SHO",TRIM(CONCATENATE(E546,E547,E548,E549,E550,E551,E552,E553,E554,E555,E556,E557,E558,E559,E560)),""))</f>
        <v/>
      </c>
      <c r="P546" t="str">
        <f t="shared" si="1939"/>
        <v/>
      </c>
      <c r="Q546" t="str">
        <f t="shared" si="1831"/>
        <v/>
      </c>
      <c r="R546" t="str">
        <f t="shared" si="1831"/>
        <v/>
      </c>
      <c r="S546" t="str">
        <f t="shared" si="1831"/>
        <v/>
      </c>
      <c r="T546" t="str">
        <f t="shared" ref="T546:V546" si="1940">IF($G546="","",IF($B546="PAS",TRIM(CONCATENATE(D546,D547,D548,D549,D550,D551,D552,D553,D554,D555,D556,D557,D558,D559,D560)),""))</f>
        <v/>
      </c>
      <c r="U546" t="str">
        <f t="shared" si="1940"/>
        <v/>
      </c>
      <c r="V546" t="str">
        <f t="shared" si="1940"/>
        <v/>
      </c>
    </row>
    <row r="547" spans="1:22" hidden="1" x14ac:dyDescent="0.25">
      <c r="A547">
        <f t="shared" si="1824"/>
        <v>37</v>
      </c>
      <c r="B547" t="str">
        <f>VLOOKUP(A547,Sheet1!A:Z,2,FALSE)</f>
        <v>SHO</v>
      </c>
      <c r="C547" t="s">
        <v>414</v>
      </c>
      <c r="D547" t="str">
        <f>CONCATENATE($C547,VLOOKUP($A547,Sheet1!$A:$AC,4,FALSE))</f>
        <v>&lt;div class="item-label"&gt;購物指南</v>
      </c>
      <c r="E547" t="str">
        <f>CONCATENATE($C547,VLOOKUP($A547,Sheet1!$A:$AC,5,FALSE))</f>
        <v>&lt;div class="item-label"&gt;购物指南</v>
      </c>
      <c r="F547" t="str">
        <f>CONCATENATE($C547,VLOOKUP($A547,Sheet1!$A:$AC,3,FALSE))</f>
        <v>&lt;div class="item-label"&gt;Shopping</v>
      </c>
      <c r="G547" t="str">
        <f t="shared" si="1825"/>
        <v/>
      </c>
      <c r="H547" t="str">
        <f t="shared" si="1826"/>
        <v/>
      </c>
      <c r="I547" t="str">
        <f t="shared" ref="I547:J547" si="1941">IF($G547="","",TRIM(CONCATENATE(E547,E548,E549,E550,E551,E552,E553,E554,E555,E556,E557,E558,E559,E560,E561)))</f>
        <v/>
      </c>
      <c r="J547" t="str">
        <f t="shared" si="1941"/>
        <v/>
      </c>
      <c r="K547" t="str">
        <f t="shared" si="1828"/>
        <v/>
      </c>
      <c r="L547" t="str">
        <f t="shared" si="1828"/>
        <v/>
      </c>
      <c r="M547" t="str">
        <f t="shared" si="1828"/>
        <v/>
      </c>
      <c r="N547" t="str">
        <f t="shared" si="1829"/>
        <v/>
      </c>
      <c r="O547" t="str">
        <f t="shared" ref="O547:P547" si="1942">IF($G547="","",IF($B547="SHO",TRIM(CONCATENATE(E547,E548,E549,E550,E551,E552,E553,E554,E555,E556,E557,E558,E559,E560,E561)),""))</f>
        <v/>
      </c>
      <c r="P547" t="str">
        <f t="shared" si="1942"/>
        <v/>
      </c>
      <c r="Q547" t="str">
        <f t="shared" si="1831"/>
        <v/>
      </c>
      <c r="R547" t="str">
        <f t="shared" si="1831"/>
        <v/>
      </c>
      <c r="S547" t="str">
        <f t="shared" si="1831"/>
        <v/>
      </c>
      <c r="T547" t="str">
        <f t="shared" ref="T547:V547" si="1943">IF($G547="","",IF($B547="PAS",TRIM(CONCATENATE(D547,D548,D549,D550,D551,D552,D553,D554,D555,D556,D557,D558,D559,D560,D561)),""))</f>
        <v/>
      </c>
      <c r="U547" t="str">
        <f t="shared" si="1943"/>
        <v/>
      </c>
      <c r="V547" t="str">
        <f t="shared" si="1943"/>
        <v/>
      </c>
    </row>
    <row r="548" spans="1:22" hidden="1" x14ac:dyDescent="0.25">
      <c r="A548">
        <f t="shared" si="1824"/>
        <v>37</v>
      </c>
      <c r="B548" t="str">
        <f>VLOOKUP(A548,Sheet1!A:Z,2,FALSE)</f>
        <v>SHO</v>
      </c>
      <c r="C548" t="s">
        <v>492</v>
      </c>
      <c r="D548" t="str">
        <f t="shared" ref="D548:F548" si="1944">$C548</f>
        <v>&lt;/div&gt;&lt;div class="content-row clearfix"&gt;&lt;span class="item-icon icon-s icon-inline ico-shop"&gt;&lt;/span&gt;</v>
      </c>
      <c r="E548" t="str">
        <f t="shared" si="1944"/>
        <v>&lt;/div&gt;&lt;div class="content-row clearfix"&gt;&lt;span class="item-icon icon-s icon-inline ico-shop"&gt;&lt;/span&gt;</v>
      </c>
      <c r="F548" t="str">
        <f t="shared" si="1944"/>
        <v>&lt;/div&gt;&lt;div class="content-row clearfix"&gt;&lt;span class="item-icon icon-s icon-inline ico-shop"&gt;&lt;/span&gt;</v>
      </c>
      <c r="G548" t="str">
        <f t="shared" si="1825"/>
        <v/>
      </c>
      <c r="H548" t="str">
        <f t="shared" si="1826"/>
        <v/>
      </c>
      <c r="I548" t="str">
        <f t="shared" ref="I548:J548" si="1945">IF($G548="","",TRIM(CONCATENATE(E548,E549,E550,E551,E552,E553,E554,E555,E556,E557,E558,E559,E560,E561,E562)))</f>
        <v/>
      </c>
      <c r="J548" t="str">
        <f t="shared" si="1945"/>
        <v/>
      </c>
      <c r="K548" t="str">
        <f t="shared" si="1828"/>
        <v/>
      </c>
      <c r="L548" t="str">
        <f t="shared" si="1828"/>
        <v/>
      </c>
      <c r="M548" t="str">
        <f t="shared" si="1828"/>
        <v/>
      </c>
      <c r="N548" t="str">
        <f t="shared" si="1829"/>
        <v/>
      </c>
      <c r="O548" t="str">
        <f t="shared" ref="O548:P548" si="1946">IF($G548="","",IF($B548="SHO",TRIM(CONCATENATE(E548,E549,E550,E551,E552,E553,E554,E555,E556,E557,E558,E559,E560,E561,E562)),""))</f>
        <v/>
      </c>
      <c r="P548" t="str">
        <f t="shared" si="1946"/>
        <v/>
      </c>
      <c r="Q548" t="str">
        <f t="shared" si="1831"/>
        <v/>
      </c>
      <c r="R548" t="str">
        <f t="shared" si="1831"/>
        <v/>
      </c>
      <c r="S548" t="str">
        <f t="shared" si="1831"/>
        <v/>
      </c>
      <c r="T548" t="str">
        <f t="shared" ref="T548:V548" si="1947">IF($G548="","",IF($B548="PAS",TRIM(CONCATENATE(D548,D549,D550,D551,D552,D553,D554,D555,D556,D557,D558,D559,D560,D561,D562)),""))</f>
        <v/>
      </c>
      <c r="U548" t="str">
        <f t="shared" si="1947"/>
        <v/>
      </c>
      <c r="V548" t="str">
        <f t="shared" si="1947"/>
        <v/>
      </c>
    </row>
    <row r="549" spans="1:22" hidden="1" x14ac:dyDescent="0.25">
      <c r="A549">
        <f t="shared" si="1824"/>
        <v>37</v>
      </c>
      <c r="B549" t="str">
        <f>VLOOKUP(A549,Sheet1!A:Z,2,FALSE)</f>
        <v>SHO</v>
      </c>
      <c r="C549" t="s">
        <v>415</v>
      </c>
      <c r="D549" t="str">
        <f>CONCATENATE($C549,VLOOKUP($A549,Sheet1!$A:$AC,11,FALSE))</f>
        <v>&lt;p class="info"&gt;B1 , WEK B1-11 (近售票大堂)</v>
      </c>
      <c r="E549" t="str">
        <f>CONCATENATE($C549,VLOOKUP($A549,Sheet1!$A:$AC,12,FALSE))</f>
        <v>&lt;p class="info"&gt;B1 , WEK B1-11 (近售票大堂)</v>
      </c>
      <c r="F549" t="str">
        <f>CONCATENATE($C549,VLOOKUP($A549,Sheet1!$A:$AC,10,FALSE))</f>
        <v>&lt;p class="info"&gt;B1 , WEK B1-11 (Near Ticketing Concourse)</v>
      </c>
      <c r="G549" t="str">
        <f t="shared" si="1825"/>
        <v/>
      </c>
      <c r="H549" t="str">
        <f t="shared" si="1826"/>
        <v/>
      </c>
      <c r="I549" t="str">
        <f t="shared" ref="I549:J549" si="1948">IF($G549="","",TRIM(CONCATENATE(E549,E550,E551,E552,E553,E554,E555,E556,E557,E558,E559,E560,E561,E562,E563)))</f>
        <v/>
      </c>
      <c r="J549" t="str">
        <f t="shared" si="1948"/>
        <v/>
      </c>
      <c r="K549" t="str">
        <f t="shared" si="1828"/>
        <v/>
      </c>
      <c r="L549" t="str">
        <f t="shared" si="1828"/>
        <v/>
      </c>
      <c r="M549" t="str">
        <f t="shared" si="1828"/>
        <v/>
      </c>
      <c r="N549" t="str">
        <f t="shared" si="1829"/>
        <v/>
      </c>
      <c r="O549" t="str">
        <f t="shared" ref="O549:P549" si="1949">IF($G549="","",IF($B549="SHO",TRIM(CONCATENATE(E549,E550,E551,E552,E553,E554,E555,E556,E557,E558,E559,E560,E561,E562,E563)),""))</f>
        <v/>
      </c>
      <c r="P549" t="str">
        <f t="shared" si="1949"/>
        <v/>
      </c>
      <c r="Q549" t="str">
        <f t="shared" si="1831"/>
        <v/>
      </c>
      <c r="R549" t="str">
        <f t="shared" si="1831"/>
        <v/>
      </c>
      <c r="S549" t="str">
        <f t="shared" si="1831"/>
        <v/>
      </c>
      <c r="T549" t="str">
        <f t="shared" ref="T549:V549" si="1950">IF($G549="","",IF($B549="PAS",TRIM(CONCATENATE(D549,D550,D551,D552,D553,D554,D555,D556,D557,D558,D559,D560,D561,D562,D563)),""))</f>
        <v/>
      </c>
      <c r="U549" t="str">
        <f t="shared" si="1950"/>
        <v/>
      </c>
      <c r="V549" t="str">
        <f t="shared" si="1950"/>
        <v/>
      </c>
    </row>
    <row r="550" spans="1:22" hidden="1" x14ac:dyDescent="0.25">
      <c r="A550">
        <f t="shared" si="1824"/>
        <v>37</v>
      </c>
      <c r="B550" t="str">
        <f>VLOOKUP(A550,Sheet1!A:Z,2,FALSE)</f>
        <v>SHO</v>
      </c>
      <c r="C550" t="s">
        <v>493</v>
      </c>
      <c r="D550" t="str">
        <f t="shared" ref="D550:F550" si="1951">$C550</f>
        <v>&lt;/p&gt;&lt;/div&gt;&lt;div class="content-row clearfix"&gt;&lt;span class="item-icon icon-s icon-inline ico-opening-hour"&gt;&lt;/span&gt;</v>
      </c>
      <c r="E550" t="str">
        <f t="shared" si="1951"/>
        <v>&lt;/p&gt;&lt;/div&gt;&lt;div class="content-row clearfix"&gt;&lt;span class="item-icon icon-s icon-inline ico-opening-hour"&gt;&lt;/span&gt;</v>
      </c>
      <c r="F550" t="str">
        <f t="shared" si="1951"/>
        <v>&lt;/p&gt;&lt;/div&gt;&lt;div class="content-row clearfix"&gt;&lt;span class="item-icon icon-s icon-inline ico-opening-hour"&gt;&lt;/span&gt;</v>
      </c>
      <c r="G550" t="str">
        <f t="shared" si="1825"/>
        <v/>
      </c>
      <c r="H550" t="str">
        <f t="shared" si="1826"/>
        <v/>
      </c>
      <c r="I550" t="str">
        <f t="shared" ref="I550:J550" si="1952">IF($G550="","",TRIM(CONCATENATE(E550,E551,E552,E553,E554,E555,E556,E557,E558,E559,E560,E561,E562,E563,E564)))</f>
        <v/>
      </c>
      <c r="J550" t="str">
        <f t="shared" si="1952"/>
        <v/>
      </c>
      <c r="K550" t="str">
        <f t="shared" si="1828"/>
        <v/>
      </c>
      <c r="L550" t="str">
        <f t="shared" si="1828"/>
        <v/>
      </c>
      <c r="M550" t="str">
        <f t="shared" si="1828"/>
        <v/>
      </c>
      <c r="N550" t="str">
        <f t="shared" si="1829"/>
        <v/>
      </c>
      <c r="O550" t="str">
        <f t="shared" ref="O550:P550" si="1953">IF($G550="","",IF($B550="SHO",TRIM(CONCATENATE(E550,E551,E552,E553,E554,E555,E556,E557,E558,E559,E560,E561,E562,E563,E564)),""))</f>
        <v/>
      </c>
      <c r="P550" t="str">
        <f t="shared" si="1953"/>
        <v/>
      </c>
      <c r="Q550" t="str">
        <f t="shared" si="1831"/>
        <v/>
      </c>
      <c r="R550" t="str">
        <f t="shared" si="1831"/>
        <v/>
      </c>
      <c r="S550" t="str">
        <f t="shared" si="1831"/>
        <v/>
      </c>
      <c r="T550" t="str">
        <f t="shared" ref="T550:V550" si="1954">IF($G550="","",IF($B550="PAS",TRIM(CONCATENATE(D550,D551,D552,D553,D554,D555,D556,D557,D558,D559,D560,D561,D562,D563,D564)),""))</f>
        <v/>
      </c>
      <c r="U550" t="str">
        <f t="shared" si="1954"/>
        <v/>
      </c>
      <c r="V550" t="str">
        <f t="shared" si="1954"/>
        <v/>
      </c>
    </row>
    <row r="551" spans="1:22" hidden="1" x14ac:dyDescent="0.25">
      <c r="A551">
        <f t="shared" si="1824"/>
        <v>37</v>
      </c>
      <c r="B551" t="str">
        <f>VLOOKUP(A551,Sheet1!A:Z,2,FALSE)</f>
        <v>SHO</v>
      </c>
      <c r="C551" t="s">
        <v>415</v>
      </c>
      <c r="D551" s="2" t="str">
        <f>CONCATENATE($C551,IFERROR(SUBSTITUTE(VLOOKUP($A551,Sheet1!$A:$AC,22,FALSE),CHAR(10),"&lt;br&gt;"),VLOOKUP($A551,Sheet1!$A:$AC,22,FALSE)))</f>
        <v>&lt;p class="info"&gt;09:00-22:00</v>
      </c>
      <c r="E551" s="2" t="str">
        <f>CONCATENATE($C551,IFERROR(SUBSTITUTE(VLOOKUP($A551,Sheet1!$A:$AC,23,FALSE),CHAR(10),"&lt;br&gt;"),VLOOKUP($A551,Sheet1!$A:$AC,23,FALSE)))</f>
        <v>&lt;p class="info"&gt;09:00-22:00</v>
      </c>
      <c r="F551" s="2" t="str">
        <f>CONCATENATE($C551,IFERROR(SUBSTITUTE(VLOOKUP($A551,Sheet1!$A:$AC,21,FALSE),CHAR(10),"&lt;br&gt;"),VLOOKUP($A551,Sheet1!$A:$AC,21,FALSE)))</f>
        <v>&lt;p class="info"&gt;09:00-22:00</v>
      </c>
      <c r="G551" t="str">
        <f t="shared" si="1825"/>
        <v/>
      </c>
      <c r="H551" t="str">
        <f t="shared" si="1826"/>
        <v/>
      </c>
      <c r="I551" t="str">
        <f t="shared" ref="I551:J551" si="1955">IF($G551="","",TRIM(CONCATENATE(E551,E552,E553,E554,E555,E556,E557,E558,E559,E560,E561,E562,E563,E564,E565)))</f>
        <v/>
      </c>
      <c r="J551" t="str">
        <f t="shared" si="1955"/>
        <v/>
      </c>
      <c r="K551" t="str">
        <f t="shared" si="1828"/>
        <v/>
      </c>
      <c r="L551" t="str">
        <f t="shared" si="1828"/>
        <v/>
      </c>
      <c r="M551" t="str">
        <f t="shared" si="1828"/>
        <v/>
      </c>
      <c r="N551" t="str">
        <f t="shared" si="1829"/>
        <v/>
      </c>
      <c r="O551" t="str">
        <f t="shared" ref="O551:P551" si="1956">IF($G551="","",IF($B551="SHO",TRIM(CONCATENATE(E551,E552,E553,E554,E555,E556,E557,E558,E559,E560,E561,E562,E563,E564,E565)),""))</f>
        <v/>
      </c>
      <c r="P551" t="str">
        <f t="shared" si="1956"/>
        <v/>
      </c>
      <c r="Q551" t="str">
        <f t="shared" si="1831"/>
        <v/>
      </c>
      <c r="R551" t="str">
        <f t="shared" si="1831"/>
        <v/>
      </c>
      <c r="S551" t="str">
        <f t="shared" si="1831"/>
        <v/>
      </c>
      <c r="T551" t="str">
        <f t="shared" ref="T551:V551" si="1957">IF($G551="","",IF($B551="PAS",TRIM(CONCATENATE(D551,D552,D553,D554,D555,D556,D557,D558,D559,D560,D561,D562,D563,D564,D565)),""))</f>
        <v/>
      </c>
      <c r="U551" t="str">
        <f t="shared" si="1957"/>
        <v/>
      </c>
      <c r="V551" t="str">
        <f t="shared" si="1957"/>
        <v/>
      </c>
    </row>
    <row r="552" spans="1:22" hidden="1" x14ac:dyDescent="0.25">
      <c r="A552">
        <f t="shared" si="1824"/>
        <v>37</v>
      </c>
      <c r="B552" t="str">
        <f>VLOOKUP(A552,Sheet1!A:Z,2,FALSE)</f>
        <v>SHO</v>
      </c>
      <c r="C552" t="s">
        <v>495</v>
      </c>
      <c r="D552" t="str">
        <f t="shared" ref="D552:F552" si="1958">$C552</f>
        <v>&lt;/p&gt;&lt;/div&gt;&lt;div class="content-row clearfix"&gt;&lt;span class="item-icon icon-s icon-inline ico-tel-no"&gt;&lt;/span&gt;</v>
      </c>
      <c r="E552" t="str">
        <f t="shared" si="1958"/>
        <v>&lt;/p&gt;&lt;/div&gt;&lt;div class="content-row clearfix"&gt;&lt;span class="item-icon icon-s icon-inline ico-tel-no"&gt;&lt;/span&gt;</v>
      </c>
      <c r="F552" t="str">
        <f t="shared" si="1958"/>
        <v>&lt;/p&gt;&lt;/div&gt;&lt;div class="content-row clearfix"&gt;&lt;span class="item-icon icon-s icon-inline ico-tel-no"&gt;&lt;/span&gt;</v>
      </c>
      <c r="G552" t="str">
        <f t="shared" si="1825"/>
        <v/>
      </c>
      <c r="H552" t="str">
        <f t="shared" si="1826"/>
        <v/>
      </c>
      <c r="I552" t="str">
        <f t="shared" ref="I552:J552" si="1959">IF($G552="","",TRIM(CONCATENATE(E552,E553,E554,E555,E556,E557,E558,E559,E560,E561,E562,E563,E564,E565,E566)))</f>
        <v/>
      </c>
      <c r="J552" t="str">
        <f t="shared" si="1959"/>
        <v/>
      </c>
      <c r="K552" t="str">
        <f t="shared" si="1828"/>
        <v/>
      </c>
      <c r="L552" t="str">
        <f t="shared" si="1828"/>
        <v/>
      </c>
      <c r="M552" t="str">
        <f t="shared" si="1828"/>
        <v/>
      </c>
      <c r="N552" t="str">
        <f t="shared" si="1829"/>
        <v/>
      </c>
      <c r="O552" t="str">
        <f t="shared" ref="O552:P552" si="1960">IF($G552="","",IF($B552="SHO",TRIM(CONCATENATE(E552,E553,E554,E555,E556,E557,E558,E559,E560,E561,E562,E563,E564,E565,E566)),""))</f>
        <v/>
      </c>
      <c r="P552" t="str">
        <f t="shared" si="1960"/>
        <v/>
      </c>
      <c r="Q552" t="str">
        <f t="shared" si="1831"/>
        <v/>
      </c>
      <c r="R552" t="str">
        <f t="shared" si="1831"/>
        <v/>
      </c>
      <c r="S552" t="str">
        <f t="shared" si="1831"/>
        <v/>
      </c>
      <c r="T552" t="str">
        <f t="shared" ref="T552:V552" si="1961">IF($G552="","",IF($B552="PAS",TRIM(CONCATENATE(D552,D553,D554,D555,D556,D557,D558,D559,D560,D561,D562,D563,D564,D565,D566)),""))</f>
        <v/>
      </c>
      <c r="U552" t="str">
        <f t="shared" si="1961"/>
        <v/>
      </c>
      <c r="V552" t="str">
        <f t="shared" si="1961"/>
        <v/>
      </c>
    </row>
    <row r="553" spans="1:22" hidden="1" x14ac:dyDescent="0.25">
      <c r="A553">
        <f t="shared" si="1824"/>
        <v>37</v>
      </c>
      <c r="B553" t="str">
        <f>VLOOKUP(A553,Sheet1!A:Z,2,FALSE)</f>
        <v>SHO</v>
      </c>
      <c r="C553" t="s">
        <v>415</v>
      </c>
      <c r="D553" t="str">
        <f>CONCATENATE($C553,VLOOKUP($A553,Sheet1!$A:$ACZ,17,FALSE))</f>
        <v>&lt;p class="info"&gt;2114-1630</v>
      </c>
      <c r="E553" t="str">
        <f>CONCATENATE($C553,VLOOKUP($A553,Sheet1!$A:$AC,17,FALSE))</f>
        <v>&lt;p class="info"&gt;2114-1630</v>
      </c>
      <c r="F553" t="str">
        <f>CONCATENATE($C553,VLOOKUP($A553,Sheet1!$A:$AC,17,FALSE))</f>
        <v>&lt;p class="info"&gt;2114-1630</v>
      </c>
      <c r="G553" t="str">
        <f t="shared" si="1825"/>
        <v/>
      </c>
      <c r="H553" t="str">
        <f t="shared" si="1826"/>
        <v/>
      </c>
      <c r="I553" t="str">
        <f t="shared" ref="I553:J553" si="1962">IF($G553="","",TRIM(CONCATENATE(E553,E554,E555,E556,E557,E558,E559,E560,E561,E562,E563,E564,E565,E566,E567)))</f>
        <v/>
      </c>
      <c r="J553" t="str">
        <f t="shared" si="1962"/>
        <v/>
      </c>
      <c r="K553" t="str">
        <f t="shared" si="1828"/>
        <v/>
      </c>
      <c r="L553" t="str">
        <f t="shared" si="1828"/>
        <v/>
      </c>
      <c r="M553" t="str">
        <f t="shared" si="1828"/>
        <v/>
      </c>
      <c r="N553" t="str">
        <f t="shared" si="1829"/>
        <v/>
      </c>
      <c r="O553" t="str">
        <f t="shared" ref="O553:P553" si="1963">IF($G553="","",IF($B553="SHO",TRIM(CONCATENATE(E553,E554,E555,E556,E557,E558,E559,E560,E561,E562,E563,E564,E565,E566,E567)),""))</f>
        <v/>
      </c>
      <c r="P553" t="str">
        <f t="shared" si="1963"/>
        <v/>
      </c>
      <c r="Q553" t="str">
        <f t="shared" si="1831"/>
        <v/>
      </c>
      <c r="R553" t="str">
        <f t="shared" si="1831"/>
        <v/>
      </c>
      <c r="S553" t="str">
        <f t="shared" si="1831"/>
        <v/>
      </c>
      <c r="T553" t="str">
        <f t="shared" ref="T553:V553" si="1964">IF($G553="","",IF($B553="PAS",TRIM(CONCATENATE(D553,D554,D555,D556,D557,D558,D559,D560,D561,D562,D563,D564,D565,D566,D567)),""))</f>
        <v/>
      </c>
      <c r="U553" t="str">
        <f t="shared" si="1964"/>
        <v/>
      </c>
      <c r="V553" t="str">
        <f t="shared" si="1964"/>
        <v/>
      </c>
    </row>
    <row r="554" spans="1:22" hidden="1" x14ac:dyDescent="0.25">
      <c r="A554">
        <f t="shared" si="1824"/>
        <v>37</v>
      </c>
      <c r="B554" t="str">
        <f>VLOOKUP(A554,Sheet1!A:Z,2,FALSE)</f>
        <v>SHO</v>
      </c>
      <c r="C554" t="s">
        <v>494</v>
      </c>
      <c r="D554" t="str">
        <f t="shared" ref="D554:F554" si="1965">$C554</f>
        <v>&lt;/p&gt;&lt;/div&gt;&lt;div class="content-row clearfix"&gt;</v>
      </c>
      <c r="E554" t="str">
        <f t="shared" si="1965"/>
        <v>&lt;/p&gt;&lt;/div&gt;&lt;div class="content-row clearfix"&gt;</v>
      </c>
      <c r="F554" t="str">
        <f t="shared" si="1965"/>
        <v>&lt;/p&gt;&lt;/div&gt;&lt;div class="content-row clearfix"&gt;</v>
      </c>
      <c r="G554" t="str">
        <f t="shared" si="1825"/>
        <v/>
      </c>
      <c r="H554" t="str">
        <f t="shared" si="1826"/>
        <v/>
      </c>
      <c r="I554" t="str">
        <f t="shared" ref="I554:J554" si="1966">IF($G554="","",TRIM(CONCATENATE(E554,E555,E556,E557,E558,E559,E560,E561,E562,E563,E564,E565,E566,E567,E568)))</f>
        <v/>
      </c>
      <c r="J554" t="str">
        <f t="shared" si="1966"/>
        <v/>
      </c>
      <c r="K554" t="str">
        <f t="shared" si="1828"/>
        <v/>
      </c>
      <c r="L554" t="str">
        <f t="shared" si="1828"/>
        <v/>
      </c>
      <c r="M554" t="str">
        <f t="shared" si="1828"/>
        <v/>
      </c>
      <c r="N554" t="str">
        <f t="shared" si="1829"/>
        <v/>
      </c>
      <c r="O554" t="str">
        <f t="shared" ref="O554:P554" si="1967">IF($G554="","",IF($B554="SHO",TRIM(CONCATENATE(E554,E555,E556,E557,E558,E559,E560,E561,E562,E563,E564,E565,E566,E567,E568)),""))</f>
        <v/>
      </c>
      <c r="P554" t="str">
        <f t="shared" si="1967"/>
        <v/>
      </c>
      <c r="Q554" t="str">
        <f t="shared" si="1831"/>
        <v/>
      </c>
      <c r="R554" t="str">
        <f t="shared" si="1831"/>
        <v/>
      </c>
      <c r="S554" t="str">
        <f t="shared" si="1831"/>
        <v/>
      </c>
      <c r="T554" t="str">
        <f t="shared" ref="T554:V554" si="1968">IF($G554="","",IF($B554="PAS",TRIM(CONCATENATE(D554,D555,D556,D557,D558,D559,D560,D561,D562,D563,D564,D565,D566,D567,D568)),""))</f>
        <v/>
      </c>
      <c r="U554" t="str">
        <f t="shared" si="1968"/>
        <v/>
      </c>
      <c r="V554" t="str">
        <f t="shared" si="1968"/>
        <v/>
      </c>
    </row>
    <row r="555" spans="1:22" hidden="1" x14ac:dyDescent="0.25">
      <c r="A555">
        <f t="shared" si="1824"/>
        <v>37</v>
      </c>
      <c r="B555" t="str">
        <f>VLOOKUP(A555,Sheet1!A:Z,2,FALSE)</f>
        <v>SHO</v>
      </c>
      <c r="C555" t="s">
        <v>416</v>
      </c>
      <c r="D555" t="str">
        <f>CONCATENATE($C555,Sheet1!$AB$2,": ",VLOOKUP($A555,Sheet1!$A:$AC,28,FALSE),IF(VLOOKUP($A555,Sheet1!$A:$AC,25,FALSE)="","","&lt;/p&gt;&lt;p&gt;"),VLOOKUP($A555,Sheet1!$A:$AC,25,FALSE))</f>
        <v>&lt;p&gt;接受現金券: 接受&lt;/p&gt;&lt;p&gt;提供太陽眼鏡零售，致力打造多彩，有趣，真我的時尚體驗</v>
      </c>
      <c r="E555" t="str">
        <f>CONCATENATE($C555,Sheet1!$AC$2,": ",VLOOKUP($A555,Sheet1!$A:$AC,29,FALSE),IF(VLOOKUP($A555,Sheet1!$A:$AC,26,FALSE)="","","&lt;/p&gt;&lt;p&gt;"),VLOOKUP($A555,Sheet1!$A:$AC,26,FALSE))</f>
        <v>&lt;p&gt;接受现金券: 接受&lt;/p&gt;&lt;p&gt;提供太阳眼镜零售，致力打造多彩，有趣，真我的时尚体验</v>
      </c>
      <c r="F555" t="str">
        <f>CONCATENATE($C555,Sheet1!$AA$2,": ",VLOOKUP($A555,Sheet1!$A:$AC,27,FALSE),IF(VLOOKUP($A555,Sheet1!$A:$AC,24,FALSE)="","","&lt;/p&gt;&lt;p&gt;"),VLOOKUP($A555,Sheet1!$A:$AC,24,FALSE))</f>
        <v>&lt;p&gt;Accept Cash Coupon: Y&lt;/p&gt;&lt;p&gt;Discover the best offer of sunglasses fashion brands such as Ray Ban, Persol, Oakley for men, women and kids.</v>
      </c>
      <c r="G555" t="str">
        <f t="shared" si="1825"/>
        <v/>
      </c>
      <c r="H555" t="str">
        <f t="shared" si="1826"/>
        <v/>
      </c>
      <c r="I555" t="str">
        <f t="shared" ref="I555:J555" si="1969">IF($G555="","",TRIM(CONCATENATE(E555,E556,E557,E558,E559,E560,E561,E562,E563,E564,E565,E566,E567,E568,E569)))</f>
        <v/>
      </c>
      <c r="J555" t="str">
        <f t="shared" si="1969"/>
        <v/>
      </c>
      <c r="K555" t="str">
        <f t="shared" si="1828"/>
        <v/>
      </c>
      <c r="L555" t="str">
        <f t="shared" si="1828"/>
        <v/>
      </c>
      <c r="M555" t="str">
        <f t="shared" si="1828"/>
        <v/>
      </c>
      <c r="N555" t="str">
        <f t="shared" si="1829"/>
        <v/>
      </c>
      <c r="O555" t="str">
        <f t="shared" ref="O555:P555" si="1970">IF($G555="","",IF($B555="SHO",TRIM(CONCATENATE(E555,E556,E557,E558,E559,E560,E561,E562,E563,E564,E565,E566,E567,E568,E569)),""))</f>
        <v/>
      </c>
      <c r="P555" t="str">
        <f t="shared" si="1970"/>
        <v/>
      </c>
      <c r="Q555" t="str">
        <f t="shared" si="1831"/>
        <v/>
      </c>
      <c r="R555" t="str">
        <f t="shared" si="1831"/>
        <v/>
      </c>
      <c r="S555" t="str">
        <f t="shared" si="1831"/>
        <v/>
      </c>
      <c r="T555" t="str">
        <f t="shared" ref="T555:V555" si="1971">IF($G555="","",IF($B555="PAS",TRIM(CONCATENATE(D555,D556,D557,D558,D559,D560,D561,D562,D563,D564,D565,D566,D567,D568,D569)),""))</f>
        <v/>
      </c>
      <c r="U555" t="str">
        <f t="shared" si="1971"/>
        <v/>
      </c>
      <c r="V555" t="str">
        <f t="shared" si="1971"/>
        <v/>
      </c>
    </row>
    <row r="556" spans="1:22" hidden="1" x14ac:dyDescent="0.25">
      <c r="A556">
        <f t="shared" si="1824"/>
        <v>37</v>
      </c>
      <c r="B556" t="str">
        <f>VLOOKUP(A556,Sheet1!A:Z,2,FALSE)</f>
        <v>SHO</v>
      </c>
      <c r="C556" t="s">
        <v>496</v>
      </c>
      <c r="D556" t="str">
        <f t="shared" ref="D556:F557" si="1972">$C556</f>
        <v>&lt;/p&gt;&lt;/div&gt;&lt;/div&gt;&lt;/div&gt;&lt;/div&gt;&lt;/div&gt;</v>
      </c>
      <c r="E556" t="str">
        <f t="shared" si="1972"/>
        <v>&lt;/p&gt;&lt;/div&gt;&lt;/div&gt;&lt;/div&gt;&lt;/div&gt;&lt;/div&gt;</v>
      </c>
      <c r="F556" t="str">
        <f t="shared" si="1972"/>
        <v>&lt;/p&gt;&lt;/div&gt;&lt;/div&gt;&lt;/div&gt;&lt;/div&gt;&lt;/div&gt;</v>
      </c>
      <c r="G556" t="str">
        <f t="shared" si="1825"/>
        <v/>
      </c>
      <c r="H556" t="str">
        <f t="shared" si="1826"/>
        <v/>
      </c>
      <c r="I556" t="str">
        <f t="shared" ref="I556:J556" si="1973">IF($G556="","",TRIM(CONCATENATE(E556,E557,E558,E559,E560,E561,E562,E563,E564,E565,E566,E567,E568,E569,E570)))</f>
        <v/>
      </c>
      <c r="J556" t="str">
        <f t="shared" si="1973"/>
        <v/>
      </c>
      <c r="K556" t="str">
        <f t="shared" si="1828"/>
        <v/>
      </c>
      <c r="L556" t="str">
        <f t="shared" si="1828"/>
        <v/>
      </c>
      <c r="M556" t="str">
        <f t="shared" si="1828"/>
        <v/>
      </c>
      <c r="N556" t="str">
        <f t="shared" si="1829"/>
        <v/>
      </c>
      <c r="O556" t="str">
        <f t="shared" ref="O556:P556" si="1974">IF($G556="","",IF($B556="SHO",TRIM(CONCATENATE(E556,E557,E558,E559,E560,E561,E562,E563,E564,E565,E566,E567,E568,E569,E570)),""))</f>
        <v/>
      </c>
      <c r="P556" t="str">
        <f t="shared" si="1974"/>
        <v/>
      </c>
      <c r="Q556" t="str">
        <f t="shared" si="1831"/>
        <v/>
      </c>
      <c r="R556" t="str">
        <f t="shared" si="1831"/>
        <v/>
      </c>
      <c r="S556" t="str">
        <f t="shared" si="1831"/>
        <v/>
      </c>
      <c r="T556" t="str">
        <f t="shared" ref="T556:V556" si="1975">IF($G556="","",IF($B556="PAS",TRIM(CONCATENATE(D556,D557,D558,D559,D560,D561,D562,D563,D564,D565,D566,D567,D568,D569,D570)),""))</f>
        <v/>
      </c>
      <c r="U556" t="str">
        <f t="shared" si="1975"/>
        <v/>
      </c>
      <c r="V556" t="str">
        <f t="shared" si="1975"/>
        <v/>
      </c>
    </row>
    <row r="557" spans="1:22" hidden="1" x14ac:dyDescent="0.25">
      <c r="A557">
        <f t="shared" si="1824"/>
        <v>38</v>
      </c>
      <c r="B557" t="str">
        <f>VLOOKUP(A557,Sheet1!A:Z,2,FALSE)</f>
        <v>PAS</v>
      </c>
      <c r="C557" t="s">
        <v>489</v>
      </c>
      <c r="D557" t="str">
        <f t="shared" si="1972"/>
        <v>&lt;div class="grid-detail-list"&gt;&lt;div class="item-container styled-text-wrapper"&gt;</v>
      </c>
      <c r="E557" t="str">
        <f t="shared" si="1972"/>
        <v>&lt;div class="grid-detail-list"&gt;&lt;div class="item-container styled-text-wrapper"&gt;</v>
      </c>
      <c r="F557" t="str">
        <f t="shared" si="1972"/>
        <v>&lt;div class="grid-detail-list"&gt;&lt;div class="item-container styled-text-wrapper"&gt;</v>
      </c>
      <c r="G557">
        <f t="shared" si="1825"/>
        <v>38</v>
      </c>
      <c r="H557" t="str">
        <f t="shared" si="1826"/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class="sub-title"&gt;順豐速運&lt;/p&gt;&lt;div class="item-content"&gt;&lt;div class="item-label"&gt;旅客服務&lt;/div&gt;&lt;div class="content-row clearfix"&gt;&lt;span class="item-icon icon-s icon-inline ico-shop"&gt;&lt;/span&gt;&lt;p class="info"&gt;B1 , WEK B1-16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clearfix"&gt;&lt;p&gt;接受現金券: 接受&lt;/p&gt;&lt;p&gt;快遞服務&lt;/p&gt;&lt;/div&gt;&lt;/div&gt;&lt;/div&gt;&lt;/div&gt;&lt;/div&gt;</v>
      </c>
      <c r="I557" t="str">
        <f t="shared" ref="I557:J557" si="1976">IF($G557="","",TRIM(CONCATENATE(E557,E558,E559,E560,E561,E562,E563,E564,E565,E566,E567,E568,E569,E570,E571)))</f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class="sub-title"&gt;顺丰速运&lt;/p&gt;&lt;div class="item-content"&gt;&lt;div class="item-label"&gt;旅客服务&lt;/div&gt;&lt;div class="content-row clearfix"&gt;&lt;span class="item-icon icon-s icon-inline ico-shop"&gt;&lt;/span&gt;&lt;p class="info"&gt;B1 , WEK B1-16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clearfix"&gt;&lt;p&gt;接受现金券: 接受&lt;/p&gt;&lt;p&gt;快递服务&lt;/p&gt;&lt;/div&gt;&lt;/div&gt;&lt;/div&gt;&lt;/div&gt;&lt;/div&gt;</v>
      </c>
      <c r="J557" t="str">
        <f t="shared" si="1976"/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class="sub-title"&gt;S.F. Express &lt;/p&gt;&lt;div class="item-content"&gt;&lt;div class="item-label"&gt;Passenger Services&lt;/div&gt;&lt;div class="content-row clearfix"&gt;&lt;span class="item-icon icon-s icon-inline ico-shop"&gt;&lt;/span&gt;&lt;p class="info"&gt;B1 , WEK B1-16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clearfix"&gt;&lt;p&gt;Accept Cash Coupon: Y&lt;/p&gt;&lt;p&gt;Delivery Services&lt;/p&gt;&lt;/div&gt;&lt;/div&gt;&lt;/div&gt;&lt;/div&gt;&lt;/div&gt;</v>
      </c>
      <c r="K557" t="str">
        <f t="shared" si="1828"/>
        <v/>
      </c>
      <c r="L557" t="str">
        <f t="shared" si="1828"/>
        <v/>
      </c>
      <c r="M557" t="str">
        <f t="shared" si="1828"/>
        <v/>
      </c>
      <c r="N557" t="str">
        <f t="shared" si="1829"/>
        <v/>
      </c>
      <c r="O557" t="str">
        <f t="shared" ref="O557:P557" si="1977">IF($G557="","",IF($B557="SHO",TRIM(CONCATENATE(E557,E558,E559,E560,E561,E562,E563,E564,E565,E566,E567,E568,E569,E570,E571)),""))</f>
        <v/>
      </c>
      <c r="P557" t="str">
        <f t="shared" si="1977"/>
        <v/>
      </c>
      <c r="Q557" t="str">
        <f t="shared" si="1831"/>
        <v/>
      </c>
      <c r="R557" t="str">
        <f t="shared" si="1831"/>
        <v/>
      </c>
      <c r="S557" t="str">
        <f t="shared" si="1831"/>
        <v/>
      </c>
      <c r="T557" t="str">
        <f t="shared" ref="T557:V557" si="1978">IF($G557="","",IF($B557="PAS",TRIM(CONCATENATE(D557,D558,D559,D560,D561,D562,D563,D564,D565,D566,D567,D568,D569,D570,D571)),""))</f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class="sub-title"&gt;順豐速運&lt;/p&gt;&lt;div class="item-content"&gt;&lt;div class="item-label"&gt;旅客服務&lt;/div&gt;&lt;div class="content-row clearfix"&gt;&lt;span class="item-icon icon-s icon-inline ico-shop"&gt;&lt;/span&gt;&lt;p class="info"&gt;B1 , WEK B1-16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clearfix"&gt;&lt;p&gt;接受現金券: 接受&lt;/p&gt;&lt;p&gt;快遞服務&lt;/p&gt;&lt;/div&gt;&lt;/div&gt;&lt;/div&gt;&lt;/div&gt;&lt;/div&gt;</v>
      </c>
      <c r="U557" t="str">
        <f t="shared" si="1978"/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class="sub-title"&gt;顺丰速运&lt;/p&gt;&lt;div class="item-content"&gt;&lt;div class="item-label"&gt;旅客服务&lt;/div&gt;&lt;div class="content-row clearfix"&gt;&lt;span class="item-icon icon-s icon-inline ico-shop"&gt;&lt;/span&gt;&lt;p class="info"&gt;B1 , WEK B1-16 (近售票大堂)&lt;/p&gt;&lt;/div&gt;&lt;div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clearfix"&gt;&lt;p&gt;接受现金券: 接受&lt;/p&gt;&lt;p&gt;快递服务&lt;/p&gt;&lt;/div&gt;&lt;/div&gt;&lt;/div&gt;&lt;/div&gt;&lt;/div&gt;</v>
      </c>
      <c r="V557" t="str">
        <f t="shared" si="1978"/>
        <v>&lt;div class="grid-detail-list"&gt;&lt;div class="item-container styled-text-wrapper"&gt;&lt;div class="image-container"&gt;&lt;img class="item-image" src="/res/media/app/shop/SF-express.jpg" alt=""&gt;&lt;/div&gt;&lt;div class="item-content-container"&gt;&lt;p class="sub-title"&gt;S.F. Express &lt;/p&gt;&lt;div class="item-content"&gt;&lt;div class="item-label"&gt;Passenger Services&lt;/div&gt;&lt;div class="content-row clearfix"&gt;&lt;span class="item-icon icon-s icon-inline ico-shop"&gt;&lt;/span&gt;&lt;p class="info"&gt;B1 , WEK B1-16 (Near Ticketing Concourse)&lt;/p&gt;&lt;/div&gt;&lt;div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class="info"&gt;2729-6266&lt;/p&gt;&lt;/div&gt;&lt;div class="content-row clearfix"&gt;&lt;p&gt;Accept Cash Coupon: Y&lt;/p&gt;&lt;p&gt;Delivery Services&lt;/p&gt;&lt;/div&gt;&lt;/div&gt;&lt;/div&gt;&lt;/div&gt;&lt;/div&gt;</v>
      </c>
    </row>
    <row r="558" spans="1:22" hidden="1" x14ac:dyDescent="0.25">
      <c r="A558">
        <f t="shared" si="1824"/>
        <v>38</v>
      </c>
      <c r="B558" t="str">
        <f>VLOOKUP(A558,Sheet1!A:Z,2,FALSE)</f>
        <v>PAS</v>
      </c>
      <c r="C558" t="s">
        <v>419</v>
      </c>
      <c r="D558" t="str">
        <f>CONCATENATE($C558,VLOOKUP($A558,Sheet1!$A:$AC,6,FALSE),""" alt=""""&gt;")</f>
        <v>&lt;div class="image-container"&gt;&lt;img class="item-image" src="/res/media/app/shop/SF-express.jpg" alt=""&gt;</v>
      </c>
      <c r="E558" t="str">
        <f>CONCATENATE($C558,VLOOKUP($A558,Sheet1!$A:$AC,6,FALSE),""" alt=""""&gt;")</f>
        <v>&lt;div class="image-container"&gt;&lt;img class="item-image" src="/res/media/app/shop/SF-express.jpg" alt=""&gt;</v>
      </c>
      <c r="F558" t="str">
        <f>CONCATENATE($C558,VLOOKUP($A558,Sheet1!$A:$AC,6,FALSE),""" alt=""""&gt;")</f>
        <v>&lt;div class="image-container"&gt;&lt;img class="item-image" src="/res/media/app/shop/SF-express.jpg" alt=""&gt;</v>
      </c>
      <c r="G558" t="str">
        <f t="shared" si="1825"/>
        <v/>
      </c>
      <c r="H558" t="str">
        <f t="shared" si="1826"/>
        <v/>
      </c>
      <c r="I558" t="str">
        <f t="shared" ref="I558:J558" si="1979">IF($G558="","",TRIM(CONCATENATE(E558,E559,E560,E561,E562,E563,E564,E565,E566,E567,E568,E569,E570,E571,E572)))</f>
        <v/>
      </c>
      <c r="J558" t="str">
        <f t="shared" si="1979"/>
        <v/>
      </c>
      <c r="K558" t="str">
        <f t="shared" si="1828"/>
        <v/>
      </c>
      <c r="L558" t="str">
        <f t="shared" si="1828"/>
        <v/>
      </c>
      <c r="M558" t="str">
        <f t="shared" si="1828"/>
        <v/>
      </c>
      <c r="N558" t="str">
        <f t="shared" si="1829"/>
        <v/>
      </c>
      <c r="O558" t="str">
        <f t="shared" ref="O558:P558" si="1980">IF($G558="","",IF($B558="SHO",TRIM(CONCATENATE(E558,E559,E560,E561,E562,E563,E564,E565,E566,E567,E568,E569,E570,E571,E572)),""))</f>
        <v/>
      </c>
      <c r="P558" t="str">
        <f t="shared" si="1980"/>
        <v/>
      </c>
      <c r="Q558" t="str">
        <f t="shared" si="1831"/>
        <v/>
      </c>
      <c r="R558" t="str">
        <f t="shared" si="1831"/>
        <v/>
      </c>
      <c r="S558" t="str">
        <f t="shared" si="1831"/>
        <v/>
      </c>
      <c r="T558" t="str">
        <f t="shared" ref="T558:V558" si="1981">IF($G558="","",IF($B558="PAS",TRIM(CONCATENATE(D558,D559,D560,D561,D562,D563,D564,D565,D566,D567,D568,D569,D570,D571,D572)),""))</f>
        <v/>
      </c>
      <c r="U558" t="str">
        <f t="shared" si="1981"/>
        <v/>
      </c>
      <c r="V558" t="str">
        <f t="shared" si="1981"/>
        <v/>
      </c>
    </row>
    <row r="559" spans="1:22" hidden="1" x14ac:dyDescent="0.25">
      <c r="A559">
        <f t="shared" si="1824"/>
        <v>38</v>
      </c>
      <c r="B559" t="str">
        <f>VLOOKUP(A559,Sheet1!A:Z,2,FALSE)</f>
        <v>PAS</v>
      </c>
      <c r="C559" t="s">
        <v>490</v>
      </c>
      <c r="D559" t="str">
        <f t="shared" ref="D559:F559" si="1982">$C559</f>
        <v>&lt;/div&gt;&lt;div class="item-content-container"&gt;</v>
      </c>
      <c r="E559" t="str">
        <f t="shared" si="1982"/>
        <v>&lt;/div&gt;&lt;div class="item-content-container"&gt;</v>
      </c>
      <c r="F559" t="str">
        <f t="shared" si="1982"/>
        <v>&lt;/div&gt;&lt;div class="item-content-container"&gt;</v>
      </c>
      <c r="G559" t="str">
        <f t="shared" si="1825"/>
        <v/>
      </c>
      <c r="H559" t="str">
        <f t="shared" si="1826"/>
        <v/>
      </c>
      <c r="I559" t="str">
        <f t="shared" ref="I559:J559" si="1983">IF($G559="","",TRIM(CONCATENATE(E559,E560,E561,E562,E563,E564,E565,E566,E567,E568,E569,E570,E571,E572,E573)))</f>
        <v/>
      </c>
      <c r="J559" t="str">
        <f t="shared" si="1983"/>
        <v/>
      </c>
      <c r="K559" t="str">
        <f t="shared" si="1828"/>
        <v/>
      </c>
      <c r="L559" t="str">
        <f t="shared" si="1828"/>
        <v/>
      </c>
      <c r="M559" t="str">
        <f t="shared" si="1828"/>
        <v/>
      </c>
      <c r="N559" t="str">
        <f t="shared" si="1829"/>
        <v/>
      </c>
      <c r="O559" t="str">
        <f t="shared" ref="O559:P559" si="1984">IF($G559="","",IF($B559="SHO",TRIM(CONCATENATE(E559,E560,E561,E562,E563,E564,E565,E566,E567,E568,E569,E570,E571,E572,E573)),""))</f>
        <v/>
      </c>
      <c r="P559" t="str">
        <f t="shared" si="1984"/>
        <v/>
      </c>
      <c r="Q559" t="str">
        <f t="shared" si="1831"/>
        <v/>
      </c>
      <c r="R559" t="str">
        <f t="shared" si="1831"/>
        <v/>
      </c>
      <c r="S559" t="str">
        <f t="shared" si="1831"/>
        <v/>
      </c>
      <c r="T559" t="str">
        <f t="shared" ref="T559:V559" si="1985">IF($G559="","",IF($B559="PAS",TRIM(CONCATENATE(D559,D560,D561,D562,D563,D564,D565,D566,D567,D568,D569,D570,D571,D572,D573)),""))</f>
        <v/>
      </c>
      <c r="U559" t="str">
        <f t="shared" si="1985"/>
        <v/>
      </c>
      <c r="V559" t="str">
        <f t="shared" si="1985"/>
        <v/>
      </c>
    </row>
    <row r="560" spans="1:22" hidden="1" x14ac:dyDescent="0.25">
      <c r="A560">
        <f t="shared" si="1824"/>
        <v>38</v>
      </c>
      <c r="B560" t="str">
        <f>VLOOKUP(A560,Sheet1!A:Z,2,FALSE)</f>
        <v>PAS</v>
      </c>
      <c r="C560" t="s">
        <v>413</v>
      </c>
      <c r="D560" t="str">
        <f>CONCATENATE($C560,VLOOKUP($A560,Sheet1!$A:$AC,15,FALSE))</f>
        <v>&lt;p class="sub-title"&gt;順豐速運</v>
      </c>
      <c r="E560" t="str">
        <f>CONCATENATE($C560,VLOOKUP($A560,Sheet1!$A:$AC,16,FALSE))</f>
        <v>&lt;p class="sub-title"&gt;顺丰速运</v>
      </c>
      <c r="F560" t="str">
        <f>CONCATENATE($C560,VLOOKUP($A560,Sheet1!$A:$AC,14,FALSE))</f>
        <v xml:space="preserve">&lt;p class="sub-title"&gt;S.F. Express </v>
      </c>
      <c r="G560" t="str">
        <f t="shared" si="1825"/>
        <v/>
      </c>
      <c r="H560" t="str">
        <f t="shared" si="1826"/>
        <v/>
      </c>
      <c r="I560" t="str">
        <f t="shared" ref="I560:J560" si="1986">IF($G560="","",TRIM(CONCATENATE(E560,E561,E562,E563,E564,E565,E566,E567,E568,E569,E570,E571,E572,E573,E574)))</f>
        <v/>
      </c>
      <c r="J560" t="str">
        <f t="shared" si="1986"/>
        <v/>
      </c>
      <c r="K560" t="str">
        <f t="shared" si="1828"/>
        <v/>
      </c>
      <c r="L560" t="str">
        <f t="shared" si="1828"/>
        <v/>
      </c>
      <c r="M560" t="str">
        <f t="shared" si="1828"/>
        <v/>
      </c>
      <c r="N560" t="str">
        <f t="shared" si="1829"/>
        <v/>
      </c>
      <c r="O560" t="str">
        <f t="shared" ref="O560:P560" si="1987">IF($G560="","",IF($B560="SHO",TRIM(CONCATENATE(E560,E561,E562,E563,E564,E565,E566,E567,E568,E569,E570,E571,E572,E573,E574)),""))</f>
        <v/>
      </c>
      <c r="P560" t="str">
        <f t="shared" si="1987"/>
        <v/>
      </c>
      <c r="Q560" t="str">
        <f t="shared" si="1831"/>
        <v/>
      </c>
      <c r="R560" t="str">
        <f t="shared" si="1831"/>
        <v/>
      </c>
      <c r="S560" t="str">
        <f t="shared" si="1831"/>
        <v/>
      </c>
      <c r="T560" t="str">
        <f t="shared" ref="T560:V560" si="1988">IF($G560="","",IF($B560="PAS",TRIM(CONCATENATE(D560,D561,D562,D563,D564,D565,D566,D567,D568,D569,D570,D571,D572,D573,D574)),""))</f>
        <v/>
      </c>
      <c r="U560" t="str">
        <f t="shared" si="1988"/>
        <v/>
      </c>
      <c r="V560" t="str">
        <f t="shared" si="1988"/>
        <v/>
      </c>
    </row>
    <row r="561" spans="1:22" hidden="1" x14ac:dyDescent="0.25">
      <c r="A561">
        <f t="shared" si="1824"/>
        <v>38</v>
      </c>
      <c r="B561" t="str">
        <f>VLOOKUP(A561,Sheet1!A:Z,2,FALSE)</f>
        <v>PAS</v>
      </c>
      <c r="C561" t="s">
        <v>491</v>
      </c>
      <c r="D561" t="str">
        <f t="shared" ref="D561:F561" si="1989">$C561</f>
        <v>&lt;/p&gt;&lt;div class="item-content"&gt;</v>
      </c>
      <c r="E561" t="str">
        <f t="shared" si="1989"/>
        <v>&lt;/p&gt;&lt;div class="item-content"&gt;</v>
      </c>
      <c r="F561" t="str">
        <f t="shared" si="1989"/>
        <v>&lt;/p&gt;&lt;div class="item-content"&gt;</v>
      </c>
      <c r="G561" t="str">
        <f t="shared" si="1825"/>
        <v/>
      </c>
      <c r="H561" t="str">
        <f t="shared" si="1826"/>
        <v/>
      </c>
      <c r="I561" t="str">
        <f t="shared" ref="I561:J561" si="1990">IF($G561="","",TRIM(CONCATENATE(E561,E562,E563,E564,E565,E566,E567,E568,E569,E570,E571,E572,E573,E574,E575)))</f>
        <v/>
      </c>
      <c r="J561" t="str">
        <f t="shared" si="1990"/>
        <v/>
      </c>
      <c r="K561" t="str">
        <f t="shared" si="1828"/>
        <v/>
      </c>
      <c r="L561" t="str">
        <f t="shared" si="1828"/>
        <v/>
      </c>
      <c r="M561" t="str">
        <f t="shared" si="1828"/>
        <v/>
      </c>
      <c r="N561" t="str">
        <f t="shared" si="1829"/>
        <v/>
      </c>
      <c r="O561" t="str">
        <f t="shared" ref="O561:P561" si="1991">IF($G561="","",IF($B561="SHO",TRIM(CONCATENATE(E561,E562,E563,E564,E565,E566,E567,E568,E569,E570,E571,E572,E573,E574,E575)),""))</f>
        <v/>
      </c>
      <c r="P561" t="str">
        <f t="shared" si="1991"/>
        <v/>
      </c>
      <c r="Q561" t="str">
        <f t="shared" si="1831"/>
        <v/>
      </c>
      <c r="R561" t="str">
        <f t="shared" si="1831"/>
        <v/>
      </c>
      <c r="S561" t="str">
        <f t="shared" si="1831"/>
        <v/>
      </c>
      <c r="T561" t="str">
        <f t="shared" ref="T561:V561" si="1992">IF($G561="","",IF($B561="PAS",TRIM(CONCATENATE(D561,D562,D563,D564,D565,D566,D567,D568,D569,D570,D571,D572,D573,D574,D575)),""))</f>
        <v/>
      </c>
      <c r="U561" t="str">
        <f t="shared" si="1992"/>
        <v/>
      </c>
      <c r="V561" t="str">
        <f t="shared" si="1992"/>
        <v/>
      </c>
    </row>
    <row r="562" spans="1:22" hidden="1" x14ac:dyDescent="0.25">
      <c r="A562">
        <f t="shared" si="1824"/>
        <v>38</v>
      </c>
      <c r="B562" t="str">
        <f>VLOOKUP(A562,Sheet1!A:Z,2,FALSE)</f>
        <v>PAS</v>
      </c>
      <c r="C562" t="s">
        <v>414</v>
      </c>
      <c r="D562" t="str">
        <f>CONCATENATE($C562,VLOOKUP($A562,Sheet1!$A:$AC,4,FALSE))</f>
        <v>&lt;div class="item-label"&gt;旅客服務</v>
      </c>
      <c r="E562" t="str">
        <f>CONCATENATE($C562,VLOOKUP($A562,Sheet1!$A:$AC,5,FALSE))</f>
        <v>&lt;div class="item-label"&gt;旅客服务</v>
      </c>
      <c r="F562" t="str">
        <f>CONCATENATE($C562,VLOOKUP($A562,Sheet1!$A:$AC,3,FALSE))</f>
        <v>&lt;div class="item-label"&gt;Passenger Services</v>
      </c>
      <c r="G562" t="str">
        <f t="shared" si="1825"/>
        <v/>
      </c>
      <c r="H562" t="str">
        <f t="shared" si="1826"/>
        <v/>
      </c>
      <c r="I562" t="str">
        <f t="shared" ref="I562:J562" si="1993">IF($G562="","",TRIM(CONCATENATE(E562,E563,E564,E565,E566,E567,E568,E569,E570,E571,E572,E573,E574,E575,E576)))</f>
        <v/>
      </c>
      <c r="J562" t="str">
        <f t="shared" si="1993"/>
        <v/>
      </c>
      <c r="K562" t="str">
        <f t="shared" si="1828"/>
        <v/>
      </c>
      <c r="L562" t="str">
        <f t="shared" si="1828"/>
        <v/>
      </c>
      <c r="M562" t="str">
        <f t="shared" si="1828"/>
        <v/>
      </c>
      <c r="N562" t="str">
        <f t="shared" si="1829"/>
        <v/>
      </c>
      <c r="O562" t="str">
        <f t="shared" ref="O562:P562" si="1994">IF($G562="","",IF($B562="SHO",TRIM(CONCATENATE(E562,E563,E564,E565,E566,E567,E568,E569,E570,E571,E572,E573,E574,E575,E576)),""))</f>
        <v/>
      </c>
      <c r="P562" t="str">
        <f t="shared" si="1994"/>
        <v/>
      </c>
      <c r="Q562" t="str">
        <f t="shared" si="1831"/>
        <v/>
      </c>
      <c r="R562" t="str">
        <f t="shared" si="1831"/>
        <v/>
      </c>
      <c r="S562" t="str">
        <f t="shared" si="1831"/>
        <v/>
      </c>
      <c r="T562" t="str">
        <f t="shared" ref="T562:V562" si="1995">IF($G562="","",IF($B562="PAS",TRIM(CONCATENATE(D562,D563,D564,D565,D566,D567,D568,D569,D570,D571,D572,D573,D574,D575,D576)),""))</f>
        <v/>
      </c>
      <c r="U562" t="str">
        <f t="shared" si="1995"/>
        <v/>
      </c>
      <c r="V562" t="str">
        <f t="shared" si="1995"/>
        <v/>
      </c>
    </row>
    <row r="563" spans="1:22" hidden="1" x14ac:dyDescent="0.25">
      <c r="A563">
        <f t="shared" si="1824"/>
        <v>38</v>
      </c>
      <c r="B563" t="str">
        <f>VLOOKUP(A563,Sheet1!A:Z,2,FALSE)</f>
        <v>PAS</v>
      </c>
      <c r="C563" t="s">
        <v>492</v>
      </c>
      <c r="D563" t="str">
        <f t="shared" ref="D563:F563" si="1996">$C563</f>
        <v>&lt;/div&gt;&lt;div class="content-row clearfix"&gt;&lt;span class="item-icon icon-s icon-inline ico-shop"&gt;&lt;/span&gt;</v>
      </c>
      <c r="E563" t="str">
        <f t="shared" si="1996"/>
        <v>&lt;/div&gt;&lt;div class="content-row clearfix"&gt;&lt;span class="item-icon icon-s icon-inline ico-shop"&gt;&lt;/span&gt;</v>
      </c>
      <c r="F563" t="str">
        <f t="shared" si="1996"/>
        <v>&lt;/div&gt;&lt;div class="content-row clearfix"&gt;&lt;span class="item-icon icon-s icon-inline ico-shop"&gt;&lt;/span&gt;</v>
      </c>
      <c r="G563" t="str">
        <f t="shared" si="1825"/>
        <v/>
      </c>
      <c r="H563" t="str">
        <f t="shared" si="1826"/>
        <v/>
      </c>
      <c r="I563" t="str">
        <f t="shared" ref="I563:J563" si="1997">IF($G563="","",TRIM(CONCATENATE(E563,E564,E565,E566,E567,E568,E569,E570,E571,E572,E573,E574,E575,E576,E577)))</f>
        <v/>
      </c>
      <c r="J563" t="str">
        <f t="shared" si="1997"/>
        <v/>
      </c>
      <c r="K563" t="str">
        <f t="shared" si="1828"/>
        <v/>
      </c>
      <c r="L563" t="str">
        <f t="shared" si="1828"/>
        <v/>
      </c>
      <c r="M563" t="str">
        <f t="shared" si="1828"/>
        <v/>
      </c>
      <c r="N563" t="str">
        <f t="shared" si="1829"/>
        <v/>
      </c>
      <c r="O563" t="str">
        <f t="shared" ref="O563:P563" si="1998">IF($G563="","",IF($B563="SHO",TRIM(CONCATENATE(E563,E564,E565,E566,E567,E568,E569,E570,E571,E572,E573,E574,E575,E576,E577)),""))</f>
        <v/>
      </c>
      <c r="P563" t="str">
        <f t="shared" si="1998"/>
        <v/>
      </c>
      <c r="Q563" t="str">
        <f t="shared" si="1831"/>
        <v/>
      </c>
      <c r="R563" t="str">
        <f t="shared" si="1831"/>
        <v/>
      </c>
      <c r="S563" t="str">
        <f t="shared" si="1831"/>
        <v/>
      </c>
      <c r="T563" t="str">
        <f t="shared" ref="T563:V563" si="1999">IF($G563="","",IF($B563="PAS",TRIM(CONCATENATE(D563,D564,D565,D566,D567,D568,D569,D570,D571,D572,D573,D574,D575,D576,D577)),""))</f>
        <v/>
      </c>
      <c r="U563" t="str">
        <f t="shared" si="1999"/>
        <v/>
      </c>
      <c r="V563" t="str">
        <f t="shared" si="1999"/>
        <v/>
      </c>
    </row>
    <row r="564" spans="1:22" hidden="1" x14ac:dyDescent="0.25">
      <c r="A564">
        <f t="shared" si="1824"/>
        <v>38</v>
      </c>
      <c r="B564" t="str">
        <f>VLOOKUP(A564,Sheet1!A:Z,2,FALSE)</f>
        <v>PAS</v>
      </c>
      <c r="C564" t="s">
        <v>415</v>
      </c>
      <c r="D564" t="str">
        <f>CONCATENATE($C564,VLOOKUP($A564,Sheet1!$A:$AC,11,FALSE))</f>
        <v>&lt;p class="info"&gt;B1 , WEK B1-16 (近售票大堂)</v>
      </c>
      <c r="E564" t="str">
        <f>CONCATENATE($C564,VLOOKUP($A564,Sheet1!$A:$AC,12,FALSE))</f>
        <v>&lt;p class="info"&gt;B1 , WEK B1-16 (近售票大堂)</v>
      </c>
      <c r="F564" t="str">
        <f>CONCATENATE($C564,VLOOKUP($A564,Sheet1!$A:$AC,10,FALSE))</f>
        <v>&lt;p class="info"&gt;B1 , WEK B1-16 (Near Ticketing Concourse)</v>
      </c>
      <c r="G564" t="str">
        <f t="shared" si="1825"/>
        <v/>
      </c>
      <c r="H564" t="str">
        <f t="shared" si="1826"/>
        <v/>
      </c>
      <c r="I564" t="str">
        <f t="shared" ref="I564:J564" si="2000">IF($G564="","",TRIM(CONCATENATE(E564,E565,E566,E567,E568,E569,E570,E571,E572,E573,E574,E575,E576,E577,E578)))</f>
        <v/>
      </c>
      <c r="J564" t="str">
        <f t="shared" si="2000"/>
        <v/>
      </c>
      <c r="K564" t="str">
        <f t="shared" si="1828"/>
        <v/>
      </c>
      <c r="L564" t="str">
        <f t="shared" si="1828"/>
        <v/>
      </c>
      <c r="M564" t="str">
        <f t="shared" si="1828"/>
        <v/>
      </c>
      <c r="N564" t="str">
        <f t="shared" si="1829"/>
        <v/>
      </c>
      <c r="O564" t="str">
        <f t="shared" ref="O564:P564" si="2001">IF($G564="","",IF($B564="SHO",TRIM(CONCATENATE(E564,E565,E566,E567,E568,E569,E570,E571,E572,E573,E574,E575,E576,E577,E578)),""))</f>
        <v/>
      </c>
      <c r="P564" t="str">
        <f t="shared" si="2001"/>
        <v/>
      </c>
      <c r="Q564" t="str">
        <f t="shared" si="1831"/>
        <v/>
      </c>
      <c r="R564" t="str">
        <f t="shared" si="1831"/>
        <v/>
      </c>
      <c r="S564" t="str">
        <f t="shared" si="1831"/>
        <v/>
      </c>
      <c r="T564" t="str">
        <f t="shared" ref="T564:V564" si="2002">IF($G564="","",IF($B564="PAS",TRIM(CONCATENATE(D564,D565,D566,D567,D568,D569,D570,D571,D572,D573,D574,D575,D576,D577,D578)),""))</f>
        <v/>
      </c>
      <c r="U564" t="str">
        <f t="shared" si="2002"/>
        <v/>
      </c>
      <c r="V564" t="str">
        <f t="shared" si="2002"/>
        <v/>
      </c>
    </row>
    <row r="565" spans="1:22" hidden="1" x14ac:dyDescent="0.25">
      <c r="A565">
        <f t="shared" si="1824"/>
        <v>38</v>
      </c>
      <c r="B565" t="str">
        <f>VLOOKUP(A565,Sheet1!A:Z,2,FALSE)</f>
        <v>PAS</v>
      </c>
      <c r="C565" t="s">
        <v>493</v>
      </c>
      <c r="D565" t="str">
        <f t="shared" ref="D565:F565" si="2003">$C565</f>
        <v>&lt;/p&gt;&lt;/div&gt;&lt;div class="content-row clearfix"&gt;&lt;span class="item-icon icon-s icon-inline ico-opening-hour"&gt;&lt;/span&gt;</v>
      </c>
      <c r="E565" t="str">
        <f t="shared" si="2003"/>
        <v>&lt;/p&gt;&lt;/div&gt;&lt;div class="content-row clearfix"&gt;&lt;span class="item-icon icon-s icon-inline ico-opening-hour"&gt;&lt;/span&gt;</v>
      </c>
      <c r="F565" t="str">
        <f t="shared" si="2003"/>
        <v>&lt;/p&gt;&lt;/div&gt;&lt;div class="content-row clearfix"&gt;&lt;span class="item-icon icon-s icon-inline ico-opening-hour"&gt;&lt;/span&gt;</v>
      </c>
      <c r="G565" t="str">
        <f t="shared" si="1825"/>
        <v/>
      </c>
      <c r="H565" t="str">
        <f t="shared" si="1826"/>
        <v/>
      </c>
      <c r="I565" t="str">
        <f t="shared" ref="I565:J565" si="2004">IF($G565="","",TRIM(CONCATENATE(E565,E566,E567,E568,E569,E570,E571,E572,E573,E574,E575,E576,E577,E578,E579)))</f>
        <v/>
      </c>
      <c r="J565" t="str">
        <f t="shared" si="2004"/>
        <v/>
      </c>
      <c r="K565" t="str">
        <f t="shared" si="1828"/>
        <v/>
      </c>
      <c r="L565" t="str">
        <f t="shared" si="1828"/>
        <v/>
      </c>
      <c r="M565" t="str">
        <f t="shared" si="1828"/>
        <v/>
      </c>
      <c r="N565" t="str">
        <f t="shared" si="1829"/>
        <v/>
      </c>
      <c r="O565" t="str">
        <f t="shared" ref="O565:P565" si="2005">IF($G565="","",IF($B565="SHO",TRIM(CONCATENATE(E565,E566,E567,E568,E569,E570,E571,E572,E573,E574,E575,E576,E577,E578,E579)),""))</f>
        <v/>
      </c>
      <c r="P565" t="str">
        <f t="shared" si="2005"/>
        <v/>
      </c>
      <c r="Q565" t="str">
        <f t="shared" si="1831"/>
        <v/>
      </c>
      <c r="R565" t="str">
        <f t="shared" si="1831"/>
        <v/>
      </c>
      <c r="S565" t="str">
        <f t="shared" si="1831"/>
        <v/>
      </c>
      <c r="T565" t="str">
        <f t="shared" ref="T565:V565" si="2006">IF($G565="","",IF($B565="PAS",TRIM(CONCATENATE(D565,D566,D567,D568,D569,D570,D571,D572,D573,D574,D575,D576,D577,D578,D579)),""))</f>
        <v/>
      </c>
      <c r="U565" t="str">
        <f t="shared" si="2006"/>
        <v/>
      </c>
      <c r="V565" t="str">
        <f t="shared" si="2006"/>
        <v/>
      </c>
    </row>
    <row r="566" spans="1:22" hidden="1" x14ac:dyDescent="0.25">
      <c r="A566">
        <f t="shared" si="1824"/>
        <v>38</v>
      </c>
      <c r="B566" t="str">
        <f>VLOOKUP(A566,Sheet1!A:Z,2,FALSE)</f>
        <v>PAS</v>
      </c>
      <c r="C566" t="s">
        <v>415</v>
      </c>
      <c r="D566" s="2" t="str">
        <f>CONCATENATE($C566,IFERROR(SUBSTITUTE(VLOOKUP($A566,Sheet1!$A:$AC,22,FALSE),CHAR(10),"&lt;br&gt;"),VLOOKUP($A566,Sheet1!$A:$AC,22,FALSE)))</f>
        <v>&lt;p class="info"&gt;08:00-22:00</v>
      </c>
      <c r="E566" s="2" t="str">
        <f>CONCATENATE($C566,IFERROR(SUBSTITUTE(VLOOKUP($A566,Sheet1!$A:$AC,23,FALSE),CHAR(10),"&lt;br&gt;"),VLOOKUP($A566,Sheet1!$A:$AC,23,FALSE)))</f>
        <v>&lt;p class="info"&gt;08:00-22:00</v>
      </c>
      <c r="F566" s="2" t="str">
        <f>CONCATENATE($C566,IFERROR(SUBSTITUTE(VLOOKUP($A566,Sheet1!$A:$AC,21,FALSE),CHAR(10),"&lt;br&gt;"),VLOOKUP($A566,Sheet1!$A:$AC,21,FALSE)))</f>
        <v>&lt;p class="info"&gt;08:00-22:00</v>
      </c>
      <c r="G566" t="str">
        <f t="shared" si="1825"/>
        <v/>
      </c>
      <c r="H566" t="str">
        <f t="shared" si="1826"/>
        <v/>
      </c>
      <c r="I566" t="str">
        <f t="shared" ref="I566:J566" si="2007">IF($G566="","",TRIM(CONCATENATE(E566,E567,E568,E569,E570,E571,E572,E573,E574,E575,E576,E577,E578,E579,E580)))</f>
        <v/>
      </c>
      <c r="J566" t="str">
        <f t="shared" si="2007"/>
        <v/>
      </c>
      <c r="K566" t="str">
        <f t="shared" si="1828"/>
        <v/>
      </c>
      <c r="L566" t="str">
        <f t="shared" si="1828"/>
        <v/>
      </c>
      <c r="M566" t="str">
        <f t="shared" si="1828"/>
        <v/>
      </c>
      <c r="N566" t="str">
        <f t="shared" si="1829"/>
        <v/>
      </c>
      <c r="O566" t="str">
        <f t="shared" ref="O566:P566" si="2008">IF($G566="","",IF($B566="SHO",TRIM(CONCATENATE(E566,E567,E568,E569,E570,E571,E572,E573,E574,E575,E576,E577,E578,E579,E580)),""))</f>
        <v/>
      </c>
      <c r="P566" t="str">
        <f t="shared" si="2008"/>
        <v/>
      </c>
      <c r="Q566" t="str">
        <f t="shared" si="1831"/>
        <v/>
      </c>
      <c r="R566" t="str">
        <f t="shared" si="1831"/>
        <v/>
      </c>
      <c r="S566" t="str">
        <f t="shared" si="1831"/>
        <v/>
      </c>
      <c r="T566" t="str">
        <f t="shared" ref="T566:V566" si="2009">IF($G566="","",IF($B566="PAS",TRIM(CONCATENATE(D566,D567,D568,D569,D570,D571,D572,D573,D574,D575,D576,D577,D578,D579,D580)),""))</f>
        <v/>
      </c>
      <c r="U566" t="str">
        <f t="shared" si="2009"/>
        <v/>
      </c>
      <c r="V566" t="str">
        <f t="shared" si="2009"/>
        <v/>
      </c>
    </row>
    <row r="567" spans="1:22" hidden="1" x14ac:dyDescent="0.25">
      <c r="A567">
        <f t="shared" si="1824"/>
        <v>38</v>
      </c>
      <c r="B567" t="str">
        <f>VLOOKUP(A567,Sheet1!A:Z,2,FALSE)</f>
        <v>PAS</v>
      </c>
      <c r="C567" t="s">
        <v>495</v>
      </c>
      <c r="D567" t="str">
        <f t="shared" ref="D567:F567" si="2010">$C567</f>
        <v>&lt;/p&gt;&lt;/div&gt;&lt;div class="content-row clearfix"&gt;&lt;span class="item-icon icon-s icon-inline ico-tel-no"&gt;&lt;/span&gt;</v>
      </c>
      <c r="E567" t="str">
        <f t="shared" si="2010"/>
        <v>&lt;/p&gt;&lt;/div&gt;&lt;div class="content-row clearfix"&gt;&lt;span class="item-icon icon-s icon-inline ico-tel-no"&gt;&lt;/span&gt;</v>
      </c>
      <c r="F567" t="str">
        <f t="shared" si="2010"/>
        <v>&lt;/p&gt;&lt;/div&gt;&lt;div class="content-row clearfix"&gt;&lt;span class="item-icon icon-s icon-inline ico-tel-no"&gt;&lt;/span&gt;</v>
      </c>
      <c r="G567" t="str">
        <f t="shared" si="1825"/>
        <v/>
      </c>
      <c r="H567" t="str">
        <f t="shared" si="1826"/>
        <v/>
      </c>
      <c r="I567" t="str">
        <f t="shared" ref="I567:J567" si="2011">IF($G567="","",TRIM(CONCATENATE(E567,E568,E569,E570,E571,E572,E573,E574,E575,E576,E577,E578,E579,E580,E581)))</f>
        <v/>
      </c>
      <c r="J567" t="str">
        <f t="shared" si="2011"/>
        <v/>
      </c>
      <c r="K567" t="str">
        <f t="shared" si="1828"/>
        <v/>
      </c>
      <c r="L567" t="str">
        <f t="shared" si="1828"/>
        <v/>
      </c>
      <c r="M567" t="str">
        <f t="shared" si="1828"/>
        <v/>
      </c>
      <c r="N567" t="str">
        <f t="shared" si="1829"/>
        <v/>
      </c>
      <c r="O567" t="str">
        <f t="shared" ref="O567:P567" si="2012">IF($G567="","",IF($B567="SHO",TRIM(CONCATENATE(E567,E568,E569,E570,E571,E572,E573,E574,E575,E576,E577,E578,E579,E580,E581)),""))</f>
        <v/>
      </c>
      <c r="P567" t="str">
        <f t="shared" si="2012"/>
        <v/>
      </c>
      <c r="Q567" t="str">
        <f t="shared" si="1831"/>
        <v/>
      </c>
      <c r="R567" t="str">
        <f t="shared" si="1831"/>
        <v/>
      </c>
      <c r="S567" t="str">
        <f t="shared" si="1831"/>
        <v/>
      </c>
      <c r="T567" t="str">
        <f t="shared" ref="T567:V567" si="2013">IF($G567="","",IF($B567="PAS",TRIM(CONCATENATE(D567,D568,D569,D570,D571,D572,D573,D574,D575,D576,D577,D578,D579,D580,D581)),""))</f>
        <v/>
      </c>
      <c r="U567" t="str">
        <f t="shared" si="2013"/>
        <v/>
      </c>
      <c r="V567" t="str">
        <f t="shared" si="2013"/>
        <v/>
      </c>
    </row>
    <row r="568" spans="1:22" hidden="1" x14ac:dyDescent="0.25">
      <c r="A568">
        <f t="shared" si="1824"/>
        <v>38</v>
      </c>
      <c r="B568" t="str">
        <f>VLOOKUP(A568,Sheet1!A:Z,2,FALSE)</f>
        <v>PAS</v>
      </c>
      <c r="C568" t="s">
        <v>415</v>
      </c>
      <c r="D568" t="str">
        <f>CONCATENATE($C568,VLOOKUP($A568,Sheet1!$A:$ACZ,17,FALSE))</f>
        <v>&lt;p class="info"&gt;2729-6266</v>
      </c>
      <c r="E568" t="str">
        <f>CONCATENATE($C568,VLOOKUP($A568,Sheet1!$A:$AC,17,FALSE))</f>
        <v>&lt;p class="info"&gt;2729-6266</v>
      </c>
      <c r="F568" t="str">
        <f>CONCATENATE($C568,VLOOKUP($A568,Sheet1!$A:$AC,17,FALSE))</f>
        <v>&lt;p class="info"&gt;2729-6266</v>
      </c>
      <c r="G568" t="str">
        <f t="shared" si="1825"/>
        <v/>
      </c>
      <c r="H568" t="str">
        <f t="shared" si="1826"/>
        <v/>
      </c>
      <c r="I568" t="str">
        <f t="shared" ref="I568:J568" si="2014">IF($G568="","",TRIM(CONCATENATE(E568,E569,E570,E571,E572,E573,E574,E575,E576,E577,E578,E579,E580,E581,E582)))</f>
        <v/>
      </c>
      <c r="J568" t="str">
        <f t="shared" si="2014"/>
        <v/>
      </c>
      <c r="K568" t="str">
        <f t="shared" si="1828"/>
        <v/>
      </c>
      <c r="L568" t="str">
        <f t="shared" si="1828"/>
        <v/>
      </c>
      <c r="M568" t="str">
        <f t="shared" si="1828"/>
        <v/>
      </c>
      <c r="N568" t="str">
        <f t="shared" si="1829"/>
        <v/>
      </c>
      <c r="O568" t="str">
        <f t="shared" ref="O568:P568" si="2015">IF($G568="","",IF($B568="SHO",TRIM(CONCATENATE(E568,E569,E570,E571,E572,E573,E574,E575,E576,E577,E578,E579,E580,E581,E582)),""))</f>
        <v/>
      </c>
      <c r="P568" t="str">
        <f t="shared" si="2015"/>
        <v/>
      </c>
      <c r="Q568" t="str">
        <f t="shared" si="1831"/>
        <v/>
      </c>
      <c r="R568" t="str">
        <f t="shared" si="1831"/>
        <v/>
      </c>
      <c r="S568" t="str">
        <f t="shared" si="1831"/>
        <v/>
      </c>
      <c r="T568" t="str">
        <f t="shared" ref="T568:V568" si="2016">IF($G568="","",IF($B568="PAS",TRIM(CONCATENATE(D568,D569,D570,D571,D572,D573,D574,D575,D576,D577,D578,D579,D580,D581,D582)),""))</f>
        <v/>
      </c>
      <c r="U568" t="str">
        <f t="shared" si="2016"/>
        <v/>
      </c>
      <c r="V568" t="str">
        <f t="shared" si="2016"/>
        <v/>
      </c>
    </row>
    <row r="569" spans="1:22" hidden="1" x14ac:dyDescent="0.25">
      <c r="A569">
        <f t="shared" si="1824"/>
        <v>38</v>
      </c>
      <c r="B569" t="str">
        <f>VLOOKUP(A569,Sheet1!A:Z,2,FALSE)</f>
        <v>PAS</v>
      </c>
      <c r="C569" t="s">
        <v>494</v>
      </c>
      <c r="D569" t="str">
        <f t="shared" ref="D569:F569" si="2017">$C569</f>
        <v>&lt;/p&gt;&lt;/div&gt;&lt;div class="content-row clearfix"&gt;</v>
      </c>
      <c r="E569" t="str">
        <f t="shared" si="2017"/>
        <v>&lt;/p&gt;&lt;/div&gt;&lt;div class="content-row clearfix"&gt;</v>
      </c>
      <c r="F569" t="str">
        <f t="shared" si="2017"/>
        <v>&lt;/p&gt;&lt;/div&gt;&lt;div class="content-row clearfix"&gt;</v>
      </c>
      <c r="G569" t="str">
        <f t="shared" si="1825"/>
        <v/>
      </c>
      <c r="H569" t="str">
        <f t="shared" si="1826"/>
        <v/>
      </c>
      <c r="I569" t="str">
        <f t="shared" ref="I569:J569" si="2018">IF($G569="","",TRIM(CONCATENATE(E569,E570,E571,E572,E573,E574,E575,E576,E577,E578,E579,E580,E581,E582,E583)))</f>
        <v/>
      </c>
      <c r="J569" t="str">
        <f t="shared" si="2018"/>
        <v/>
      </c>
      <c r="K569" t="str">
        <f t="shared" si="1828"/>
        <v/>
      </c>
      <c r="L569" t="str">
        <f t="shared" si="1828"/>
        <v/>
      </c>
      <c r="M569" t="str">
        <f t="shared" si="1828"/>
        <v/>
      </c>
      <c r="N569" t="str">
        <f t="shared" si="1829"/>
        <v/>
      </c>
      <c r="O569" t="str">
        <f t="shared" ref="O569:P569" si="2019">IF($G569="","",IF($B569="SHO",TRIM(CONCATENATE(E569,E570,E571,E572,E573,E574,E575,E576,E577,E578,E579,E580,E581,E582,E583)),""))</f>
        <v/>
      </c>
      <c r="P569" t="str">
        <f t="shared" si="2019"/>
        <v/>
      </c>
      <c r="Q569" t="str">
        <f t="shared" si="1831"/>
        <v/>
      </c>
      <c r="R569" t="str">
        <f t="shared" si="1831"/>
        <v/>
      </c>
      <c r="S569" t="str">
        <f t="shared" si="1831"/>
        <v/>
      </c>
      <c r="T569" t="str">
        <f t="shared" ref="T569:V569" si="2020">IF($G569="","",IF($B569="PAS",TRIM(CONCATENATE(D569,D570,D571,D572,D573,D574,D575,D576,D577,D578,D579,D580,D581,D582,D583)),""))</f>
        <v/>
      </c>
      <c r="U569" t="str">
        <f t="shared" si="2020"/>
        <v/>
      </c>
      <c r="V569" t="str">
        <f t="shared" si="2020"/>
        <v/>
      </c>
    </row>
    <row r="570" spans="1:22" hidden="1" x14ac:dyDescent="0.25">
      <c r="A570">
        <f t="shared" si="1824"/>
        <v>38</v>
      </c>
      <c r="B570" t="str">
        <f>VLOOKUP(A570,Sheet1!A:Z,2,FALSE)</f>
        <v>PAS</v>
      </c>
      <c r="C570" t="s">
        <v>416</v>
      </c>
      <c r="D570" t="str">
        <f>CONCATENATE($C570,Sheet1!$AB$2,": ",VLOOKUP($A570,Sheet1!$A:$AC,28,FALSE),IF(VLOOKUP($A570,Sheet1!$A:$AC,25,FALSE)="","","&lt;/p&gt;&lt;p&gt;"),VLOOKUP($A570,Sheet1!$A:$AC,25,FALSE))</f>
        <v>&lt;p&gt;接受現金券: 接受&lt;/p&gt;&lt;p&gt;快遞服務</v>
      </c>
      <c r="E570" t="str">
        <f>CONCATENATE($C570,Sheet1!$AC$2,": ",VLOOKUP($A570,Sheet1!$A:$AC,29,FALSE),IF(VLOOKUP($A570,Sheet1!$A:$AC,26,FALSE)="","","&lt;/p&gt;&lt;p&gt;"),VLOOKUP($A570,Sheet1!$A:$AC,26,FALSE))</f>
        <v>&lt;p&gt;接受现金券: 接受&lt;/p&gt;&lt;p&gt;快递服务</v>
      </c>
      <c r="F570" t="str">
        <f>CONCATENATE($C570,Sheet1!$AA$2,": ",VLOOKUP($A570,Sheet1!$A:$AC,27,FALSE),IF(VLOOKUP($A570,Sheet1!$A:$AC,24,FALSE)="","","&lt;/p&gt;&lt;p&gt;"),VLOOKUP($A570,Sheet1!$A:$AC,24,FALSE))</f>
        <v>&lt;p&gt;Accept Cash Coupon: Y&lt;/p&gt;&lt;p&gt;Delivery Services</v>
      </c>
      <c r="G570" t="str">
        <f t="shared" si="1825"/>
        <v/>
      </c>
      <c r="H570" t="str">
        <f t="shared" si="1826"/>
        <v/>
      </c>
      <c r="I570" t="str">
        <f t="shared" ref="I570:J570" si="2021">IF($G570="","",TRIM(CONCATENATE(E570,E571,E572,E573,E574,E575,E576,E577,E578,E579,E580,E581,E582,E583,E584)))</f>
        <v/>
      </c>
      <c r="J570" t="str">
        <f t="shared" si="2021"/>
        <v/>
      </c>
      <c r="K570" t="str">
        <f t="shared" si="1828"/>
        <v/>
      </c>
      <c r="L570" t="str">
        <f t="shared" si="1828"/>
        <v/>
      </c>
      <c r="M570" t="str">
        <f t="shared" si="1828"/>
        <v/>
      </c>
      <c r="N570" t="str">
        <f t="shared" si="1829"/>
        <v/>
      </c>
      <c r="O570" t="str">
        <f t="shared" ref="O570:P570" si="2022">IF($G570="","",IF($B570="SHO",TRIM(CONCATENATE(E570,E571,E572,E573,E574,E575,E576,E577,E578,E579,E580,E581,E582,E583,E584)),""))</f>
        <v/>
      </c>
      <c r="P570" t="str">
        <f t="shared" si="2022"/>
        <v/>
      </c>
      <c r="Q570" t="str">
        <f t="shared" si="1831"/>
        <v/>
      </c>
      <c r="R570" t="str">
        <f t="shared" si="1831"/>
        <v/>
      </c>
      <c r="S570" t="str">
        <f t="shared" si="1831"/>
        <v/>
      </c>
      <c r="T570" t="str">
        <f t="shared" ref="T570:V570" si="2023">IF($G570="","",IF($B570="PAS",TRIM(CONCATENATE(D570,D571,D572,D573,D574,D575,D576,D577,D578,D579,D580,D581,D582,D583,D584)),""))</f>
        <v/>
      </c>
      <c r="U570" t="str">
        <f t="shared" si="2023"/>
        <v/>
      </c>
      <c r="V570" t="str">
        <f t="shared" si="2023"/>
        <v/>
      </c>
    </row>
    <row r="571" spans="1:22" hidden="1" x14ac:dyDescent="0.25">
      <c r="A571">
        <f t="shared" si="1824"/>
        <v>38</v>
      </c>
      <c r="B571" t="str">
        <f>VLOOKUP(A571,Sheet1!A:Z,2,FALSE)</f>
        <v>PAS</v>
      </c>
      <c r="C571" t="s">
        <v>496</v>
      </c>
      <c r="D571" t="str">
        <f t="shared" ref="D571:F572" si="2024">$C571</f>
        <v>&lt;/p&gt;&lt;/div&gt;&lt;/div&gt;&lt;/div&gt;&lt;/div&gt;&lt;/div&gt;</v>
      </c>
      <c r="E571" t="str">
        <f t="shared" si="2024"/>
        <v>&lt;/p&gt;&lt;/div&gt;&lt;/div&gt;&lt;/div&gt;&lt;/div&gt;&lt;/div&gt;</v>
      </c>
      <c r="F571" t="str">
        <f t="shared" si="2024"/>
        <v>&lt;/p&gt;&lt;/div&gt;&lt;/div&gt;&lt;/div&gt;&lt;/div&gt;&lt;/div&gt;</v>
      </c>
      <c r="G571" t="str">
        <f t="shared" si="1825"/>
        <v/>
      </c>
      <c r="H571" t="str">
        <f t="shared" si="1826"/>
        <v/>
      </c>
      <c r="I571" t="str">
        <f t="shared" ref="I571:J571" si="2025">IF($G571="","",TRIM(CONCATENATE(E571,E572,E573,E574,E575,E576,E577,E578,E579,E580,E581,E582,E583,E584,E585)))</f>
        <v/>
      </c>
      <c r="J571" t="str">
        <f t="shared" si="2025"/>
        <v/>
      </c>
      <c r="K571" t="str">
        <f t="shared" si="1828"/>
        <v/>
      </c>
      <c r="L571" t="str">
        <f t="shared" si="1828"/>
        <v/>
      </c>
      <c r="M571" t="str">
        <f t="shared" si="1828"/>
        <v/>
      </c>
      <c r="N571" t="str">
        <f t="shared" si="1829"/>
        <v/>
      </c>
      <c r="O571" t="str">
        <f t="shared" ref="O571:P571" si="2026">IF($G571="","",IF($B571="SHO",TRIM(CONCATENATE(E571,E572,E573,E574,E575,E576,E577,E578,E579,E580,E581,E582,E583,E584,E585)),""))</f>
        <v/>
      </c>
      <c r="P571" t="str">
        <f t="shared" si="2026"/>
        <v/>
      </c>
      <c r="Q571" t="str">
        <f t="shared" si="1831"/>
        <v/>
      </c>
      <c r="R571" t="str">
        <f t="shared" si="1831"/>
        <v/>
      </c>
      <c r="S571" t="str">
        <f t="shared" si="1831"/>
        <v/>
      </c>
      <c r="T571" t="str">
        <f t="shared" ref="T571:V571" si="2027">IF($G571="","",IF($B571="PAS",TRIM(CONCATENATE(D571,D572,D573,D574,D575,D576,D577,D578,D579,D580,D581,D582,D583,D584,D585)),""))</f>
        <v/>
      </c>
      <c r="U571" t="str">
        <f t="shared" si="2027"/>
        <v/>
      </c>
      <c r="V571" t="str">
        <f t="shared" si="2027"/>
        <v/>
      </c>
    </row>
    <row r="572" spans="1:22" x14ac:dyDescent="0.25">
      <c r="A572">
        <f t="shared" si="1824"/>
        <v>39</v>
      </c>
      <c r="B572" t="str">
        <f>VLOOKUP(A572,Sheet1!A:Z,2,FALSE)</f>
        <v>FNB</v>
      </c>
      <c r="C572" t="s">
        <v>489</v>
      </c>
      <c r="D572" t="str">
        <f t="shared" si="2024"/>
        <v>&lt;div class="grid-detail-list"&gt;&lt;div class="item-container styled-text-wrapper"&gt;</v>
      </c>
      <c r="E572" t="str">
        <f t="shared" si="2024"/>
        <v>&lt;div class="grid-detail-list"&gt;&lt;div class="item-container styled-text-wrapper"&gt;</v>
      </c>
      <c r="F572" t="str">
        <f t="shared" si="2024"/>
        <v>&lt;div class="grid-detail-list"&gt;&lt;div class="item-container styled-text-wrapper"&gt;</v>
      </c>
      <c r="G572">
        <f t="shared" si="1825"/>
        <v>39</v>
      </c>
      <c r="H572" t="str">
        <f t="shared" si="1826"/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class="sub-title"&gt;添好運點心專門店&lt;/p&gt;&lt;div class="item-content"&gt;&lt;div class="item-label"&gt;美食薈萃&lt;/div&gt;&lt;div class="content-row clearfix"&gt;&lt;span class="item-icon icon-s icon-inline ico-shop"&gt;&lt;/span&gt;&lt;p class="info"&gt;B1M , WEK B1M-1 (近B1M 夾層)&lt;/p&gt;&lt;/div&gt;&lt;div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clearfix"&gt;&lt;p&gt;接受現金券: 接受&lt;/p&gt;&lt;p&gt;世界知名的星級香港點心店&lt;/p&gt;&lt;/div&gt;&lt;/div&gt;&lt;/div&gt;&lt;/div&gt;&lt;/div&gt;</v>
      </c>
      <c r="I572" t="str">
        <f t="shared" ref="I572:J572" si="2028">IF($G572="","",TRIM(CONCATENATE(E572,E573,E574,E575,E576,E577,E578,E579,E580,E581,E582,E583,E584,E585,E586)))</f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class="sub-title"&gt;添好运点心专门店&lt;/p&gt;&lt;div class="item-content"&gt;&lt;div class="item-label"&gt;美食荟萃&lt;/div&gt;&lt;div class="content-row clearfix"&gt;&lt;span class="item-icon icon-s icon-inline ico-shop"&gt;&lt;/span&gt;&lt;p class="info"&gt;B1M , WEK B1M-1 (近B1M 夹层)&lt;/p&gt;&lt;/div&gt;&lt;div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clearfix"&gt;&lt;p&gt;接受现金券: 接受&lt;/p&gt;&lt;p&gt;世界知名的星级香港点心店&lt;/p&gt;&lt;/div&gt;&lt;/div&gt;&lt;/div&gt;&lt;/div&gt;&lt;/div&gt;</v>
      </c>
      <c r="J572" t="str">
        <f t="shared" si="2028"/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class="sub-title"&gt;Tim Ho Wan&lt;/p&gt;&lt;div class="item-content"&gt;&lt;div class="item-label"&gt;Food &amp; Beverage&lt;/div&gt;&lt;div class="content-row clearfix"&gt;&lt;span class="item-icon icon-s icon-inline ico-shop"&gt;&lt;/span&gt;&lt;p class="info"&gt;B1M , WEK B1M-1 (Near B1M Mezzanine)&lt;/p&gt;&lt;/div&gt;&lt;div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clearfix"&gt;&lt;p&gt;Accept Cash Coupon: Y&lt;/p&gt;&lt;p&gt;World renowned Hong Kong dim sum restaurant&lt;/p&gt;&lt;/div&gt;&lt;/div&gt;&lt;/div&gt;&lt;/div&gt;&lt;/div&gt;</v>
      </c>
      <c r="K572" t="str">
        <f t="shared" si="1828"/>
        <v/>
      </c>
      <c r="L572" t="str">
        <f t="shared" si="1828"/>
        <v/>
      </c>
      <c r="M572" t="str">
        <f t="shared" si="1828"/>
        <v/>
      </c>
      <c r="N572" t="str">
        <f t="shared" si="1829"/>
        <v/>
      </c>
      <c r="O572" t="str">
        <f t="shared" ref="O572:P572" si="2029">IF($G572="","",IF($B572="SHO",TRIM(CONCATENATE(E572,E573,E574,E575,E576,E577,E578,E579,E580,E581,E582,E583,E584,E585,E586)),""))</f>
        <v/>
      </c>
      <c r="P572" t="str">
        <f t="shared" si="2029"/>
        <v/>
      </c>
      <c r="Q572" t="str">
        <f t="shared" si="1831"/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class="sub-title"&gt;添好運點心專門店&lt;/p&gt;&lt;div class="item-content"&gt;&lt;div class="item-label"&gt;美食薈萃&lt;/div&gt;&lt;div class="content-row clearfix"&gt;&lt;span class="item-icon icon-s icon-inline ico-shop"&gt;&lt;/span&gt;&lt;p class="info"&gt;B1M , WEK B1M-1 (近B1M 夾層)&lt;/p&gt;&lt;/div&gt;&lt;div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clearfix"&gt;&lt;p&gt;接受現金券: 接受&lt;/p&gt;&lt;p&gt;世界知名的星級香港點心店&lt;/p&gt;&lt;/div&gt;&lt;/div&gt;&lt;/div&gt;&lt;/div&gt;&lt;/div&gt;</v>
      </c>
      <c r="R572" t="str">
        <f t="shared" si="1831"/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class="sub-title"&gt;添好运点心专门店&lt;/p&gt;&lt;div class="item-content"&gt;&lt;div class="item-label"&gt;美食荟萃&lt;/div&gt;&lt;div class="content-row clearfix"&gt;&lt;span class="item-icon icon-s icon-inline ico-shop"&gt;&lt;/span&gt;&lt;p class="info"&gt;B1M , WEK B1M-1 (近B1M 夹层)&lt;/p&gt;&lt;/div&gt;&lt;div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clearfix"&gt;&lt;p&gt;接受现金券: 接受&lt;/p&gt;&lt;p&gt;世界知名的星级香港点心店&lt;/p&gt;&lt;/div&gt;&lt;/div&gt;&lt;/div&gt;&lt;/div&gt;&lt;/div&gt;</v>
      </c>
      <c r="S572" t="str">
        <f t="shared" si="1831"/>
        <v>&lt;div class="grid-detail-list"&gt;&lt;div class="item-container styled-text-wrapper"&gt;&lt;div class="image-container"&gt;&lt;img class="item-image" src="/res/media/app/shop/tim-ho-wan.jpg" alt=""&gt;&lt;/div&gt;&lt;div class="item-content-container"&gt;&lt;p class="sub-title"&gt;Tim Ho Wan&lt;/p&gt;&lt;div class="item-content"&gt;&lt;div class="item-label"&gt;Food &amp; Beverage&lt;/div&gt;&lt;div class="content-row clearfix"&gt;&lt;span class="item-icon icon-s icon-inline ico-shop"&gt;&lt;/span&gt;&lt;p class="info"&gt;B1M , WEK B1M-1 (Near B1M Mezzanine)&lt;/p&gt;&lt;/div&gt;&lt;div class="content-row clearfix"&gt;&lt;span class="item-icon icon-s icon-inline ico-opening-hour"&gt;&lt;/span&gt;&lt;p class="info"&gt;09:00-22:30&lt;/p&gt;&lt;/div&gt;&lt;div class="content-row clearfix"&gt;&lt;span class="item-icon icon-s icon-inline ico-tel-no"&gt;&lt;/span&gt;&lt;p class="info"&gt;2744-5722&lt;/p&gt;&lt;/div&gt;&lt;div class="content-row clearfix"&gt;&lt;p&gt;Accept Cash Coupon: Y&lt;/p&gt;&lt;p&gt;World renowned Hong Kong dim sum restaurant&lt;/p&gt;&lt;/div&gt;&lt;/div&gt;&lt;/div&gt;&lt;/div&gt;&lt;/div&gt;</v>
      </c>
      <c r="T572" t="str">
        <f t="shared" ref="T572:V572" si="2030">IF($G572="","",IF($B572="PAS",TRIM(CONCATENATE(D572,D573,D574,D575,D576,D577,D578,D579,D580,D581,D582,D583,D584,D585,D586)),""))</f>
        <v/>
      </c>
      <c r="U572" t="str">
        <f t="shared" si="2030"/>
        <v/>
      </c>
      <c r="V572" t="str">
        <f t="shared" si="2030"/>
        <v/>
      </c>
    </row>
    <row r="573" spans="1:22" hidden="1" x14ac:dyDescent="0.25">
      <c r="A573">
        <f t="shared" si="1824"/>
        <v>39</v>
      </c>
      <c r="B573" t="str">
        <f>VLOOKUP(A573,Sheet1!A:Z,2,FALSE)</f>
        <v>FNB</v>
      </c>
      <c r="C573" t="s">
        <v>419</v>
      </c>
      <c r="D573" t="str">
        <f>CONCATENATE($C573,VLOOKUP($A573,Sheet1!$A:$AC,6,FALSE),""" alt=""""&gt;")</f>
        <v>&lt;div class="image-container"&gt;&lt;img class="item-image" src="/res/media/app/shop/tim-ho-wan.jpg" alt=""&gt;</v>
      </c>
      <c r="E573" t="str">
        <f>CONCATENATE($C573,VLOOKUP($A573,Sheet1!$A:$AC,6,FALSE),""" alt=""""&gt;")</f>
        <v>&lt;div class="image-container"&gt;&lt;img class="item-image" src="/res/media/app/shop/tim-ho-wan.jpg" alt=""&gt;</v>
      </c>
      <c r="F573" t="str">
        <f>CONCATENATE($C573,VLOOKUP($A573,Sheet1!$A:$AC,6,FALSE),""" alt=""""&gt;")</f>
        <v>&lt;div class="image-container"&gt;&lt;img class="item-image" src="/res/media/app/shop/tim-ho-wan.jpg" alt=""&gt;</v>
      </c>
      <c r="G573" t="str">
        <f t="shared" si="1825"/>
        <v/>
      </c>
      <c r="H573" t="str">
        <f t="shared" si="1826"/>
        <v/>
      </c>
      <c r="I573" t="str">
        <f t="shared" ref="I573:J573" si="2031">IF($G573="","",TRIM(CONCATENATE(E573,E574,E575,E576,E577,E578,E579,E580,E581,E582,E583,E584,E585,E586,E587)))</f>
        <v/>
      </c>
      <c r="J573" t="str">
        <f t="shared" si="2031"/>
        <v/>
      </c>
      <c r="K573" t="str">
        <f t="shared" si="1828"/>
        <v/>
      </c>
      <c r="L573" t="str">
        <f t="shared" si="1828"/>
        <v/>
      </c>
      <c r="M573" t="str">
        <f t="shared" si="1828"/>
        <v/>
      </c>
      <c r="N573" t="str">
        <f t="shared" si="1829"/>
        <v/>
      </c>
      <c r="O573" t="str">
        <f t="shared" ref="O573:P573" si="2032">IF($G573="","",IF($B573="SHO",TRIM(CONCATENATE(E573,E574,E575,E576,E577,E578,E579,E580,E581,E582,E583,E584,E585,E586,E587)),""))</f>
        <v/>
      </c>
      <c r="P573" t="str">
        <f t="shared" si="2032"/>
        <v/>
      </c>
      <c r="Q573" t="str">
        <f t="shared" si="1831"/>
        <v/>
      </c>
      <c r="R573" t="str">
        <f t="shared" si="1831"/>
        <v/>
      </c>
      <c r="S573" t="str">
        <f t="shared" si="1831"/>
        <v/>
      </c>
      <c r="T573" t="str">
        <f t="shared" ref="T573:V573" si="2033">IF($G573="","",IF($B573="PAS",TRIM(CONCATENATE(D573,D574,D575,D576,D577,D578,D579,D580,D581,D582,D583,D584,D585,D586,D587)),""))</f>
        <v/>
      </c>
      <c r="U573" t="str">
        <f t="shared" si="2033"/>
        <v/>
      </c>
      <c r="V573" t="str">
        <f t="shared" si="2033"/>
        <v/>
      </c>
    </row>
    <row r="574" spans="1:22" hidden="1" x14ac:dyDescent="0.25">
      <c r="A574">
        <f t="shared" si="1824"/>
        <v>39</v>
      </c>
      <c r="B574" t="str">
        <f>VLOOKUP(A574,Sheet1!A:Z,2,FALSE)</f>
        <v>FNB</v>
      </c>
      <c r="C574" t="s">
        <v>490</v>
      </c>
      <c r="D574" t="str">
        <f t="shared" ref="D574:F574" si="2034">$C574</f>
        <v>&lt;/div&gt;&lt;div class="item-content-container"&gt;</v>
      </c>
      <c r="E574" t="str">
        <f t="shared" si="2034"/>
        <v>&lt;/div&gt;&lt;div class="item-content-container"&gt;</v>
      </c>
      <c r="F574" t="str">
        <f t="shared" si="2034"/>
        <v>&lt;/div&gt;&lt;div class="item-content-container"&gt;</v>
      </c>
      <c r="G574" t="str">
        <f t="shared" si="1825"/>
        <v/>
      </c>
      <c r="H574" t="str">
        <f t="shared" si="1826"/>
        <v/>
      </c>
      <c r="I574" t="str">
        <f t="shared" ref="I574:J574" si="2035">IF($G574="","",TRIM(CONCATENATE(E574,E575,E576,E577,E578,E579,E580,E581,E582,E583,E584,E585,E586,E587,E588)))</f>
        <v/>
      </c>
      <c r="J574" t="str">
        <f t="shared" si="2035"/>
        <v/>
      </c>
      <c r="K574" t="str">
        <f t="shared" si="1828"/>
        <v/>
      </c>
      <c r="L574" t="str">
        <f t="shared" si="1828"/>
        <v/>
      </c>
      <c r="M574" t="str">
        <f t="shared" si="1828"/>
        <v/>
      </c>
      <c r="N574" t="str">
        <f t="shared" si="1829"/>
        <v/>
      </c>
      <c r="O574" t="str">
        <f t="shared" ref="O574:P574" si="2036">IF($G574="","",IF($B574="SHO",TRIM(CONCATENATE(E574,E575,E576,E577,E578,E579,E580,E581,E582,E583,E584,E585,E586,E587,E588)),""))</f>
        <v/>
      </c>
      <c r="P574" t="str">
        <f t="shared" si="2036"/>
        <v/>
      </c>
      <c r="Q574" t="str">
        <f t="shared" si="1831"/>
        <v/>
      </c>
      <c r="R574" t="str">
        <f t="shared" si="1831"/>
        <v/>
      </c>
      <c r="S574" t="str">
        <f t="shared" si="1831"/>
        <v/>
      </c>
      <c r="T574" t="str">
        <f t="shared" ref="T574:V574" si="2037">IF($G574="","",IF($B574="PAS",TRIM(CONCATENATE(D574,D575,D576,D577,D578,D579,D580,D581,D582,D583,D584,D585,D586,D587,D588)),""))</f>
        <v/>
      </c>
      <c r="U574" t="str">
        <f t="shared" si="2037"/>
        <v/>
      </c>
      <c r="V574" t="str">
        <f t="shared" si="2037"/>
        <v/>
      </c>
    </row>
    <row r="575" spans="1:22" hidden="1" x14ac:dyDescent="0.25">
      <c r="A575">
        <f t="shared" si="1824"/>
        <v>39</v>
      </c>
      <c r="B575" t="str">
        <f>VLOOKUP(A575,Sheet1!A:Z,2,FALSE)</f>
        <v>FNB</v>
      </c>
      <c r="C575" t="s">
        <v>413</v>
      </c>
      <c r="D575" t="str">
        <f>CONCATENATE($C575,VLOOKUP($A575,Sheet1!$A:$AC,15,FALSE))</f>
        <v>&lt;p class="sub-title"&gt;添好運點心專門店</v>
      </c>
      <c r="E575" t="str">
        <f>CONCATENATE($C575,VLOOKUP($A575,Sheet1!$A:$AC,16,FALSE))</f>
        <v>&lt;p class="sub-title"&gt;添好运点心专门店</v>
      </c>
      <c r="F575" t="str">
        <f>CONCATENATE($C575,VLOOKUP($A575,Sheet1!$A:$AC,14,FALSE))</f>
        <v>&lt;p class="sub-title"&gt;Tim Ho Wan</v>
      </c>
      <c r="G575" t="str">
        <f t="shared" si="1825"/>
        <v/>
      </c>
      <c r="H575" t="str">
        <f t="shared" si="1826"/>
        <v/>
      </c>
      <c r="I575" t="str">
        <f t="shared" ref="I575:J575" si="2038">IF($G575="","",TRIM(CONCATENATE(E575,E576,E577,E578,E579,E580,E581,E582,E583,E584,E585,E586,E587,E588,E589)))</f>
        <v/>
      </c>
      <c r="J575" t="str">
        <f t="shared" si="2038"/>
        <v/>
      </c>
      <c r="K575" t="str">
        <f t="shared" si="1828"/>
        <v/>
      </c>
      <c r="L575" t="str">
        <f t="shared" si="1828"/>
        <v/>
      </c>
      <c r="M575" t="str">
        <f t="shared" si="1828"/>
        <v/>
      </c>
      <c r="N575" t="str">
        <f t="shared" si="1829"/>
        <v/>
      </c>
      <c r="O575" t="str">
        <f t="shared" ref="O575:P575" si="2039">IF($G575="","",IF($B575="SHO",TRIM(CONCATENATE(E575,E576,E577,E578,E579,E580,E581,E582,E583,E584,E585,E586,E587,E588,E589)),""))</f>
        <v/>
      </c>
      <c r="P575" t="str">
        <f t="shared" si="2039"/>
        <v/>
      </c>
      <c r="Q575" t="str">
        <f t="shared" si="1831"/>
        <v/>
      </c>
      <c r="R575" t="str">
        <f t="shared" si="1831"/>
        <v/>
      </c>
      <c r="S575" t="str">
        <f t="shared" si="1831"/>
        <v/>
      </c>
      <c r="T575" t="str">
        <f t="shared" ref="T575:V575" si="2040">IF($G575="","",IF($B575="PAS",TRIM(CONCATENATE(D575,D576,D577,D578,D579,D580,D581,D582,D583,D584,D585,D586,D587,D588,D589)),""))</f>
        <v/>
      </c>
      <c r="U575" t="str">
        <f t="shared" si="2040"/>
        <v/>
      </c>
      <c r="V575" t="str">
        <f t="shared" si="2040"/>
        <v/>
      </c>
    </row>
    <row r="576" spans="1:22" hidden="1" x14ac:dyDescent="0.25">
      <c r="A576">
        <f t="shared" si="1824"/>
        <v>39</v>
      </c>
      <c r="B576" t="str">
        <f>VLOOKUP(A576,Sheet1!A:Z,2,FALSE)</f>
        <v>FNB</v>
      </c>
      <c r="C576" t="s">
        <v>491</v>
      </c>
      <c r="D576" t="str">
        <f t="shared" ref="D576:F576" si="2041">$C576</f>
        <v>&lt;/p&gt;&lt;div class="item-content"&gt;</v>
      </c>
      <c r="E576" t="str">
        <f t="shared" si="2041"/>
        <v>&lt;/p&gt;&lt;div class="item-content"&gt;</v>
      </c>
      <c r="F576" t="str">
        <f t="shared" si="2041"/>
        <v>&lt;/p&gt;&lt;div class="item-content"&gt;</v>
      </c>
      <c r="G576" t="str">
        <f t="shared" si="1825"/>
        <v/>
      </c>
      <c r="H576" t="str">
        <f t="shared" si="1826"/>
        <v/>
      </c>
      <c r="I576" t="str">
        <f t="shared" ref="I576:J576" si="2042">IF($G576="","",TRIM(CONCATENATE(E576,E577,E578,E579,E580,E581,E582,E583,E584,E585,E586,E587,E588,E589,E590)))</f>
        <v/>
      </c>
      <c r="J576" t="str">
        <f t="shared" si="2042"/>
        <v/>
      </c>
      <c r="K576" t="str">
        <f t="shared" si="1828"/>
        <v/>
      </c>
      <c r="L576" t="str">
        <f t="shared" si="1828"/>
        <v/>
      </c>
      <c r="M576" t="str">
        <f t="shared" si="1828"/>
        <v/>
      </c>
      <c r="N576" t="str">
        <f t="shared" si="1829"/>
        <v/>
      </c>
      <c r="O576" t="str">
        <f t="shared" ref="O576:P576" si="2043">IF($G576="","",IF($B576="SHO",TRIM(CONCATENATE(E576,E577,E578,E579,E580,E581,E582,E583,E584,E585,E586,E587,E588,E589,E590)),""))</f>
        <v/>
      </c>
      <c r="P576" t="str">
        <f t="shared" si="2043"/>
        <v/>
      </c>
      <c r="Q576" t="str">
        <f t="shared" si="1831"/>
        <v/>
      </c>
      <c r="R576" t="str">
        <f t="shared" si="1831"/>
        <v/>
      </c>
      <c r="S576" t="str">
        <f t="shared" si="1831"/>
        <v/>
      </c>
      <c r="T576" t="str">
        <f t="shared" ref="T576:V576" si="2044">IF($G576="","",IF($B576="PAS",TRIM(CONCATENATE(D576,D577,D578,D579,D580,D581,D582,D583,D584,D585,D586,D587,D588,D589,D590)),""))</f>
        <v/>
      </c>
      <c r="U576" t="str">
        <f t="shared" si="2044"/>
        <v/>
      </c>
      <c r="V576" t="str">
        <f t="shared" si="2044"/>
        <v/>
      </c>
    </row>
    <row r="577" spans="1:22" hidden="1" x14ac:dyDescent="0.25">
      <c r="A577">
        <f t="shared" si="1824"/>
        <v>39</v>
      </c>
      <c r="B577" t="str">
        <f>VLOOKUP(A577,Sheet1!A:Z,2,FALSE)</f>
        <v>FNB</v>
      </c>
      <c r="C577" t="s">
        <v>414</v>
      </c>
      <c r="D577" t="str">
        <f>CONCATENATE($C577,VLOOKUP($A577,Sheet1!$A:$AC,4,FALSE))</f>
        <v>&lt;div class="item-label"&gt;美食薈萃</v>
      </c>
      <c r="E577" t="str">
        <f>CONCATENATE($C577,VLOOKUP($A577,Sheet1!$A:$AC,5,FALSE))</f>
        <v>&lt;div class="item-label"&gt;美食荟萃</v>
      </c>
      <c r="F577" t="str">
        <f>CONCATENATE($C577,VLOOKUP($A577,Sheet1!$A:$AC,3,FALSE))</f>
        <v>&lt;div class="item-label"&gt;Food &amp; Beverage</v>
      </c>
      <c r="G577" t="str">
        <f t="shared" si="1825"/>
        <v/>
      </c>
      <c r="H577" t="str">
        <f t="shared" si="1826"/>
        <v/>
      </c>
      <c r="I577" t="str">
        <f t="shared" ref="I577:J577" si="2045">IF($G577="","",TRIM(CONCATENATE(E577,E578,E579,E580,E581,E582,E583,E584,E585,E586,E587,E588,E589,E590,E591)))</f>
        <v/>
      </c>
      <c r="J577" t="str">
        <f t="shared" si="2045"/>
        <v/>
      </c>
      <c r="K577" t="str">
        <f t="shared" si="1828"/>
        <v/>
      </c>
      <c r="L577" t="str">
        <f t="shared" si="1828"/>
        <v/>
      </c>
      <c r="M577" t="str">
        <f t="shared" si="1828"/>
        <v/>
      </c>
      <c r="N577" t="str">
        <f t="shared" si="1829"/>
        <v/>
      </c>
      <c r="O577" t="str">
        <f t="shared" ref="O577:P577" si="2046">IF($G577="","",IF($B577="SHO",TRIM(CONCATENATE(E577,E578,E579,E580,E581,E582,E583,E584,E585,E586,E587,E588,E589,E590,E591)),""))</f>
        <v/>
      </c>
      <c r="P577" t="str">
        <f t="shared" si="2046"/>
        <v/>
      </c>
      <c r="Q577" t="str">
        <f t="shared" si="1831"/>
        <v/>
      </c>
      <c r="R577" t="str">
        <f t="shared" si="1831"/>
        <v/>
      </c>
      <c r="S577" t="str">
        <f t="shared" si="1831"/>
        <v/>
      </c>
      <c r="T577" t="str">
        <f t="shared" ref="T577:V577" si="2047">IF($G577="","",IF($B577="PAS",TRIM(CONCATENATE(D577,D578,D579,D580,D581,D582,D583,D584,D585,D586,D587,D588,D589,D590,D591)),""))</f>
        <v/>
      </c>
      <c r="U577" t="str">
        <f t="shared" si="2047"/>
        <v/>
      </c>
      <c r="V577" t="str">
        <f t="shared" si="2047"/>
        <v/>
      </c>
    </row>
    <row r="578" spans="1:22" hidden="1" x14ac:dyDescent="0.25">
      <c r="A578">
        <f t="shared" si="1824"/>
        <v>39</v>
      </c>
      <c r="B578" t="str">
        <f>VLOOKUP(A578,Sheet1!A:Z,2,FALSE)</f>
        <v>FNB</v>
      </c>
      <c r="C578" t="s">
        <v>492</v>
      </c>
      <c r="D578" t="str">
        <f t="shared" ref="D578:F578" si="2048">$C578</f>
        <v>&lt;/div&gt;&lt;div class="content-row clearfix"&gt;&lt;span class="item-icon icon-s icon-inline ico-shop"&gt;&lt;/span&gt;</v>
      </c>
      <c r="E578" t="str">
        <f t="shared" si="2048"/>
        <v>&lt;/div&gt;&lt;div class="content-row clearfix"&gt;&lt;span class="item-icon icon-s icon-inline ico-shop"&gt;&lt;/span&gt;</v>
      </c>
      <c r="F578" t="str">
        <f t="shared" si="2048"/>
        <v>&lt;/div&gt;&lt;div class="content-row clearfix"&gt;&lt;span class="item-icon icon-s icon-inline ico-shop"&gt;&lt;/span&gt;</v>
      </c>
      <c r="G578" t="str">
        <f t="shared" si="1825"/>
        <v/>
      </c>
      <c r="H578" t="str">
        <f t="shared" si="1826"/>
        <v/>
      </c>
      <c r="I578" t="str">
        <f t="shared" ref="I578:J578" si="2049">IF($G578="","",TRIM(CONCATENATE(E578,E579,E580,E581,E582,E583,E584,E585,E586,E587,E588,E589,E590,E591,E592)))</f>
        <v/>
      </c>
      <c r="J578" t="str">
        <f t="shared" si="2049"/>
        <v/>
      </c>
      <c r="K578" t="str">
        <f t="shared" si="1828"/>
        <v/>
      </c>
      <c r="L578" t="str">
        <f t="shared" si="1828"/>
        <v/>
      </c>
      <c r="M578" t="str">
        <f t="shared" si="1828"/>
        <v/>
      </c>
      <c r="N578" t="str">
        <f t="shared" si="1829"/>
        <v/>
      </c>
      <c r="O578" t="str">
        <f t="shared" ref="O578:P578" si="2050">IF($G578="","",IF($B578="SHO",TRIM(CONCATENATE(E578,E579,E580,E581,E582,E583,E584,E585,E586,E587,E588,E589,E590,E591,E592)),""))</f>
        <v/>
      </c>
      <c r="P578" t="str">
        <f t="shared" si="2050"/>
        <v/>
      </c>
      <c r="Q578" t="str">
        <f t="shared" si="1831"/>
        <v/>
      </c>
      <c r="R578" t="str">
        <f t="shared" si="1831"/>
        <v/>
      </c>
      <c r="S578" t="str">
        <f t="shared" si="1831"/>
        <v/>
      </c>
      <c r="T578" t="str">
        <f t="shared" ref="T578:V578" si="2051">IF($G578="","",IF($B578="PAS",TRIM(CONCATENATE(D578,D579,D580,D581,D582,D583,D584,D585,D586,D587,D588,D589,D590,D591,D592)),""))</f>
        <v/>
      </c>
      <c r="U578" t="str">
        <f t="shared" si="2051"/>
        <v/>
      </c>
      <c r="V578" t="str">
        <f t="shared" si="2051"/>
        <v/>
      </c>
    </row>
    <row r="579" spans="1:22" hidden="1" x14ac:dyDescent="0.25">
      <c r="A579">
        <f t="shared" ref="A579:A642" si="2052">ROUNDUP((ROW(D579)-1)/15,0)</f>
        <v>39</v>
      </c>
      <c r="B579" t="str">
        <f>VLOOKUP(A579,Sheet1!A:Z,2,FALSE)</f>
        <v>FNB</v>
      </c>
      <c r="C579" t="s">
        <v>415</v>
      </c>
      <c r="D579" t="str">
        <f>CONCATENATE($C579,VLOOKUP($A579,Sheet1!$A:$AC,11,FALSE))</f>
        <v>&lt;p class="info"&gt;B1M , WEK B1M-1 (近B1M 夾層)</v>
      </c>
      <c r="E579" t="str">
        <f>CONCATENATE($C579,VLOOKUP($A579,Sheet1!$A:$AC,12,FALSE))</f>
        <v>&lt;p class="info"&gt;B1M , WEK B1M-1 (近B1M 夹层)</v>
      </c>
      <c r="F579" t="str">
        <f>CONCATENATE($C579,VLOOKUP($A579,Sheet1!$A:$AC,10,FALSE))</f>
        <v>&lt;p class="info"&gt;B1M , WEK B1M-1 (Near B1M Mezzanine)</v>
      </c>
      <c r="G579" t="str">
        <f t="shared" ref="G579:G642" si="2053">IF(EXACT(A578,A579),"",A579)</f>
        <v/>
      </c>
      <c r="H579" t="str">
        <f t="shared" ref="H579:H642" si="2054">IF($G579="","",TRIM(CONCATENATE(D579,D580,D581,D582,D583,D584,D585,D586,D587,D588,D589,D590,D591,D592,D593)))</f>
        <v/>
      </c>
      <c r="I579" t="str">
        <f t="shared" ref="I579:J579" si="2055">IF($G579="","",TRIM(CONCATENATE(E579,E580,E581,E582,E583,E584,E585,E586,E587,E588,E589,E590,E591,E592,E593)))</f>
        <v/>
      </c>
      <c r="J579" t="str">
        <f t="shared" si="2055"/>
        <v/>
      </c>
      <c r="K579" t="str">
        <f t="shared" ref="K579:M642" si="2056">IF($G579="","",IF($B579="DUF",TRIM(CONCATENATE(D579,D580,D581,D582,D583,D584,D585,D586,D587,D588,D589,D590,D591,D592,D593)),""))</f>
        <v/>
      </c>
      <c r="L579" t="str">
        <f t="shared" si="2056"/>
        <v/>
      </c>
      <c r="M579" t="str">
        <f t="shared" si="2056"/>
        <v/>
      </c>
      <c r="N579" t="str">
        <f t="shared" ref="N579:N642" si="2057">IF($G579="","",IF($B579="SHO",TRIM(CONCATENATE(D579,D580,D581,D582,D583,D584,D585,D586,D587,D588,D589,D590,D591,D592,D593)),""))</f>
        <v/>
      </c>
      <c r="O579" t="str">
        <f t="shared" ref="O579:P579" si="2058">IF($G579="","",IF($B579="SHO",TRIM(CONCATENATE(E579,E580,E581,E582,E583,E584,E585,E586,E587,E588,E589,E590,E591,E592,E593)),""))</f>
        <v/>
      </c>
      <c r="P579" t="str">
        <f t="shared" si="2058"/>
        <v/>
      </c>
      <c r="Q579" t="str">
        <f t="shared" ref="Q579:S642" si="2059">IF($G579="","",IF($B579="FNB",TRIM(CONCATENATE(D579,D580,D581,D582,D583,D584,D585,D586,D587,D588,D589,D590,D591,D592,D593)),""))</f>
        <v/>
      </c>
      <c r="R579" t="str">
        <f t="shared" si="2059"/>
        <v/>
      </c>
      <c r="S579" t="str">
        <f t="shared" si="2059"/>
        <v/>
      </c>
      <c r="T579" t="str">
        <f t="shared" ref="T579:V579" si="2060">IF($G579="","",IF($B579="PAS",TRIM(CONCATENATE(D579,D580,D581,D582,D583,D584,D585,D586,D587,D588,D589,D590,D591,D592,D593)),""))</f>
        <v/>
      </c>
      <c r="U579" t="str">
        <f t="shared" si="2060"/>
        <v/>
      </c>
      <c r="V579" t="str">
        <f t="shared" si="2060"/>
        <v/>
      </c>
    </row>
    <row r="580" spans="1:22" hidden="1" x14ac:dyDescent="0.25">
      <c r="A580">
        <f t="shared" si="2052"/>
        <v>39</v>
      </c>
      <c r="B580" t="str">
        <f>VLOOKUP(A580,Sheet1!A:Z,2,FALSE)</f>
        <v>FNB</v>
      </c>
      <c r="C580" t="s">
        <v>493</v>
      </c>
      <c r="D580" t="str">
        <f t="shared" ref="D580:F580" si="2061">$C580</f>
        <v>&lt;/p&gt;&lt;/div&gt;&lt;div class="content-row clearfix"&gt;&lt;span class="item-icon icon-s icon-inline ico-opening-hour"&gt;&lt;/span&gt;</v>
      </c>
      <c r="E580" t="str">
        <f t="shared" si="2061"/>
        <v>&lt;/p&gt;&lt;/div&gt;&lt;div class="content-row clearfix"&gt;&lt;span class="item-icon icon-s icon-inline ico-opening-hour"&gt;&lt;/span&gt;</v>
      </c>
      <c r="F580" t="str">
        <f t="shared" si="2061"/>
        <v>&lt;/p&gt;&lt;/div&gt;&lt;div class="content-row clearfix"&gt;&lt;span class="item-icon icon-s icon-inline ico-opening-hour"&gt;&lt;/span&gt;</v>
      </c>
      <c r="G580" t="str">
        <f t="shared" si="2053"/>
        <v/>
      </c>
      <c r="H580" t="str">
        <f t="shared" si="2054"/>
        <v/>
      </c>
      <c r="I580" t="str">
        <f t="shared" ref="I580:J580" si="2062">IF($G580="","",TRIM(CONCATENATE(E580,E581,E582,E583,E584,E585,E586,E587,E588,E589,E590,E591,E592,E593,E594)))</f>
        <v/>
      </c>
      <c r="J580" t="str">
        <f t="shared" si="2062"/>
        <v/>
      </c>
      <c r="K580" t="str">
        <f t="shared" si="2056"/>
        <v/>
      </c>
      <c r="L580" t="str">
        <f t="shared" si="2056"/>
        <v/>
      </c>
      <c r="M580" t="str">
        <f t="shared" si="2056"/>
        <v/>
      </c>
      <c r="N580" t="str">
        <f t="shared" si="2057"/>
        <v/>
      </c>
      <c r="O580" t="str">
        <f t="shared" ref="O580:P580" si="2063">IF($G580="","",IF($B580="SHO",TRIM(CONCATENATE(E580,E581,E582,E583,E584,E585,E586,E587,E588,E589,E590,E591,E592,E593,E594)),""))</f>
        <v/>
      </c>
      <c r="P580" t="str">
        <f t="shared" si="2063"/>
        <v/>
      </c>
      <c r="Q580" t="str">
        <f t="shared" si="2059"/>
        <v/>
      </c>
      <c r="R580" t="str">
        <f t="shared" si="2059"/>
        <v/>
      </c>
      <c r="S580" t="str">
        <f t="shared" si="2059"/>
        <v/>
      </c>
      <c r="T580" t="str">
        <f t="shared" ref="T580:V580" si="2064">IF($G580="","",IF($B580="PAS",TRIM(CONCATENATE(D580,D581,D582,D583,D584,D585,D586,D587,D588,D589,D590,D591,D592,D593,D594)),""))</f>
        <v/>
      </c>
      <c r="U580" t="str">
        <f t="shared" si="2064"/>
        <v/>
      </c>
      <c r="V580" t="str">
        <f t="shared" si="2064"/>
        <v/>
      </c>
    </row>
    <row r="581" spans="1:22" hidden="1" x14ac:dyDescent="0.25">
      <c r="A581">
        <f t="shared" si="2052"/>
        <v>39</v>
      </c>
      <c r="B581" t="str">
        <f>VLOOKUP(A581,Sheet1!A:Z,2,FALSE)</f>
        <v>FNB</v>
      </c>
      <c r="C581" t="s">
        <v>415</v>
      </c>
      <c r="D581" s="2" t="str">
        <f>CONCATENATE($C581,IFERROR(SUBSTITUTE(VLOOKUP($A581,Sheet1!$A:$AC,22,FALSE),CHAR(10),"&lt;br&gt;"),VLOOKUP($A581,Sheet1!$A:$AC,22,FALSE)))</f>
        <v>&lt;p class="info"&gt;09:00-22:30</v>
      </c>
      <c r="E581" s="2" t="str">
        <f>CONCATENATE($C581,IFERROR(SUBSTITUTE(VLOOKUP($A581,Sheet1!$A:$AC,23,FALSE),CHAR(10),"&lt;br&gt;"),VLOOKUP($A581,Sheet1!$A:$AC,23,FALSE)))</f>
        <v>&lt;p class="info"&gt;09:00-22:30</v>
      </c>
      <c r="F581" s="2" t="str">
        <f>CONCATENATE($C581,IFERROR(SUBSTITUTE(VLOOKUP($A581,Sheet1!$A:$AC,21,FALSE),CHAR(10),"&lt;br&gt;"),VLOOKUP($A581,Sheet1!$A:$AC,21,FALSE)))</f>
        <v>&lt;p class="info"&gt;09:00-22:30</v>
      </c>
      <c r="G581" t="str">
        <f t="shared" si="2053"/>
        <v/>
      </c>
      <c r="H581" t="str">
        <f t="shared" si="2054"/>
        <v/>
      </c>
      <c r="I581" t="str">
        <f t="shared" ref="I581:J581" si="2065">IF($G581="","",TRIM(CONCATENATE(E581,E582,E583,E584,E585,E586,E587,E588,E589,E590,E591,E592,E593,E594,E595)))</f>
        <v/>
      </c>
      <c r="J581" t="str">
        <f t="shared" si="2065"/>
        <v/>
      </c>
      <c r="K581" t="str">
        <f t="shared" si="2056"/>
        <v/>
      </c>
      <c r="L581" t="str">
        <f t="shared" si="2056"/>
        <v/>
      </c>
      <c r="M581" t="str">
        <f t="shared" si="2056"/>
        <v/>
      </c>
      <c r="N581" t="str">
        <f t="shared" si="2057"/>
        <v/>
      </c>
      <c r="O581" t="str">
        <f t="shared" ref="O581:P581" si="2066">IF($G581="","",IF($B581="SHO",TRIM(CONCATENATE(E581,E582,E583,E584,E585,E586,E587,E588,E589,E590,E591,E592,E593,E594,E595)),""))</f>
        <v/>
      </c>
      <c r="P581" t="str">
        <f t="shared" si="2066"/>
        <v/>
      </c>
      <c r="Q581" t="str">
        <f t="shared" si="2059"/>
        <v/>
      </c>
      <c r="R581" t="str">
        <f t="shared" si="2059"/>
        <v/>
      </c>
      <c r="S581" t="str">
        <f t="shared" si="2059"/>
        <v/>
      </c>
      <c r="T581" t="str">
        <f t="shared" ref="T581:V581" si="2067">IF($G581="","",IF($B581="PAS",TRIM(CONCATENATE(D581,D582,D583,D584,D585,D586,D587,D588,D589,D590,D591,D592,D593,D594,D595)),""))</f>
        <v/>
      </c>
      <c r="U581" t="str">
        <f t="shared" si="2067"/>
        <v/>
      </c>
      <c r="V581" t="str">
        <f t="shared" si="2067"/>
        <v/>
      </c>
    </row>
    <row r="582" spans="1:22" hidden="1" x14ac:dyDescent="0.25">
      <c r="A582">
        <f t="shared" si="2052"/>
        <v>39</v>
      </c>
      <c r="B582" t="str">
        <f>VLOOKUP(A582,Sheet1!A:Z,2,FALSE)</f>
        <v>FNB</v>
      </c>
      <c r="C582" t="s">
        <v>495</v>
      </c>
      <c r="D582" t="str">
        <f t="shared" ref="D582:F582" si="2068">$C582</f>
        <v>&lt;/p&gt;&lt;/div&gt;&lt;div class="content-row clearfix"&gt;&lt;span class="item-icon icon-s icon-inline ico-tel-no"&gt;&lt;/span&gt;</v>
      </c>
      <c r="E582" t="str">
        <f t="shared" si="2068"/>
        <v>&lt;/p&gt;&lt;/div&gt;&lt;div class="content-row clearfix"&gt;&lt;span class="item-icon icon-s icon-inline ico-tel-no"&gt;&lt;/span&gt;</v>
      </c>
      <c r="F582" t="str">
        <f t="shared" si="2068"/>
        <v>&lt;/p&gt;&lt;/div&gt;&lt;div class="content-row clearfix"&gt;&lt;span class="item-icon icon-s icon-inline ico-tel-no"&gt;&lt;/span&gt;</v>
      </c>
      <c r="G582" t="str">
        <f t="shared" si="2053"/>
        <v/>
      </c>
      <c r="H582" t="str">
        <f t="shared" si="2054"/>
        <v/>
      </c>
      <c r="I582" t="str">
        <f t="shared" ref="I582:J582" si="2069">IF($G582="","",TRIM(CONCATENATE(E582,E583,E584,E585,E586,E587,E588,E589,E590,E591,E592,E593,E594,E595,E596)))</f>
        <v/>
      </c>
      <c r="J582" t="str">
        <f t="shared" si="2069"/>
        <v/>
      </c>
      <c r="K582" t="str">
        <f t="shared" si="2056"/>
        <v/>
      </c>
      <c r="L582" t="str">
        <f t="shared" si="2056"/>
        <v/>
      </c>
      <c r="M582" t="str">
        <f t="shared" si="2056"/>
        <v/>
      </c>
      <c r="N582" t="str">
        <f t="shared" si="2057"/>
        <v/>
      </c>
      <c r="O582" t="str">
        <f t="shared" ref="O582:P582" si="2070">IF($G582="","",IF($B582="SHO",TRIM(CONCATENATE(E582,E583,E584,E585,E586,E587,E588,E589,E590,E591,E592,E593,E594,E595,E596)),""))</f>
        <v/>
      </c>
      <c r="P582" t="str">
        <f t="shared" si="2070"/>
        <v/>
      </c>
      <c r="Q582" t="str">
        <f t="shared" si="2059"/>
        <v/>
      </c>
      <c r="R582" t="str">
        <f t="shared" si="2059"/>
        <v/>
      </c>
      <c r="S582" t="str">
        <f t="shared" si="2059"/>
        <v/>
      </c>
      <c r="T582" t="str">
        <f t="shared" ref="T582:V582" si="2071">IF($G582="","",IF($B582="PAS",TRIM(CONCATENATE(D582,D583,D584,D585,D586,D587,D588,D589,D590,D591,D592,D593,D594,D595,D596)),""))</f>
        <v/>
      </c>
      <c r="U582" t="str">
        <f t="shared" si="2071"/>
        <v/>
      </c>
      <c r="V582" t="str">
        <f t="shared" si="2071"/>
        <v/>
      </c>
    </row>
    <row r="583" spans="1:22" hidden="1" x14ac:dyDescent="0.25">
      <c r="A583">
        <f t="shared" si="2052"/>
        <v>39</v>
      </c>
      <c r="B583" t="str">
        <f>VLOOKUP(A583,Sheet1!A:Z,2,FALSE)</f>
        <v>FNB</v>
      </c>
      <c r="C583" t="s">
        <v>415</v>
      </c>
      <c r="D583" t="str">
        <f>CONCATENATE($C583,VLOOKUP($A583,Sheet1!$A:$ACZ,17,FALSE))</f>
        <v>&lt;p class="info"&gt;2744-5722</v>
      </c>
      <c r="E583" t="str">
        <f>CONCATENATE($C583,VLOOKUP($A583,Sheet1!$A:$AC,17,FALSE))</f>
        <v>&lt;p class="info"&gt;2744-5722</v>
      </c>
      <c r="F583" t="str">
        <f>CONCATENATE($C583,VLOOKUP($A583,Sheet1!$A:$AC,17,FALSE))</f>
        <v>&lt;p class="info"&gt;2744-5722</v>
      </c>
      <c r="G583" t="str">
        <f t="shared" si="2053"/>
        <v/>
      </c>
      <c r="H583" t="str">
        <f t="shared" si="2054"/>
        <v/>
      </c>
      <c r="I583" t="str">
        <f t="shared" ref="I583:J583" si="2072">IF($G583="","",TRIM(CONCATENATE(E583,E584,E585,E586,E587,E588,E589,E590,E591,E592,E593,E594,E595,E596,E597)))</f>
        <v/>
      </c>
      <c r="J583" t="str">
        <f t="shared" si="2072"/>
        <v/>
      </c>
      <c r="K583" t="str">
        <f t="shared" si="2056"/>
        <v/>
      </c>
      <c r="L583" t="str">
        <f t="shared" si="2056"/>
        <v/>
      </c>
      <c r="M583" t="str">
        <f t="shared" si="2056"/>
        <v/>
      </c>
      <c r="N583" t="str">
        <f t="shared" si="2057"/>
        <v/>
      </c>
      <c r="O583" t="str">
        <f t="shared" ref="O583:P583" si="2073">IF($G583="","",IF($B583="SHO",TRIM(CONCATENATE(E583,E584,E585,E586,E587,E588,E589,E590,E591,E592,E593,E594,E595,E596,E597)),""))</f>
        <v/>
      </c>
      <c r="P583" t="str">
        <f t="shared" si="2073"/>
        <v/>
      </c>
      <c r="Q583" t="str">
        <f t="shared" si="2059"/>
        <v/>
      </c>
      <c r="R583" t="str">
        <f t="shared" si="2059"/>
        <v/>
      </c>
      <c r="S583" t="str">
        <f t="shared" si="2059"/>
        <v/>
      </c>
      <c r="T583" t="str">
        <f t="shared" ref="T583:V583" si="2074">IF($G583="","",IF($B583="PAS",TRIM(CONCATENATE(D583,D584,D585,D586,D587,D588,D589,D590,D591,D592,D593,D594,D595,D596,D597)),""))</f>
        <v/>
      </c>
      <c r="U583" t="str">
        <f t="shared" si="2074"/>
        <v/>
      </c>
      <c r="V583" t="str">
        <f t="shared" si="2074"/>
        <v/>
      </c>
    </row>
    <row r="584" spans="1:22" hidden="1" x14ac:dyDescent="0.25">
      <c r="A584">
        <f t="shared" si="2052"/>
        <v>39</v>
      </c>
      <c r="B584" t="str">
        <f>VLOOKUP(A584,Sheet1!A:Z,2,FALSE)</f>
        <v>FNB</v>
      </c>
      <c r="C584" t="s">
        <v>494</v>
      </c>
      <c r="D584" t="str">
        <f t="shared" ref="D584:F584" si="2075">$C584</f>
        <v>&lt;/p&gt;&lt;/div&gt;&lt;div class="content-row clearfix"&gt;</v>
      </c>
      <c r="E584" t="str">
        <f t="shared" si="2075"/>
        <v>&lt;/p&gt;&lt;/div&gt;&lt;div class="content-row clearfix"&gt;</v>
      </c>
      <c r="F584" t="str">
        <f t="shared" si="2075"/>
        <v>&lt;/p&gt;&lt;/div&gt;&lt;div class="content-row clearfix"&gt;</v>
      </c>
      <c r="G584" t="str">
        <f t="shared" si="2053"/>
        <v/>
      </c>
      <c r="H584" t="str">
        <f t="shared" si="2054"/>
        <v/>
      </c>
      <c r="I584" t="str">
        <f t="shared" ref="I584:J584" si="2076">IF($G584="","",TRIM(CONCATENATE(E584,E585,E586,E587,E588,E589,E590,E591,E592,E593,E594,E595,E596,E597,E598)))</f>
        <v/>
      </c>
      <c r="J584" t="str">
        <f t="shared" si="2076"/>
        <v/>
      </c>
      <c r="K584" t="str">
        <f t="shared" si="2056"/>
        <v/>
      </c>
      <c r="L584" t="str">
        <f t="shared" si="2056"/>
        <v/>
      </c>
      <c r="M584" t="str">
        <f t="shared" si="2056"/>
        <v/>
      </c>
      <c r="N584" t="str">
        <f t="shared" si="2057"/>
        <v/>
      </c>
      <c r="O584" t="str">
        <f t="shared" ref="O584:P584" si="2077">IF($G584="","",IF($B584="SHO",TRIM(CONCATENATE(E584,E585,E586,E587,E588,E589,E590,E591,E592,E593,E594,E595,E596,E597,E598)),""))</f>
        <v/>
      </c>
      <c r="P584" t="str">
        <f t="shared" si="2077"/>
        <v/>
      </c>
      <c r="Q584" t="str">
        <f t="shared" si="2059"/>
        <v/>
      </c>
      <c r="R584" t="str">
        <f t="shared" si="2059"/>
        <v/>
      </c>
      <c r="S584" t="str">
        <f t="shared" si="2059"/>
        <v/>
      </c>
      <c r="T584" t="str">
        <f t="shared" ref="T584:V584" si="2078">IF($G584="","",IF($B584="PAS",TRIM(CONCATENATE(D584,D585,D586,D587,D588,D589,D590,D591,D592,D593,D594,D595,D596,D597,D598)),""))</f>
        <v/>
      </c>
      <c r="U584" t="str">
        <f t="shared" si="2078"/>
        <v/>
      </c>
      <c r="V584" t="str">
        <f t="shared" si="2078"/>
        <v/>
      </c>
    </row>
    <row r="585" spans="1:22" hidden="1" x14ac:dyDescent="0.25">
      <c r="A585">
        <f t="shared" si="2052"/>
        <v>39</v>
      </c>
      <c r="B585" t="str">
        <f>VLOOKUP(A585,Sheet1!A:Z,2,FALSE)</f>
        <v>FNB</v>
      </c>
      <c r="C585" t="s">
        <v>416</v>
      </c>
      <c r="D585" t="str">
        <f>CONCATENATE($C585,Sheet1!$AB$2,": ",VLOOKUP($A585,Sheet1!$A:$AC,28,FALSE),IF(VLOOKUP($A585,Sheet1!$A:$AC,25,FALSE)="","","&lt;/p&gt;&lt;p&gt;"),VLOOKUP($A585,Sheet1!$A:$AC,25,FALSE))</f>
        <v>&lt;p&gt;接受現金券: 接受&lt;/p&gt;&lt;p&gt;世界知名的星級香港點心店</v>
      </c>
      <c r="E585" t="str">
        <f>CONCATENATE($C585,Sheet1!$AC$2,": ",VLOOKUP($A585,Sheet1!$A:$AC,29,FALSE),IF(VLOOKUP($A585,Sheet1!$A:$AC,26,FALSE)="","","&lt;/p&gt;&lt;p&gt;"),VLOOKUP($A585,Sheet1!$A:$AC,26,FALSE))</f>
        <v>&lt;p&gt;接受现金券: 接受&lt;/p&gt;&lt;p&gt;世界知名的星级香港点心店</v>
      </c>
      <c r="F585" t="str">
        <f>CONCATENATE($C585,Sheet1!$AA$2,": ",VLOOKUP($A585,Sheet1!$A:$AC,27,FALSE),IF(VLOOKUP($A585,Sheet1!$A:$AC,24,FALSE)="","","&lt;/p&gt;&lt;p&gt;"),VLOOKUP($A585,Sheet1!$A:$AC,24,FALSE))</f>
        <v>&lt;p&gt;Accept Cash Coupon: Y&lt;/p&gt;&lt;p&gt;World renowned Hong Kong dim sum restaurant</v>
      </c>
      <c r="G585" t="str">
        <f t="shared" si="2053"/>
        <v/>
      </c>
      <c r="H585" t="str">
        <f t="shared" si="2054"/>
        <v/>
      </c>
      <c r="I585" t="str">
        <f t="shared" ref="I585:J585" si="2079">IF($G585="","",TRIM(CONCATENATE(E585,E586,E587,E588,E589,E590,E591,E592,E593,E594,E595,E596,E597,E598,E599)))</f>
        <v/>
      </c>
      <c r="J585" t="str">
        <f t="shared" si="2079"/>
        <v/>
      </c>
      <c r="K585" t="str">
        <f t="shared" si="2056"/>
        <v/>
      </c>
      <c r="L585" t="str">
        <f t="shared" si="2056"/>
        <v/>
      </c>
      <c r="M585" t="str">
        <f t="shared" si="2056"/>
        <v/>
      </c>
      <c r="N585" t="str">
        <f t="shared" si="2057"/>
        <v/>
      </c>
      <c r="O585" t="str">
        <f t="shared" ref="O585:P585" si="2080">IF($G585="","",IF($B585="SHO",TRIM(CONCATENATE(E585,E586,E587,E588,E589,E590,E591,E592,E593,E594,E595,E596,E597,E598,E599)),""))</f>
        <v/>
      </c>
      <c r="P585" t="str">
        <f t="shared" si="2080"/>
        <v/>
      </c>
      <c r="Q585" t="str">
        <f t="shared" si="2059"/>
        <v/>
      </c>
      <c r="R585" t="str">
        <f t="shared" si="2059"/>
        <v/>
      </c>
      <c r="S585" t="str">
        <f t="shared" si="2059"/>
        <v/>
      </c>
      <c r="T585" t="str">
        <f t="shared" ref="T585:V585" si="2081">IF($G585="","",IF($B585="PAS",TRIM(CONCATENATE(D585,D586,D587,D588,D589,D590,D591,D592,D593,D594,D595,D596,D597,D598,D599)),""))</f>
        <v/>
      </c>
      <c r="U585" t="str">
        <f t="shared" si="2081"/>
        <v/>
      </c>
      <c r="V585" t="str">
        <f t="shared" si="2081"/>
        <v/>
      </c>
    </row>
    <row r="586" spans="1:22" hidden="1" x14ac:dyDescent="0.25">
      <c r="A586">
        <f t="shared" si="2052"/>
        <v>39</v>
      </c>
      <c r="B586" t="str">
        <f>VLOOKUP(A586,Sheet1!A:Z,2,FALSE)</f>
        <v>FNB</v>
      </c>
      <c r="C586" t="s">
        <v>496</v>
      </c>
      <c r="D586" t="str">
        <f t="shared" ref="D586:F587" si="2082">$C586</f>
        <v>&lt;/p&gt;&lt;/div&gt;&lt;/div&gt;&lt;/div&gt;&lt;/div&gt;&lt;/div&gt;</v>
      </c>
      <c r="E586" t="str">
        <f t="shared" si="2082"/>
        <v>&lt;/p&gt;&lt;/div&gt;&lt;/div&gt;&lt;/div&gt;&lt;/div&gt;&lt;/div&gt;</v>
      </c>
      <c r="F586" t="str">
        <f t="shared" si="2082"/>
        <v>&lt;/p&gt;&lt;/div&gt;&lt;/div&gt;&lt;/div&gt;&lt;/div&gt;&lt;/div&gt;</v>
      </c>
      <c r="G586" t="str">
        <f t="shared" si="2053"/>
        <v/>
      </c>
      <c r="H586" t="str">
        <f t="shared" si="2054"/>
        <v/>
      </c>
      <c r="I586" t="str">
        <f t="shared" ref="I586:J586" si="2083">IF($G586="","",TRIM(CONCATENATE(E586,E587,E588,E589,E590,E591,E592,E593,E594,E595,E596,E597,E598,E599,E600)))</f>
        <v/>
      </c>
      <c r="J586" t="str">
        <f t="shared" si="2083"/>
        <v/>
      </c>
      <c r="K586" t="str">
        <f t="shared" si="2056"/>
        <v/>
      </c>
      <c r="L586" t="str">
        <f t="shared" si="2056"/>
        <v/>
      </c>
      <c r="M586" t="str">
        <f t="shared" si="2056"/>
        <v/>
      </c>
      <c r="N586" t="str">
        <f t="shared" si="2057"/>
        <v/>
      </c>
      <c r="O586" t="str">
        <f t="shared" ref="O586:P586" si="2084">IF($G586="","",IF($B586="SHO",TRIM(CONCATENATE(E586,E587,E588,E589,E590,E591,E592,E593,E594,E595,E596,E597,E598,E599,E600)),""))</f>
        <v/>
      </c>
      <c r="P586" t="str">
        <f t="shared" si="2084"/>
        <v/>
      </c>
      <c r="Q586" t="str">
        <f t="shared" si="2059"/>
        <v/>
      </c>
      <c r="R586" t="str">
        <f t="shared" si="2059"/>
        <v/>
      </c>
      <c r="S586" t="str">
        <f t="shared" si="2059"/>
        <v/>
      </c>
      <c r="T586" t="str">
        <f t="shared" ref="T586:V586" si="2085">IF($G586="","",IF($B586="PAS",TRIM(CONCATENATE(D586,D587,D588,D589,D590,D591,D592,D593,D594,D595,D596,D597,D598,D599,D600)),""))</f>
        <v/>
      </c>
      <c r="U586" t="str">
        <f t="shared" si="2085"/>
        <v/>
      </c>
      <c r="V586" t="str">
        <f t="shared" si="2085"/>
        <v/>
      </c>
    </row>
    <row r="587" spans="1:22" hidden="1" x14ac:dyDescent="0.25">
      <c r="A587">
        <f t="shared" si="2052"/>
        <v>40</v>
      </c>
      <c r="B587" t="str">
        <f>VLOOKUP(A587,Sheet1!A:Z,2,FALSE)</f>
        <v>PAS</v>
      </c>
      <c r="C587" t="s">
        <v>489</v>
      </c>
      <c r="D587" t="str">
        <f t="shared" si="2082"/>
        <v>&lt;div class="grid-detail-list"&gt;&lt;div class="item-container styled-text-wrapper"&gt;</v>
      </c>
      <c r="E587" t="str">
        <f t="shared" si="2082"/>
        <v>&lt;div class="grid-detail-list"&gt;&lt;div class="item-container styled-text-wrapper"&gt;</v>
      </c>
      <c r="F587" t="str">
        <f t="shared" si="2082"/>
        <v>&lt;div class="grid-detail-list"&gt;&lt;div class="item-container styled-text-wrapper"&gt;</v>
      </c>
      <c r="G587">
        <f t="shared" si="2053"/>
        <v>40</v>
      </c>
      <c r="H587" t="str">
        <f t="shared" si="2054"/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 旅客服務&lt;/p&gt;&lt;div class="item-content"&gt;&lt;div class="item-label"&gt;旅客服務&lt;/div&gt;&lt;div class="content-row clearfix"&gt;&lt;span class="item-icon icon-s icon-inline ico-shop"&gt;&lt;/span&gt;&lt;p class="info"&gt;B2 , WEK B2-13 (近抵港大堂 A 出口)&lt;/p&gt;&lt;/div&gt;&lt;div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clearfix"&gt;&lt;p&gt;接受現金券: 接受&lt;/p&gt;&lt;p&gt;售賣港鐵精品、車票及各旅遊景點門票等&lt;/p&gt;&lt;/div&gt;&lt;/div&gt;&lt;/div&gt;&lt;/div&gt;&lt;/div&gt;</v>
      </c>
      <c r="I587" t="str">
        <f t="shared" ref="I587:J587" si="2086">IF($G587="","",TRIM(CONCATENATE(E587,E588,E589,E590,E591,E592,E593,E594,E595,E596,E597,E598,E599,E600,E601)))</f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class="sub-title"&gt;旅客服务&lt;/p&gt;&lt;div class="item-content"&gt;&lt;div class="item-label"&gt;旅客服务&lt;/div&gt;&lt;div class="content-row clearfix"&gt;&lt;span class="item-icon icon-s icon-inline ico-shop"&gt;&lt;/span&gt;&lt;p class="info"&gt;B2 , WEK B2-13 (近抵港大堂 A 出口)&lt;/p&gt;&lt;/div&gt;&lt;div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clearfix"&gt;&lt;p&gt;接受现金券: 接受&lt;/p&gt;&lt;p&gt;售卖港铁精品、车票及各旅游景点门票等&lt;/p&gt;&lt;/div&gt;&lt;/div&gt;&lt;/div&gt;&lt;/div&gt;&lt;/div&gt;</v>
      </c>
      <c r="J587" t="str">
        <f t="shared" si="2086"/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class="sub-title"&gt;Tourist Services&lt;/p&gt;&lt;div class="item-content"&gt;&lt;div class="item-label"&gt;Passenger Services&lt;/div&gt;&lt;div class="content-row clearfix"&gt;&lt;span class="item-icon icon-s icon-inline ico-shop"&gt;&lt;/span&gt;&lt;p class="info"&gt;B2 , WEK B2-13 (Near Arrival Concourse, Exit A)&lt;/p&gt;&lt;/div&gt;&lt;div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clearfix"&gt;&lt;p&gt;Accept Cash Coupon: Y&lt;/p&gt;&lt;p&gt;Sale of MTR souvenirs and NP360 souvenirs, travel passes, train tickets and attraction admission tickets etc.&lt;/p&gt;&lt;/div&gt;&lt;/div&gt;&lt;/div&gt;&lt;/div&gt;&lt;/div&gt;</v>
      </c>
      <c r="K587" t="str">
        <f t="shared" si="2056"/>
        <v/>
      </c>
      <c r="L587" t="str">
        <f t="shared" si="2056"/>
        <v/>
      </c>
      <c r="M587" t="str">
        <f t="shared" si="2056"/>
        <v/>
      </c>
      <c r="N587" t="str">
        <f t="shared" si="2057"/>
        <v/>
      </c>
      <c r="O587" t="str">
        <f t="shared" ref="O587:P587" si="2087">IF($G587="","",IF($B587="SHO",TRIM(CONCATENATE(E587,E588,E589,E590,E591,E592,E593,E594,E595,E596,E597,E598,E599,E600,E601)),""))</f>
        <v/>
      </c>
      <c r="P587" t="str">
        <f t="shared" si="2087"/>
        <v/>
      </c>
      <c r="Q587" t="str">
        <f t="shared" si="2059"/>
        <v/>
      </c>
      <c r="R587" t="str">
        <f t="shared" si="2059"/>
        <v/>
      </c>
      <c r="S587" t="str">
        <f t="shared" si="2059"/>
        <v/>
      </c>
      <c r="T587" t="str">
        <f t="shared" ref="T587:V587" si="2088">IF($G587="","",IF($B587="PAS",TRIM(CONCATENATE(D587,D588,D589,D590,D591,D592,D593,D594,D595,D596,D597,D598,D599,D600,D601)),""))</f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 旅客服務&lt;/p&gt;&lt;div class="item-content"&gt;&lt;div class="item-label"&gt;旅客服務&lt;/div&gt;&lt;div class="content-row clearfix"&gt;&lt;span class="item-icon icon-s icon-inline ico-shop"&gt;&lt;/span&gt;&lt;p class="info"&gt;B2 , WEK B2-13 (近抵港大堂 A 出口)&lt;/p&gt;&lt;/div&gt;&lt;div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clearfix"&gt;&lt;p&gt;接受現金券: 接受&lt;/p&gt;&lt;p&gt;售賣港鐵精品、車票及各旅遊景點門票等&lt;/p&gt;&lt;/div&gt;&lt;/div&gt;&lt;/div&gt;&lt;/div&gt;&lt;/div&gt;</v>
      </c>
      <c r="U587" t="str">
        <f t="shared" si="2088"/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class="sub-title"&gt;旅客服务&lt;/p&gt;&lt;div class="item-content"&gt;&lt;div class="item-label"&gt;旅客服务&lt;/div&gt;&lt;div class="content-row clearfix"&gt;&lt;span class="item-icon icon-s icon-inline ico-shop"&gt;&lt;/span&gt;&lt;p class="info"&gt;B2 , WEK B2-13 (近抵港大堂 A 出口)&lt;/p&gt;&lt;/div&gt;&lt;div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clearfix"&gt;&lt;p&gt;接受现金券: 接受&lt;/p&gt;&lt;p&gt;售卖港铁精品、车票及各旅游景点门票等&lt;/p&gt;&lt;/div&gt;&lt;/div&gt;&lt;/div&gt;&lt;/div&gt;&lt;/div&gt;</v>
      </c>
      <c r="V587" t="str">
        <f t="shared" si="2088"/>
        <v>&lt;div class="grid-detail-list"&gt;&lt;div class="item-container styled-text-wrapper"&gt;&lt;div class="image-container"&gt;&lt;img class="item-image" src="/res/media/app/shop/tourist-service-0923.jpg" alt=""&gt;&lt;/div&gt;&lt;div class="item-content-container"&gt;&lt;p class="sub-title"&gt;Tourist Services&lt;/p&gt;&lt;div class="item-content"&gt;&lt;div class="item-label"&gt;Passenger Services&lt;/div&gt;&lt;div class="content-row clearfix"&gt;&lt;span class="item-icon icon-s icon-inline ico-shop"&gt;&lt;/span&gt;&lt;p class="info"&gt;B2 , WEK B2-13 (Near Arrival Concourse, Exit A)&lt;/p&gt;&lt;/div&gt;&lt;div class="content-row clearfix"&gt;&lt;span class="item-icon icon-s icon-inline ico-opening-hour"&gt;&lt;/span&gt;&lt;p class="info"&gt;08:00-20:00&lt;/p&gt;&lt;/div&gt;&lt;div class="content-row clearfix"&gt;&lt;span class="item-icon icon-s icon-inline ico-tel-no"&gt;&lt;/span&gt;&lt;p class="info"&gt;3971-0086&lt;/p&gt;&lt;/div&gt;&lt;div class="content-row clearfix"&gt;&lt;p&gt;Accept Cash Coupon: Y&lt;/p&gt;&lt;p&gt;Sale of MTR souvenirs and NP360 souvenirs, travel passes, train tickets and attraction admission tickets etc.&lt;/p&gt;&lt;/div&gt;&lt;/div&gt;&lt;/div&gt;&lt;/div&gt;&lt;/div&gt;</v>
      </c>
    </row>
    <row r="588" spans="1:22" hidden="1" x14ac:dyDescent="0.25">
      <c r="A588">
        <f t="shared" si="2052"/>
        <v>40</v>
      </c>
      <c r="B588" t="str">
        <f>VLOOKUP(A588,Sheet1!A:Z,2,FALSE)</f>
        <v>PAS</v>
      </c>
      <c r="C588" t="s">
        <v>419</v>
      </c>
      <c r="D588" t="str">
        <f>CONCATENATE($C588,VLOOKUP($A588,Sheet1!$A:$AC,6,FALSE),""" alt=""""&gt;")</f>
        <v>&lt;div class="image-container"&gt;&lt;img class="item-image" src="/res/media/app/shop/tourist-service-0923.jpg" alt=""&gt;</v>
      </c>
      <c r="E588" t="str">
        <f>CONCATENATE($C588,VLOOKUP($A588,Sheet1!$A:$AC,6,FALSE),""" alt=""""&gt;")</f>
        <v>&lt;div class="image-container"&gt;&lt;img class="item-image" src="/res/media/app/shop/tourist-service-0923.jpg" alt=""&gt;</v>
      </c>
      <c r="F588" t="str">
        <f>CONCATENATE($C588,VLOOKUP($A588,Sheet1!$A:$AC,6,FALSE),""" alt=""""&gt;")</f>
        <v>&lt;div class="image-container"&gt;&lt;img class="item-image" src="/res/media/app/shop/tourist-service-0923.jpg" alt=""&gt;</v>
      </c>
      <c r="G588" t="str">
        <f t="shared" si="2053"/>
        <v/>
      </c>
      <c r="H588" t="str">
        <f t="shared" si="2054"/>
        <v/>
      </c>
      <c r="I588" t="str">
        <f t="shared" ref="I588:J588" si="2089">IF($G588="","",TRIM(CONCATENATE(E588,E589,E590,E591,E592,E593,E594,E595,E596,E597,E598,E599,E600,E601,E602)))</f>
        <v/>
      </c>
      <c r="J588" t="str">
        <f t="shared" si="2089"/>
        <v/>
      </c>
      <c r="K588" t="str">
        <f t="shared" si="2056"/>
        <v/>
      </c>
      <c r="L588" t="str">
        <f t="shared" si="2056"/>
        <v/>
      </c>
      <c r="M588" t="str">
        <f t="shared" si="2056"/>
        <v/>
      </c>
      <c r="N588" t="str">
        <f t="shared" si="2057"/>
        <v/>
      </c>
      <c r="O588" t="str">
        <f t="shared" ref="O588:P588" si="2090">IF($G588="","",IF($B588="SHO",TRIM(CONCATENATE(E588,E589,E590,E591,E592,E593,E594,E595,E596,E597,E598,E599,E600,E601,E602)),""))</f>
        <v/>
      </c>
      <c r="P588" t="str">
        <f t="shared" si="2090"/>
        <v/>
      </c>
      <c r="Q588" t="str">
        <f t="shared" si="2059"/>
        <v/>
      </c>
      <c r="R588" t="str">
        <f t="shared" si="2059"/>
        <v/>
      </c>
      <c r="S588" t="str">
        <f t="shared" si="2059"/>
        <v/>
      </c>
      <c r="T588" t="str">
        <f t="shared" ref="T588:V588" si="2091">IF($G588="","",IF($B588="PAS",TRIM(CONCATENATE(D588,D589,D590,D591,D592,D593,D594,D595,D596,D597,D598,D599,D600,D601,D602)),""))</f>
        <v/>
      </c>
      <c r="U588" t="str">
        <f t="shared" si="2091"/>
        <v/>
      </c>
      <c r="V588" t="str">
        <f t="shared" si="2091"/>
        <v/>
      </c>
    </row>
    <row r="589" spans="1:22" hidden="1" x14ac:dyDescent="0.25">
      <c r="A589">
        <f t="shared" si="2052"/>
        <v>40</v>
      </c>
      <c r="B589" t="str">
        <f>VLOOKUP(A589,Sheet1!A:Z,2,FALSE)</f>
        <v>PAS</v>
      </c>
      <c r="C589" t="s">
        <v>490</v>
      </c>
      <c r="D589" t="str">
        <f t="shared" ref="D589:F589" si="2092">$C589</f>
        <v>&lt;/div&gt;&lt;div class="item-content-container"&gt;</v>
      </c>
      <c r="E589" t="str">
        <f t="shared" si="2092"/>
        <v>&lt;/div&gt;&lt;div class="item-content-container"&gt;</v>
      </c>
      <c r="F589" t="str">
        <f t="shared" si="2092"/>
        <v>&lt;/div&gt;&lt;div class="item-content-container"&gt;</v>
      </c>
      <c r="G589" t="str">
        <f t="shared" si="2053"/>
        <v/>
      </c>
      <c r="H589" t="str">
        <f t="shared" si="2054"/>
        <v/>
      </c>
      <c r="I589" t="str">
        <f t="shared" ref="I589:J589" si="2093">IF($G589="","",TRIM(CONCATENATE(E589,E590,E591,E592,E593,E594,E595,E596,E597,E598,E599,E600,E601,E602,E603)))</f>
        <v/>
      </c>
      <c r="J589" t="str">
        <f t="shared" si="2093"/>
        <v/>
      </c>
      <c r="K589" t="str">
        <f t="shared" si="2056"/>
        <v/>
      </c>
      <c r="L589" t="str">
        <f t="shared" si="2056"/>
        <v/>
      </c>
      <c r="M589" t="str">
        <f t="shared" si="2056"/>
        <v/>
      </c>
      <c r="N589" t="str">
        <f t="shared" si="2057"/>
        <v/>
      </c>
      <c r="O589" t="str">
        <f t="shared" ref="O589:P589" si="2094">IF($G589="","",IF($B589="SHO",TRIM(CONCATENATE(E589,E590,E591,E592,E593,E594,E595,E596,E597,E598,E599,E600,E601,E602,E603)),""))</f>
        <v/>
      </c>
      <c r="P589" t="str">
        <f t="shared" si="2094"/>
        <v/>
      </c>
      <c r="Q589" t="str">
        <f t="shared" si="2059"/>
        <v/>
      </c>
      <c r="R589" t="str">
        <f t="shared" si="2059"/>
        <v/>
      </c>
      <c r="S589" t="str">
        <f t="shared" si="2059"/>
        <v/>
      </c>
      <c r="T589" t="str">
        <f t="shared" ref="T589:V589" si="2095">IF($G589="","",IF($B589="PAS",TRIM(CONCATENATE(D589,D590,D591,D592,D593,D594,D595,D596,D597,D598,D599,D600,D601,D602,D603)),""))</f>
        <v/>
      </c>
      <c r="U589" t="str">
        <f t="shared" si="2095"/>
        <v/>
      </c>
      <c r="V589" t="str">
        <f t="shared" si="2095"/>
        <v/>
      </c>
    </row>
    <row r="590" spans="1:22" hidden="1" x14ac:dyDescent="0.25">
      <c r="A590">
        <f t="shared" si="2052"/>
        <v>40</v>
      </c>
      <c r="B590" t="str">
        <f>VLOOKUP(A590,Sheet1!A:Z,2,FALSE)</f>
        <v>PAS</v>
      </c>
      <c r="C590" t="s">
        <v>413</v>
      </c>
      <c r="D590" t="str">
        <f>CONCATENATE($C590,VLOOKUP($A590,Sheet1!$A:$AC,15,FALSE))</f>
        <v>&lt;p class="sub-title"&gt; 旅客服務</v>
      </c>
      <c r="E590" t="str">
        <f>CONCATENATE($C590,VLOOKUP($A590,Sheet1!$A:$AC,16,FALSE))</f>
        <v>&lt;p class="sub-title"&gt;旅客服务</v>
      </c>
      <c r="F590" t="str">
        <f>CONCATENATE($C590,VLOOKUP($A590,Sheet1!$A:$AC,14,FALSE))</f>
        <v>&lt;p class="sub-title"&gt;Tourist Services</v>
      </c>
      <c r="G590" t="str">
        <f t="shared" si="2053"/>
        <v/>
      </c>
      <c r="H590" t="str">
        <f t="shared" si="2054"/>
        <v/>
      </c>
      <c r="I590" t="str">
        <f t="shared" ref="I590:J590" si="2096">IF($G590="","",TRIM(CONCATENATE(E590,E591,E592,E593,E594,E595,E596,E597,E598,E599,E600,E601,E602,E603,E604)))</f>
        <v/>
      </c>
      <c r="J590" t="str">
        <f t="shared" si="2096"/>
        <v/>
      </c>
      <c r="K590" t="str">
        <f t="shared" si="2056"/>
        <v/>
      </c>
      <c r="L590" t="str">
        <f t="shared" si="2056"/>
        <v/>
      </c>
      <c r="M590" t="str">
        <f t="shared" si="2056"/>
        <v/>
      </c>
      <c r="N590" t="str">
        <f t="shared" si="2057"/>
        <v/>
      </c>
      <c r="O590" t="str">
        <f t="shared" ref="O590:P590" si="2097">IF($G590="","",IF($B590="SHO",TRIM(CONCATENATE(E590,E591,E592,E593,E594,E595,E596,E597,E598,E599,E600,E601,E602,E603,E604)),""))</f>
        <v/>
      </c>
      <c r="P590" t="str">
        <f t="shared" si="2097"/>
        <v/>
      </c>
      <c r="Q590" t="str">
        <f t="shared" si="2059"/>
        <v/>
      </c>
      <c r="R590" t="str">
        <f t="shared" si="2059"/>
        <v/>
      </c>
      <c r="S590" t="str">
        <f t="shared" si="2059"/>
        <v/>
      </c>
      <c r="T590" t="str">
        <f t="shared" ref="T590:V590" si="2098">IF($G590="","",IF($B590="PAS",TRIM(CONCATENATE(D590,D591,D592,D593,D594,D595,D596,D597,D598,D599,D600,D601,D602,D603,D604)),""))</f>
        <v/>
      </c>
      <c r="U590" t="str">
        <f t="shared" si="2098"/>
        <v/>
      </c>
      <c r="V590" t="str">
        <f t="shared" si="2098"/>
        <v/>
      </c>
    </row>
    <row r="591" spans="1:22" hidden="1" x14ac:dyDescent="0.25">
      <c r="A591">
        <f t="shared" si="2052"/>
        <v>40</v>
      </c>
      <c r="B591" t="str">
        <f>VLOOKUP(A591,Sheet1!A:Z,2,FALSE)</f>
        <v>PAS</v>
      </c>
      <c r="C591" t="s">
        <v>491</v>
      </c>
      <c r="D591" t="str">
        <f t="shared" ref="D591:F591" si="2099">$C591</f>
        <v>&lt;/p&gt;&lt;div class="item-content"&gt;</v>
      </c>
      <c r="E591" t="str">
        <f t="shared" si="2099"/>
        <v>&lt;/p&gt;&lt;div class="item-content"&gt;</v>
      </c>
      <c r="F591" t="str">
        <f t="shared" si="2099"/>
        <v>&lt;/p&gt;&lt;div class="item-content"&gt;</v>
      </c>
      <c r="G591" t="str">
        <f t="shared" si="2053"/>
        <v/>
      </c>
      <c r="H591" t="str">
        <f t="shared" si="2054"/>
        <v/>
      </c>
      <c r="I591" t="str">
        <f t="shared" ref="I591:J591" si="2100">IF($G591="","",TRIM(CONCATENATE(E591,E592,E593,E594,E595,E596,E597,E598,E599,E600,E601,E602,E603,E604,E605)))</f>
        <v/>
      </c>
      <c r="J591" t="str">
        <f t="shared" si="2100"/>
        <v/>
      </c>
      <c r="K591" t="str">
        <f t="shared" si="2056"/>
        <v/>
      </c>
      <c r="L591" t="str">
        <f t="shared" si="2056"/>
        <v/>
      </c>
      <c r="M591" t="str">
        <f t="shared" si="2056"/>
        <v/>
      </c>
      <c r="N591" t="str">
        <f t="shared" si="2057"/>
        <v/>
      </c>
      <c r="O591" t="str">
        <f t="shared" ref="O591:P591" si="2101">IF($G591="","",IF($B591="SHO",TRIM(CONCATENATE(E591,E592,E593,E594,E595,E596,E597,E598,E599,E600,E601,E602,E603,E604,E605)),""))</f>
        <v/>
      </c>
      <c r="P591" t="str">
        <f t="shared" si="2101"/>
        <v/>
      </c>
      <c r="Q591" t="str">
        <f t="shared" si="2059"/>
        <v/>
      </c>
      <c r="R591" t="str">
        <f t="shared" si="2059"/>
        <v/>
      </c>
      <c r="S591" t="str">
        <f t="shared" si="2059"/>
        <v/>
      </c>
      <c r="T591" t="str">
        <f t="shared" ref="T591:V591" si="2102">IF($G591="","",IF($B591="PAS",TRIM(CONCATENATE(D591,D592,D593,D594,D595,D596,D597,D598,D599,D600,D601,D602,D603,D604,D605)),""))</f>
        <v/>
      </c>
      <c r="U591" t="str">
        <f t="shared" si="2102"/>
        <v/>
      </c>
      <c r="V591" t="str">
        <f t="shared" si="2102"/>
        <v/>
      </c>
    </row>
    <row r="592" spans="1:22" hidden="1" x14ac:dyDescent="0.25">
      <c r="A592">
        <f t="shared" si="2052"/>
        <v>40</v>
      </c>
      <c r="B592" t="str">
        <f>VLOOKUP(A592,Sheet1!A:Z,2,FALSE)</f>
        <v>PAS</v>
      </c>
      <c r="C592" t="s">
        <v>414</v>
      </c>
      <c r="D592" t="str">
        <f>CONCATENATE($C592,VLOOKUP($A592,Sheet1!$A:$AC,4,FALSE))</f>
        <v>&lt;div class="item-label"&gt;旅客服務</v>
      </c>
      <c r="E592" t="str">
        <f>CONCATENATE($C592,VLOOKUP($A592,Sheet1!$A:$AC,5,FALSE))</f>
        <v>&lt;div class="item-label"&gt;旅客服务</v>
      </c>
      <c r="F592" t="str">
        <f>CONCATENATE($C592,VLOOKUP($A592,Sheet1!$A:$AC,3,FALSE))</f>
        <v>&lt;div class="item-label"&gt;Passenger Services</v>
      </c>
      <c r="G592" t="str">
        <f t="shared" si="2053"/>
        <v/>
      </c>
      <c r="H592" t="str">
        <f t="shared" si="2054"/>
        <v/>
      </c>
      <c r="I592" t="str">
        <f t="shared" ref="I592:J592" si="2103">IF($G592="","",TRIM(CONCATENATE(E592,E593,E594,E595,E596,E597,E598,E599,E600,E601,E602,E603,E604,E605,E606)))</f>
        <v/>
      </c>
      <c r="J592" t="str">
        <f t="shared" si="2103"/>
        <v/>
      </c>
      <c r="K592" t="str">
        <f t="shared" si="2056"/>
        <v/>
      </c>
      <c r="L592" t="str">
        <f t="shared" si="2056"/>
        <v/>
      </c>
      <c r="M592" t="str">
        <f t="shared" si="2056"/>
        <v/>
      </c>
      <c r="N592" t="str">
        <f t="shared" si="2057"/>
        <v/>
      </c>
      <c r="O592" t="str">
        <f t="shared" ref="O592:P592" si="2104">IF($G592="","",IF($B592="SHO",TRIM(CONCATENATE(E592,E593,E594,E595,E596,E597,E598,E599,E600,E601,E602,E603,E604,E605,E606)),""))</f>
        <v/>
      </c>
      <c r="P592" t="str">
        <f t="shared" si="2104"/>
        <v/>
      </c>
      <c r="Q592" t="str">
        <f t="shared" si="2059"/>
        <v/>
      </c>
      <c r="R592" t="str">
        <f t="shared" si="2059"/>
        <v/>
      </c>
      <c r="S592" t="str">
        <f t="shared" si="2059"/>
        <v/>
      </c>
      <c r="T592" t="str">
        <f t="shared" ref="T592:V592" si="2105">IF($G592="","",IF($B592="PAS",TRIM(CONCATENATE(D592,D593,D594,D595,D596,D597,D598,D599,D600,D601,D602,D603,D604,D605,D606)),""))</f>
        <v/>
      </c>
      <c r="U592" t="str">
        <f t="shared" si="2105"/>
        <v/>
      </c>
      <c r="V592" t="str">
        <f t="shared" si="2105"/>
        <v/>
      </c>
    </row>
    <row r="593" spans="1:22" hidden="1" x14ac:dyDescent="0.25">
      <c r="A593">
        <f t="shared" si="2052"/>
        <v>40</v>
      </c>
      <c r="B593" t="str">
        <f>VLOOKUP(A593,Sheet1!A:Z,2,FALSE)</f>
        <v>PAS</v>
      </c>
      <c r="C593" t="s">
        <v>492</v>
      </c>
      <c r="D593" t="str">
        <f t="shared" ref="D593:F593" si="2106">$C593</f>
        <v>&lt;/div&gt;&lt;div class="content-row clearfix"&gt;&lt;span class="item-icon icon-s icon-inline ico-shop"&gt;&lt;/span&gt;</v>
      </c>
      <c r="E593" t="str">
        <f t="shared" si="2106"/>
        <v>&lt;/div&gt;&lt;div class="content-row clearfix"&gt;&lt;span class="item-icon icon-s icon-inline ico-shop"&gt;&lt;/span&gt;</v>
      </c>
      <c r="F593" t="str">
        <f t="shared" si="2106"/>
        <v>&lt;/div&gt;&lt;div class="content-row clearfix"&gt;&lt;span class="item-icon icon-s icon-inline ico-shop"&gt;&lt;/span&gt;</v>
      </c>
      <c r="G593" t="str">
        <f t="shared" si="2053"/>
        <v/>
      </c>
      <c r="H593" t="str">
        <f t="shared" si="2054"/>
        <v/>
      </c>
      <c r="I593" t="str">
        <f t="shared" ref="I593:J593" si="2107">IF($G593="","",TRIM(CONCATENATE(E593,E594,E595,E596,E597,E598,E599,E600,E601,E602,E603,E604,E605,E606,E607)))</f>
        <v/>
      </c>
      <c r="J593" t="str">
        <f t="shared" si="2107"/>
        <v/>
      </c>
      <c r="K593" t="str">
        <f t="shared" si="2056"/>
        <v/>
      </c>
      <c r="L593" t="str">
        <f t="shared" si="2056"/>
        <v/>
      </c>
      <c r="M593" t="str">
        <f t="shared" si="2056"/>
        <v/>
      </c>
      <c r="N593" t="str">
        <f t="shared" si="2057"/>
        <v/>
      </c>
      <c r="O593" t="str">
        <f t="shared" ref="O593:P593" si="2108">IF($G593="","",IF($B593="SHO",TRIM(CONCATENATE(E593,E594,E595,E596,E597,E598,E599,E600,E601,E602,E603,E604,E605,E606,E607)),""))</f>
        <v/>
      </c>
      <c r="P593" t="str">
        <f t="shared" si="2108"/>
        <v/>
      </c>
      <c r="Q593" t="str">
        <f t="shared" si="2059"/>
        <v/>
      </c>
      <c r="R593" t="str">
        <f t="shared" si="2059"/>
        <v/>
      </c>
      <c r="S593" t="str">
        <f t="shared" si="2059"/>
        <v/>
      </c>
      <c r="T593" t="str">
        <f t="shared" ref="T593:V593" si="2109">IF($G593="","",IF($B593="PAS",TRIM(CONCATENATE(D593,D594,D595,D596,D597,D598,D599,D600,D601,D602,D603,D604,D605,D606,D607)),""))</f>
        <v/>
      </c>
      <c r="U593" t="str">
        <f t="shared" si="2109"/>
        <v/>
      </c>
      <c r="V593" t="str">
        <f t="shared" si="2109"/>
        <v/>
      </c>
    </row>
    <row r="594" spans="1:22" hidden="1" x14ac:dyDescent="0.25">
      <c r="A594">
        <f t="shared" si="2052"/>
        <v>40</v>
      </c>
      <c r="B594" t="str">
        <f>VLOOKUP(A594,Sheet1!A:Z,2,FALSE)</f>
        <v>PAS</v>
      </c>
      <c r="C594" t="s">
        <v>415</v>
      </c>
      <c r="D594" t="str">
        <f>CONCATENATE($C594,VLOOKUP($A594,Sheet1!$A:$AC,11,FALSE))</f>
        <v>&lt;p class="info"&gt;B2 , WEK B2-13 (近抵港大堂 A 出口)</v>
      </c>
      <c r="E594" t="str">
        <f>CONCATENATE($C594,VLOOKUP($A594,Sheet1!$A:$AC,12,FALSE))</f>
        <v>&lt;p class="info"&gt;B2 , WEK B2-13 (近抵港大堂 A 出口)</v>
      </c>
      <c r="F594" t="str">
        <f>CONCATENATE($C594,VLOOKUP($A594,Sheet1!$A:$AC,10,FALSE))</f>
        <v>&lt;p class="info"&gt;B2 , WEK B2-13 (Near Arrival Concourse, Exit A)</v>
      </c>
      <c r="G594" t="str">
        <f t="shared" si="2053"/>
        <v/>
      </c>
      <c r="H594" t="str">
        <f t="shared" si="2054"/>
        <v/>
      </c>
      <c r="I594" t="str">
        <f t="shared" ref="I594:J594" si="2110">IF($G594="","",TRIM(CONCATENATE(E594,E595,E596,E597,E598,E599,E600,E601,E602,E603,E604,E605,E606,E607,E608)))</f>
        <v/>
      </c>
      <c r="J594" t="str">
        <f t="shared" si="2110"/>
        <v/>
      </c>
      <c r="K594" t="str">
        <f t="shared" si="2056"/>
        <v/>
      </c>
      <c r="L594" t="str">
        <f t="shared" si="2056"/>
        <v/>
      </c>
      <c r="M594" t="str">
        <f t="shared" si="2056"/>
        <v/>
      </c>
      <c r="N594" t="str">
        <f t="shared" si="2057"/>
        <v/>
      </c>
      <c r="O594" t="str">
        <f t="shared" ref="O594:P594" si="2111">IF($G594="","",IF($B594="SHO",TRIM(CONCATENATE(E594,E595,E596,E597,E598,E599,E600,E601,E602,E603,E604,E605,E606,E607,E608)),""))</f>
        <v/>
      </c>
      <c r="P594" t="str">
        <f t="shared" si="2111"/>
        <v/>
      </c>
      <c r="Q594" t="str">
        <f t="shared" si="2059"/>
        <v/>
      </c>
      <c r="R594" t="str">
        <f t="shared" si="2059"/>
        <v/>
      </c>
      <c r="S594" t="str">
        <f t="shared" si="2059"/>
        <v/>
      </c>
      <c r="T594" t="str">
        <f t="shared" ref="T594:V594" si="2112">IF($G594="","",IF($B594="PAS",TRIM(CONCATENATE(D594,D595,D596,D597,D598,D599,D600,D601,D602,D603,D604,D605,D606,D607,D608)),""))</f>
        <v/>
      </c>
      <c r="U594" t="str">
        <f t="shared" si="2112"/>
        <v/>
      </c>
      <c r="V594" t="str">
        <f t="shared" si="2112"/>
        <v/>
      </c>
    </row>
    <row r="595" spans="1:22" hidden="1" x14ac:dyDescent="0.25">
      <c r="A595">
        <f t="shared" si="2052"/>
        <v>40</v>
      </c>
      <c r="B595" t="str">
        <f>VLOOKUP(A595,Sheet1!A:Z,2,FALSE)</f>
        <v>PAS</v>
      </c>
      <c r="C595" t="s">
        <v>493</v>
      </c>
      <c r="D595" t="str">
        <f t="shared" ref="D595:F595" si="2113">$C595</f>
        <v>&lt;/p&gt;&lt;/div&gt;&lt;div class="content-row clearfix"&gt;&lt;span class="item-icon icon-s icon-inline ico-opening-hour"&gt;&lt;/span&gt;</v>
      </c>
      <c r="E595" t="str">
        <f t="shared" si="2113"/>
        <v>&lt;/p&gt;&lt;/div&gt;&lt;div class="content-row clearfix"&gt;&lt;span class="item-icon icon-s icon-inline ico-opening-hour"&gt;&lt;/span&gt;</v>
      </c>
      <c r="F595" t="str">
        <f t="shared" si="2113"/>
        <v>&lt;/p&gt;&lt;/div&gt;&lt;div class="content-row clearfix"&gt;&lt;span class="item-icon icon-s icon-inline ico-opening-hour"&gt;&lt;/span&gt;</v>
      </c>
      <c r="G595" t="str">
        <f t="shared" si="2053"/>
        <v/>
      </c>
      <c r="H595" t="str">
        <f t="shared" si="2054"/>
        <v/>
      </c>
      <c r="I595" t="str">
        <f t="shared" ref="I595:J595" si="2114">IF($G595="","",TRIM(CONCATENATE(E595,E596,E597,E598,E599,E600,E601,E602,E603,E604,E605,E606,E607,E608,E609)))</f>
        <v/>
      </c>
      <c r="J595" t="str">
        <f t="shared" si="2114"/>
        <v/>
      </c>
      <c r="K595" t="str">
        <f t="shared" si="2056"/>
        <v/>
      </c>
      <c r="L595" t="str">
        <f t="shared" si="2056"/>
        <v/>
      </c>
      <c r="M595" t="str">
        <f t="shared" si="2056"/>
        <v/>
      </c>
      <c r="N595" t="str">
        <f t="shared" si="2057"/>
        <v/>
      </c>
      <c r="O595" t="str">
        <f t="shared" ref="O595:P595" si="2115">IF($G595="","",IF($B595="SHO",TRIM(CONCATENATE(E595,E596,E597,E598,E599,E600,E601,E602,E603,E604,E605,E606,E607,E608,E609)),""))</f>
        <v/>
      </c>
      <c r="P595" t="str">
        <f t="shared" si="2115"/>
        <v/>
      </c>
      <c r="Q595" t="str">
        <f t="shared" si="2059"/>
        <v/>
      </c>
      <c r="R595" t="str">
        <f t="shared" si="2059"/>
        <v/>
      </c>
      <c r="S595" t="str">
        <f t="shared" si="2059"/>
        <v/>
      </c>
      <c r="T595" t="str">
        <f t="shared" ref="T595:V595" si="2116">IF($G595="","",IF($B595="PAS",TRIM(CONCATENATE(D595,D596,D597,D598,D599,D600,D601,D602,D603,D604,D605,D606,D607,D608,D609)),""))</f>
        <v/>
      </c>
      <c r="U595" t="str">
        <f t="shared" si="2116"/>
        <v/>
      </c>
      <c r="V595" t="str">
        <f t="shared" si="2116"/>
        <v/>
      </c>
    </row>
    <row r="596" spans="1:22" hidden="1" x14ac:dyDescent="0.25">
      <c r="A596">
        <f t="shared" si="2052"/>
        <v>40</v>
      </c>
      <c r="B596" t="str">
        <f>VLOOKUP(A596,Sheet1!A:Z,2,FALSE)</f>
        <v>PAS</v>
      </c>
      <c r="C596" t="s">
        <v>415</v>
      </c>
      <c r="D596" s="2" t="str">
        <f>CONCATENATE($C596,IFERROR(SUBSTITUTE(VLOOKUP($A596,Sheet1!$A:$AC,22,FALSE),CHAR(10),"&lt;br&gt;"),VLOOKUP($A596,Sheet1!$A:$AC,22,FALSE)))</f>
        <v>&lt;p class="info"&gt;08:00-20:00</v>
      </c>
      <c r="E596" s="2" t="str">
        <f>CONCATENATE($C596,IFERROR(SUBSTITUTE(VLOOKUP($A596,Sheet1!$A:$AC,23,FALSE),CHAR(10),"&lt;br&gt;"),VLOOKUP($A596,Sheet1!$A:$AC,23,FALSE)))</f>
        <v>&lt;p class="info"&gt;08:00-20:00</v>
      </c>
      <c r="F596" s="2" t="str">
        <f>CONCATENATE($C596,IFERROR(SUBSTITUTE(VLOOKUP($A596,Sheet1!$A:$AC,21,FALSE),CHAR(10),"&lt;br&gt;"),VLOOKUP($A596,Sheet1!$A:$AC,21,FALSE)))</f>
        <v>&lt;p class="info"&gt;08:00-20:00</v>
      </c>
      <c r="G596" t="str">
        <f t="shared" si="2053"/>
        <v/>
      </c>
      <c r="H596" t="str">
        <f t="shared" si="2054"/>
        <v/>
      </c>
      <c r="I596" t="str">
        <f t="shared" ref="I596:J596" si="2117">IF($G596="","",TRIM(CONCATENATE(E596,E597,E598,E599,E600,E601,E602,E603,E604,E605,E606,E607,E608,E609,E610)))</f>
        <v/>
      </c>
      <c r="J596" t="str">
        <f t="shared" si="2117"/>
        <v/>
      </c>
      <c r="K596" t="str">
        <f t="shared" si="2056"/>
        <v/>
      </c>
      <c r="L596" t="str">
        <f t="shared" si="2056"/>
        <v/>
      </c>
      <c r="M596" t="str">
        <f t="shared" si="2056"/>
        <v/>
      </c>
      <c r="N596" t="str">
        <f t="shared" si="2057"/>
        <v/>
      </c>
      <c r="O596" t="str">
        <f t="shared" ref="O596:P596" si="2118">IF($G596="","",IF($B596="SHO",TRIM(CONCATENATE(E596,E597,E598,E599,E600,E601,E602,E603,E604,E605,E606,E607,E608,E609,E610)),""))</f>
        <v/>
      </c>
      <c r="P596" t="str">
        <f t="shared" si="2118"/>
        <v/>
      </c>
      <c r="Q596" t="str">
        <f t="shared" si="2059"/>
        <v/>
      </c>
      <c r="R596" t="str">
        <f t="shared" si="2059"/>
        <v/>
      </c>
      <c r="S596" t="str">
        <f t="shared" si="2059"/>
        <v/>
      </c>
      <c r="T596" t="str">
        <f t="shared" ref="T596:V596" si="2119">IF($G596="","",IF($B596="PAS",TRIM(CONCATENATE(D596,D597,D598,D599,D600,D601,D602,D603,D604,D605,D606,D607,D608,D609,D610)),""))</f>
        <v/>
      </c>
      <c r="U596" t="str">
        <f t="shared" si="2119"/>
        <v/>
      </c>
      <c r="V596" t="str">
        <f t="shared" si="2119"/>
        <v/>
      </c>
    </row>
    <row r="597" spans="1:22" hidden="1" x14ac:dyDescent="0.25">
      <c r="A597">
        <f t="shared" si="2052"/>
        <v>40</v>
      </c>
      <c r="B597" t="str">
        <f>VLOOKUP(A597,Sheet1!A:Z,2,FALSE)</f>
        <v>PAS</v>
      </c>
      <c r="C597" t="s">
        <v>495</v>
      </c>
      <c r="D597" t="str">
        <f t="shared" ref="D597:F597" si="2120">$C597</f>
        <v>&lt;/p&gt;&lt;/div&gt;&lt;div class="content-row clearfix"&gt;&lt;span class="item-icon icon-s icon-inline ico-tel-no"&gt;&lt;/span&gt;</v>
      </c>
      <c r="E597" t="str">
        <f t="shared" si="2120"/>
        <v>&lt;/p&gt;&lt;/div&gt;&lt;div class="content-row clearfix"&gt;&lt;span class="item-icon icon-s icon-inline ico-tel-no"&gt;&lt;/span&gt;</v>
      </c>
      <c r="F597" t="str">
        <f t="shared" si="2120"/>
        <v>&lt;/p&gt;&lt;/div&gt;&lt;div class="content-row clearfix"&gt;&lt;span class="item-icon icon-s icon-inline ico-tel-no"&gt;&lt;/span&gt;</v>
      </c>
      <c r="G597" t="str">
        <f t="shared" si="2053"/>
        <v/>
      </c>
      <c r="H597" t="str">
        <f t="shared" si="2054"/>
        <v/>
      </c>
      <c r="I597" t="str">
        <f t="shared" ref="I597:J597" si="2121">IF($G597="","",TRIM(CONCATENATE(E597,E598,E599,E600,E601,E602,E603,E604,E605,E606,E607,E608,E609,E610,E611)))</f>
        <v/>
      </c>
      <c r="J597" t="str">
        <f t="shared" si="2121"/>
        <v/>
      </c>
      <c r="K597" t="str">
        <f t="shared" si="2056"/>
        <v/>
      </c>
      <c r="L597" t="str">
        <f t="shared" si="2056"/>
        <v/>
      </c>
      <c r="M597" t="str">
        <f t="shared" si="2056"/>
        <v/>
      </c>
      <c r="N597" t="str">
        <f t="shared" si="2057"/>
        <v/>
      </c>
      <c r="O597" t="str">
        <f t="shared" ref="O597:P597" si="2122">IF($G597="","",IF($B597="SHO",TRIM(CONCATENATE(E597,E598,E599,E600,E601,E602,E603,E604,E605,E606,E607,E608,E609,E610,E611)),""))</f>
        <v/>
      </c>
      <c r="P597" t="str">
        <f t="shared" si="2122"/>
        <v/>
      </c>
      <c r="Q597" t="str">
        <f t="shared" si="2059"/>
        <v/>
      </c>
      <c r="R597" t="str">
        <f t="shared" si="2059"/>
        <v/>
      </c>
      <c r="S597" t="str">
        <f t="shared" si="2059"/>
        <v/>
      </c>
      <c r="T597" t="str">
        <f t="shared" ref="T597:V597" si="2123">IF($G597="","",IF($B597="PAS",TRIM(CONCATENATE(D597,D598,D599,D600,D601,D602,D603,D604,D605,D606,D607,D608,D609,D610,D611)),""))</f>
        <v/>
      </c>
      <c r="U597" t="str">
        <f t="shared" si="2123"/>
        <v/>
      </c>
      <c r="V597" t="str">
        <f t="shared" si="2123"/>
        <v/>
      </c>
    </row>
    <row r="598" spans="1:22" hidden="1" x14ac:dyDescent="0.25">
      <c r="A598">
        <f t="shared" si="2052"/>
        <v>40</v>
      </c>
      <c r="B598" t="str">
        <f>VLOOKUP(A598,Sheet1!A:Z,2,FALSE)</f>
        <v>PAS</v>
      </c>
      <c r="C598" t="s">
        <v>415</v>
      </c>
      <c r="D598" t="str">
        <f>CONCATENATE($C598,VLOOKUP($A598,Sheet1!$A:$ACZ,17,FALSE))</f>
        <v>&lt;p class="info"&gt;3971-0086</v>
      </c>
      <c r="E598" t="str">
        <f>CONCATENATE($C598,VLOOKUP($A598,Sheet1!$A:$AC,17,FALSE))</f>
        <v>&lt;p class="info"&gt;3971-0086</v>
      </c>
      <c r="F598" t="str">
        <f>CONCATENATE($C598,VLOOKUP($A598,Sheet1!$A:$AC,17,FALSE))</f>
        <v>&lt;p class="info"&gt;3971-0086</v>
      </c>
      <c r="G598" t="str">
        <f t="shared" si="2053"/>
        <v/>
      </c>
      <c r="H598" t="str">
        <f t="shared" si="2054"/>
        <v/>
      </c>
      <c r="I598" t="str">
        <f t="shared" ref="I598:J598" si="2124">IF($G598="","",TRIM(CONCATENATE(E598,E599,E600,E601,E602,E603,E604,E605,E606,E607,E608,E609,E610,E611,E612)))</f>
        <v/>
      </c>
      <c r="J598" t="str">
        <f t="shared" si="2124"/>
        <v/>
      </c>
      <c r="K598" t="str">
        <f t="shared" si="2056"/>
        <v/>
      </c>
      <c r="L598" t="str">
        <f t="shared" si="2056"/>
        <v/>
      </c>
      <c r="M598" t="str">
        <f t="shared" si="2056"/>
        <v/>
      </c>
      <c r="N598" t="str">
        <f t="shared" si="2057"/>
        <v/>
      </c>
      <c r="O598" t="str">
        <f t="shared" ref="O598:P598" si="2125">IF($G598="","",IF($B598="SHO",TRIM(CONCATENATE(E598,E599,E600,E601,E602,E603,E604,E605,E606,E607,E608,E609,E610,E611,E612)),""))</f>
        <v/>
      </c>
      <c r="P598" t="str">
        <f t="shared" si="2125"/>
        <v/>
      </c>
      <c r="Q598" t="str">
        <f t="shared" si="2059"/>
        <v/>
      </c>
      <c r="R598" t="str">
        <f t="shared" si="2059"/>
        <v/>
      </c>
      <c r="S598" t="str">
        <f t="shared" si="2059"/>
        <v/>
      </c>
      <c r="T598" t="str">
        <f t="shared" ref="T598:V598" si="2126">IF($G598="","",IF($B598="PAS",TRIM(CONCATENATE(D598,D599,D600,D601,D602,D603,D604,D605,D606,D607,D608,D609,D610,D611,D612)),""))</f>
        <v/>
      </c>
      <c r="U598" t="str">
        <f t="shared" si="2126"/>
        <v/>
      </c>
      <c r="V598" t="str">
        <f t="shared" si="2126"/>
        <v/>
      </c>
    </row>
    <row r="599" spans="1:22" hidden="1" x14ac:dyDescent="0.25">
      <c r="A599">
        <f t="shared" si="2052"/>
        <v>40</v>
      </c>
      <c r="B599" t="str">
        <f>VLOOKUP(A599,Sheet1!A:Z,2,FALSE)</f>
        <v>PAS</v>
      </c>
      <c r="C599" t="s">
        <v>494</v>
      </c>
      <c r="D599" t="str">
        <f t="shared" ref="D599:F599" si="2127">$C599</f>
        <v>&lt;/p&gt;&lt;/div&gt;&lt;div class="content-row clearfix"&gt;</v>
      </c>
      <c r="E599" t="str">
        <f t="shared" si="2127"/>
        <v>&lt;/p&gt;&lt;/div&gt;&lt;div class="content-row clearfix"&gt;</v>
      </c>
      <c r="F599" t="str">
        <f t="shared" si="2127"/>
        <v>&lt;/p&gt;&lt;/div&gt;&lt;div class="content-row clearfix"&gt;</v>
      </c>
      <c r="G599" t="str">
        <f t="shared" si="2053"/>
        <v/>
      </c>
      <c r="H599" t="str">
        <f t="shared" si="2054"/>
        <v/>
      </c>
      <c r="I599" t="str">
        <f t="shared" ref="I599:J599" si="2128">IF($G599="","",TRIM(CONCATENATE(E599,E600,E601,E602,E603,E604,E605,E606,E607,E608,E609,E610,E611,E612,E613)))</f>
        <v/>
      </c>
      <c r="J599" t="str">
        <f t="shared" si="2128"/>
        <v/>
      </c>
      <c r="K599" t="str">
        <f t="shared" si="2056"/>
        <v/>
      </c>
      <c r="L599" t="str">
        <f t="shared" si="2056"/>
        <v/>
      </c>
      <c r="M599" t="str">
        <f t="shared" si="2056"/>
        <v/>
      </c>
      <c r="N599" t="str">
        <f t="shared" si="2057"/>
        <v/>
      </c>
      <c r="O599" t="str">
        <f t="shared" ref="O599:P599" si="2129">IF($G599="","",IF($B599="SHO",TRIM(CONCATENATE(E599,E600,E601,E602,E603,E604,E605,E606,E607,E608,E609,E610,E611,E612,E613)),""))</f>
        <v/>
      </c>
      <c r="P599" t="str">
        <f t="shared" si="2129"/>
        <v/>
      </c>
      <c r="Q599" t="str">
        <f t="shared" si="2059"/>
        <v/>
      </c>
      <c r="R599" t="str">
        <f t="shared" si="2059"/>
        <v/>
      </c>
      <c r="S599" t="str">
        <f t="shared" si="2059"/>
        <v/>
      </c>
      <c r="T599" t="str">
        <f t="shared" ref="T599:V599" si="2130">IF($G599="","",IF($B599="PAS",TRIM(CONCATENATE(D599,D600,D601,D602,D603,D604,D605,D606,D607,D608,D609,D610,D611,D612,D613)),""))</f>
        <v/>
      </c>
      <c r="U599" t="str">
        <f t="shared" si="2130"/>
        <v/>
      </c>
      <c r="V599" t="str">
        <f t="shared" si="2130"/>
        <v/>
      </c>
    </row>
    <row r="600" spans="1:22" hidden="1" x14ac:dyDescent="0.25">
      <c r="A600">
        <f t="shared" si="2052"/>
        <v>40</v>
      </c>
      <c r="B600" t="str">
        <f>VLOOKUP(A600,Sheet1!A:Z,2,FALSE)</f>
        <v>PAS</v>
      </c>
      <c r="C600" t="s">
        <v>416</v>
      </c>
      <c r="D600" t="str">
        <f>CONCATENATE($C600,Sheet1!$AB$2,": ",VLOOKUP($A600,Sheet1!$A:$AC,28,FALSE),IF(VLOOKUP($A600,Sheet1!$A:$AC,25,FALSE)="","","&lt;/p&gt;&lt;p&gt;"),VLOOKUP($A600,Sheet1!$A:$AC,25,FALSE))</f>
        <v>&lt;p&gt;接受現金券: 接受&lt;/p&gt;&lt;p&gt;售賣港鐵精品、車票及各旅遊景點門票等</v>
      </c>
      <c r="E600" t="str">
        <f>CONCATENATE($C600,Sheet1!$AC$2,": ",VLOOKUP($A600,Sheet1!$A:$AC,29,FALSE),IF(VLOOKUP($A600,Sheet1!$A:$AC,26,FALSE)="","","&lt;/p&gt;&lt;p&gt;"),VLOOKUP($A600,Sheet1!$A:$AC,26,FALSE))</f>
        <v>&lt;p&gt;接受现金券: 接受&lt;/p&gt;&lt;p&gt;售卖港铁精品、车票及各旅游景点门票等</v>
      </c>
      <c r="F600" t="str">
        <f>CONCATENATE($C600,Sheet1!$AA$2,": ",VLOOKUP($A600,Sheet1!$A:$AC,27,FALSE),IF(VLOOKUP($A600,Sheet1!$A:$AC,24,FALSE)="","","&lt;/p&gt;&lt;p&gt;"),VLOOKUP($A600,Sheet1!$A:$AC,24,FALSE))</f>
        <v>&lt;p&gt;Accept Cash Coupon: Y&lt;/p&gt;&lt;p&gt;Sale of MTR souvenirs and NP360 souvenirs, travel passes, train tickets and attraction admission tickets etc.</v>
      </c>
      <c r="G600" t="str">
        <f t="shared" si="2053"/>
        <v/>
      </c>
      <c r="H600" t="str">
        <f t="shared" si="2054"/>
        <v/>
      </c>
      <c r="I600" t="str">
        <f t="shared" ref="I600:J600" si="2131">IF($G600="","",TRIM(CONCATENATE(E600,E601,E602,E603,E604,E605,E606,E607,E608,E609,E610,E611,E612,E613,E614)))</f>
        <v/>
      </c>
      <c r="J600" t="str">
        <f t="shared" si="2131"/>
        <v/>
      </c>
      <c r="K600" t="str">
        <f t="shared" si="2056"/>
        <v/>
      </c>
      <c r="L600" t="str">
        <f t="shared" si="2056"/>
        <v/>
      </c>
      <c r="M600" t="str">
        <f t="shared" si="2056"/>
        <v/>
      </c>
      <c r="N600" t="str">
        <f t="shared" si="2057"/>
        <v/>
      </c>
      <c r="O600" t="str">
        <f t="shared" ref="O600:P600" si="2132">IF($G600="","",IF($B600="SHO",TRIM(CONCATENATE(E600,E601,E602,E603,E604,E605,E606,E607,E608,E609,E610,E611,E612,E613,E614)),""))</f>
        <v/>
      </c>
      <c r="P600" t="str">
        <f t="shared" si="2132"/>
        <v/>
      </c>
      <c r="Q600" t="str">
        <f t="shared" si="2059"/>
        <v/>
      </c>
      <c r="R600" t="str">
        <f t="shared" si="2059"/>
        <v/>
      </c>
      <c r="S600" t="str">
        <f t="shared" si="2059"/>
        <v/>
      </c>
      <c r="T600" t="str">
        <f t="shared" ref="T600:V600" si="2133">IF($G600="","",IF($B600="PAS",TRIM(CONCATENATE(D600,D601,D602,D603,D604,D605,D606,D607,D608,D609,D610,D611,D612,D613,D614)),""))</f>
        <v/>
      </c>
      <c r="U600" t="str">
        <f t="shared" si="2133"/>
        <v/>
      </c>
      <c r="V600" t="str">
        <f t="shared" si="2133"/>
        <v/>
      </c>
    </row>
    <row r="601" spans="1:22" hidden="1" x14ac:dyDescent="0.25">
      <c r="A601">
        <f t="shared" si="2052"/>
        <v>40</v>
      </c>
      <c r="B601" t="str">
        <f>VLOOKUP(A601,Sheet1!A:Z,2,FALSE)</f>
        <v>PAS</v>
      </c>
      <c r="C601" t="s">
        <v>496</v>
      </c>
      <c r="D601" t="str">
        <f t="shared" ref="D601:F602" si="2134">$C601</f>
        <v>&lt;/p&gt;&lt;/div&gt;&lt;/div&gt;&lt;/div&gt;&lt;/div&gt;&lt;/div&gt;</v>
      </c>
      <c r="E601" t="str">
        <f t="shared" si="2134"/>
        <v>&lt;/p&gt;&lt;/div&gt;&lt;/div&gt;&lt;/div&gt;&lt;/div&gt;&lt;/div&gt;</v>
      </c>
      <c r="F601" t="str">
        <f t="shared" si="2134"/>
        <v>&lt;/p&gt;&lt;/div&gt;&lt;/div&gt;&lt;/div&gt;&lt;/div&gt;&lt;/div&gt;</v>
      </c>
      <c r="G601" t="str">
        <f t="shared" si="2053"/>
        <v/>
      </c>
      <c r="H601" t="str">
        <f t="shared" si="2054"/>
        <v/>
      </c>
      <c r="I601" t="str">
        <f t="shared" ref="I601:J601" si="2135">IF($G601="","",TRIM(CONCATENATE(E601,E602,E603,E604,E605,E606,E607,E608,E609,E610,E611,E612,E613,E614,E615)))</f>
        <v/>
      </c>
      <c r="J601" t="str">
        <f t="shared" si="2135"/>
        <v/>
      </c>
      <c r="K601" t="str">
        <f t="shared" si="2056"/>
        <v/>
      </c>
      <c r="L601" t="str">
        <f t="shared" si="2056"/>
        <v/>
      </c>
      <c r="M601" t="str">
        <f t="shared" si="2056"/>
        <v/>
      </c>
      <c r="N601" t="str">
        <f t="shared" si="2057"/>
        <v/>
      </c>
      <c r="O601" t="str">
        <f t="shared" ref="O601:P601" si="2136">IF($G601="","",IF($B601="SHO",TRIM(CONCATENATE(E601,E602,E603,E604,E605,E606,E607,E608,E609,E610,E611,E612,E613,E614,E615)),""))</f>
        <v/>
      </c>
      <c r="P601" t="str">
        <f t="shared" si="2136"/>
        <v/>
      </c>
      <c r="Q601" t="str">
        <f t="shared" si="2059"/>
        <v/>
      </c>
      <c r="R601" t="str">
        <f t="shared" si="2059"/>
        <v/>
      </c>
      <c r="S601" t="str">
        <f t="shared" si="2059"/>
        <v/>
      </c>
      <c r="T601" t="str">
        <f t="shared" ref="T601:V601" si="2137">IF($G601="","",IF($B601="PAS",TRIM(CONCATENATE(D601,D602,D603,D604,D605,D606,D607,D608,D609,D610,D611,D612,D613,D614,D615)),""))</f>
        <v/>
      </c>
      <c r="U601" t="str">
        <f t="shared" si="2137"/>
        <v/>
      </c>
      <c r="V601" t="str">
        <f t="shared" si="2137"/>
        <v/>
      </c>
    </row>
    <row r="602" spans="1:22" hidden="1" x14ac:dyDescent="0.25">
      <c r="A602">
        <f t="shared" si="2052"/>
        <v>41</v>
      </c>
      <c r="B602" t="str">
        <f>VLOOKUP(A602,Sheet1!A:Z,2,FALSE)</f>
        <v>SHO</v>
      </c>
      <c r="C602" t="s">
        <v>489</v>
      </c>
      <c r="D602" t="str">
        <f t="shared" si="2134"/>
        <v>&lt;div class="grid-detail-list"&gt;&lt;div class="item-container styled-text-wrapper"&gt;</v>
      </c>
      <c r="E602" t="str">
        <f t="shared" si="2134"/>
        <v>&lt;div class="grid-detail-list"&gt;&lt;div class="item-container styled-text-wrapper"&gt;</v>
      </c>
      <c r="F602" t="str">
        <f t="shared" si="2134"/>
        <v>&lt;div class="grid-detail-list"&gt;&lt;div class="item-container styled-text-wrapper"&gt;</v>
      </c>
      <c r="G602">
        <f t="shared" si="2053"/>
        <v>41</v>
      </c>
      <c r="H602" t="str">
        <f t="shared" si="2054"/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class="sub-title"&gt;貓途鷹&lt;/p&gt;&lt;div class="item-content"&gt;&lt;div class="item-label"&gt;購物指南&lt;/div&gt;&lt;div class="content-row clearfix"&gt;&lt;span class="item-icon icon-s icon-inline ico-shop"&gt;&lt;/span&gt;&lt;p class="info"&gt;B2 , WEK B2-7 (近抵港大堂 A 出口)&lt;/p&gt;&lt;/div&gt;&lt;div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clearfix"&gt;&lt;p&gt;接受現金券: 接受&lt;/p&gt;&lt;p&gt;旅行產品零售及旅遊服務&lt;/p&gt;&lt;/div&gt;&lt;/div&gt;&lt;/div&gt;&lt;/div&gt;&lt;/div&gt;</v>
      </c>
      <c r="I602" t="str">
        <f t="shared" ref="I602:J602" si="2138">IF($G602="","",TRIM(CONCATENATE(E602,E603,E604,E605,E606,E607,E608,E609,E610,E611,E612,E613,E614,E615,E616)))</f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class="sub-title"&gt;猫途鹰&lt;/p&gt;&lt;div class="item-content"&gt;&lt;div class="item-label"&gt;购物指南&lt;/div&gt;&lt;div class="content-row clearfix"&gt;&lt;span class="item-icon icon-s icon-inline ico-shop"&gt;&lt;/span&gt;&lt;p class="info"&gt;B2 , WEK B2-7 (近抵港大堂 A 出口)&lt;/p&gt;&lt;/div&gt;&lt;div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clearfix"&gt;&lt;p&gt;接受现金券: 接受&lt;/p&gt;&lt;p&gt;旅行产品零售及旅游服务&lt;/p&gt;&lt;/div&gt;&lt;/div&gt;&lt;/div&gt;&lt;/div&gt;&lt;/div&gt;</v>
      </c>
      <c r="J602" t="str">
        <f t="shared" si="2138"/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class="sub-title"&gt;TripAdvisor&lt;/p&gt;&lt;div class="item-content"&gt;&lt;div class="item-label"&gt;Shopping&lt;/div&gt;&lt;div class="content-row clearfix"&gt;&lt;span class="item-icon icon-s icon-inline ico-shop"&gt;&lt;/span&gt;&lt;p class="info"&gt;B2 , WEK B2-7 (Near Arrival Concourse, Exit A)&lt;/p&gt;&lt;/div&gt;&lt;div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clearfix"&gt;&lt;p&gt;Accept Cash Coupon: Y&lt;/p&gt;&lt;p&gt;TripAdvisor provides the sale of travel accessories and tourism services.&lt;/p&gt;&lt;/div&gt;&lt;/div&gt;&lt;/div&gt;&lt;/div&gt;&lt;/div&gt;</v>
      </c>
      <c r="K602" t="str">
        <f t="shared" si="2056"/>
        <v/>
      </c>
      <c r="L602" t="str">
        <f t="shared" si="2056"/>
        <v/>
      </c>
      <c r="M602" t="str">
        <f t="shared" si="2056"/>
        <v/>
      </c>
      <c r="N602" t="str">
        <f t="shared" si="2057"/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class="sub-title"&gt;貓途鷹&lt;/p&gt;&lt;div class="item-content"&gt;&lt;div class="item-label"&gt;購物指南&lt;/div&gt;&lt;div class="content-row clearfix"&gt;&lt;span class="item-icon icon-s icon-inline ico-shop"&gt;&lt;/span&gt;&lt;p class="info"&gt;B2 , WEK B2-7 (近抵港大堂 A 出口)&lt;/p&gt;&lt;/div&gt;&lt;div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clearfix"&gt;&lt;p&gt;接受現金券: 接受&lt;/p&gt;&lt;p&gt;旅行產品零售及旅遊服務&lt;/p&gt;&lt;/div&gt;&lt;/div&gt;&lt;/div&gt;&lt;/div&gt;&lt;/div&gt;</v>
      </c>
      <c r="O602" t="str">
        <f t="shared" ref="O602:P602" si="2139">IF($G602="","",IF($B602="SHO",TRIM(CONCATENATE(E602,E603,E604,E605,E606,E607,E608,E609,E610,E611,E612,E613,E614,E615,E616)),""))</f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class="sub-title"&gt;猫途鹰&lt;/p&gt;&lt;div class="item-content"&gt;&lt;div class="item-label"&gt;购物指南&lt;/div&gt;&lt;div class="content-row clearfix"&gt;&lt;span class="item-icon icon-s icon-inline ico-shop"&gt;&lt;/span&gt;&lt;p class="info"&gt;B2 , WEK B2-7 (近抵港大堂 A 出口)&lt;/p&gt;&lt;/div&gt;&lt;div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clearfix"&gt;&lt;p&gt;接受现金券: 接受&lt;/p&gt;&lt;p&gt;旅行产品零售及旅游服务&lt;/p&gt;&lt;/div&gt;&lt;/div&gt;&lt;/div&gt;&lt;/div&gt;&lt;/div&gt;</v>
      </c>
      <c r="P602" t="str">
        <f t="shared" si="2139"/>
        <v>&lt;div class="grid-detail-list"&gt;&lt;div class="item-container styled-text-wrapper"&gt;&lt;div class="image-container"&gt;&lt;img class="item-image" src="/res/media/app/shop/trip-advisor.jpg" alt=""&gt;&lt;/div&gt;&lt;div class="item-content-container"&gt;&lt;p class="sub-title"&gt;TripAdvisor&lt;/p&gt;&lt;div class="item-content"&gt;&lt;div class="item-label"&gt;Shopping&lt;/div&gt;&lt;div class="content-row clearfix"&gt;&lt;span class="item-icon icon-s icon-inline ico-shop"&gt;&lt;/span&gt;&lt;p class="info"&gt;B2 , WEK B2-7 (Near Arrival Concourse, Exit A)&lt;/p&gt;&lt;/div&gt;&lt;div class="content-row clearfix"&gt;&lt;span class="item-icon icon-s icon-inline ico-opening-hour"&gt;&lt;/span&gt;&lt;p class="info"&gt;08:00-22:00&lt;/p&gt;&lt;/div&gt;&lt;div class="content-row clearfix"&gt;&lt;span class="item-icon icon-s icon-inline ico-tel-no"&gt;&lt;/span&gt;&lt;p class="info"&gt;2153-2740&lt;/p&gt;&lt;/div&gt;&lt;div class="content-row clearfix"&gt;&lt;p&gt;Accept Cash Coupon: Y&lt;/p&gt;&lt;p&gt;TripAdvisor provides the sale of travel accessories and tourism services.&lt;/p&gt;&lt;/div&gt;&lt;/div&gt;&lt;/div&gt;&lt;/div&gt;&lt;/div&gt;</v>
      </c>
      <c r="Q602" t="str">
        <f t="shared" si="2059"/>
        <v/>
      </c>
      <c r="R602" t="str">
        <f t="shared" si="2059"/>
        <v/>
      </c>
      <c r="S602" t="str">
        <f t="shared" si="2059"/>
        <v/>
      </c>
      <c r="T602" t="str">
        <f t="shared" ref="T602:V602" si="2140">IF($G602="","",IF($B602="PAS",TRIM(CONCATENATE(D602,D603,D604,D605,D606,D607,D608,D609,D610,D611,D612,D613,D614,D615,D616)),""))</f>
        <v/>
      </c>
      <c r="U602" t="str">
        <f t="shared" si="2140"/>
        <v/>
      </c>
      <c r="V602" t="str">
        <f t="shared" si="2140"/>
        <v/>
      </c>
    </row>
    <row r="603" spans="1:22" hidden="1" x14ac:dyDescent="0.25">
      <c r="A603">
        <f t="shared" si="2052"/>
        <v>41</v>
      </c>
      <c r="B603" t="str">
        <f>VLOOKUP(A603,Sheet1!A:Z,2,FALSE)</f>
        <v>SHO</v>
      </c>
      <c r="C603" t="s">
        <v>419</v>
      </c>
      <c r="D603" t="str">
        <f>CONCATENATE($C603,VLOOKUP($A603,Sheet1!$A:$AC,6,FALSE),""" alt=""""&gt;")</f>
        <v>&lt;div class="image-container"&gt;&lt;img class="item-image" src="/res/media/app/shop/trip-advisor.jpg" alt=""&gt;</v>
      </c>
      <c r="E603" t="str">
        <f>CONCATENATE($C603,VLOOKUP($A603,Sheet1!$A:$AC,6,FALSE),""" alt=""""&gt;")</f>
        <v>&lt;div class="image-container"&gt;&lt;img class="item-image" src="/res/media/app/shop/trip-advisor.jpg" alt=""&gt;</v>
      </c>
      <c r="F603" t="str">
        <f>CONCATENATE($C603,VLOOKUP($A603,Sheet1!$A:$AC,6,FALSE),""" alt=""""&gt;")</f>
        <v>&lt;div class="image-container"&gt;&lt;img class="item-image" src="/res/media/app/shop/trip-advisor.jpg" alt=""&gt;</v>
      </c>
      <c r="G603" t="str">
        <f t="shared" si="2053"/>
        <v/>
      </c>
      <c r="H603" t="str">
        <f t="shared" si="2054"/>
        <v/>
      </c>
      <c r="I603" t="str">
        <f t="shared" ref="I603:J603" si="2141">IF($G603="","",TRIM(CONCATENATE(E603,E604,E605,E606,E607,E608,E609,E610,E611,E612,E613,E614,E615,E616,E617)))</f>
        <v/>
      </c>
      <c r="J603" t="str">
        <f t="shared" si="2141"/>
        <v/>
      </c>
      <c r="K603" t="str">
        <f t="shared" si="2056"/>
        <v/>
      </c>
      <c r="L603" t="str">
        <f t="shared" si="2056"/>
        <v/>
      </c>
      <c r="M603" t="str">
        <f t="shared" si="2056"/>
        <v/>
      </c>
      <c r="N603" t="str">
        <f t="shared" si="2057"/>
        <v/>
      </c>
      <c r="O603" t="str">
        <f t="shared" ref="O603:P603" si="2142">IF($G603="","",IF($B603="SHO",TRIM(CONCATENATE(E603,E604,E605,E606,E607,E608,E609,E610,E611,E612,E613,E614,E615,E616,E617)),""))</f>
        <v/>
      </c>
      <c r="P603" t="str">
        <f t="shared" si="2142"/>
        <v/>
      </c>
      <c r="Q603" t="str">
        <f t="shared" si="2059"/>
        <v/>
      </c>
      <c r="R603" t="str">
        <f t="shared" si="2059"/>
        <v/>
      </c>
      <c r="S603" t="str">
        <f t="shared" si="2059"/>
        <v/>
      </c>
      <c r="T603" t="str">
        <f t="shared" ref="T603:V603" si="2143">IF($G603="","",IF($B603="PAS",TRIM(CONCATENATE(D603,D604,D605,D606,D607,D608,D609,D610,D611,D612,D613,D614,D615,D616,D617)),""))</f>
        <v/>
      </c>
      <c r="U603" t="str">
        <f t="shared" si="2143"/>
        <v/>
      </c>
      <c r="V603" t="str">
        <f t="shared" si="2143"/>
        <v/>
      </c>
    </row>
    <row r="604" spans="1:22" hidden="1" x14ac:dyDescent="0.25">
      <c r="A604">
        <f t="shared" si="2052"/>
        <v>41</v>
      </c>
      <c r="B604" t="str">
        <f>VLOOKUP(A604,Sheet1!A:Z,2,FALSE)</f>
        <v>SHO</v>
      </c>
      <c r="C604" t="s">
        <v>490</v>
      </c>
      <c r="D604" t="str">
        <f t="shared" ref="D604:F604" si="2144">$C604</f>
        <v>&lt;/div&gt;&lt;div class="item-content-container"&gt;</v>
      </c>
      <c r="E604" t="str">
        <f t="shared" si="2144"/>
        <v>&lt;/div&gt;&lt;div class="item-content-container"&gt;</v>
      </c>
      <c r="F604" t="str">
        <f t="shared" si="2144"/>
        <v>&lt;/div&gt;&lt;div class="item-content-container"&gt;</v>
      </c>
      <c r="G604" t="str">
        <f t="shared" si="2053"/>
        <v/>
      </c>
      <c r="H604" t="str">
        <f t="shared" si="2054"/>
        <v/>
      </c>
      <c r="I604" t="str">
        <f t="shared" ref="I604:J604" si="2145">IF($G604="","",TRIM(CONCATENATE(E604,E605,E606,E607,E608,E609,E610,E611,E612,E613,E614,E615,E616,E617,E618)))</f>
        <v/>
      </c>
      <c r="J604" t="str">
        <f t="shared" si="2145"/>
        <v/>
      </c>
      <c r="K604" t="str">
        <f t="shared" si="2056"/>
        <v/>
      </c>
      <c r="L604" t="str">
        <f t="shared" si="2056"/>
        <v/>
      </c>
      <c r="M604" t="str">
        <f t="shared" si="2056"/>
        <v/>
      </c>
      <c r="N604" t="str">
        <f t="shared" si="2057"/>
        <v/>
      </c>
      <c r="O604" t="str">
        <f t="shared" ref="O604:P604" si="2146">IF($G604="","",IF($B604="SHO",TRIM(CONCATENATE(E604,E605,E606,E607,E608,E609,E610,E611,E612,E613,E614,E615,E616,E617,E618)),""))</f>
        <v/>
      </c>
      <c r="P604" t="str">
        <f t="shared" si="2146"/>
        <v/>
      </c>
      <c r="Q604" t="str">
        <f t="shared" si="2059"/>
        <v/>
      </c>
      <c r="R604" t="str">
        <f t="shared" si="2059"/>
        <v/>
      </c>
      <c r="S604" t="str">
        <f t="shared" si="2059"/>
        <v/>
      </c>
      <c r="T604" t="str">
        <f t="shared" ref="T604:V604" si="2147">IF($G604="","",IF($B604="PAS",TRIM(CONCATENATE(D604,D605,D606,D607,D608,D609,D610,D611,D612,D613,D614,D615,D616,D617,D618)),""))</f>
        <v/>
      </c>
      <c r="U604" t="str">
        <f t="shared" si="2147"/>
        <v/>
      </c>
      <c r="V604" t="str">
        <f t="shared" si="2147"/>
        <v/>
      </c>
    </row>
    <row r="605" spans="1:22" hidden="1" x14ac:dyDescent="0.25">
      <c r="A605">
        <f t="shared" si="2052"/>
        <v>41</v>
      </c>
      <c r="B605" t="str">
        <f>VLOOKUP(A605,Sheet1!A:Z,2,FALSE)</f>
        <v>SHO</v>
      </c>
      <c r="C605" t="s">
        <v>413</v>
      </c>
      <c r="D605" t="str">
        <f>CONCATENATE($C605,VLOOKUP($A605,Sheet1!$A:$AC,15,FALSE))</f>
        <v>&lt;p class="sub-title"&gt;貓途鷹</v>
      </c>
      <c r="E605" t="str">
        <f>CONCATENATE($C605,VLOOKUP($A605,Sheet1!$A:$AC,16,FALSE))</f>
        <v>&lt;p class="sub-title"&gt;猫途鹰</v>
      </c>
      <c r="F605" t="str">
        <f>CONCATENATE($C605,VLOOKUP($A605,Sheet1!$A:$AC,14,FALSE))</f>
        <v>&lt;p class="sub-title"&gt;TripAdvisor</v>
      </c>
      <c r="G605" t="str">
        <f t="shared" si="2053"/>
        <v/>
      </c>
      <c r="H605" t="str">
        <f t="shared" si="2054"/>
        <v/>
      </c>
      <c r="I605" t="str">
        <f t="shared" ref="I605:J605" si="2148">IF($G605="","",TRIM(CONCATENATE(E605,E606,E607,E608,E609,E610,E611,E612,E613,E614,E615,E616,E617,E618,E619)))</f>
        <v/>
      </c>
      <c r="J605" t="str">
        <f t="shared" si="2148"/>
        <v/>
      </c>
      <c r="K605" t="str">
        <f t="shared" si="2056"/>
        <v/>
      </c>
      <c r="L605" t="str">
        <f t="shared" si="2056"/>
        <v/>
      </c>
      <c r="M605" t="str">
        <f t="shared" si="2056"/>
        <v/>
      </c>
      <c r="N605" t="str">
        <f t="shared" si="2057"/>
        <v/>
      </c>
      <c r="O605" t="str">
        <f t="shared" ref="O605:P605" si="2149">IF($G605="","",IF($B605="SHO",TRIM(CONCATENATE(E605,E606,E607,E608,E609,E610,E611,E612,E613,E614,E615,E616,E617,E618,E619)),""))</f>
        <v/>
      </c>
      <c r="P605" t="str">
        <f t="shared" si="2149"/>
        <v/>
      </c>
      <c r="Q605" t="str">
        <f t="shared" si="2059"/>
        <v/>
      </c>
      <c r="R605" t="str">
        <f t="shared" si="2059"/>
        <v/>
      </c>
      <c r="S605" t="str">
        <f t="shared" si="2059"/>
        <v/>
      </c>
      <c r="T605" t="str">
        <f t="shared" ref="T605:V605" si="2150">IF($G605="","",IF($B605="PAS",TRIM(CONCATENATE(D605,D606,D607,D608,D609,D610,D611,D612,D613,D614,D615,D616,D617,D618,D619)),""))</f>
        <v/>
      </c>
      <c r="U605" t="str">
        <f t="shared" si="2150"/>
        <v/>
      </c>
      <c r="V605" t="str">
        <f t="shared" si="2150"/>
        <v/>
      </c>
    </row>
    <row r="606" spans="1:22" hidden="1" x14ac:dyDescent="0.25">
      <c r="A606">
        <f t="shared" si="2052"/>
        <v>41</v>
      </c>
      <c r="B606" t="str">
        <f>VLOOKUP(A606,Sheet1!A:Z,2,FALSE)</f>
        <v>SHO</v>
      </c>
      <c r="C606" t="s">
        <v>491</v>
      </c>
      <c r="D606" t="str">
        <f t="shared" ref="D606:F606" si="2151">$C606</f>
        <v>&lt;/p&gt;&lt;div class="item-content"&gt;</v>
      </c>
      <c r="E606" t="str">
        <f t="shared" si="2151"/>
        <v>&lt;/p&gt;&lt;div class="item-content"&gt;</v>
      </c>
      <c r="F606" t="str">
        <f t="shared" si="2151"/>
        <v>&lt;/p&gt;&lt;div class="item-content"&gt;</v>
      </c>
      <c r="G606" t="str">
        <f t="shared" si="2053"/>
        <v/>
      </c>
      <c r="H606" t="str">
        <f t="shared" si="2054"/>
        <v/>
      </c>
      <c r="I606" t="str">
        <f t="shared" ref="I606:J606" si="2152">IF($G606="","",TRIM(CONCATENATE(E606,E607,E608,E609,E610,E611,E612,E613,E614,E615,E616,E617,E618,E619,E620)))</f>
        <v/>
      </c>
      <c r="J606" t="str">
        <f t="shared" si="2152"/>
        <v/>
      </c>
      <c r="K606" t="str">
        <f t="shared" si="2056"/>
        <v/>
      </c>
      <c r="L606" t="str">
        <f t="shared" si="2056"/>
        <v/>
      </c>
      <c r="M606" t="str">
        <f t="shared" si="2056"/>
        <v/>
      </c>
      <c r="N606" t="str">
        <f t="shared" si="2057"/>
        <v/>
      </c>
      <c r="O606" t="str">
        <f t="shared" ref="O606:P606" si="2153">IF($G606="","",IF($B606="SHO",TRIM(CONCATENATE(E606,E607,E608,E609,E610,E611,E612,E613,E614,E615,E616,E617,E618,E619,E620)),""))</f>
        <v/>
      </c>
      <c r="P606" t="str">
        <f t="shared" si="2153"/>
        <v/>
      </c>
      <c r="Q606" t="str">
        <f t="shared" si="2059"/>
        <v/>
      </c>
      <c r="R606" t="str">
        <f t="shared" si="2059"/>
        <v/>
      </c>
      <c r="S606" t="str">
        <f t="shared" si="2059"/>
        <v/>
      </c>
      <c r="T606" t="str">
        <f t="shared" ref="T606:V606" si="2154">IF($G606="","",IF($B606="PAS",TRIM(CONCATENATE(D606,D607,D608,D609,D610,D611,D612,D613,D614,D615,D616,D617,D618,D619,D620)),""))</f>
        <v/>
      </c>
      <c r="U606" t="str">
        <f t="shared" si="2154"/>
        <v/>
      </c>
      <c r="V606" t="str">
        <f t="shared" si="2154"/>
        <v/>
      </c>
    </row>
    <row r="607" spans="1:22" hidden="1" x14ac:dyDescent="0.25">
      <c r="A607">
        <f t="shared" si="2052"/>
        <v>41</v>
      </c>
      <c r="B607" t="str">
        <f>VLOOKUP(A607,Sheet1!A:Z,2,FALSE)</f>
        <v>SHO</v>
      </c>
      <c r="C607" t="s">
        <v>414</v>
      </c>
      <c r="D607" t="str">
        <f>CONCATENATE($C607,VLOOKUP($A607,Sheet1!$A:$AC,4,FALSE))</f>
        <v>&lt;div class="item-label"&gt;購物指南</v>
      </c>
      <c r="E607" t="str">
        <f>CONCATENATE($C607,VLOOKUP($A607,Sheet1!$A:$AC,5,FALSE))</f>
        <v>&lt;div class="item-label"&gt;购物指南</v>
      </c>
      <c r="F607" t="str">
        <f>CONCATENATE($C607,VLOOKUP($A607,Sheet1!$A:$AC,3,FALSE))</f>
        <v>&lt;div class="item-label"&gt;Shopping</v>
      </c>
      <c r="G607" t="str">
        <f t="shared" si="2053"/>
        <v/>
      </c>
      <c r="H607" t="str">
        <f t="shared" si="2054"/>
        <v/>
      </c>
      <c r="I607" t="str">
        <f t="shared" ref="I607:J607" si="2155">IF($G607="","",TRIM(CONCATENATE(E607,E608,E609,E610,E611,E612,E613,E614,E615,E616,E617,E618,E619,E620,E621)))</f>
        <v/>
      </c>
      <c r="J607" t="str">
        <f t="shared" si="2155"/>
        <v/>
      </c>
      <c r="K607" t="str">
        <f t="shared" si="2056"/>
        <v/>
      </c>
      <c r="L607" t="str">
        <f t="shared" si="2056"/>
        <v/>
      </c>
      <c r="M607" t="str">
        <f t="shared" si="2056"/>
        <v/>
      </c>
      <c r="N607" t="str">
        <f t="shared" si="2057"/>
        <v/>
      </c>
      <c r="O607" t="str">
        <f t="shared" ref="O607:P607" si="2156">IF($G607="","",IF($B607="SHO",TRIM(CONCATENATE(E607,E608,E609,E610,E611,E612,E613,E614,E615,E616,E617,E618,E619,E620,E621)),""))</f>
        <v/>
      </c>
      <c r="P607" t="str">
        <f t="shared" si="2156"/>
        <v/>
      </c>
      <c r="Q607" t="str">
        <f t="shared" si="2059"/>
        <v/>
      </c>
      <c r="R607" t="str">
        <f t="shared" si="2059"/>
        <v/>
      </c>
      <c r="S607" t="str">
        <f t="shared" si="2059"/>
        <v/>
      </c>
      <c r="T607" t="str">
        <f t="shared" ref="T607:V607" si="2157">IF($G607="","",IF($B607="PAS",TRIM(CONCATENATE(D607,D608,D609,D610,D611,D612,D613,D614,D615,D616,D617,D618,D619,D620,D621)),""))</f>
        <v/>
      </c>
      <c r="U607" t="str">
        <f t="shared" si="2157"/>
        <v/>
      </c>
      <c r="V607" t="str">
        <f t="shared" si="2157"/>
        <v/>
      </c>
    </row>
    <row r="608" spans="1:22" hidden="1" x14ac:dyDescent="0.25">
      <c r="A608">
        <f t="shared" si="2052"/>
        <v>41</v>
      </c>
      <c r="B608" t="str">
        <f>VLOOKUP(A608,Sheet1!A:Z,2,FALSE)</f>
        <v>SHO</v>
      </c>
      <c r="C608" t="s">
        <v>492</v>
      </c>
      <c r="D608" t="str">
        <f t="shared" ref="D608:F608" si="2158">$C608</f>
        <v>&lt;/div&gt;&lt;div class="content-row clearfix"&gt;&lt;span class="item-icon icon-s icon-inline ico-shop"&gt;&lt;/span&gt;</v>
      </c>
      <c r="E608" t="str">
        <f t="shared" si="2158"/>
        <v>&lt;/div&gt;&lt;div class="content-row clearfix"&gt;&lt;span class="item-icon icon-s icon-inline ico-shop"&gt;&lt;/span&gt;</v>
      </c>
      <c r="F608" t="str">
        <f t="shared" si="2158"/>
        <v>&lt;/div&gt;&lt;div class="content-row clearfix"&gt;&lt;span class="item-icon icon-s icon-inline ico-shop"&gt;&lt;/span&gt;</v>
      </c>
      <c r="G608" t="str">
        <f t="shared" si="2053"/>
        <v/>
      </c>
      <c r="H608" t="str">
        <f t="shared" si="2054"/>
        <v/>
      </c>
      <c r="I608" t="str">
        <f t="shared" ref="I608:J608" si="2159">IF($G608="","",TRIM(CONCATENATE(E608,E609,E610,E611,E612,E613,E614,E615,E616,E617,E618,E619,E620,E621,E622)))</f>
        <v/>
      </c>
      <c r="J608" t="str">
        <f t="shared" si="2159"/>
        <v/>
      </c>
      <c r="K608" t="str">
        <f t="shared" si="2056"/>
        <v/>
      </c>
      <c r="L608" t="str">
        <f t="shared" si="2056"/>
        <v/>
      </c>
      <c r="M608" t="str">
        <f t="shared" si="2056"/>
        <v/>
      </c>
      <c r="N608" t="str">
        <f t="shared" si="2057"/>
        <v/>
      </c>
      <c r="O608" t="str">
        <f t="shared" ref="O608:P608" si="2160">IF($G608="","",IF($B608="SHO",TRIM(CONCATENATE(E608,E609,E610,E611,E612,E613,E614,E615,E616,E617,E618,E619,E620,E621,E622)),""))</f>
        <v/>
      </c>
      <c r="P608" t="str">
        <f t="shared" si="2160"/>
        <v/>
      </c>
      <c r="Q608" t="str">
        <f t="shared" si="2059"/>
        <v/>
      </c>
      <c r="R608" t="str">
        <f t="shared" si="2059"/>
        <v/>
      </c>
      <c r="S608" t="str">
        <f t="shared" si="2059"/>
        <v/>
      </c>
      <c r="T608" t="str">
        <f t="shared" ref="T608:V608" si="2161">IF($G608="","",IF($B608="PAS",TRIM(CONCATENATE(D608,D609,D610,D611,D612,D613,D614,D615,D616,D617,D618,D619,D620,D621,D622)),""))</f>
        <v/>
      </c>
      <c r="U608" t="str">
        <f t="shared" si="2161"/>
        <v/>
      </c>
      <c r="V608" t="str">
        <f t="shared" si="2161"/>
        <v/>
      </c>
    </row>
    <row r="609" spans="1:22" hidden="1" x14ac:dyDescent="0.25">
      <c r="A609">
        <f t="shared" si="2052"/>
        <v>41</v>
      </c>
      <c r="B609" t="str">
        <f>VLOOKUP(A609,Sheet1!A:Z,2,FALSE)</f>
        <v>SHO</v>
      </c>
      <c r="C609" t="s">
        <v>415</v>
      </c>
      <c r="D609" t="str">
        <f>CONCATENATE($C609,VLOOKUP($A609,Sheet1!$A:$AC,11,FALSE))</f>
        <v>&lt;p class="info"&gt;B2 , WEK B2-7 (近抵港大堂 A 出口)</v>
      </c>
      <c r="E609" t="str">
        <f>CONCATENATE($C609,VLOOKUP($A609,Sheet1!$A:$AC,12,FALSE))</f>
        <v>&lt;p class="info"&gt;B2 , WEK B2-7 (近抵港大堂 A 出口)</v>
      </c>
      <c r="F609" t="str">
        <f>CONCATENATE($C609,VLOOKUP($A609,Sheet1!$A:$AC,10,FALSE))</f>
        <v>&lt;p class="info"&gt;B2 , WEK B2-7 (Near Arrival Concourse, Exit A)</v>
      </c>
      <c r="G609" t="str">
        <f t="shared" si="2053"/>
        <v/>
      </c>
      <c r="H609" t="str">
        <f t="shared" si="2054"/>
        <v/>
      </c>
      <c r="I609" t="str">
        <f t="shared" ref="I609:J609" si="2162">IF($G609="","",TRIM(CONCATENATE(E609,E610,E611,E612,E613,E614,E615,E616,E617,E618,E619,E620,E621,E622,E623)))</f>
        <v/>
      </c>
      <c r="J609" t="str">
        <f t="shared" si="2162"/>
        <v/>
      </c>
      <c r="K609" t="str">
        <f t="shared" si="2056"/>
        <v/>
      </c>
      <c r="L609" t="str">
        <f t="shared" si="2056"/>
        <v/>
      </c>
      <c r="M609" t="str">
        <f t="shared" si="2056"/>
        <v/>
      </c>
      <c r="N609" t="str">
        <f t="shared" si="2057"/>
        <v/>
      </c>
      <c r="O609" t="str">
        <f t="shared" ref="O609:P609" si="2163">IF($G609="","",IF($B609="SHO",TRIM(CONCATENATE(E609,E610,E611,E612,E613,E614,E615,E616,E617,E618,E619,E620,E621,E622,E623)),""))</f>
        <v/>
      </c>
      <c r="P609" t="str">
        <f t="shared" si="2163"/>
        <v/>
      </c>
      <c r="Q609" t="str">
        <f t="shared" si="2059"/>
        <v/>
      </c>
      <c r="R609" t="str">
        <f t="shared" si="2059"/>
        <v/>
      </c>
      <c r="S609" t="str">
        <f t="shared" si="2059"/>
        <v/>
      </c>
      <c r="T609" t="str">
        <f t="shared" ref="T609:V609" si="2164">IF($G609="","",IF($B609="PAS",TRIM(CONCATENATE(D609,D610,D611,D612,D613,D614,D615,D616,D617,D618,D619,D620,D621,D622,D623)),""))</f>
        <v/>
      </c>
      <c r="U609" t="str">
        <f t="shared" si="2164"/>
        <v/>
      </c>
      <c r="V609" t="str">
        <f t="shared" si="2164"/>
        <v/>
      </c>
    </row>
    <row r="610" spans="1:22" hidden="1" x14ac:dyDescent="0.25">
      <c r="A610">
        <f t="shared" si="2052"/>
        <v>41</v>
      </c>
      <c r="B610" t="str">
        <f>VLOOKUP(A610,Sheet1!A:Z,2,FALSE)</f>
        <v>SHO</v>
      </c>
      <c r="C610" t="s">
        <v>493</v>
      </c>
      <c r="D610" t="str">
        <f t="shared" ref="D610:F610" si="2165">$C610</f>
        <v>&lt;/p&gt;&lt;/div&gt;&lt;div class="content-row clearfix"&gt;&lt;span class="item-icon icon-s icon-inline ico-opening-hour"&gt;&lt;/span&gt;</v>
      </c>
      <c r="E610" t="str">
        <f t="shared" si="2165"/>
        <v>&lt;/p&gt;&lt;/div&gt;&lt;div class="content-row clearfix"&gt;&lt;span class="item-icon icon-s icon-inline ico-opening-hour"&gt;&lt;/span&gt;</v>
      </c>
      <c r="F610" t="str">
        <f t="shared" si="2165"/>
        <v>&lt;/p&gt;&lt;/div&gt;&lt;div class="content-row clearfix"&gt;&lt;span class="item-icon icon-s icon-inline ico-opening-hour"&gt;&lt;/span&gt;</v>
      </c>
      <c r="G610" t="str">
        <f t="shared" si="2053"/>
        <v/>
      </c>
      <c r="H610" t="str">
        <f t="shared" si="2054"/>
        <v/>
      </c>
      <c r="I610" t="str">
        <f t="shared" ref="I610:J610" si="2166">IF($G610="","",TRIM(CONCATENATE(E610,E611,E612,E613,E614,E615,E616,E617,E618,E619,E620,E621,E622,E623,E624)))</f>
        <v/>
      </c>
      <c r="J610" t="str">
        <f t="shared" si="2166"/>
        <v/>
      </c>
      <c r="K610" t="str">
        <f t="shared" si="2056"/>
        <v/>
      </c>
      <c r="L610" t="str">
        <f t="shared" si="2056"/>
        <v/>
      </c>
      <c r="M610" t="str">
        <f t="shared" si="2056"/>
        <v/>
      </c>
      <c r="N610" t="str">
        <f t="shared" si="2057"/>
        <v/>
      </c>
      <c r="O610" t="str">
        <f t="shared" ref="O610:P610" si="2167">IF($G610="","",IF($B610="SHO",TRIM(CONCATENATE(E610,E611,E612,E613,E614,E615,E616,E617,E618,E619,E620,E621,E622,E623,E624)),""))</f>
        <v/>
      </c>
      <c r="P610" t="str">
        <f t="shared" si="2167"/>
        <v/>
      </c>
      <c r="Q610" t="str">
        <f t="shared" si="2059"/>
        <v/>
      </c>
      <c r="R610" t="str">
        <f t="shared" si="2059"/>
        <v/>
      </c>
      <c r="S610" t="str">
        <f t="shared" si="2059"/>
        <v/>
      </c>
      <c r="T610" t="str">
        <f t="shared" ref="T610:V610" si="2168">IF($G610="","",IF($B610="PAS",TRIM(CONCATENATE(D610,D611,D612,D613,D614,D615,D616,D617,D618,D619,D620,D621,D622,D623,D624)),""))</f>
        <v/>
      </c>
      <c r="U610" t="str">
        <f t="shared" si="2168"/>
        <v/>
      </c>
      <c r="V610" t="str">
        <f t="shared" si="2168"/>
        <v/>
      </c>
    </row>
    <row r="611" spans="1:22" hidden="1" x14ac:dyDescent="0.25">
      <c r="A611">
        <f t="shared" si="2052"/>
        <v>41</v>
      </c>
      <c r="B611" t="str">
        <f>VLOOKUP(A611,Sheet1!A:Z,2,FALSE)</f>
        <v>SHO</v>
      </c>
      <c r="C611" t="s">
        <v>415</v>
      </c>
      <c r="D611" s="2" t="str">
        <f>CONCATENATE($C611,IFERROR(SUBSTITUTE(VLOOKUP($A611,Sheet1!$A:$AC,22,FALSE),CHAR(10),"&lt;br&gt;"),VLOOKUP($A611,Sheet1!$A:$AC,22,FALSE)))</f>
        <v>&lt;p class="info"&gt;08:00-22:00</v>
      </c>
      <c r="E611" s="2" t="str">
        <f>CONCATENATE($C611,IFERROR(SUBSTITUTE(VLOOKUP($A611,Sheet1!$A:$AC,23,FALSE),CHAR(10),"&lt;br&gt;"),VLOOKUP($A611,Sheet1!$A:$AC,23,FALSE)))</f>
        <v>&lt;p class="info"&gt;08:00-22:00</v>
      </c>
      <c r="F611" s="2" t="str">
        <f>CONCATENATE($C611,IFERROR(SUBSTITUTE(VLOOKUP($A611,Sheet1!$A:$AC,21,FALSE),CHAR(10),"&lt;br&gt;"),VLOOKUP($A611,Sheet1!$A:$AC,21,FALSE)))</f>
        <v>&lt;p class="info"&gt;08:00-22:00</v>
      </c>
      <c r="G611" t="str">
        <f t="shared" si="2053"/>
        <v/>
      </c>
      <c r="H611" t="str">
        <f t="shared" si="2054"/>
        <v/>
      </c>
      <c r="I611" t="str">
        <f t="shared" ref="I611:J611" si="2169">IF($G611="","",TRIM(CONCATENATE(E611,E612,E613,E614,E615,E616,E617,E618,E619,E620,E621,E622,E623,E624,E625)))</f>
        <v/>
      </c>
      <c r="J611" t="str">
        <f t="shared" si="2169"/>
        <v/>
      </c>
      <c r="K611" t="str">
        <f t="shared" si="2056"/>
        <v/>
      </c>
      <c r="L611" t="str">
        <f t="shared" si="2056"/>
        <v/>
      </c>
      <c r="M611" t="str">
        <f t="shared" si="2056"/>
        <v/>
      </c>
      <c r="N611" t="str">
        <f t="shared" si="2057"/>
        <v/>
      </c>
      <c r="O611" t="str">
        <f t="shared" ref="O611:P611" si="2170">IF($G611="","",IF($B611="SHO",TRIM(CONCATENATE(E611,E612,E613,E614,E615,E616,E617,E618,E619,E620,E621,E622,E623,E624,E625)),""))</f>
        <v/>
      </c>
      <c r="P611" t="str">
        <f t="shared" si="2170"/>
        <v/>
      </c>
      <c r="Q611" t="str">
        <f t="shared" si="2059"/>
        <v/>
      </c>
      <c r="R611" t="str">
        <f t="shared" si="2059"/>
        <v/>
      </c>
      <c r="S611" t="str">
        <f t="shared" si="2059"/>
        <v/>
      </c>
      <c r="T611" t="str">
        <f t="shared" ref="T611:V611" si="2171">IF($G611="","",IF($B611="PAS",TRIM(CONCATENATE(D611,D612,D613,D614,D615,D616,D617,D618,D619,D620,D621,D622,D623,D624,D625)),""))</f>
        <v/>
      </c>
      <c r="U611" t="str">
        <f t="shared" si="2171"/>
        <v/>
      </c>
      <c r="V611" t="str">
        <f t="shared" si="2171"/>
        <v/>
      </c>
    </row>
    <row r="612" spans="1:22" hidden="1" x14ac:dyDescent="0.25">
      <c r="A612">
        <f t="shared" si="2052"/>
        <v>41</v>
      </c>
      <c r="B612" t="str">
        <f>VLOOKUP(A612,Sheet1!A:Z,2,FALSE)</f>
        <v>SHO</v>
      </c>
      <c r="C612" t="s">
        <v>495</v>
      </c>
      <c r="D612" t="str">
        <f t="shared" ref="D612:F612" si="2172">$C612</f>
        <v>&lt;/p&gt;&lt;/div&gt;&lt;div class="content-row clearfix"&gt;&lt;span class="item-icon icon-s icon-inline ico-tel-no"&gt;&lt;/span&gt;</v>
      </c>
      <c r="E612" t="str">
        <f t="shared" si="2172"/>
        <v>&lt;/p&gt;&lt;/div&gt;&lt;div class="content-row clearfix"&gt;&lt;span class="item-icon icon-s icon-inline ico-tel-no"&gt;&lt;/span&gt;</v>
      </c>
      <c r="F612" t="str">
        <f t="shared" si="2172"/>
        <v>&lt;/p&gt;&lt;/div&gt;&lt;div class="content-row clearfix"&gt;&lt;span class="item-icon icon-s icon-inline ico-tel-no"&gt;&lt;/span&gt;</v>
      </c>
      <c r="G612" t="str">
        <f t="shared" si="2053"/>
        <v/>
      </c>
      <c r="H612" t="str">
        <f t="shared" si="2054"/>
        <v/>
      </c>
      <c r="I612" t="str">
        <f t="shared" ref="I612:J612" si="2173">IF($G612="","",TRIM(CONCATENATE(E612,E613,E614,E615,E616,E617,E618,E619,E620,E621,E622,E623,E624,E625,E626)))</f>
        <v/>
      </c>
      <c r="J612" t="str">
        <f t="shared" si="2173"/>
        <v/>
      </c>
      <c r="K612" t="str">
        <f t="shared" si="2056"/>
        <v/>
      </c>
      <c r="L612" t="str">
        <f t="shared" si="2056"/>
        <v/>
      </c>
      <c r="M612" t="str">
        <f t="shared" si="2056"/>
        <v/>
      </c>
      <c r="N612" t="str">
        <f t="shared" si="2057"/>
        <v/>
      </c>
      <c r="O612" t="str">
        <f t="shared" ref="O612:P612" si="2174">IF($G612="","",IF($B612="SHO",TRIM(CONCATENATE(E612,E613,E614,E615,E616,E617,E618,E619,E620,E621,E622,E623,E624,E625,E626)),""))</f>
        <v/>
      </c>
      <c r="P612" t="str">
        <f t="shared" si="2174"/>
        <v/>
      </c>
      <c r="Q612" t="str">
        <f t="shared" si="2059"/>
        <v/>
      </c>
      <c r="R612" t="str">
        <f t="shared" si="2059"/>
        <v/>
      </c>
      <c r="S612" t="str">
        <f t="shared" si="2059"/>
        <v/>
      </c>
      <c r="T612" t="str">
        <f t="shared" ref="T612:V612" si="2175">IF($G612="","",IF($B612="PAS",TRIM(CONCATENATE(D612,D613,D614,D615,D616,D617,D618,D619,D620,D621,D622,D623,D624,D625,D626)),""))</f>
        <v/>
      </c>
      <c r="U612" t="str">
        <f t="shared" si="2175"/>
        <v/>
      </c>
      <c r="V612" t="str">
        <f t="shared" si="2175"/>
        <v/>
      </c>
    </row>
    <row r="613" spans="1:22" hidden="1" x14ac:dyDescent="0.25">
      <c r="A613">
        <f t="shared" si="2052"/>
        <v>41</v>
      </c>
      <c r="B613" t="str">
        <f>VLOOKUP(A613,Sheet1!A:Z,2,FALSE)</f>
        <v>SHO</v>
      </c>
      <c r="C613" t="s">
        <v>415</v>
      </c>
      <c r="D613" t="str">
        <f>CONCATENATE($C613,VLOOKUP($A613,Sheet1!$A:$ACZ,17,FALSE))</f>
        <v>&lt;p class="info"&gt;2153-2740</v>
      </c>
      <c r="E613" t="str">
        <f>CONCATENATE($C613,VLOOKUP($A613,Sheet1!$A:$AC,17,FALSE))</f>
        <v>&lt;p class="info"&gt;2153-2740</v>
      </c>
      <c r="F613" t="str">
        <f>CONCATENATE($C613,VLOOKUP($A613,Sheet1!$A:$AC,17,FALSE))</f>
        <v>&lt;p class="info"&gt;2153-2740</v>
      </c>
      <c r="G613" t="str">
        <f t="shared" si="2053"/>
        <v/>
      </c>
      <c r="H613" t="str">
        <f t="shared" si="2054"/>
        <v/>
      </c>
      <c r="I613" t="str">
        <f t="shared" ref="I613:J613" si="2176">IF($G613="","",TRIM(CONCATENATE(E613,E614,E615,E616,E617,E618,E619,E620,E621,E622,E623,E624,E625,E626,E627)))</f>
        <v/>
      </c>
      <c r="J613" t="str">
        <f t="shared" si="2176"/>
        <v/>
      </c>
      <c r="K613" t="str">
        <f t="shared" si="2056"/>
        <v/>
      </c>
      <c r="L613" t="str">
        <f t="shared" si="2056"/>
        <v/>
      </c>
      <c r="M613" t="str">
        <f t="shared" si="2056"/>
        <v/>
      </c>
      <c r="N613" t="str">
        <f t="shared" si="2057"/>
        <v/>
      </c>
      <c r="O613" t="str">
        <f t="shared" ref="O613:P613" si="2177">IF($G613="","",IF($B613="SHO",TRIM(CONCATENATE(E613,E614,E615,E616,E617,E618,E619,E620,E621,E622,E623,E624,E625,E626,E627)),""))</f>
        <v/>
      </c>
      <c r="P613" t="str">
        <f t="shared" si="2177"/>
        <v/>
      </c>
      <c r="Q613" t="str">
        <f t="shared" si="2059"/>
        <v/>
      </c>
      <c r="R613" t="str">
        <f t="shared" si="2059"/>
        <v/>
      </c>
      <c r="S613" t="str">
        <f t="shared" si="2059"/>
        <v/>
      </c>
      <c r="T613" t="str">
        <f t="shared" ref="T613:V613" si="2178">IF($G613="","",IF($B613="PAS",TRIM(CONCATENATE(D613,D614,D615,D616,D617,D618,D619,D620,D621,D622,D623,D624,D625,D626,D627)),""))</f>
        <v/>
      </c>
      <c r="U613" t="str">
        <f t="shared" si="2178"/>
        <v/>
      </c>
      <c r="V613" t="str">
        <f t="shared" si="2178"/>
        <v/>
      </c>
    </row>
    <row r="614" spans="1:22" hidden="1" x14ac:dyDescent="0.25">
      <c r="A614">
        <f t="shared" si="2052"/>
        <v>41</v>
      </c>
      <c r="B614" t="str">
        <f>VLOOKUP(A614,Sheet1!A:Z,2,FALSE)</f>
        <v>SHO</v>
      </c>
      <c r="C614" t="s">
        <v>494</v>
      </c>
      <c r="D614" t="str">
        <f t="shared" ref="D614:F614" si="2179">$C614</f>
        <v>&lt;/p&gt;&lt;/div&gt;&lt;div class="content-row clearfix"&gt;</v>
      </c>
      <c r="E614" t="str">
        <f t="shared" si="2179"/>
        <v>&lt;/p&gt;&lt;/div&gt;&lt;div class="content-row clearfix"&gt;</v>
      </c>
      <c r="F614" t="str">
        <f t="shared" si="2179"/>
        <v>&lt;/p&gt;&lt;/div&gt;&lt;div class="content-row clearfix"&gt;</v>
      </c>
      <c r="G614" t="str">
        <f t="shared" si="2053"/>
        <v/>
      </c>
      <c r="H614" t="str">
        <f t="shared" si="2054"/>
        <v/>
      </c>
      <c r="I614" t="str">
        <f t="shared" ref="I614:J614" si="2180">IF($G614="","",TRIM(CONCATENATE(E614,E615,E616,E617,E618,E619,E620,E621,E622,E623,E624,E625,E626,E627,E628)))</f>
        <v/>
      </c>
      <c r="J614" t="str">
        <f t="shared" si="2180"/>
        <v/>
      </c>
      <c r="K614" t="str">
        <f t="shared" si="2056"/>
        <v/>
      </c>
      <c r="L614" t="str">
        <f t="shared" si="2056"/>
        <v/>
      </c>
      <c r="M614" t="str">
        <f t="shared" si="2056"/>
        <v/>
      </c>
      <c r="N614" t="str">
        <f t="shared" si="2057"/>
        <v/>
      </c>
      <c r="O614" t="str">
        <f t="shared" ref="O614:P614" si="2181">IF($G614="","",IF($B614="SHO",TRIM(CONCATENATE(E614,E615,E616,E617,E618,E619,E620,E621,E622,E623,E624,E625,E626,E627,E628)),""))</f>
        <v/>
      </c>
      <c r="P614" t="str">
        <f t="shared" si="2181"/>
        <v/>
      </c>
      <c r="Q614" t="str">
        <f t="shared" si="2059"/>
        <v/>
      </c>
      <c r="R614" t="str">
        <f t="shared" si="2059"/>
        <v/>
      </c>
      <c r="S614" t="str">
        <f t="shared" si="2059"/>
        <v/>
      </c>
      <c r="T614" t="str">
        <f t="shared" ref="T614:V614" si="2182">IF($G614="","",IF($B614="PAS",TRIM(CONCATENATE(D614,D615,D616,D617,D618,D619,D620,D621,D622,D623,D624,D625,D626,D627,D628)),""))</f>
        <v/>
      </c>
      <c r="U614" t="str">
        <f t="shared" si="2182"/>
        <v/>
      </c>
      <c r="V614" t="str">
        <f t="shared" si="2182"/>
        <v/>
      </c>
    </row>
    <row r="615" spans="1:22" hidden="1" x14ac:dyDescent="0.25">
      <c r="A615">
        <f t="shared" si="2052"/>
        <v>41</v>
      </c>
      <c r="B615" t="str">
        <f>VLOOKUP(A615,Sheet1!A:Z,2,FALSE)</f>
        <v>SHO</v>
      </c>
      <c r="C615" t="s">
        <v>416</v>
      </c>
      <c r="D615" t="str">
        <f>CONCATENATE($C615,Sheet1!$AB$2,": ",VLOOKUP($A615,Sheet1!$A:$AC,28,FALSE),IF(VLOOKUP($A615,Sheet1!$A:$AC,25,FALSE)="","","&lt;/p&gt;&lt;p&gt;"),VLOOKUP($A615,Sheet1!$A:$AC,25,FALSE))</f>
        <v>&lt;p&gt;接受現金券: 接受&lt;/p&gt;&lt;p&gt;旅行產品零售及旅遊服務</v>
      </c>
      <c r="E615" t="str">
        <f>CONCATENATE($C615,Sheet1!$AC$2,": ",VLOOKUP($A615,Sheet1!$A:$AC,29,FALSE),IF(VLOOKUP($A615,Sheet1!$A:$AC,26,FALSE)="","","&lt;/p&gt;&lt;p&gt;"),VLOOKUP($A615,Sheet1!$A:$AC,26,FALSE))</f>
        <v>&lt;p&gt;接受现金券: 接受&lt;/p&gt;&lt;p&gt;旅行产品零售及旅游服务</v>
      </c>
      <c r="F615" t="str">
        <f>CONCATENATE($C615,Sheet1!$AA$2,": ",VLOOKUP($A615,Sheet1!$A:$AC,27,FALSE),IF(VLOOKUP($A615,Sheet1!$A:$AC,24,FALSE)="","","&lt;/p&gt;&lt;p&gt;"),VLOOKUP($A615,Sheet1!$A:$AC,24,FALSE))</f>
        <v>&lt;p&gt;Accept Cash Coupon: Y&lt;/p&gt;&lt;p&gt;TripAdvisor provides the sale of travel accessories and tourism services.</v>
      </c>
      <c r="G615" t="str">
        <f t="shared" si="2053"/>
        <v/>
      </c>
      <c r="H615" t="str">
        <f t="shared" si="2054"/>
        <v/>
      </c>
      <c r="I615" t="str">
        <f t="shared" ref="I615:J615" si="2183">IF($G615="","",TRIM(CONCATENATE(E615,E616,E617,E618,E619,E620,E621,E622,E623,E624,E625,E626,E627,E628,E629)))</f>
        <v/>
      </c>
      <c r="J615" t="str">
        <f t="shared" si="2183"/>
        <v/>
      </c>
      <c r="K615" t="str">
        <f t="shared" si="2056"/>
        <v/>
      </c>
      <c r="L615" t="str">
        <f t="shared" si="2056"/>
        <v/>
      </c>
      <c r="M615" t="str">
        <f t="shared" si="2056"/>
        <v/>
      </c>
      <c r="N615" t="str">
        <f t="shared" si="2057"/>
        <v/>
      </c>
      <c r="O615" t="str">
        <f t="shared" ref="O615:P615" si="2184">IF($G615="","",IF($B615="SHO",TRIM(CONCATENATE(E615,E616,E617,E618,E619,E620,E621,E622,E623,E624,E625,E626,E627,E628,E629)),""))</f>
        <v/>
      </c>
      <c r="P615" t="str">
        <f t="shared" si="2184"/>
        <v/>
      </c>
      <c r="Q615" t="str">
        <f t="shared" si="2059"/>
        <v/>
      </c>
      <c r="R615" t="str">
        <f t="shared" si="2059"/>
        <v/>
      </c>
      <c r="S615" t="str">
        <f t="shared" si="2059"/>
        <v/>
      </c>
      <c r="T615" t="str">
        <f t="shared" ref="T615:V615" si="2185">IF($G615="","",IF($B615="PAS",TRIM(CONCATENATE(D615,D616,D617,D618,D619,D620,D621,D622,D623,D624,D625,D626,D627,D628,D629)),""))</f>
        <v/>
      </c>
      <c r="U615" t="str">
        <f t="shared" si="2185"/>
        <v/>
      </c>
      <c r="V615" t="str">
        <f t="shared" si="2185"/>
        <v/>
      </c>
    </row>
    <row r="616" spans="1:22" hidden="1" x14ac:dyDescent="0.25">
      <c r="A616">
        <f t="shared" si="2052"/>
        <v>41</v>
      </c>
      <c r="B616" t="str">
        <f>VLOOKUP(A616,Sheet1!A:Z,2,FALSE)</f>
        <v>SHO</v>
      </c>
      <c r="C616" t="s">
        <v>496</v>
      </c>
      <c r="D616" t="str">
        <f t="shared" ref="D616:F617" si="2186">$C616</f>
        <v>&lt;/p&gt;&lt;/div&gt;&lt;/div&gt;&lt;/div&gt;&lt;/div&gt;&lt;/div&gt;</v>
      </c>
      <c r="E616" t="str">
        <f t="shared" si="2186"/>
        <v>&lt;/p&gt;&lt;/div&gt;&lt;/div&gt;&lt;/div&gt;&lt;/div&gt;&lt;/div&gt;</v>
      </c>
      <c r="F616" t="str">
        <f t="shared" si="2186"/>
        <v>&lt;/p&gt;&lt;/div&gt;&lt;/div&gt;&lt;/div&gt;&lt;/div&gt;&lt;/div&gt;</v>
      </c>
      <c r="G616" t="str">
        <f t="shared" si="2053"/>
        <v/>
      </c>
      <c r="H616" t="str">
        <f t="shared" si="2054"/>
        <v/>
      </c>
      <c r="I616" t="str">
        <f t="shared" ref="I616:J616" si="2187">IF($G616="","",TRIM(CONCATENATE(E616,E617,E618,E619,E620,E621,E622,E623,E624,E625,E626,E627,E628,E629,E630)))</f>
        <v/>
      </c>
      <c r="J616" t="str">
        <f t="shared" si="2187"/>
        <v/>
      </c>
      <c r="K616" t="str">
        <f t="shared" si="2056"/>
        <v/>
      </c>
      <c r="L616" t="str">
        <f t="shared" si="2056"/>
        <v/>
      </c>
      <c r="M616" t="str">
        <f t="shared" si="2056"/>
        <v/>
      </c>
      <c r="N616" t="str">
        <f t="shared" si="2057"/>
        <v/>
      </c>
      <c r="O616" t="str">
        <f t="shared" ref="O616:P616" si="2188">IF($G616="","",IF($B616="SHO",TRIM(CONCATENATE(E616,E617,E618,E619,E620,E621,E622,E623,E624,E625,E626,E627,E628,E629,E630)),""))</f>
        <v/>
      </c>
      <c r="P616" t="str">
        <f t="shared" si="2188"/>
        <v/>
      </c>
      <c r="Q616" t="str">
        <f t="shared" si="2059"/>
        <v/>
      </c>
      <c r="R616" t="str">
        <f t="shared" si="2059"/>
        <v/>
      </c>
      <c r="S616" t="str">
        <f t="shared" si="2059"/>
        <v/>
      </c>
      <c r="T616" t="str">
        <f t="shared" ref="T616:V616" si="2189">IF($G616="","",IF($B616="PAS",TRIM(CONCATENATE(D616,D617,D618,D619,D620,D621,D622,D623,D624,D625,D626,D627,D628,D629,D630)),""))</f>
        <v/>
      </c>
      <c r="U616" t="str">
        <f t="shared" si="2189"/>
        <v/>
      </c>
      <c r="V616" t="str">
        <f t="shared" si="2189"/>
        <v/>
      </c>
    </row>
    <row r="617" spans="1:22" x14ac:dyDescent="0.25">
      <c r="A617">
        <f t="shared" si="2052"/>
        <v>42</v>
      </c>
      <c r="B617" t="str">
        <f>VLOOKUP(A617,Sheet1!A:Z,2,FALSE)</f>
        <v>FNB</v>
      </c>
      <c r="C617" t="s">
        <v>489</v>
      </c>
      <c r="D617" t="str">
        <f t="shared" si="2186"/>
        <v>&lt;div class="grid-detail-list"&gt;&lt;div class="item-container styled-text-wrapper"&gt;</v>
      </c>
      <c r="E617" t="str">
        <f t="shared" si="2186"/>
        <v>&lt;div class="grid-detail-list"&gt;&lt;div class="item-container styled-text-wrapper"&gt;</v>
      </c>
      <c r="F617" t="str">
        <f t="shared" si="2186"/>
        <v>&lt;div class="grid-detail-list"&gt;&lt;div class="item-container styled-text-wrapper"&gt;</v>
      </c>
      <c r="G617">
        <f t="shared" si="2053"/>
        <v>42</v>
      </c>
      <c r="H617" t="str">
        <f t="shared" si="2054"/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class="sub-title"&gt;魚尚&lt;/p&gt;&lt;div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clearfix"&gt;&lt;p&gt;接受現金券: 接受&lt;/p&gt;&lt;p&gt;提供超過100款壽司、刺身、飯糰、丼飯、卷物、小食等日式美饌。&lt;/p&gt;&lt;/div&gt;&lt;/div&gt;&lt;/div&gt;&lt;/div&gt;&lt;/div&gt;</v>
      </c>
      <c r="I617" t="str">
        <f t="shared" ref="I617:J617" si="2190">IF($G617="","",TRIM(CONCATENATE(E617,E618,E619,E620,E621,E622,E623,E624,E625,E626,E627,E628,E629,E630,E631)))</f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class="sub-title"&gt;鱼尚&lt;/p&gt;&lt;div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clearfix"&gt;&lt;p&gt;接受现金券: 接受&lt;/p&gt;&lt;p&gt;提供超过100款寿司、刺身、饭团、丼饭、卷物、小食等日式美馔。&lt;/p&gt;&lt;/div&gt;&lt;/div&gt;&lt;/div&gt;&lt;/div&gt;&lt;/div&gt;</v>
      </c>
      <c r="J617" t="str">
        <f t="shared" si="2190"/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class="sub-title"&gt;Uo-Show&lt;/p&gt;&lt;div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clearfix"&gt;&lt;p&gt;Accept Cash Coupon: Y&lt;/p&gt;&lt;p&gt;Serves a wide selection of Japanese cuisine, including sushi, sashimi, onigiri, donburi, and snack etc.&lt;/p&gt;&lt;/div&gt;&lt;/div&gt;&lt;/div&gt;&lt;/div&gt;&lt;/div&gt;</v>
      </c>
      <c r="K617" t="str">
        <f t="shared" si="2056"/>
        <v/>
      </c>
      <c r="L617" t="str">
        <f t="shared" si="2056"/>
        <v/>
      </c>
      <c r="M617" t="str">
        <f t="shared" si="2056"/>
        <v/>
      </c>
      <c r="N617" t="str">
        <f t="shared" si="2057"/>
        <v/>
      </c>
      <c r="O617" t="str">
        <f t="shared" ref="O617:P617" si="2191">IF($G617="","",IF($B617="SHO",TRIM(CONCATENATE(E617,E618,E619,E620,E621,E622,E623,E624,E625,E626,E627,E628,E629,E630,E631)),""))</f>
        <v/>
      </c>
      <c r="P617" t="str">
        <f t="shared" si="2191"/>
        <v/>
      </c>
      <c r="Q617" t="str">
        <f t="shared" si="2059"/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class="sub-title"&gt;魚尚&lt;/p&gt;&lt;div class="item-content"&gt;&lt;div class="item-label"&gt;美食薈萃&lt;/div&gt;&lt;div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clearfix"&gt;&lt;p&gt;接受現金券: 接受&lt;/p&gt;&lt;p&gt;提供超過100款壽司、刺身、飯糰、丼飯、卷物、小食等日式美饌。&lt;/p&gt;&lt;/div&gt;&lt;/div&gt;&lt;/div&gt;&lt;/div&gt;&lt;/div&gt;</v>
      </c>
      <c r="R617" t="str">
        <f t="shared" si="2059"/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class="sub-title"&gt;鱼尚&lt;/p&gt;&lt;div class="item-content"&gt;&lt;div class="item-label"&gt;美食荟萃&lt;/div&gt;&lt;div class="content-row clearfix"&gt;&lt;span class="item-icon icon-s icon-inline ico-shop"&gt;&lt;/span&gt;&lt;p class="info"&gt;B1 , WEK B1-7 (近售票大堂)&lt;/p&gt;&lt;/div&gt;&lt;div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clearfix"&gt;&lt;p&gt;接受现金券: 接受&lt;/p&gt;&lt;p&gt;提供超过100款寿司、刺身、饭团、丼饭、卷物、小食等日式美馔。&lt;/p&gt;&lt;/div&gt;&lt;/div&gt;&lt;/div&gt;&lt;/div&gt;&lt;/div&gt;</v>
      </c>
      <c r="S617" t="str">
        <f t="shared" si="2059"/>
        <v>&lt;div class="grid-detail-list"&gt;&lt;div class="item-container styled-text-wrapper"&gt;&lt;div class="image-container"&gt;&lt;img class="item-image" src="/res/media/app/shop/Uo-Show.jpg" alt=""&gt;&lt;/div&gt;&lt;div class="item-content-container"&gt;&lt;p class="sub-title"&gt;Uo-Show&lt;/p&gt;&lt;div class="item-content"&gt;&lt;div class="item-label"&gt;Food &amp; Beverage&lt;/div&gt;&lt;div class="content-row clearfix"&gt;&lt;span class="item-icon icon-s icon-inline ico-shop"&gt;&lt;/span&gt;&lt;p class="info"&gt;B1 , WEK B1-7 (Near Ticketing Concourse)&lt;/p&gt;&lt;/div&gt;&lt;div class="content-row clearfix"&gt;&lt;span class="item-icon icon-s icon-inline ico-opening-hour"&gt;&lt;/span&gt;&lt;p class="info"&gt;11:00-21:30&lt;/p&gt;&lt;/div&gt;&lt;div class="content-row clearfix"&gt;&lt;span class="item-icon icon-s icon-inline ico-tel-no"&gt;&lt;/span&gt;&lt;p class="info"&gt;2601-5138&lt;/p&gt;&lt;/div&gt;&lt;div class="content-row clearfix"&gt;&lt;p&gt;Accept Cash Coupon: Y&lt;/p&gt;&lt;p&gt;Serves a wide selection of Japanese cuisine, including sushi, sashimi, onigiri, donburi, and snack etc.&lt;/p&gt;&lt;/div&gt;&lt;/div&gt;&lt;/div&gt;&lt;/div&gt;&lt;/div&gt;</v>
      </c>
      <c r="T617" t="str">
        <f t="shared" ref="T617:V617" si="2192">IF($G617="","",IF($B617="PAS",TRIM(CONCATENATE(D617,D618,D619,D620,D621,D622,D623,D624,D625,D626,D627,D628,D629,D630,D631)),""))</f>
        <v/>
      </c>
      <c r="U617" t="str">
        <f t="shared" si="2192"/>
        <v/>
      </c>
      <c r="V617" t="str">
        <f t="shared" si="2192"/>
        <v/>
      </c>
    </row>
    <row r="618" spans="1:22" hidden="1" x14ac:dyDescent="0.25">
      <c r="A618">
        <f t="shared" si="2052"/>
        <v>42</v>
      </c>
      <c r="B618" t="str">
        <f>VLOOKUP(A618,Sheet1!A:Z,2,FALSE)</f>
        <v>FNB</v>
      </c>
      <c r="C618" t="s">
        <v>419</v>
      </c>
      <c r="D618" t="str">
        <f>CONCATENATE($C618,VLOOKUP($A618,Sheet1!$A:$AC,6,FALSE),""" alt=""""&gt;")</f>
        <v>&lt;div class="image-container"&gt;&lt;img class="item-image" src="/res/media/app/shop/Uo-Show.jpg" alt=""&gt;</v>
      </c>
      <c r="E618" t="str">
        <f>CONCATENATE($C618,VLOOKUP($A618,Sheet1!$A:$AC,6,FALSE),""" alt=""""&gt;")</f>
        <v>&lt;div class="image-container"&gt;&lt;img class="item-image" src="/res/media/app/shop/Uo-Show.jpg" alt=""&gt;</v>
      </c>
      <c r="F618" t="str">
        <f>CONCATENATE($C618,VLOOKUP($A618,Sheet1!$A:$AC,6,FALSE),""" alt=""""&gt;")</f>
        <v>&lt;div class="image-container"&gt;&lt;img class="item-image" src="/res/media/app/shop/Uo-Show.jpg" alt=""&gt;</v>
      </c>
      <c r="G618" t="str">
        <f t="shared" si="2053"/>
        <v/>
      </c>
      <c r="H618" t="str">
        <f t="shared" si="2054"/>
        <v/>
      </c>
      <c r="I618" t="str">
        <f t="shared" ref="I618:J618" si="2193">IF($G618="","",TRIM(CONCATENATE(E618,E619,E620,E621,E622,E623,E624,E625,E626,E627,E628,E629,E630,E631,E632)))</f>
        <v/>
      </c>
      <c r="J618" t="str">
        <f t="shared" si="2193"/>
        <v/>
      </c>
      <c r="K618" t="str">
        <f t="shared" si="2056"/>
        <v/>
      </c>
      <c r="L618" t="str">
        <f t="shared" si="2056"/>
        <v/>
      </c>
      <c r="M618" t="str">
        <f t="shared" si="2056"/>
        <v/>
      </c>
      <c r="N618" t="str">
        <f t="shared" si="2057"/>
        <v/>
      </c>
      <c r="O618" t="str">
        <f t="shared" ref="O618:P618" si="2194">IF($G618="","",IF($B618="SHO",TRIM(CONCATENATE(E618,E619,E620,E621,E622,E623,E624,E625,E626,E627,E628,E629,E630,E631,E632)),""))</f>
        <v/>
      </c>
      <c r="P618" t="str">
        <f t="shared" si="2194"/>
        <v/>
      </c>
      <c r="Q618" t="str">
        <f t="shared" si="2059"/>
        <v/>
      </c>
      <c r="R618" t="str">
        <f t="shared" si="2059"/>
        <v/>
      </c>
      <c r="S618" t="str">
        <f t="shared" si="2059"/>
        <v/>
      </c>
      <c r="T618" t="str">
        <f t="shared" ref="T618:V618" si="2195">IF($G618="","",IF($B618="PAS",TRIM(CONCATENATE(D618,D619,D620,D621,D622,D623,D624,D625,D626,D627,D628,D629,D630,D631,D632)),""))</f>
        <v/>
      </c>
      <c r="U618" t="str">
        <f t="shared" si="2195"/>
        <v/>
      </c>
      <c r="V618" t="str">
        <f t="shared" si="2195"/>
        <v/>
      </c>
    </row>
    <row r="619" spans="1:22" hidden="1" x14ac:dyDescent="0.25">
      <c r="A619">
        <f t="shared" si="2052"/>
        <v>42</v>
      </c>
      <c r="B619" t="str">
        <f>VLOOKUP(A619,Sheet1!A:Z,2,FALSE)</f>
        <v>FNB</v>
      </c>
      <c r="C619" t="s">
        <v>490</v>
      </c>
      <c r="D619" t="str">
        <f t="shared" ref="D619:F619" si="2196">$C619</f>
        <v>&lt;/div&gt;&lt;div class="item-content-container"&gt;</v>
      </c>
      <c r="E619" t="str">
        <f t="shared" si="2196"/>
        <v>&lt;/div&gt;&lt;div class="item-content-container"&gt;</v>
      </c>
      <c r="F619" t="str">
        <f t="shared" si="2196"/>
        <v>&lt;/div&gt;&lt;div class="item-content-container"&gt;</v>
      </c>
      <c r="G619" t="str">
        <f t="shared" si="2053"/>
        <v/>
      </c>
      <c r="H619" t="str">
        <f t="shared" si="2054"/>
        <v/>
      </c>
      <c r="I619" t="str">
        <f t="shared" ref="I619:J619" si="2197">IF($G619="","",TRIM(CONCATENATE(E619,E620,E621,E622,E623,E624,E625,E626,E627,E628,E629,E630,E631,E632,E633)))</f>
        <v/>
      </c>
      <c r="J619" t="str">
        <f t="shared" si="2197"/>
        <v/>
      </c>
      <c r="K619" t="str">
        <f t="shared" si="2056"/>
        <v/>
      </c>
      <c r="L619" t="str">
        <f t="shared" si="2056"/>
        <v/>
      </c>
      <c r="M619" t="str">
        <f t="shared" si="2056"/>
        <v/>
      </c>
      <c r="N619" t="str">
        <f t="shared" si="2057"/>
        <v/>
      </c>
      <c r="O619" t="str">
        <f t="shared" ref="O619:P619" si="2198">IF($G619="","",IF($B619="SHO",TRIM(CONCATENATE(E619,E620,E621,E622,E623,E624,E625,E626,E627,E628,E629,E630,E631,E632,E633)),""))</f>
        <v/>
      </c>
      <c r="P619" t="str">
        <f t="shared" si="2198"/>
        <v/>
      </c>
      <c r="Q619" t="str">
        <f t="shared" si="2059"/>
        <v/>
      </c>
      <c r="R619" t="str">
        <f t="shared" si="2059"/>
        <v/>
      </c>
      <c r="S619" t="str">
        <f t="shared" si="2059"/>
        <v/>
      </c>
      <c r="T619" t="str">
        <f t="shared" ref="T619:V619" si="2199">IF($G619="","",IF($B619="PAS",TRIM(CONCATENATE(D619,D620,D621,D622,D623,D624,D625,D626,D627,D628,D629,D630,D631,D632,D633)),""))</f>
        <v/>
      </c>
      <c r="U619" t="str">
        <f t="shared" si="2199"/>
        <v/>
      </c>
      <c r="V619" t="str">
        <f t="shared" si="2199"/>
        <v/>
      </c>
    </row>
    <row r="620" spans="1:22" hidden="1" x14ac:dyDescent="0.25">
      <c r="A620">
        <f t="shared" si="2052"/>
        <v>42</v>
      </c>
      <c r="B620" t="str">
        <f>VLOOKUP(A620,Sheet1!A:Z,2,FALSE)</f>
        <v>FNB</v>
      </c>
      <c r="C620" t="s">
        <v>413</v>
      </c>
      <c r="D620" t="str">
        <f>CONCATENATE($C620,VLOOKUP($A620,Sheet1!$A:$AC,15,FALSE))</f>
        <v>&lt;p class="sub-title"&gt;魚尚</v>
      </c>
      <c r="E620" t="str">
        <f>CONCATENATE($C620,VLOOKUP($A620,Sheet1!$A:$AC,16,FALSE))</f>
        <v>&lt;p class="sub-title"&gt;鱼尚</v>
      </c>
      <c r="F620" t="str">
        <f>CONCATENATE($C620,VLOOKUP($A620,Sheet1!$A:$AC,14,FALSE))</f>
        <v>&lt;p class="sub-title"&gt;Uo-Show</v>
      </c>
      <c r="G620" t="str">
        <f t="shared" si="2053"/>
        <v/>
      </c>
      <c r="H620" t="str">
        <f t="shared" si="2054"/>
        <v/>
      </c>
      <c r="I620" t="str">
        <f t="shared" ref="I620:J620" si="2200">IF($G620="","",TRIM(CONCATENATE(E620,E621,E622,E623,E624,E625,E626,E627,E628,E629,E630,E631,E632,E633,E634)))</f>
        <v/>
      </c>
      <c r="J620" t="str">
        <f t="shared" si="2200"/>
        <v/>
      </c>
      <c r="K620" t="str">
        <f t="shared" si="2056"/>
        <v/>
      </c>
      <c r="L620" t="str">
        <f t="shared" si="2056"/>
        <v/>
      </c>
      <c r="M620" t="str">
        <f t="shared" si="2056"/>
        <v/>
      </c>
      <c r="N620" t="str">
        <f t="shared" si="2057"/>
        <v/>
      </c>
      <c r="O620" t="str">
        <f t="shared" ref="O620:P620" si="2201">IF($G620="","",IF($B620="SHO",TRIM(CONCATENATE(E620,E621,E622,E623,E624,E625,E626,E627,E628,E629,E630,E631,E632,E633,E634)),""))</f>
        <v/>
      </c>
      <c r="P620" t="str">
        <f t="shared" si="2201"/>
        <v/>
      </c>
      <c r="Q620" t="str">
        <f t="shared" si="2059"/>
        <v/>
      </c>
      <c r="R620" t="str">
        <f t="shared" si="2059"/>
        <v/>
      </c>
      <c r="S620" t="str">
        <f t="shared" si="2059"/>
        <v/>
      </c>
      <c r="T620" t="str">
        <f t="shared" ref="T620:V620" si="2202">IF($G620="","",IF($B620="PAS",TRIM(CONCATENATE(D620,D621,D622,D623,D624,D625,D626,D627,D628,D629,D630,D631,D632,D633,D634)),""))</f>
        <v/>
      </c>
      <c r="U620" t="str">
        <f t="shared" si="2202"/>
        <v/>
      </c>
      <c r="V620" t="str">
        <f t="shared" si="2202"/>
        <v/>
      </c>
    </row>
    <row r="621" spans="1:22" hidden="1" x14ac:dyDescent="0.25">
      <c r="A621">
        <f t="shared" si="2052"/>
        <v>42</v>
      </c>
      <c r="B621" t="str">
        <f>VLOOKUP(A621,Sheet1!A:Z,2,FALSE)</f>
        <v>FNB</v>
      </c>
      <c r="C621" t="s">
        <v>491</v>
      </c>
      <c r="D621" t="str">
        <f t="shared" ref="D621:F621" si="2203">$C621</f>
        <v>&lt;/p&gt;&lt;div class="item-content"&gt;</v>
      </c>
      <c r="E621" t="str">
        <f t="shared" si="2203"/>
        <v>&lt;/p&gt;&lt;div class="item-content"&gt;</v>
      </c>
      <c r="F621" t="str">
        <f t="shared" si="2203"/>
        <v>&lt;/p&gt;&lt;div class="item-content"&gt;</v>
      </c>
      <c r="G621" t="str">
        <f t="shared" si="2053"/>
        <v/>
      </c>
      <c r="H621" t="str">
        <f t="shared" si="2054"/>
        <v/>
      </c>
      <c r="I621" t="str">
        <f t="shared" ref="I621:J621" si="2204">IF($G621="","",TRIM(CONCATENATE(E621,E622,E623,E624,E625,E626,E627,E628,E629,E630,E631,E632,E633,E634,E635)))</f>
        <v/>
      </c>
      <c r="J621" t="str">
        <f t="shared" si="2204"/>
        <v/>
      </c>
      <c r="K621" t="str">
        <f t="shared" si="2056"/>
        <v/>
      </c>
      <c r="L621" t="str">
        <f t="shared" si="2056"/>
        <v/>
      </c>
      <c r="M621" t="str">
        <f t="shared" si="2056"/>
        <v/>
      </c>
      <c r="N621" t="str">
        <f t="shared" si="2057"/>
        <v/>
      </c>
      <c r="O621" t="str">
        <f t="shared" ref="O621:P621" si="2205">IF($G621="","",IF($B621="SHO",TRIM(CONCATENATE(E621,E622,E623,E624,E625,E626,E627,E628,E629,E630,E631,E632,E633,E634,E635)),""))</f>
        <v/>
      </c>
      <c r="P621" t="str">
        <f t="shared" si="2205"/>
        <v/>
      </c>
      <c r="Q621" t="str">
        <f t="shared" si="2059"/>
        <v/>
      </c>
      <c r="R621" t="str">
        <f t="shared" si="2059"/>
        <v/>
      </c>
      <c r="S621" t="str">
        <f t="shared" si="2059"/>
        <v/>
      </c>
      <c r="T621" t="str">
        <f t="shared" ref="T621:V621" si="2206">IF($G621="","",IF($B621="PAS",TRIM(CONCATENATE(D621,D622,D623,D624,D625,D626,D627,D628,D629,D630,D631,D632,D633,D634,D635)),""))</f>
        <v/>
      </c>
      <c r="U621" t="str">
        <f t="shared" si="2206"/>
        <v/>
      </c>
      <c r="V621" t="str">
        <f t="shared" si="2206"/>
        <v/>
      </c>
    </row>
    <row r="622" spans="1:22" hidden="1" x14ac:dyDescent="0.25">
      <c r="A622">
        <f t="shared" si="2052"/>
        <v>42</v>
      </c>
      <c r="B622" t="str">
        <f>VLOOKUP(A622,Sheet1!A:Z,2,FALSE)</f>
        <v>FNB</v>
      </c>
      <c r="C622" t="s">
        <v>414</v>
      </c>
      <c r="D622" t="str">
        <f>CONCATENATE($C622,VLOOKUP($A622,Sheet1!$A:$AC,4,FALSE))</f>
        <v>&lt;div class="item-label"&gt;美食薈萃</v>
      </c>
      <c r="E622" t="str">
        <f>CONCATENATE($C622,VLOOKUP($A622,Sheet1!$A:$AC,5,FALSE))</f>
        <v>&lt;div class="item-label"&gt;美食荟萃</v>
      </c>
      <c r="F622" t="str">
        <f>CONCATENATE($C622,VLOOKUP($A622,Sheet1!$A:$AC,3,FALSE))</f>
        <v>&lt;div class="item-label"&gt;Food &amp; Beverage</v>
      </c>
      <c r="G622" t="str">
        <f t="shared" si="2053"/>
        <v/>
      </c>
      <c r="H622" t="str">
        <f t="shared" si="2054"/>
        <v/>
      </c>
      <c r="I622" t="str">
        <f t="shared" ref="I622:J622" si="2207">IF($G622="","",TRIM(CONCATENATE(E622,E623,E624,E625,E626,E627,E628,E629,E630,E631,E632,E633,E634,E635,E636)))</f>
        <v/>
      </c>
      <c r="J622" t="str">
        <f t="shared" si="2207"/>
        <v/>
      </c>
      <c r="K622" t="str">
        <f t="shared" si="2056"/>
        <v/>
      </c>
      <c r="L622" t="str">
        <f t="shared" si="2056"/>
        <v/>
      </c>
      <c r="M622" t="str">
        <f t="shared" si="2056"/>
        <v/>
      </c>
      <c r="N622" t="str">
        <f t="shared" si="2057"/>
        <v/>
      </c>
      <c r="O622" t="str">
        <f t="shared" ref="O622:P622" si="2208">IF($G622="","",IF($B622="SHO",TRIM(CONCATENATE(E622,E623,E624,E625,E626,E627,E628,E629,E630,E631,E632,E633,E634,E635,E636)),""))</f>
        <v/>
      </c>
      <c r="P622" t="str">
        <f t="shared" si="2208"/>
        <v/>
      </c>
      <c r="Q622" t="str">
        <f t="shared" si="2059"/>
        <v/>
      </c>
      <c r="R622" t="str">
        <f t="shared" si="2059"/>
        <v/>
      </c>
      <c r="S622" t="str">
        <f t="shared" si="2059"/>
        <v/>
      </c>
      <c r="T622" t="str">
        <f t="shared" ref="T622:V622" si="2209">IF($G622="","",IF($B622="PAS",TRIM(CONCATENATE(D622,D623,D624,D625,D626,D627,D628,D629,D630,D631,D632,D633,D634,D635,D636)),""))</f>
        <v/>
      </c>
      <c r="U622" t="str">
        <f t="shared" si="2209"/>
        <v/>
      </c>
      <c r="V622" t="str">
        <f t="shared" si="2209"/>
        <v/>
      </c>
    </row>
    <row r="623" spans="1:22" hidden="1" x14ac:dyDescent="0.25">
      <c r="A623">
        <f t="shared" si="2052"/>
        <v>42</v>
      </c>
      <c r="B623" t="str">
        <f>VLOOKUP(A623,Sheet1!A:Z,2,FALSE)</f>
        <v>FNB</v>
      </c>
      <c r="C623" t="s">
        <v>492</v>
      </c>
      <c r="D623" t="str">
        <f t="shared" ref="D623:F623" si="2210">$C623</f>
        <v>&lt;/div&gt;&lt;div class="content-row clearfix"&gt;&lt;span class="item-icon icon-s icon-inline ico-shop"&gt;&lt;/span&gt;</v>
      </c>
      <c r="E623" t="str">
        <f t="shared" si="2210"/>
        <v>&lt;/div&gt;&lt;div class="content-row clearfix"&gt;&lt;span class="item-icon icon-s icon-inline ico-shop"&gt;&lt;/span&gt;</v>
      </c>
      <c r="F623" t="str">
        <f t="shared" si="2210"/>
        <v>&lt;/div&gt;&lt;div class="content-row clearfix"&gt;&lt;span class="item-icon icon-s icon-inline ico-shop"&gt;&lt;/span&gt;</v>
      </c>
      <c r="G623" t="str">
        <f t="shared" si="2053"/>
        <v/>
      </c>
      <c r="H623" t="str">
        <f t="shared" si="2054"/>
        <v/>
      </c>
      <c r="I623" t="str">
        <f t="shared" ref="I623:J623" si="2211">IF($G623="","",TRIM(CONCATENATE(E623,E624,E625,E626,E627,E628,E629,E630,E631,E632,E633,E634,E635,E636,E637)))</f>
        <v/>
      </c>
      <c r="J623" t="str">
        <f t="shared" si="2211"/>
        <v/>
      </c>
      <c r="K623" t="str">
        <f t="shared" si="2056"/>
        <v/>
      </c>
      <c r="L623" t="str">
        <f t="shared" si="2056"/>
        <v/>
      </c>
      <c r="M623" t="str">
        <f t="shared" si="2056"/>
        <v/>
      </c>
      <c r="N623" t="str">
        <f t="shared" si="2057"/>
        <v/>
      </c>
      <c r="O623" t="str">
        <f t="shared" ref="O623:P623" si="2212">IF($G623="","",IF($B623="SHO",TRIM(CONCATENATE(E623,E624,E625,E626,E627,E628,E629,E630,E631,E632,E633,E634,E635,E636,E637)),""))</f>
        <v/>
      </c>
      <c r="P623" t="str">
        <f t="shared" si="2212"/>
        <v/>
      </c>
      <c r="Q623" t="str">
        <f t="shared" si="2059"/>
        <v/>
      </c>
      <c r="R623" t="str">
        <f t="shared" si="2059"/>
        <v/>
      </c>
      <c r="S623" t="str">
        <f t="shared" si="2059"/>
        <v/>
      </c>
      <c r="T623" t="str">
        <f t="shared" ref="T623:V623" si="2213">IF($G623="","",IF($B623="PAS",TRIM(CONCATENATE(D623,D624,D625,D626,D627,D628,D629,D630,D631,D632,D633,D634,D635,D636,D637)),""))</f>
        <v/>
      </c>
      <c r="U623" t="str">
        <f t="shared" si="2213"/>
        <v/>
      </c>
      <c r="V623" t="str">
        <f t="shared" si="2213"/>
        <v/>
      </c>
    </row>
    <row r="624" spans="1:22" hidden="1" x14ac:dyDescent="0.25">
      <c r="A624">
        <f t="shared" si="2052"/>
        <v>42</v>
      </c>
      <c r="B624" t="str">
        <f>VLOOKUP(A624,Sheet1!A:Z,2,FALSE)</f>
        <v>FNB</v>
      </c>
      <c r="C624" t="s">
        <v>415</v>
      </c>
      <c r="D624" t="str">
        <f>CONCATENATE($C624,VLOOKUP($A624,Sheet1!$A:$AC,11,FALSE))</f>
        <v>&lt;p class="info"&gt;B1 , WEK B1-7 (近售票大堂)</v>
      </c>
      <c r="E624" t="str">
        <f>CONCATENATE($C624,VLOOKUP($A624,Sheet1!$A:$AC,12,FALSE))</f>
        <v>&lt;p class="info"&gt;B1 , WEK B1-7 (近售票大堂)</v>
      </c>
      <c r="F624" t="str">
        <f>CONCATENATE($C624,VLOOKUP($A624,Sheet1!$A:$AC,10,FALSE))</f>
        <v>&lt;p class="info"&gt;B1 , WEK B1-7 (Near Ticketing Concourse)</v>
      </c>
      <c r="G624" t="str">
        <f t="shared" si="2053"/>
        <v/>
      </c>
      <c r="H624" t="str">
        <f t="shared" si="2054"/>
        <v/>
      </c>
      <c r="I624" t="str">
        <f t="shared" ref="I624:J624" si="2214">IF($G624="","",TRIM(CONCATENATE(E624,E625,E626,E627,E628,E629,E630,E631,E632,E633,E634,E635,E636,E637,E638)))</f>
        <v/>
      </c>
      <c r="J624" t="str">
        <f t="shared" si="2214"/>
        <v/>
      </c>
      <c r="K624" t="str">
        <f t="shared" si="2056"/>
        <v/>
      </c>
      <c r="L624" t="str">
        <f t="shared" si="2056"/>
        <v/>
      </c>
      <c r="M624" t="str">
        <f t="shared" si="2056"/>
        <v/>
      </c>
      <c r="N624" t="str">
        <f t="shared" si="2057"/>
        <v/>
      </c>
      <c r="O624" t="str">
        <f t="shared" ref="O624:P624" si="2215">IF($G624="","",IF($B624="SHO",TRIM(CONCATENATE(E624,E625,E626,E627,E628,E629,E630,E631,E632,E633,E634,E635,E636,E637,E638)),""))</f>
        <v/>
      </c>
      <c r="P624" t="str">
        <f t="shared" si="2215"/>
        <v/>
      </c>
      <c r="Q624" t="str">
        <f t="shared" si="2059"/>
        <v/>
      </c>
      <c r="R624" t="str">
        <f t="shared" si="2059"/>
        <v/>
      </c>
      <c r="S624" t="str">
        <f t="shared" si="2059"/>
        <v/>
      </c>
      <c r="T624" t="str">
        <f t="shared" ref="T624:V624" si="2216">IF($G624="","",IF($B624="PAS",TRIM(CONCATENATE(D624,D625,D626,D627,D628,D629,D630,D631,D632,D633,D634,D635,D636,D637,D638)),""))</f>
        <v/>
      </c>
      <c r="U624" t="str">
        <f t="shared" si="2216"/>
        <v/>
      </c>
      <c r="V624" t="str">
        <f t="shared" si="2216"/>
        <v/>
      </c>
    </row>
    <row r="625" spans="1:22" hidden="1" x14ac:dyDescent="0.25">
      <c r="A625">
        <f t="shared" si="2052"/>
        <v>42</v>
      </c>
      <c r="B625" t="str">
        <f>VLOOKUP(A625,Sheet1!A:Z,2,FALSE)</f>
        <v>FNB</v>
      </c>
      <c r="C625" t="s">
        <v>493</v>
      </c>
      <c r="D625" t="str">
        <f t="shared" ref="D625:F625" si="2217">$C625</f>
        <v>&lt;/p&gt;&lt;/div&gt;&lt;div class="content-row clearfix"&gt;&lt;span class="item-icon icon-s icon-inline ico-opening-hour"&gt;&lt;/span&gt;</v>
      </c>
      <c r="E625" t="str">
        <f t="shared" si="2217"/>
        <v>&lt;/p&gt;&lt;/div&gt;&lt;div class="content-row clearfix"&gt;&lt;span class="item-icon icon-s icon-inline ico-opening-hour"&gt;&lt;/span&gt;</v>
      </c>
      <c r="F625" t="str">
        <f t="shared" si="2217"/>
        <v>&lt;/p&gt;&lt;/div&gt;&lt;div class="content-row clearfix"&gt;&lt;span class="item-icon icon-s icon-inline ico-opening-hour"&gt;&lt;/span&gt;</v>
      </c>
      <c r="G625" t="str">
        <f t="shared" si="2053"/>
        <v/>
      </c>
      <c r="H625" t="str">
        <f t="shared" si="2054"/>
        <v/>
      </c>
      <c r="I625" t="str">
        <f t="shared" ref="I625:J625" si="2218">IF($G625="","",TRIM(CONCATENATE(E625,E626,E627,E628,E629,E630,E631,E632,E633,E634,E635,E636,E637,E638,E639)))</f>
        <v/>
      </c>
      <c r="J625" t="str">
        <f t="shared" si="2218"/>
        <v/>
      </c>
      <c r="K625" t="str">
        <f t="shared" si="2056"/>
        <v/>
      </c>
      <c r="L625" t="str">
        <f t="shared" si="2056"/>
        <v/>
      </c>
      <c r="M625" t="str">
        <f t="shared" si="2056"/>
        <v/>
      </c>
      <c r="N625" t="str">
        <f t="shared" si="2057"/>
        <v/>
      </c>
      <c r="O625" t="str">
        <f t="shared" ref="O625:P625" si="2219">IF($G625="","",IF($B625="SHO",TRIM(CONCATENATE(E625,E626,E627,E628,E629,E630,E631,E632,E633,E634,E635,E636,E637,E638,E639)),""))</f>
        <v/>
      </c>
      <c r="P625" t="str">
        <f t="shared" si="2219"/>
        <v/>
      </c>
      <c r="Q625" t="str">
        <f t="shared" si="2059"/>
        <v/>
      </c>
      <c r="R625" t="str">
        <f t="shared" si="2059"/>
        <v/>
      </c>
      <c r="S625" t="str">
        <f t="shared" si="2059"/>
        <v/>
      </c>
      <c r="T625" t="str">
        <f t="shared" ref="T625:V625" si="2220">IF($G625="","",IF($B625="PAS",TRIM(CONCATENATE(D625,D626,D627,D628,D629,D630,D631,D632,D633,D634,D635,D636,D637,D638,D639)),""))</f>
        <v/>
      </c>
      <c r="U625" t="str">
        <f t="shared" si="2220"/>
        <v/>
      </c>
      <c r="V625" t="str">
        <f t="shared" si="2220"/>
        <v/>
      </c>
    </row>
    <row r="626" spans="1:22" hidden="1" x14ac:dyDescent="0.25">
      <c r="A626">
        <f t="shared" si="2052"/>
        <v>42</v>
      </c>
      <c r="B626" t="str">
        <f>VLOOKUP(A626,Sheet1!A:Z,2,FALSE)</f>
        <v>FNB</v>
      </c>
      <c r="C626" t="s">
        <v>415</v>
      </c>
      <c r="D626" s="2" t="str">
        <f>CONCATENATE($C626,IFERROR(SUBSTITUTE(VLOOKUP($A626,Sheet1!$A:$AC,22,FALSE),CHAR(10),"&lt;br&gt;"),VLOOKUP($A626,Sheet1!$A:$AC,22,FALSE)))</f>
        <v>&lt;p class="info"&gt;11:00-21:30</v>
      </c>
      <c r="E626" s="2" t="str">
        <f>CONCATENATE($C626,IFERROR(SUBSTITUTE(VLOOKUP($A626,Sheet1!$A:$AC,23,FALSE),CHAR(10),"&lt;br&gt;"),VLOOKUP($A626,Sheet1!$A:$AC,23,FALSE)))</f>
        <v>&lt;p class="info"&gt;11:00-21:30</v>
      </c>
      <c r="F626" s="2" t="str">
        <f>CONCATENATE($C626,IFERROR(SUBSTITUTE(VLOOKUP($A626,Sheet1!$A:$AC,21,FALSE),CHAR(10),"&lt;br&gt;"),VLOOKUP($A626,Sheet1!$A:$AC,21,FALSE)))</f>
        <v>&lt;p class="info"&gt;11:00-21:30</v>
      </c>
      <c r="G626" t="str">
        <f t="shared" si="2053"/>
        <v/>
      </c>
      <c r="H626" t="str">
        <f t="shared" si="2054"/>
        <v/>
      </c>
      <c r="I626" t="str">
        <f t="shared" ref="I626:J626" si="2221">IF($G626="","",TRIM(CONCATENATE(E626,E627,E628,E629,E630,E631,E632,E633,E634,E635,E636,E637,E638,E639,E640)))</f>
        <v/>
      </c>
      <c r="J626" t="str">
        <f t="shared" si="2221"/>
        <v/>
      </c>
      <c r="K626" t="str">
        <f t="shared" si="2056"/>
        <v/>
      </c>
      <c r="L626" t="str">
        <f t="shared" si="2056"/>
        <v/>
      </c>
      <c r="M626" t="str">
        <f t="shared" si="2056"/>
        <v/>
      </c>
      <c r="N626" t="str">
        <f t="shared" si="2057"/>
        <v/>
      </c>
      <c r="O626" t="str">
        <f t="shared" ref="O626:P626" si="2222">IF($G626="","",IF($B626="SHO",TRIM(CONCATENATE(E626,E627,E628,E629,E630,E631,E632,E633,E634,E635,E636,E637,E638,E639,E640)),""))</f>
        <v/>
      </c>
      <c r="P626" t="str">
        <f t="shared" si="2222"/>
        <v/>
      </c>
      <c r="Q626" t="str">
        <f t="shared" si="2059"/>
        <v/>
      </c>
      <c r="R626" t="str">
        <f t="shared" si="2059"/>
        <v/>
      </c>
      <c r="S626" t="str">
        <f t="shared" si="2059"/>
        <v/>
      </c>
      <c r="T626" t="str">
        <f t="shared" ref="T626:V626" si="2223">IF($G626="","",IF($B626="PAS",TRIM(CONCATENATE(D626,D627,D628,D629,D630,D631,D632,D633,D634,D635,D636,D637,D638,D639,D640)),""))</f>
        <v/>
      </c>
      <c r="U626" t="str">
        <f t="shared" si="2223"/>
        <v/>
      </c>
      <c r="V626" t="str">
        <f t="shared" si="2223"/>
        <v/>
      </c>
    </row>
    <row r="627" spans="1:22" hidden="1" x14ac:dyDescent="0.25">
      <c r="A627">
        <f t="shared" si="2052"/>
        <v>42</v>
      </c>
      <c r="B627" t="str">
        <f>VLOOKUP(A627,Sheet1!A:Z,2,FALSE)</f>
        <v>FNB</v>
      </c>
      <c r="C627" t="s">
        <v>495</v>
      </c>
      <c r="D627" t="str">
        <f t="shared" ref="D627:F627" si="2224">$C627</f>
        <v>&lt;/p&gt;&lt;/div&gt;&lt;div class="content-row clearfix"&gt;&lt;span class="item-icon icon-s icon-inline ico-tel-no"&gt;&lt;/span&gt;</v>
      </c>
      <c r="E627" t="str">
        <f t="shared" si="2224"/>
        <v>&lt;/p&gt;&lt;/div&gt;&lt;div class="content-row clearfix"&gt;&lt;span class="item-icon icon-s icon-inline ico-tel-no"&gt;&lt;/span&gt;</v>
      </c>
      <c r="F627" t="str">
        <f t="shared" si="2224"/>
        <v>&lt;/p&gt;&lt;/div&gt;&lt;div class="content-row clearfix"&gt;&lt;span class="item-icon icon-s icon-inline ico-tel-no"&gt;&lt;/span&gt;</v>
      </c>
      <c r="G627" t="str">
        <f t="shared" si="2053"/>
        <v/>
      </c>
      <c r="H627" t="str">
        <f t="shared" si="2054"/>
        <v/>
      </c>
      <c r="I627" t="str">
        <f t="shared" ref="I627:J627" si="2225">IF($G627="","",TRIM(CONCATENATE(E627,E628,E629,E630,E631,E632,E633,E634,E635,E636,E637,E638,E639,E640,E641)))</f>
        <v/>
      </c>
      <c r="J627" t="str">
        <f t="shared" si="2225"/>
        <v/>
      </c>
      <c r="K627" t="str">
        <f t="shared" si="2056"/>
        <v/>
      </c>
      <c r="L627" t="str">
        <f t="shared" si="2056"/>
        <v/>
      </c>
      <c r="M627" t="str">
        <f t="shared" si="2056"/>
        <v/>
      </c>
      <c r="N627" t="str">
        <f t="shared" si="2057"/>
        <v/>
      </c>
      <c r="O627" t="str">
        <f t="shared" ref="O627:P627" si="2226">IF($G627="","",IF($B627="SHO",TRIM(CONCATENATE(E627,E628,E629,E630,E631,E632,E633,E634,E635,E636,E637,E638,E639,E640,E641)),""))</f>
        <v/>
      </c>
      <c r="P627" t="str">
        <f t="shared" si="2226"/>
        <v/>
      </c>
      <c r="Q627" t="str">
        <f t="shared" si="2059"/>
        <v/>
      </c>
      <c r="R627" t="str">
        <f t="shared" si="2059"/>
        <v/>
      </c>
      <c r="S627" t="str">
        <f t="shared" si="2059"/>
        <v/>
      </c>
      <c r="T627" t="str">
        <f t="shared" ref="T627:V627" si="2227">IF($G627="","",IF($B627="PAS",TRIM(CONCATENATE(D627,D628,D629,D630,D631,D632,D633,D634,D635,D636,D637,D638,D639,D640,D641)),""))</f>
        <v/>
      </c>
      <c r="U627" t="str">
        <f t="shared" si="2227"/>
        <v/>
      </c>
      <c r="V627" t="str">
        <f t="shared" si="2227"/>
        <v/>
      </c>
    </row>
    <row r="628" spans="1:22" hidden="1" x14ac:dyDescent="0.25">
      <c r="A628">
        <f t="shared" si="2052"/>
        <v>42</v>
      </c>
      <c r="B628" t="str">
        <f>VLOOKUP(A628,Sheet1!A:Z,2,FALSE)</f>
        <v>FNB</v>
      </c>
      <c r="C628" t="s">
        <v>415</v>
      </c>
      <c r="D628" t="str">
        <f>CONCATENATE($C628,VLOOKUP($A628,Sheet1!$A:$ACZ,17,FALSE))</f>
        <v>&lt;p class="info"&gt;2601-5138</v>
      </c>
      <c r="E628" t="str">
        <f>CONCATENATE($C628,VLOOKUP($A628,Sheet1!$A:$AC,17,FALSE))</f>
        <v>&lt;p class="info"&gt;2601-5138</v>
      </c>
      <c r="F628" t="str">
        <f>CONCATENATE($C628,VLOOKUP($A628,Sheet1!$A:$AC,17,FALSE))</f>
        <v>&lt;p class="info"&gt;2601-5138</v>
      </c>
      <c r="G628" t="str">
        <f t="shared" si="2053"/>
        <v/>
      </c>
      <c r="H628" t="str">
        <f t="shared" si="2054"/>
        <v/>
      </c>
      <c r="I628" t="str">
        <f t="shared" ref="I628:J628" si="2228">IF($G628="","",TRIM(CONCATENATE(E628,E629,E630,E631,E632,E633,E634,E635,E636,E637,E638,E639,E640,E641,E642)))</f>
        <v/>
      </c>
      <c r="J628" t="str">
        <f t="shared" si="2228"/>
        <v/>
      </c>
      <c r="K628" t="str">
        <f t="shared" si="2056"/>
        <v/>
      </c>
      <c r="L628" t="str">
        <f t="shared" si="2056"/>
        <v/>
      </c>
      <c r="M628" t="str">
        <f t="shared" si="2056"/>
        <v/>
      </c>
      <c r="N628" t="str">
        <f t="shared" si="2057"/>
        <v/>
      </c>
      <c r="O628" t="str">
        <f t="shared" ref="O628:P628" si="2229">IF($G628="","",IF($B628="SHO",TRIM(CONCATENATE(E628,E629,E630,E631,E632,E633,E634,E635,E636,E637,E638,E639,E640,E641,E642)),""))</f>
        <v/>
      </c>
      <c r="P628" t="str">
        <f t="shared" si="2229"/>
        <v/>
      </c>
      <c r="Q628" t="str">
        <f t="shared" si="2059"/>
        <v/>
      </c>
      <c r="R628" t="str">
        <f t="shared" si="2059"/>
        <v/>
      </c>
      <c r="S628" t="str">
        <f t="shared" si="2059"/>
        <v/>
      </c>
      <c r="T628" t="str">
        <f t="shared" ref="T628:V628" si="2230">IF($G628="","",IF($B628="PAS",TRIM(CONCATENATE(D628,D629,D630,D631,D632,D633,D634,D635,D636,D637,D638,D639,D640,D641,D642)),""))</f>
        <v/>
      </c>
      <c r="U628" t="str">
        <f t="shared" si="2230"/>
        <v/>
      </c>
      <c r="V628" t="str">
        <f t="shared" si="2230"/>
        <v/>
      </c>
    </row>
    <row r="629" spans="1:22" hidden="1" x14ac:dyDescent="0.25">
      <c r="A629">
        <f t="shared" si="2052"/>
        <v>42</v>
      </c>
      <c r="B629" t="str">
        <f>VLOOKUP(A629,Sheet1!A:Z,2,FALSE)</f>
        <v>FNB</v>
      </c>
      <c r="C629" t="s">
        <v>494</v>
      </c>
      <c r="D629" t="str">
        <f t="shared" ref="D629:F629" si="2231">$C629</f>
        <v>&lt;/p&gt;&lt;/div&gt;&lt;div class="content-row clearfix"&gt;</v>
      </c>
      <c r="E629" t="str">
        <f t="shared" si="2231"/>
        <v>&lt;/p&gt;&lt;/div&gt;&lt;div class="content-row clearfix"&gt;</v>
      </c>
      <c r="F629" t="str">
        <f t="shared" si="2231"/>
        <v>&lt;/p&gt;&lt;/div&gt;&lt;div class="content-row clearfix"&gt;</v>
      </c>
      <c r="G629" t="str">
        <f t="shared" si="2053"/>
        <v/>
      </c>
      <c r="H629" t="str">
        <f t="shared" si="2054"/>
        <v/>
      </c>
      <c r="I629" t="str">
        <f t="shared" ref="I629:J629" si="2232">IF($G629="","",TRIM(CONCATENATE(E629,E630,E631,E632,E633,E634,E635,E636,E637,E638,E639,E640,E641,E642,E643)))</f>
        <v/>
      </c>
      <c r="J629" t="str">
        <f t="shared" si="2232"/>
        <v/>
      </c>
      <c r="K629" t="str">
        <f t="shared" si="2056"/>
        <v/>
      </c>
      <c r="L629" t="str">
        <f t="shared" si="2056"/>
        <v/>
      </c>
      <c r="M629" t="str">
        <f t="shared" si="2056"/>
        <v/>
      </c>
      <c r="N629" t="str">
        <f t="shared" si="2057"/>
        <v/>
      </c>
      <c r="O629" t="str">
        <f t="shared" ref="O629:P629" si="2233">IF($G629="","",IF($B629="SHO",TRIM(CONCATENATE(E629,E630,E631,E632,E633,E634,E635,E636,E637,E638,E639,E640,E641,E642,E643)),""))</f>
        <v/>
      </c>
      <c r="P629" t="str">
        <f t="shared" si="2233"/>
        <v/>
      </c>
      <c r="Q629" t="str">
        <f t="shared" si="2059"/>
        <v/>
      </c>
      <c r="R629" t="str">
        <f t="shared" si="2059"/>
        <v/>
      </c>
      <c r="S629" t="str">
        <f t="shared" si="2059"/>
        <v/>
      </c>
      <c r="T629" t="str">
        <f t="shared" ref="T629:V629" si="2234">IF($G629="","",IF($B629="PAS",TRIM(CONCATENATE(D629,D630,D631,D632,D633,D634,D635,D636,D637,D638,D639,D640,D641,D642,D643)),""))</f>
        <v/>
      </c>
      <c r="U629" t="str">
        <f t="shared" si="2234"/>
        <v/>
      </c>
      <c r="V629" t="str">
        <f t="shared" si="2234"/>
        <v/>
      </c>
    </row>
    <row r="630" spans="1:22" hidden="1" x14ac:dyDescent="0.25">
      <c r="A630">
        <f t="shared" si="2052"/>
        <v>42</v>
      </c>
      <c r="B630" t="str">
        <f>VLOOKUP(A630,Sheet1!A:Z,2,FALSE)</f>
        <v>FNB</v>
      </c>
      <c r="C630" t="s">
        <v>416</v>
      </c>
      <c r="D630" t="str">
        <f>CONCATENATE($C630,Sheet1!$AB$2,": ",VLOOKUP($A630,Sheet1!$A:$AC,28,FALSE),IF(VLOOKUP($A630,Sheet1!$A:$AC,25,FALSE)="","","&lt;/p&gt;&lt;p&gt;"),VLOOKUP($A630,Sheet1!$A:$AC,25,FALSE))</f>
        <v>&lt;p&gt;接受現金券: 接受&lt;/p&gt;&lt;p&gt;提供超過100款壽司、刺身、飯糰、丼飯、卷物、小食等日式美饌。</v>
      </c>
      <c r="E630" t="str">
        <f>CONCATENATE($C630,Sheet1!$AC$2,": ",VLOOKUP($A630,Sheet1!$A:$AC,29,FALSE),IF(VLOOKUP($A630,Sheet1!$A:$AC,26,FALSE)="","","&lt;/p&gt;&lt;p&gt;"),VLOOKUP($A630,Sheet1!$A:$AC,26,FALSE))</f>
        <v>&lt;p&gt;接受现金券: 接受&lt;/p&gt;&lt;p&gt;提供超过100款寿司、刺身、饭团、丼饭、卷物、小食等日式美馔。</v>
      </c>
      <c r="F630" t="str">
        <f>CONCATENATE($C630,Sheet1!$AA$2,": ",VLOOKUP($A630,Sheet1!$A:$AC,27,FALSE),IF(VLOOKUP($A630,Sheet1!$A:$AC,24,FALSE)="","","&lt;/p&gt;&lt;p&gt;"),VLOOKUP($A630,Sheet1!$A:$AC,24,FALSE))</f>
        <v>&lt;p&gt;Accept Cash Coupon: Y&lt;/p&gt;&lt;p&gt;Serves a wide selection of Japanese cuisine, including sushi, sashimi, onigiri, donburi, and snack etc.</v>
      </c>
      <c r="G630" t="str">
        <f t="shared" si="2053"/>
        <v/>
      </c>
      <c r="H630" t="str">
        <f t="shared" si="2054"/>
        <v/>
      </c>
      <c r="I630" t="str">
        <f t="shared" ref="I630:J630" si="2235">IF($G630="","",TRIM(CONCATENATE(E630,E631,E632,E633,E634,E635,E636,E637,E638,E639,E640,E641,E642,E643,E644)))</f>
        <v/>
      </c>
      <c r="J630" t="str">
        <f t="shared" si="2235"/>
        <v/>
      </c>
      <c r="K630" t="str">
        <f t="shared" si="2056"/>
        <v/>
      </c>
      <c r="L630" t="str">
        <f t="shared" si="2056"/>
        <v/>
      </c>
      <c r="M630" t="str">
        <f t="shared" si="2056"/>
        <v/>
      </c>
      <c r="N630" t="str">
        <f t="shared" si="2057"/>
        <v/>
      </c>
      <c r="O630" t="str">
        <f t="shared" ref="O630:P630" si="2236">IF($G630="","",IF($B630="SHO",TRIM(CONCATENATE(E630,E631,E632,E633,E634,E635,E636,E637,E638,E639,E640,E641,E642,E643,E644)),""))</f>
        <v/>
      </c>
      <c r="P630" t="str">
        <f t="shared" si="2236"/>
        <v/>
      </c>
      <c r="Q630" t="str">
        <f t="shared" si="2059"/>
        <v/>
      </c>
      <c r="R630" t="str">
        <f t="shared" si="2059"/>
        <v/>
      </c>
      <c r="S630" t="str">
        <f t="shared" si="2059"/>
        <v/>
      </c>
      <c r="T630" t="str">
        <f t="shared" ref="T630:V630" si="2237">IF($G630="","",IF($B630="PAS",TRIM(CONCATENATE(D630,D631,D632,D633,D634,D635,D636,D637,D638,D639,D640,D641,D642,D643,D644)),""))</f>
        <v/>
      </c>
      <c r="U630" t="str">
        <f t="shared" si="2237"/>
        <v/>
      </c>
      <c r="V630" t="str">
        <f t="shared" si="2237"/>
        <v/>
      </c>
    </row>
    <row r="631" spans="1:22" hidden="1" x14ac:dyDescent="0.25">
      <c r="A631">
        <f t="shared" si="2052"/>
        <v>42</v>
      </c>
      <c r="B631" t="str">
        <f>VLOOKUP(A631,Sheet1!A:Z,2,FALSE)</f>
        <v>FNB</v>
      </c>
      <c r="C631" t="s">
        <v>496</v>
      </c>
      <c r="D631" t="str">
        <f t="shared" ref="D631:F632" si="2238">$C631</f>
        <v>&lt;/p&gt;&lt;/div&gt;&lt;/div&gt;&lt;/div&gt;&lt;/div&gt;&lt;/div&gt;</v>
      </c>
      <c r="E631" t="str">
        <f t="shared" si="2238"/>
        <v>&lt;/p&gt;&lt;/div&gt;&lt;/div&gt;&lt;/div&gt;&lt;/div&gt;&lt;/div&gt;</v>
      </c>
      <c r="F631" t="str">
        <f t="shared" si="2238"/>
        <v>&lt;/p&gt;&lt;/div&gt;&lt;/div&gt;&lt;/div&gt;&lt;/div&gt;&lt;/div&gt;</v>
      </c>
      <c r="G631" t="str">
        <f t="shared" si="2053"/>
        <v/>
      </c>
      <c r="H631" t="str">
        <f t="shared" si="2054"/>
        <v/>
      </c>
      <c r="I631" t="str">
        <f t="shared" ref="I631:J631" si="2239">IF($G631="","",TRIM(CONCATENATE(E631,E632,E633,E634,E635,E636,E637,E638,E639,E640,E641,E642,E643,E644,E645)))</f>
        <v/>
      </c>
      <c r="J631" t="str">
        <f t="shared" si="2239"/>
        <v/>
      </c>
      <c r="K631" t="str">
        <f t="shared" si="2056"/>
        <v/>
      </c>
      <c r="L631" t="str">
        <f t="shared" si="2056"/>
        <v/>
      </c>
      <c r="M631" t="str">
        <f t="shared" si="2056"/>
        <v/>
      </c>
      <c r="N631" t="str">
        <f t="shared" si="2057"/>
        <v/>
      </c>
      <c r="O631" t="str">
        <f t="shared" ref="O631:P631" si="2240">IF($G631="","",IF($B631="SHO",TRIM(CONCATENATE(E631,E632,E633,E634,E635,E636,E637,E638,E639,E640,E641,E642,E643,E644,E645)),""))</f>
        <v/>
      </c>
      <c r="P631" t="str">
        <f t="shared" si="2240"/>
        <v/>
      </c>
      <c r="Q631" t="str">
        <f t="shared" si="2059"/>
        <v/>
      </c>
      <c r="R631" t="str">
        <f t="shared" si="2059"/>
        <v/>
      </c>
      <c r="S631" t="str">
        <f t="shared" si="2059"/>
        <v/>
      </c>
      <c r="T631" t="str">
        <f t="shared" ref="T631:V631" si="2241">IF($G631="","",IF($B631="PAS",TRIM(CONCATENATE(D631,D632,D633,D634,D635,D636,D637,D638,D639,D640,D641,D642,D643,D644,D645)),""))</f>
        <v/>
      </c>
      <c r="U631" t="str">
        <f t="shared" si="2241"/>
        <v/>
      </c>
      <c r="V631" t="str">
        <f t="shared" si="2241"/>
        <v/>
      </c>
    </row>
    <row r="632" spans="1:22" hidden="1" x14ac:dyDescent="0.25">
      <c r="A632">
        <f t="shared" si="2052"/>
        <v>43</v>
      </c>
      <c r="B632" t="str">
        <f>VLOOKUP(A632,Sheet1!A:Z,2,FALSE)</f>
        <v>PAS</v>
      </c>
      <c r="C632" t="s">
        <v>489</v>
      </c>
      <c r="D632" t="str">
        <f t="shared" si="2238"/>
        <v>&lt;div class="grid-detail-list"&gt;&lt;div class="item-container styled-text-wrapper"&gt;</v>
      </c>
      <c r="E632" t="str">
        <f t="shared" si="2238"/>
        <v>&lt;div class="grid-detail-list"&gt;&lt;div class="item-container styled-text-wrapper"&gt;</v>
      </c>
      <c r="F632" t="str">
        <f t="shared" si="2238"/>
        <v>&lt;div class="grid-detail-list"&gt;&lt;div class="item-container styled-text-wrapper"&gt;</v>
      </c>
      <c r="G632">
        <f t="shared" si="2053"/>
        <v>43</v>
      </c>
      <c r="H632" t="str">
        <f t="shared" si="2054"/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class="sub-title"&gt;招商永隆銀行有限公司&lt;/p&gt;&lt;div class="item-content"&gt;&lt;div class="item-label"&gt;旅客服務&lt;/div&gt;&lt;div class="content-row clearfix"&gt;&lt;span class="item-icon icon-s icon-inline ico-shop"&gt;&lt;/span&gt;&lt;p class="info"&gt;G , WEK G-1 (近地面 B 出口)&lt;/p&gt;&lt;/div&gt;&lt;div class="content-row clearfix"&gt;&lt;span class="item-icon icon-s icon-inline ico-opening-hour"&gt;&lt;/span&gt;&lt;p class="info"&gt;星期一至五: 09:00-17:00&lt;br&gt;星期六: 09:00-13:00 (個人視頻銀行服務) &lt;br&gt;(星期日及公眾假期休息)&lt;br&gt;星期一至日: 06:00-24:00 (自動櫃員機服務)&lt;/p&gt;&lt;/div&gt;&lt;div class="content-row clearfix"&gt;&lt;span class="item-icon icon-s icon-inline ico-tel-no"&gt;&lt;/span&gt;&lt;p class="info"&gt;230 95555&lt;/p&gt;&lt;/div&gt;&lt;div class="content-row clearfix"&gt;&lt;p&gt;接受現金券: 不接受&lt;/p&gt;&lt;p&gt;提供開立賬戶、財富管理、保險及自動櫃員機銀行服務。&lt;/p&gt;&lt;/div&gt;&lt;/div&gt;&lt;/div&gt;&lt;/div&gt;&lt;/div&gt;</v>
      </c>
      <c r="I632" t="str">
        <f t="shared" ref="I632:J632" si="2242">IF($G632="","",TRIM(CONCATENATE(E632,E633,E634,E635,E636,E637,E638,E639,E640,E641,E642,E643,E644,E645,E646)))</f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class="sub-title"&gt;招商永隆银行有限公司&lt;/p&gt;&lt;div class="item-content"&gt;&lt;div class="item-label"&gt;旅客服务&lt;/div&gt;&lt;div class="content-row clearfix"&gt;&lt;span class="item-icon icon-s icon-inline ico-shop"&gt;&lt;/span&gt;&lt;p class="info"&gt;G , WEK G-1 (近地面 B 出口)&lt;/p&gt;&lt;/div&gt;&lt;div class="content-row clearfix"&gt;&lt;span class="item-icon icon-s icon-inline ico-opening-hour"&gt;&lt;/span&gt;&lt;p class="info"&gt;星期一至五: 09:00-17:00&lt;br&gt;星期六: 09:00-13:00 (个人视频银行服务)&lt;br&gt;(星期日及公众假期休息)&lt;br&gt;星期一至日: 06:00-24:00 (自动柜员机服务)&lt;/p&gt;&lt;/div&gt;&lt;div class="content-row clearfix"&gt;&lt;span class="item-icon icon-s icon-inline ico-tel-no"&gt;&lt;/span&gt;&lt;p class="info"&gt;230 95555&lt;/p&gt;&lt;/div&gt;&lt;div class="content-row clearfix"&gt;&lt;p&gt;接受现金券: 不接受&lt;/p&gt;&lt;p&gt;提供开立账户、财富管理、保险及自动柜员机银行服务。&lt;/p&gt;&lt;/div&gt;&lt;/div&gt;&lt;/div&gt;&lt;/div&gt;&lt;/div&gt;</v>
      </c>
      <c r="J632" t="str">
        <f t="shared" si="2242"/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class="sub-title"&gt;CMB Wing Lung Bank&lt;/p&gt;&lt;div class="item-content"&gt;&lt;div class="item-label"&gt;Passenger Services&lt;/div&gt;&lt;div class="content-row clearfix"&gt;&lt;span class="item-icon icon-s icon-inline ico-shop"&gt;&lt;/span&gt;&lt;p class="info"&gt;G , WEK G-1 (Near Ground Level, Exit B)&lt;/p&gt;&lt;/div&gt;&lt;div class="content-row clearfix"&gt;&lt;span class="item-icon icon-s icon-inline ico-opening-hour"&gt;&lt;/span&gt;&lt;p class="info"&gt;Mon-Fri: 09:00-17:00&lt;br&gt;Sat: 09:00-13:00 (VTM)&lt;br&gt;(Closed on Sunday &amp; Public Holidays)&lt;br&gt;Mon-Sun: 06:00-24:00 (ATM)&lt;/p&gt;&lt;/div&gt;&lt;div class="content-row clearfix"&gt;&lt;span class="item-icon icon-s icon-inline ico-tel-no"&gt;&lt;/span&gt;&lt;p class="info"&gt;230 95555&lt;/p&gt;&lt;/div&gt;&lt;div class="content-row clearfix"&gt;&lt;p&gt;Accept Cash Coupon: N&lt;/p&gt;&lt;p&gt;Our branch provides account opening, wealth management, insurance and automated machine banking services.&lt;/p&gt;&lt;/div&gt;&lt;/div&gt;&lt;/div&gt;&lt;/div&gt;&lt;/div&gt;</v>
      </c>
      <c r="K632" t="str">
        <f t="shared" si="2056"/>
        <v/>
      </c>
      <c r="L632" t="str">
        <f t="shared" si="2056"/>
        <v/>
      </c>
      <c r="M632" t="str">
        <f t="shared" si="2056"/>
        <v/>
      </c>
      <c r="N632" t="str">
        <f t="shared" si="2057"/>
        <v/>
      </c>
      <c r="O632" t="str">
        <f t="shared" ref="O632:P632" si="2243">IF($G632="","",IF($B632="SHO",TRIM(CONCATENATE(E632,E633,E634,E635,E636,E637,E638,E639,E640,E641,E642,E643,E644,E645,E646)),""))</f>
        <v/>
      </c>
      <c r="P632" t="str">
        <f t="shared" si="2243"/>
        <v/>
      </c>
      <c r="Q632" t="str">
        <f t="shared" si="2059"/>
        <v/>
      </c>
      <c r="R632" t="str">
        <f t="shared" si="2059"/>
        <v/>
      </c>
      <c r="S632" t="str">
        <f t="shared" si="2059"/>
        <v/>
      </c>
      <c r="T632" t="str">
        <f t="shared" ref="T632:V632" si="2244">IF($G632="","",IF($B632="PAS",TRIM(CONCATENATE(D632,D633,D634,D635,D636,D637,D638,D639,D640,D641,D642,D643,D644,D645,D646)),""))</f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class="sub-title"&gt;招商永隆銀行有限公司&lt;/p&gt;&lt;div class="item-content"&gt;&lt;div class="item-label"&gt;旅客服務&lt;/div&gt;&lt;div class="content-row clearfix"&gt;&lt;span class="item-icon icon-s icon-inline ico-shop"&gt;&lt;/span&gt;&lt;p class="info"&gt;G , WEK G-1 (近地面 B 出口)&lt;/p&gt;&lt;/div&gt;&lt;div class="content-row clearfix"&gt;&lt;span class="item-icon icon-s icon-inline ico-opening-hour"&gt;&lt;/span&gt;&lt;p class="info"&gt;星期一至五: 09:00-17:00&lt;br&gt;星期六: 09:00-13:00 (個人視頻銀行服務) &lt;br&gt;(星期日及公眾假期休息)&lt;br&gt;星期一至日: 06:00-24:00 (自動櫃員機服務)&lt;/p&gt;&lt;/div&gt;&lt;div class="content-row clearfix"&gt;&lt;span class="item-icon icon-s icon-inline ico-tel-no"&gt;&lt;/span&gt;&lt;p class="info"&gt;230 95555&lt;/p&gt;&lt;/div&gt;&lt;div class="content-row clearfix"&gt;&lt;p&gt;接受現金券: 不接受&lt;/p&gt;&lt;p&gt;提供開立賬戶、財富管理、保險及自動櫃員機銀行服務。&lt;/p&gt;&lt;/div&gt;&lt;/div&gt;&lt;/div&gt;&lt;/div&gt;&lt;/div&gt;</v>
      </c>
      <c r="U632" t="str">
        <f t="shared" si="2244"/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class="sub-title"&gt;招商永隆银行有限公司&lt;/p&gt;&lt;div class="item-content"&gt;&lt;div class="item-label"&gt;旅客服务&lt;/div&gt;&lt;div class="content-row clearfix"&gt;&lt;span class="item-icon icon-s icon-inline ico-shop"&gt;&lt;/span&gt;&lt;p class="info"&gt;G , WEK G-1 (近地面 B 出口)&lt;/p&gt;&lt;/div&gt;&lt;div class="content-row clearfix"&gt;&lt;span class="item-icon icon-s icon-inline ico-opening-hour"&gt;&lt;/span&gt;&lt;p class="info"&gt;星期一至五: 09:00-17:00&lt;br&gt;星期六: 09:00-13:00 (个人视频银行服务)&lt;br&gt;(星期日及公众假期休息)&lt;br&gt;星期一至日: 06:00-24:00 (自动柜员机服务)&lt;/p&gt;&lt;/div&gt;&lt;div class="content-row clearfix"&gt;&lt;span class="item-icon icon-s icon-inline ico-tel-no"&gt;&lt;/span&gt;&lt;p class="info"&gt;230 95555&lt;/p&gt;&lt;/div&gt;&lt;div class="content-row clearfix"&gt;&lt;p&gt;接受现金券: 不接受&lt;/p&gt;&lt;p&gt;提供开立账户、财富管理、保险及自动柜员机银行服务。&lt;/p&gt;&lt;/div&gt;&lt;/div&gt;&lt;/div&gt;&lt;/div&gt;&lt;/div&gt;</v>
      </c>
      <c r="V632" t="str">
        <f t="shared" si="2244"/>
        <v>&lt;div class="grid-detail-list"&gt;&lt;div class="item-container styled-text-wrapper"&gt;&lt;div class="image-container"&gt;&lt;img class="item-image" src="/res/media/app/shop/cmb-wing-lung-bank_20181012.jpg" alt=""&gt;&lt;/div&gt;&lt;div class="item-content-container"&gt;&lt;p class="sub-title"&gt;CMB Wing Lung Bank&lt;/p&gt;&lt;div class="item-content"&gt;&lt;div class="item-label"&gt;Passenger Services&lt;/div&gt;&lt;div class="content-row clearfix"&gt;&lt;span class="item-icon icon-s icon-inline ico-shop"&gt;&lt;/span&gt;&lt;p class="info"&gt;G , WEK G-1 (Near Ground Level, Exit B)&lt;/p&gt;&lt;/div&gt;&lt;div class="content-row clearfix"&gt;&lt;span class="item-icon icon-s icon-inline ico-opening-hour"&gt;&lt;/span&gt;&lt;p class="info"&gt;Mon-Fri: 09:00-17:00&lt;br&gt;Sat: 09:00-13:00 (VTM)&lt;br&gt;(Closed on Sunday &amp; Public Holidays)&lt;br&gt;Mon-Sun: 06:00-24:00 (ATM)&lt;/p&gt;&lt;/div&gt;&lt;div class="content-row clearfix"&gt;&lt;span class="item-icon icon-s icon-inline ico-tel-no"&gt;&lt;/span&gt;&lt;p class="info"&gt;230 95555&lt;/p&gt;&lt;/div&gt;&lt;div class="content-row clearfix"&gt;&lt;p&gt;Accept Cash Coupon: N&lt;/p&gt;&lt;p&gt;Our branch provides account opening, wealth management, insurance and automated machine banking services.&lt;/p&gt;&lt;/div&gt;&lt;/div&gt;&lt;/div&gt;&lt;/div&gt;&lt;/div&gt;</v>
      </c>
    </row>
    <row r="633" spans="1:22" hidden="1" x14ac:dyDescent="0.25">
      <c r="A633">
        <f t="shared" si="2052"/>
        <v>43</v>
      </c>
      <c r="B633" t="str">
        <f>VLOOKUP(A633,Sheet1!A:Z,2,FALSE)</f>
        <v>PAS</v>
      </c>
      <c r="C633" t="s">
        <v>419</v>
      </c>
      <c r="D633" t="str">
        <f>CONCATENATE($C633,VLOOKUP($A633,Sheet1!$A:$AC,6,FALSE),""" alt=""""&gt;")</f>
        <v>&lt;div class="image-container"&gt;&lt;img class="item-image" src="/res/media/app/shop/cmb-wing-lung-bank_20181012.jpg" alt=""&gt;</v>
      </c>
      <c r="E633" t="str">
        <f>CONCATENATE($C633,VLOOKUP($A633,Sheet1!$A:$AC,6,FALSE),""" alt=""""&gt;")</f>
        <v>&lt;div class="image-container"&gt;&lt;img class="item-image" src="/res/media/app/shop/cmb-wing-lung-bank_20181012.jpg" alt=""&gt;</v>
      </c>
      <c r="F633" t="str">
        <f>CONCATENATE($C633,VLOOKUP($A633,Sheet1!$A:$AC,6,FALSE),""" alt=""""&gt;")</f>
        <v>&lt;div class="image-container"&gt;&lt;img class="item-image" src="/res/media/app/shop/cmb-wing-lung-bank_20181012.jpg" alt=""&gt;</v>
      </c>
      <c r="G633" t="str">
        <f t="shared" si="2053"/>
        <v/>
      </c>
      <c r="H633" t="str">
        <f t="shared" si="2054"/>
        <v/>
      </c>
      <c r="I633" t="str">
        <f t="shared" ref="I633:J633" si="2245">IF($G633="","",TRIM(CONCATENATE(E633,E634,E635,E636,E637,E638,E639,E640,E641,E642,E643,E644,E645,E646,E647)))</f>
        <v/>
      </c>
      <c r="J633" t="str">
        <f t="shared" si="2245"/>
        <v/>
      </c>
      <c r="K633" t="str">
        <f t="shared" si="2056"/>
        <v/>
      </c>
      <c r="L633" t="str">
        <f t="shared" si="2056"/>
        <v/>
      </c>
      <c r="M633" t="str">
        <f t="shared" si="2056"/>
        <v/>
      </c>
      <c r="N633" t="str">
        <f t="shared" si="2057"/>
        <v/>
      </c>
      <c r="O633" t="str">
        <f t="shared" ref="O633:P633" si="2246">IF($G633="","",IF($B633="SHO",TRIM(CONCATENATE(E633,E634,E635,E636,E637,E638,E639,E640,E641,E642,E643,E644,E645,E646,E647)),""))</f>
        <v/>
      </c>
      <c r="P633" t="str">
        <f t="shared" si="2246"/>
        <v/>
      </c>
      <c r="Q633" t="str">
        <f t="shared" si="2059"/>
        <v/>
      </c>
      <c r="R633" t="str">
        <f t="shared" si="2059"/>
        <v/>
      </c>
      <c r="S633" t="str">
        <f t="shared" si="2059"/>
        <v/>
      </c>
      <c r="T633" t="str">
        <f t="shared" ref="T633:V633" si="2247">IF($G633="","",IF($B633="PAS",TRIM(CONCATENATE(D633,D634,D635,D636,D637,D638,D639,D640,D641,D642,D643,D644,D645,D646,D647)),""))</f>
        <v/>
      </c>
      <c r="U633" t="str">
        <f t="shared" si="2247"/>
        <v/>
      </c>
      <c r="V633" t="str">
        <f t="shared" si="2247"/>
        <v/>
      </c>
    </row>
    <row r="634" spans="1:22" hidden="1" x14ac:dyDescent="0.25">
      <c r="A634">
        <f t="shared" si="2052"/>
        <v>43</v>
      </c>
      <c r="B634" t="str">
        <f>VLOOKUP(A634,Sheet1!A:Z,2,FALSE)</f>
        <v>PAS</v>
      </c>
      <c r="C634" t="s">
        <v>490</v>
      </c>
      <c r="D634" t="str">
        <f t="shared" ref="D634:F634" si="2248">$C634</f>
        <v>&lt;/div&gt;&lt;div class="item-content-container"&gt;</v>
      </c>
      <c r="E634" t="str">
        <f t="shared" si="2248"/>
        <v>&lt;/div&gt;&lt;div class="item-content-container"&gt;</v>
      </c>
      <c r="F634" t="str">
        <f t="shared" si="2248"/>
        <v>&lt;/div&gt;&lt;div class="item-content-container"&gt;</v>
      </c>
      <c r="G634" t="str">
        <f t="shared" si="2053"/>
        <v/>
      </c>
      <c r="H634" t="str">
        <f t="shared" si="2054"/>
        <v/>
      </c>
      <c r="I634" t="str">
        <f t="shared" ref="I634:J634" si="2249">IF($G634="","",TRIM(CONCATENATE(E634,E635,E636,E637,E638,E639,E640,E641,E642,E643,E644,E645,E646,E647,E648)))</f>
        <v/>
      </c>
      <c r="J634" t="str">
        <f t="shared" si="2249"/>
        <v/>
      </c>
      <c r="K634" t="str">
        <f t="shared" si="2056"/>
        <v/>
      </c>
      <c r="L634" t="str">
        <f t="shared" si="2056"/>
        <v/>
      </c>
      <c r="M634" t="str">
        <f t="shared" si="2056"/>
        <v/>
      </c>
      <c r="N634" t="str">
        <f t="shared" si="2057"/>
        <v/>
      </c>
      <c r="O634" t="str">
        <f t="shared" ref="O634:P634" si="2250">IF($G634="","",IF($B634="SHO",TRIM(CONCATENATE(E634,E635,E636,E637,E638,E639,E640,E641,E642,E643,E644,E645,E646,E647,E648)),""))</f>
        <v/>
      </c>
      <c r="P634" t="str">
        <f t="shared" si="2250"/>
        <v/>
      </c>
      <c r="Q634" t="str">
        <f t="shared" si="2059"/>
        <v/>
      </c>
      <c r="R634" t="str">
        <f t="shared" si="2059"/>
        <v/>
      </c>
      <c r="S634" t="str">
        <f t="shared" si="2059"/>
        <v/>
      </c>
      <c r="T634" t="str">
        <f t="shared" ref="T634:V634" si="2251">IF($G634="","",IF($B634="PAS",TRIM(CONCATENATE(D634,D635,D636,D637,D638,D639,D640,D641,D642,D643,D644,D645,D646,D647,D648)),""))</f>
        <v/>
      </c>
      <c r="U634" t="str">
        <f t="shared" si="2251"/>
        <v/>
      </c>
      <c r="V634" t="str">
        <f t="shared" si="2251"/>
        <v/>
      </c>
    </row>
    <row r="635" spans="1:22" hidden="1" x14ac:dyDescent="0.25">
      <c r="A635">
        <f t="shared" si="2052"/>
        <v>43</v>
      </c>
      <c r="B635" t="str">
        <f>VLOOKUP(A635,Sheet1!A:Z,2,FALSE)</f>
        <v>PAS</v>
      </c>
      <c r="C635" t="s">
        <v>413</v>
      </c>
      <c r="D635" t="str">
        <f>CONCATENATE($C635,VLOOKUP($A635,Sheet1!$A:$AC,15,FALSE))</f>
        <v>&lt;p class="sub-title"&gt;招商永隆銀行有限公司</v>
      </c>
      <c r="E635" t="str">
        <f>CONCATENATE($C635,VLOOKUP($A635,Sheet1!$A:$AC,16,FALSE))</f>
        <v>&lt;p class="sub-title"&gt;招商永隆银行有限公司</v>
      </c>
      <c r="F635" t="str">
        <f>CONCATENATE($C635,VLOOKUP($A635,Sheet1!$A:$AC,14,FALSE))</f>
        <v>&lt;p class="sub-title"&gt;CMB Wing Lung Bank</v>
      </c>
      <c r="G635" t="str">
        <f t="shared" si="2053"/>
        <v/>
      </c>
      <c r="H635" t="str">
        <f t="shared" si="2054"/>
        <v/>
      </c>
      <c r="I635" t="str">
        <f t="shared" ref="I635:J635" si="2252">IF($G635="","",TRIM(CONCATENATE(E635,E636,E637,E638,E639,E640,E641,E642,E643,E644,E645,E646,E647,E648,E649)))</f>
        <v/>
      </c>
      <c r="J635" t="str">
        <f t="shared" si="2252"/>
        <v/>
      </c>
      <c r="K635" t="str">
        <f t="shared" si="2056"/>
        <v/>
      </c>
      <c r="L635" t="str">
        <f t="shared" si="2056"/>
        <v/>
      </c>
      <c r="M635" t="str">
        <f t="shared" si="2056"/>
        <v/>
      </c>
      <c r="N635" t="str">
        <f t="shared" si="2057"/>
        <v/>
      </c>
      <c r="O635" t="str">
        <f t="shared" ref="O635:P635" si="2253">IF($G635="","",IF($B635="SHO",TRIM(CONCATENATE(E635,E636,E637,E638,E639,E640,E641,E642,E643,E644,E645,E646,E647,E648,E649)),""))</f>
        <v/>
      </c>
      <c r="P635" t="str">
        <f t="shared" si="2253"/>
        <v/>
      </c>
      <c r="Q635" t="str">
        <f t="shared" si="2059"/>
        <v/>
      </c>
      <c r="R635" t="str">
        <f t="shared" si="2059"/>
        <v/>
      </c>
      <c r="S635" t="str">
        <f t="shared" si="2059"/>
        <v/>
      </c>
      <c r="T635" t="str">
        <f t="shared" ref="T635:V635" si="2254">IF($G635="","",IF($B635="PAS",TRIM(CONCATENATE(D635,D636,D637,D638,D639,D640,D641,D642,D643,D644,D645,D646,D647,D648,D649)),""))</f>
        <v/>
      </c>
      <c r="U635" t="str">
        <f t="shared" si="2254"/>
        <v/>
      </c>
      <c r="V635" t="str">
        <f t="shared" si="2254"/>
        <v/>
      </c>
    </row>
    <row r="636" spans="1:22" hidden="1" x14ac:dyDescent="0.25">
      <c r="A636">
        <f t="shared" si="2052"/>
        <v>43</v>
      </c>
      <c r="B636" t="str">
        <f>VLOOKUP(A636,Sheet1!A:Z,2,FALSE)</f>
        <v>PAS</v>
      </c>
      <c r="C636" t="s">
        <v>491</v>
      </c>
      <c r="D636" t="str">
        <f t="shared" ref="D636:F636" si="2255">$C636</f>
        <v>&lt;/p&gt;&lt;div class="item-content"&gt;</v>
      </c>
      <c r="E636" t="str">
        <f t="shared" si="2255"/>
        <v>&lt;/p&gt;&lt;div class="item-content"&gt;</v>
      </c>
      <c r="F636" t="str">
        <f t="shared" si="2255"/>
        <v>&lt;/p&gt;&lt;div class="item-content"&gt;</v>
      </c>
      <c r="G636" t="str">
        <f t="shared" si="2053"/>
        <v/>
      </c>
      <c r="H636" t="str">
        <f t="shared" si="2054"/>
        <v/>
      </c>
      <c r="I636" t="str">
        <f t="shared" ref="I636:J636" si="2256">IF($G636="","",TRIM(CONCATENATE(E636,E637,E638,E639,E640,E641,E642,E643,E644,E645,E646,E647,E648,E649,E650)))</f>
        <v/>
      </c>
      <c r="J636" t="str">
        <f t="shared" si="2256"/>
        <v/>
      </c>
      <c r="K636" t="str">
        <f t="shared" si="2056"/>
        <v/>
      </c>
      <c r="L636" t="str">
        <f t="shared" si="2056"/>
        <v/>
      </c>
      <c r="M636" t="str">
        <f t="shared" si="2056"/>
        <v/>
      </c>
      <c r="N636" t="str">
        <f t="shared" si="2057"/>
        <v/>
      </c>
      <c r="O636" t="str">
        <f t="shared" ref="O636:P636" si="2257">IF($G636="","",IF($B636="SHO",TRIM(CONCATENATE(E636,E637,E638,E639,E640,E641,E642,E643,E644,E645,E646,E647,E648,E649,E650)),""))</f>
        <v/>
      </c>
      <c r="P636" t="str">
        <f t="shared" si="2257"/>
        <v/>
      </c>
      <c r="Q636" t="str">
        <f t="shared" si="2059"/>
        <v/>
      </c>
      <c r="R636" t="str">
        <f t="shared" si="2059"/>
        <v/>
      </c>
      <c r="S636" t="str">
        <f t="shared" si="2059"/>
        <v/>
      </c>
      <c r="T636" t="str">
        <f t="shared" ref="T636:V636" si="2258">IF($G636="","",IF($B636="PAS",TRIM(CONCATENATE(D636,D637,D638,D639,D640,D641,D642,D643,D644,D645,D646,D647,D648,D649,D650)),""))</f>
        <v/>
      </c>
      <c r="U636" t="str">
        <f t="shared" si="2258"/>
        <v/>
      </c>
      <c r="V636" t="str">
        <f t="shared" si="2258"/>
        <v/>
      </c>
    </row>
    <row r="637" spans="1:22" hidden="1" x14ac:dyDescent="0.25">
      <c r="A637">
        <f t="shared" si="2052"/>
        <v>43</v>
      </c>
      <c r="B637" t="str">
        <f>VLOOKUP(A637,Sheet1!A:Z,2,FALSE)</f>
        <v>PAS</v>
      </c>
      <c r="C637" t="s">
        <v>414</v>
      </c>
      <c r="D637" t="str">
        <f>CONCATENATE($C637,VLOOKUP($A637,Sheet1!$A:$AC,4,FALSE))</f>
        <v>&lt;div class="item-label"&gt;旅客服務</v>
      </c>
      <c r="E637" t="str">
        <f>CONCATENATE($C637,VLOOKUP($A637,Sheet1!$A:$AC,5,FALSE))</f>
        <v>&lt;div class="item-label"&gt;旅客服务</v>
      </c>
      <c r="F637" t="str">
        <f>CONCATENATE($C637,VLOOKUP($A637,Sheet1!$A:$AC,3,FALSE))</f>
        <v>&lt;div class="item-label"&gt;Passenger Services</v>
      </c>
      <c r="G637" t="str">
        <f t="shared" si="2053"/>
        <v/>
      </c>
      <c r="H637" t="str">
        <f t="shared" si="2054"/>
        <v/>
      </c>
      <c r="I637" t="str">
        <f t="shared" ref="I637:J637" si="2259">IF($G637="","",TRIM(CONCATENATE(E637,E638,E639,E640,E641,E642,E643,E644,E645,E646,E647,E648,E649,E650,E651)))</f>
        <v/>
      </c>
      <c r="J637" t="str">
        <f t="shared" si="2259"/>
        <v/>
      </c>
      <c r="K637" t="str">
        <f t="shared" si="2056"/>
        <v/>
      </c>
      <c r="L637" t="str">
        <f t="shared" si="2056"/>
        <v/>
      </c>
      <c r="M637" t="str">
        <f t="shared" si="2056"/>
        <v/>
      </c>
      <c r="N637" t="str">
        <f t="shared" si="2057"/>
        <v/>
      </c>
      <c r="O637" t="str">
        <f t="shared" ref="O637:P637" si="2260">IF($G637="","",IF($B637="SHO",TRIM(CONCATENATE(E637,E638,E639,E640,E641,E642,E643,E644,E645,E646,E647,E648,E649,E650,E651)),""))</f>
        <v/>
      </c>
      <c r="P637" t="str">
        <f t="shared" si="2260"/>
        <v/>
      </c>
      <c r="Q637" t="str">
        <f t="shared" si="2059"/>
        <v/>
      </c>
      <c r="R637" t="str">
        <f t="shared" si="2059"/>
        <v/>
      </c>
      <c r="S637" t="str">
        <f t="shared" si="2059"/>
        <v/>
      </c>
      <c r="T637" t="str">
        <f t="shared" ref="T637:V637" si="2261">IF($G637="","",IF($B637="PAS",TRIM(CONCATENATE(D637,D638,D639,D640,D641,D642,D643,D644,D645,D646,D647,D648,D649,D650,D651)),""))</f>
        <v/>
      </c>
      <c r="U637" t="str">
        <f t="shared" si="2261"/>
        <v/>
      </c>
      <c r="V637" t="str">
        <f t="shared" si="2261"/>
        <v/>
      </c>
    </row>
    <row r="638" spans="1:22" hidden="1" x14ac:dyDescent="0.25">
      <c r="A638">
        <f t="shared" si="2052"/>
        <v>43</v>
      </c>
      <c r="B638" t="str">
        <f>VLOOKUP(A638,Sheet1!A:Z,2,FALSE)</f>
        <v>PAS</v>
      </c>
      <c r="C638" t="s">
        <v>492</v>
      </c>
      <c r="D638" t="str">
        <f t="shared" ref="D638:F638" si="2262">$C638</f>
        <v>&lt;/div&gt;&lt;div class="content-row clearfix"&gt;&lt;span class="item-icon icon-s icon-inline ico-shop"&gt;&lt;/span&gt;</v>
      </c>
      <c r="E638" t="str">
        <f t="shared" si="2262"/>
        <v>&lt;/div&gt;&lt;div class="content-row clearfix"&gt;&lt;span class="item-icon icon-s icon-inline ico-shop"&gt;&lt;/span&gt;</v>
      </c>
      <c r="F638" t="str">
        <f t="shared" si="2262"/>
        <v>&lt;/div&gt;&lt;div class="content-row clearfix"&gt;&lt;span class="item-icon icon-s icon-inline ico-shop"&gt;&lt;/span&gt;</v>
      </c>
      <c r="G638" t="str">
        <f t="shared" si="2053"/>
        <v/>
      </c>
      <c r="H638" t="str">
        <f t="shared" si="2054"/>
        <v/>
      </c>
      <c r="I638" t="str">
        <f t="shared" ref="I638:J638" si="2263">IF($G638="","",TRIM(CONCATENATE(E638,E639,E640,E641,E642,E643,E644,E645,E646,E647,E648,E649,E650,E651,E652)))</f>
        <v/>
      </c>
      <c r="J638" t="str">
        <f t="shared" si="2263"/>
        <v/>
      </c>
      <c r="K638" t="str">
        <f t="shared" si="2056"/>
        <v/>
      </c>
      <c r="L638" t="str">
        <f t="shared" si="2056"/>
        <v/>
      </c>
      <c r="M638" t="str">
        <f t="shared" si="2056"/>
        <v/>
      </c>
      <c r="N638" t="str">
        <f t="shared" si="2057"/>
        <v/>
      </c>
      <c r="O638" t="str">
        <f t="shared" ref="O638:P638" si="2264">IF($G638="","",IF($B638="SHO",TRIM(CONCATENATE(E638,E639,E640,E641,E642,E643,E644,E645,E646,E647,E648,E649,E650,E651,E652)),""))</f>
        <v/>
      </c>
      <c r="P638" t="str">
        <f t="shared" si="2264"/>
        <v/>
      </c>
      <c r="Q638" t="str">
        <f t="shared" si="2059"/>
        <v/>
      </c>
      <c r="R638" t="str">
        <f t="shared" si="2059"/>
        <v/>
      </c>
      <c r="S638" t="str">
        <f t="shared" si="2059"/>
        <v/>
      </c>
      <c r="T638" t="str">
        <f t="shared" ref="T638:V638" si="2265">IF($G638="","",IF($B638="PAS",TRIM(CONCATENATE(D638,D639,D640,D641,D642,D643,D644,D645,D646,D647,D648,D649,D650,D651,D652)),""))</f>
        <v/>
      </c>
      <c r="U638" t="str">
        <f t="shared" si="2265"/>
        <v/>
      </c>
      <c r="V638" t="str">
        <f t="shared" si="2265"/>
        <v/>
      </c>
    </row>
    <row r="639" spans="1:22" hidden="1" x14ac:dyDescent="0.25">
      <c r="A639">
        <f t="shared" si="2052"/>
        <v>43</v>
      </c>
      <c r="B639" t="str">
        <f>VLOOKUP(A639,Sheet1!A:Z,2,FALSE)</f>
        <v>PAS</v>
      </c>
      <c r="C639" t="s">
        <v>415</v>
      </c>
      <c r="D639" t="str">
        <f>CONCATENATE($C639,VLOOKUP($A639,Sheet1!$A:$AC,11,FALSE))</f>
        <v>&lt;p class="info"&gt;G , WEK G-1 (近地面 B 出口)</v>
      </c>
      <c r="E639" t="str">
        <f>CONCATENATE($C639,VLOOKUP($A639,Sheet1!$A:$AC,12,FALSE))</f>
        <v>&lt;p class="info"&gt;G , WEK G-1 (近地面 B 出口)</v>
      </c>
      <c r="F639" t="str">
        <f>CONCATENATE($C639,VLOOKUP($A639,Sheet1!$A:$AC,10,FALSE))</f>
        <v>&lt;p class="info"&gt;G , WEK G-1 (Near Ground Level, Exit B)</v>
      </c>
      <c r="G639" t="str">
        <f t="shared" si="2053"/>
        <v/>
      </c>
      <c r="H639" t="str">
        <f t="shared" si="2054"/>
        <v/>
      </c>
      <c r="I639" t="str">
        <f t="shared" ref="I639:J639" si="2266">IF($G639="","",TRIM(CONCATENATE(E639,E640,E641,E642,E643,E644,E645,E646,E647,E648,E649,E650,E651,E652,E653)))</f>
        <v/>
      </c>
      <c r="J639" t="str">
        <f t="shared" si="2266"/>
        <v/>
      </c>
      <c r="K639" t="str">
        <f t="shared" si="2056"/>
        <v/>
      </c>
      <c r="L639" t="str">
        <f t="shared" si="2056"/>
        <v/>
      </c>
      <c r="M639" t="str">
        <f t="shared" si="2056"/>
        <v/>
      </c>
      <c r="N639" t="str">
        <f t="shared" si="2057"/>
        <v/>
      </c>
      <c r="O639" t="str">
        <f t="shared" ref="O639:P639" si="2267">IF($G639="","",IF($B639="SHO",TRIM(CONCATENATE(E639,E640,E641,E642,E643,E644,E645,E646,E647,E648,E649,E650,E651,E652,E653)),""))</f>
        <v/>
      </c>
      <c r="P639" t="str">
        <f t="shared" si="2267"/>
        <v/>
      </c>
      <c r="Q639" t="str">
        <f t="shared" si="2059"/>
        <v/>
      </c>
      <c r="R639" t="str">
        <f t="shared" si="2059"/>
        <v/>
      </c>
      <c r="S639" t="str">
        <f t="shared" si="2059"/>
        <v/>
      </c>
      <c r="T639" t="str">
        <f t="shared" ref="T639:V639" si="2268">IF($G639="","",IF($B639="PAS",TRIM(CONCATENATE(D639,D640,D641,D642,D643,D644,D645,D646,D647,D648,D649,D650,D651,D652,D653)),""))</f>
        <v/>
      </c>
      <c r="U639" t="str">
        <f t="shared" si="2268"/>
        <v/>
      </c>
      <c r="V639" t="str">
        <f t="shared" si="2268"/>
        <v/>
      </c>
    </row>
    <row r="640" spans="1:22" hidden="1" x14ac:dyDescent="0.25">
      <c r="A640">
        <f t="shared" si="2052"/>
        <v>43</v>
      </c>
      <c r="B640" t="str">
        <f>VLOOKUP(A640,Sheet1!A:Z,2,FALSE)</f>
        <v>PAS</v>
      </c>
      <c r="C640" t="s">
        <v>493</v>
      </c>
      <c r="D640" t="str">
        <f t="shared" ref="D640:F640" si="2269">$C640</f>
        <v>&lt;/p&gt;&lt;/div&gt;&lt;div class="content-row clearfix"&gt;&lt;span class="item-icon icon-s icon-inline ico-opening-hour"&gt;&lt;/span&gt;</v>
      </c>
      <c r="E640" t="str">
        <f t="shared" si="2269"/>
        <v>&lt;/p&gt;&lt;/div&gt;&lt;div class="content-row clearfix"&gt;&lt;span class="item-icon icon-s icon-inline ico-opening-hour"&gt;&lt;/span&gt;</v>
      </c>
      <c r="F640" t="str">
        <f t="shared" si="2269"/>
        <v>&lt;/p&gt;&lt;/div&gt;&lt;div class="content-row clearfix"&gt;&lt;span class="item-icon icon-s icon-inline ico-opening-hour"&gt;&lt;/span&gt;</v>
      </c>
      <c r="G640" t="str">
        <f t="shared" si="2053"/>
        <v/>
      </c>
      <c r="H640" t="str">
        <f t="shared" si="2054"/>
        <v/>
      </c>
      <c r="I640" t="str">
        <f t="shared" ref="I640:J640" si="2270">IF($G640="","",TRIM(CONCATENATE(E640,E641,E642,E643,E644,E645,E646,E647,E648,E649,E650,E651,E652,E653,E654)))</f>
        <v/>
      </c>
      <c r="J640" t="str">
        <f t="shared" si="2270"/>
        <v/>
      </c>
      <c r="K640" t="str">
        <f t="shared" si="2056"/>
        <v/>
      </c>
      <c r="L640" t="str">
        <f t="shared" si="2056"/>
        <v/>
      </c>
      <c r="M640" t="str">
        <f t="shared" si="2056"/>
        <v/>
      </c>
      <c r="N640" t="str">
        <f t="shared" si="2057"/>
        <v/>
      </c>
      <c r="O640" t="str">
        <f t="shared" ref="O640:P640" si="2271">IF($G640="","",IF($B640="SHO",TRIM(CONCATENATE(E640,E641,E642,E643,E644,E645,E646,E647,E648,E649,E650,E651,E652,E653,E654)),""))</f>
        <v/>
      </c>
      <c r="P640" t="str">
        <f t="shared" si="2271"/>
        <v/>
      </c>
      <c r="Q640" t="str">
        <f t="shared" si="2059"/>
        <v/>
      </c>
      <c r="R640" t="str">
        <f t="shared" si="2059"/>
        <v/>
      </c>
      <c r="S640" t="str">
        <f t="shared" si="2059"/>
        <v/>
      </c>
      <c r="T640" t="str">
        <f t="shared" ref="T640:V640" si="2272">IF($G640="","",IF($B640="PAS",TRIM(CONCATENATE(D640,D641,D642,D643,D644,D645,D646,D647,D648,D649,D650,D651,D652,D653,D654)),""))</f>
        <v/>
      </c>
      <c r="U640" t="str">
        <f t="shared" si="2272"/>
        <v/>
      </c>
      <c r="V640" t="str">
        <f t="shared" si="2272"/>
        <v/>
      </c>
    </row>
    <row r="641" spans="1:22" hidden="1" x14ac:dyDescent="0.25">
      <c r="A641">
        <f t="shared" si="2052"/>
        <v>43</v>
      </c>
      <c r="B641" t="str">
        <f>VLOOKUP(A641,Sheet1!A:Z,2,FALSE)</f>
        <v>PAS</v>
      </c>
      <c r="C641" t="s">
        <v>415</v>
      </c>
      <c r="D641" s="2" t="str">
        <f>CONCATENATE($C641,IFERROR(SUBSTITUTE(VLOOKUP($A641,Sheet1!$A:$AC,22,FALSE),CHAR(10),"&lt;br&gt;"),VLOOKUP($A641,Sheet1!$A:$AC,22,FALSE)))</f>
        <v>&lt;p class="info"&gt;星期一至五: 09:00-17:00&lt;br&gt;星期六: 09:00-13:00 (個人視頻銀行服務) &lt;br&gt;(星期日及公眾假期休息)&lt;br&gt;星期一至日: 06:00-24:00 (自動櫃員機服務)</v>
      </c>
      <c r="E641" s="2" t="str">
        <f>CONCATENATE($C641,IFERROR(SUBSTITUTE(VLOOKUP($A641,Sheet1!$A:$AC,23,FALSE),CHAR(10),"&lt;br&gt;"),VLOOKUP($A641,Sheet1!$A:$AC,23,FALSE)))</f>
        <v>&lt;p class="info"&gt;星期一至五: 09:00-17:00&lt;br&gt;星期六: 09:00-13:00 (个人视频银行服务)&lt;br&gt;(星期日及公众假期休息)&lt;br&gt;星期一至日: 06:00-24:00 (自动柜员机服务)</v>
      </c>
      <c r="F641" s="2" t="str">
        <f>CONCATENATE($C641,IFERROR(SUBSTITUTE(VLOOKUP($A641,Sheet1!$A:$AC,21,FALSE),CHAR(10),"&lt;br&gt;"),VLOOKUP($A641,Sheet1!$A:$AC,21,FALSE)))</f>
        <v>&lt;p class="info"&gt;Mon-Fri: 09:00-17:00&lt;br&gt;Sat: 09:00-13:00 (VTM)&lt;br&gt;(Closed on Sunday &amp; Public Holidays)&lt;br&gt;Mon-Sun: 06:00-24:00 (ATM)</v>
      </c>
      <c r="G641" t="str">
        <f t="shared" si="2053"/>
        <v/>
      </c>
      <c r="H641" t="str">
        <f t="shared" si="2054"/>
        <v/>
      </c>
      <c r="I641" t="str">
        <f t="shared" ref="I641:J641" si="2273">IF($G641="","",TRIM(CONCATENATE(E641,E642,E643,E644,E645,E646,E647,E648,E649,E650,E651,E652,E653,E654,E655)))</f>
        <v/>
      </c>
      <c r="J641" t="str">
        <f t="shared" si="2273"/>
        <v/>
      </c>
      <c r="K641" t="str">
        <f t="shared" si="2056"/>
        <v/>
      </c>
      <c r="L641" t="str">
        <f t="shared" si="2056"/>
        <v/>
      </c>
      <c r="M641" t="str">
        <f t="shared" si="2056"/>
        <v/>
      </c>
      <c r="N641" t="str">
        <f t="shared" si="2057"/>
        <v/>
      </c>
      <c r="O641" t="str">
        <f t="shared" ref="O641:P641" si="2274">IF($G641="","",IF($B641="SHO",TRIM(CONCATENATE(E641,E642,E643,E644,E645,E646,E647,E648,E649,E650,E651,E652,E653,E654,E655)),""))</f>
        <v/>
      </c>
      <c r="P641" t="str">
        <f t="shared" si="2274"/>
        <v/>
      </c>
      <c r="Q641" t="str">
        <f t="shared" si="2059"/>
        <v/>
      </c>
      <c r="R641" t="str">
        <f t="shared" si="2059"/>
        <v/>
      </c>
      <c r="S641" t="str">
        <f t="shared" si="2059"/>
        <v/>
      </c>
      <c r="T641" t="str">
        <f t="shared" ref="T641:V641" si="2275">IF($G641="","",IF($B641="PAS",TRIM(CONCATENATE(D641,D642,D643,D644,D645,D646,D647,D648,D649,D650,D651,D652,D653,D654,D655)),""))</f>
        <v/>
      </c>
      <c r="U641" t="str">
        <f t="shared" si="2275"/>
        <v/>
      </c>
      <c r="V641" t="str">
        <f t="shared" si="2275"/>
        <v/>
      </c>
    </row>
    <row r="642" spans="1:22" hidden="1" x14ac:dyDescent="0.25">
      <c r="A642">
        <f t="shared" si="2052"/>
        <v>43</v>
      </c>
      <c r="B642" t="str">
        <f>VLOOKUP(A642,Sheet1!A:Z,2,FALSE)</f>
        <v>PAS</v>
      </c>
      <c r="C642" t="s">
        <v>495</v>
      </c>
      <c r="D642" t="str">
        <f t="shared" ref="D642:F642" si="2276">$C642</f>
        <v>&lt;/p&gt;&lt;/div&gt;&lt;div class="content-row clearfix"&gt;&lt;span class="item-icon icon-s icon-inline ico-tel-no"&gt;&lt;/span&gt;</v>
      </c>
      <c r="E642" t="str">
        <f t="shared" si="2276"/>
        <v>&lt;/p&gt;&lt;/div&gt;&lt;div class="content-row clearfix"&gt;&lt;span class="item-icon icon-s icon-inline ico-tel-no"&gt;&lt;/span&gt;</v>
      </c>
      <c r="F642" t="str">
        <f t="shared" si="2276"/>
        <v>&lt;/p&gt;&lt;/div&gt;&lt;div class="content-row clearfix"&gt;&lt;span class="item-icon icon-s icon-inline ico-tel-no"&gt;&lt;/span&gt;</v>
      </c>
      <c r="G642" t="str">
        <f t="shared" si="2053"/>
        <v/>
      </c>
      <c r="H642" t="str">
        <f t="shared" si="2054"/>
        <v/>
      </c>
      <c r="I642" t="str">
        <f t="shared" ref="I642:J642" si="2277">IF($G642="","",TRIM(CONCATENATE(E642,E643,E644,E645,E646,E647,E648,E649,E650,E651,E652,E653,E654,E655,E656)))</f>
        <v/>
      </c>
      <c r="J642" t="str">
        <f t="shared" si="2277"/>
        <v/>
      </c>
      <c r="K642" t="str">
        <f t="shared" si="2056"/>
        <v/>
      </c>
      <c r="L642" t="str">
        <f t="shared" si="2056"/>
        <v/>
      </c>
      <c r="M642" t="str">
        <f t="shared" si="2056"/>
        <v/>
      </c>
      <c r="N642" t="str">
        <f t="shared" si="2057"/>
        <v/>
      </c>
      <c r="O642" t="str">
        <f t="shared" ref="O642:P642" si="2278">IF($G642="","",IF($B642="SHO",TRIM(CONCATENATE(E642,E643,E644,E645,E646,E647,E648,E649,E650,E651,E652,E653,E654,E655,E656)),""))</f>
        <v/>
      </c>
      <c r="P642" t="str">
        <f t="shared" si="2278"/>
        <v/>
      </c>
      <c r="Q642" t="str">
        <f t="shared" si="2059"/>
        <v/>
      </c>
      <c r="R642" t="str">
        <f t="shared" si="2059"/>
        <v/>
      </c>
      <c r="S642" t="str">
        <f t="shared" si="2059"/>
        <v/>
      </c>
      <c r="T642" t="str">
        <f t="shared" ref="T642:V642" si="2279">IF($G642="","",IF($B642="PAS",TRIM(CONCATENATE(D642,D643,D644,D645,D646,D647,D648,D649,D650,D651,D652,D653,D654,D655,D656)),""))</f>
        <v/>
      </c>
      <c r="U642" t="str">
        <f t="shared" si="2279"/>
        <v/>
      </c>
      <c r="V642" t="str">
        <f t="shared" si="2279"/>
        <v/>
      </c>
    </row>
    <row r="643" spans="1:22" hidden="1" x14ac:dyDescent="0.25">
      <c r="A643">
        <f t="shared" ref="A643:A706" si="2280">ROUNDUP((ROW(D643)-1)/15,0)</f>
        <v>43</v>
      </c>
      <c r="B643" t="str">
        <f>VLOOKUP(A643,Sheet1!A:Z,2,FALSE)</f>
        <v>PAS</v>
      </c>
      <c r="C643" t="s">
        <v>415</v>
      </c>
      <c r="D643" t="str">
        <f>CONCATENATE($C643,VLOOKUP($A643,Sheet1!$A:$ACZ,17,FALSE))</f>
        <v>&lt;p class="info"&gt;230 95555</v>
      </c>
      <c r="E643" t="str">
        <f>CONCATENATE($C643,VLOOKUP($A643,Sheet1!$A:$AC,17,FALSE))</f>
        <v>&lt;p class="info"&gt;230 95555</v>
      </c>
      <c r="F643" t="str">
        <f>CONCATENATE($C643,VLOOKUP($A643,Sheet1!$A:$AC,17,FALSE))</f>
        <v>&lt;p class="info"&gt;230 95555</v>
      </c>
      <c r="G643" t="str">
        <f t="shared" ref="G643:G706" si="2281">IF(EXACT(A642,A643),"",A643)</f>
        <v/>
      </c>
      <c r="H643" t="str">
        <f t="shared" ref="H643:H706" si="2282">IF($G643="","",TRIM(CONCATENATE(D643,D644,D645,D646,D647,D648,D649,D650,D651,D652,D653,D654,D655,D656,D657)))</f>
        <v/>
      </c>
      <c r="I643" t="str">
        <f t="shared" ref="I643:J643" si="2283">IF($G643="","",TRIM(CONCATENATE(E643,E644,E645,E646,E647,E648,E649,E650,E651,E652,E653,E654,E655,E656,E657)))</f>
        <v/>
      </c>
      <c r="J643" t="str">
        <f t="shared" si="2283"/>
        <v/>
      </c>
      <c r="K643" t="str">
        <f t="shared" ref="K643:M682" si="2284">IF($G643="","",IF($B643="DUF",TRIM(CONCATENATE(D643,D644,D645,D646,D647,D648,D649,D650,D651,D652,D653,D654,D655,D656,D657)),""))</f>
        <v/>
      </c>
      <c r="L643" t="str">
        <f t="shared" si="2284"/>
        <v/>
      </c>
      <c r="M643" t="str">
        <f t="shared" si="2284"/>
        <v/>
      </c>
      <c r="N643" t="str">
        <f t="shared" ref="N643:N706" si="2285">IF($G643="","",IF($B643="SHO",TRIM(CONCATENATE(D643,D644,D645,D646,D647,D648,D649,D650,D651,D652,D653,D654,D655,D656,D657)),""))</f>
        <v/>
      </c>
      <c r="O643" t="str">
        <f t="shared" ref="O643:P643" si="2286">IF($G643="","",IF($B643="SHO",TRIM(CONCATENATE(E643,E644,E645,E646,E647,E648,E649,E650,E651,E652,E653,E654,E655,E656,E657)),""))</f>
        <v/>
      </c>
      <c r="P643" t="str">
        <f t="shared" si="2286"/>
        <v/>
      </c>
      <c r="Q643" t="str">
        <f t="shared" ref="Q643:S682" si="2287">IF($G643="","",IF($B643="FNB",TRIM(CONCATENATE(D643,D644,D645,D646,D647,D648,D649,D650,D651,D652,D653,D654,D655,D656,D657)),""))</f>
        <v/>
      </c>
      <c r="R643" t="str">
        <f t="shared" si="2287"/>
        <v/>
      </c>
      <c r="S643" t="str">
        <f t="shared" si="2287"/>
        <v/>
      </c>
      <c r="T643" t="str">
        <f t="shared" ref="T643:V643" si="2288">IF($G643="","",IF($B643="PAS",TRIM(CONCATENATE(D643,D644,D645,D646,D647,D648,D649,D650,D651,D652,D653,D654,D655,D656,D657)),""))</f>
        <v/>
      </c>
      <c r="U643" t="str">
        <f t="shared" si="2288"/>
        <v/>
      </c>
      <c r="V643" t="str">
        <f t="shared" si="2288"/>
        <v/>
      </c>
    </row>
    <row r="644" spans="1:22" hidden="1" x14ac:dyDescent="0.25">
      <c r="A644">
        <f t="shared" si="2280"/>
        <v>43</v>
      </c>
      <c r="B644" t="str">
        <f>VLOOKUP(A644,Sheet1!A:Z,2,FALSE)</f>
        <v>PAS</v>
      </c>
      <c r="C644" t="s">
        <v>494</v>
      </c>
      <c r="D644" t="str">
        <f t="shared" ref="D644:F644" si="2289">$C644</f>
        <v>&lt;/p&gt;&lt;/div&gt;&lt;div class="content-row clearfix"&gt;</v>
      </c>
      <c r="E644" t="str">
        <f t="shared" si="2289"/>
        <v>&lt;/p&gt;&lt;/div&gt;&lt;div class="content-row clearfix"&gt;</v>
      </c>
      <c r="F644" t="str">
        <f t="shared" si="2289"/>
        <v>&lt;/p&gt;&lt;/div&gt;&lt;div class="content-row clearfix"&gt;</v>
      </c>
      <c r="G644" t="str">
        <f t="shared" si="2281"/>
        <v/>
      </c>
      <c r="H644" t="str">
        <f t="shared" si="2282"/>
        <v/>
      </c>
      <c r="I644" t="str">
        <f t="shared" ref="I644:J644" si="2290">IF($G644="","",TRIM(CONCATENATE(E644,E645,E646,E647,E648,E649,E650,E651,E652,E653,E654,E655,E656,E657,E658)))</f>
        <v/>
      </c>
      <c r="J644" t="str">
        <f t="shared" si="2290"/>
        <v/>
      </c>
      <c r="K644" t="str">
        <f t="shared" si="2284"/>
        <v/>
      </c>
      <c r="L644" t="str">
        <f t="shared" si="2284"/>
        <v/>
      </c>
      <c r="M644" t="str">
        <f t="shared" si="2284"/>
        <v/>
      </c>
      <c r="N644" t="str">
        <f t="shared" si="2285"/>
        <v/>
      </c>
      <c r="O644" t="str">
        <f t="shared" ref="O644:P644" si="2291">IF($G644="","",IF($B644="SHO",TRIM(CONCATENATE(E644,E645,E646,E647,E648,E649,E650,E651,E652,E653,E654,E655,E656,E657,E658)),""))</f>
        <v/>
      </c>
      <c r="P644" t="str">
        <f t="shared" si="2291"/>
        <v/>
      </c>
      <c r="Q644" t="str">
        <f t="shared" si="2287"/>
        <v/>
      </c>
      <c r="R644" t="str">
        <f t="shared" si="2287"/>
        <v/>
      </c>
      <c r="S644" t="str">
        <f t="shared" si="2287"/>
        <v/>
      </c>
      <c r="T644" t="str">
        <f t="shared" ref="T644:V644" si="2292">IF($G644="","",IF($B644="PAS",TRIM(CONCATENATE(D644,D645,D646,D647,D648,D649,D650,D651,D652,D653,D654,D655,D656,D657,D658)),""))</f>
        <v/>
      </c>
      <c r="U644" t="str">
        <f t="shared" si="2292"/>
        <v/>
      </c>
      <c r="V644" t="str">
        <f t="shared" si="2292"/>
        <v/>
      </c>
    </row>
    <row r="645" spans="1:22" hidden="1" x14ac:dyDescent="0.25">
      <c r="A645">
        <f t="shared" si="2280"/>
        <v>43</v>
      </c>
      <c r="B645" t="str">
        <f>VLOOKUP(A645,Sheet1!A:Z,2,FALSE)</f>
        <v>PAS</v>
      </c>
      <c r="C645" t="s">
        <v>416</v>
      </c>
      <c r="D645" t="str">
        <f>CONCATENATE($C645,Sheet1!$AB$2,": ",VLOOKUP($A645,Sheet1!$A:$AC,28,FALSE),IF(VLOOKUP($A645,Sheet1!$A:$AC,25,FALSE)="","","&lt;/p&gt;&lt;p&gt;"),VLOOKUP($A645,Sheet1!$A:$AC,25,FALSE))</f>
        <v>&lt;p&gt;接受現金券: 不接受&lt;/p&gt;&lt;p&gt;提供開立賬戶、財富管理、保險及自動櫃員機銀行服務。</v>
      </c>
      <c r="E645" t="str">
        <f>CONCATENATE($C645,Sheet1!$AC$2,": ",VLOOKUP($A645,Sheet1!$A:$AC,29,FALSE),IF(VLOOKUP($A645,Sheet1!$A:$AC,26,FALSE)="","","&lt;/p&gt;&lt;p&gt;"),VLOOKUP($A645,Sheet1!$A:$AC,26,FALSE))</f>
        <v>&lt;p&gt;接受现金券: 不接受&lt;/p&gt;&lt;p&gt;提供开立账户、财富管理、保险及自动柜员机银行服务。</v>
      </c>
      <c r="F645" t="str">
        <f>CONCATENATE($C645,Sheet1!$AA$2,": ",VLOOKUP($A645,Sheet1!$A:$AC,27,FALSE),IF(VLOOKUP($A645,Sheet1!$A:$AC,24,FALSE)="","","&lt;/p&gt;&lt;p&gt;"),VLOOKUP($A645,Sheet1!$A:$AC,24,FALSE))</f>
        <v>&lt;p&gt;Accept Cash Coupon: N&lt;/p&gt;&lt;p&gt;Our branch provides account opening, wealth management, insurance and automated machine banking services.</v>
      </c>
      <c r="G645" t="str">
        <f t="shared" si="2281"/>
        <v/>
      </c>
      <c r="H645" t="str">
        <f t="shared" si="2282"/>
        <v/>
      </c>
      <c r="I645" t="str">
        <f t="shared" ref="I645:J645" si="2293">IF($G645="","",TRIM(CONCATENATE(E645,E646,E647,E648,E649,E650,E651,E652,E653,E654,E655,E656,E657,E658,E659)))</f>
        <v/>
      </c>
      <c r="J645" t="str">
        <f t="shared" si="2293"/>
        <v/>
      </c>
      <c r="K645" t="str">
        <f t="shared" si="2284"/>
        <v/>
      </c>
      <c r="L645" t="str">
        <f t="shared" si="2284"/>
        <v/>
      </c>
      <c r="M645" t="str">
        <f t="shared" si="2284"/>
        <v/>
      </c>
      <c r="N645" t="str">
        <f t="shared" si="2285"/>
        <v/>
      </c>
      <c r="O645" t="str">
        <f t="shared" ref="O645:P645" si="2294">IF($G645="","",IF($B645="SHO",TRIM(CONCATENATE(E645,E646,E647,E648,E649,E650,E651,E652,E653,E654,E655,E656,E657,E658,E659)),""))</f>
        <v/>
      </c>
      <c r="P645" t="str">
        <f t="shared" si="2294"/>
        <v/>
      </c>
      <c r="Q645" t="str">
        <f t="shared" si="2287"/>
        <v/>
      </c>
      <c r="R645" t="str">
        <f t="shared" si="2287"/>
        <v/>
      </c>
      <c r="S645" t="str">
        <f t="shared" si="2287"/>
        <v/>
      </c>
      <c r="T645" t="str">
        <f t="shared" ref="T645:V645" si="2295">IF($G645="","",IF($B645="PAS",TRIM(CONCATENATE(D645,D646,D647,D648,D649,D650,D651,D652,D653,D654,D655,D656,D657,D658,D659)),""))</f>
        <v/>
      </c>
      <c r="U645" t="str">
        <f t="shared" si="2295"/>
        <v/>
      </c>
      <c r="V645" t="str">
        <f t="shared" si="2295"/>
        <v/>
      </c>
    </row>
    <row r="646" spans="1:22" hidden="1" x14ac:dyDescent="0.25">
      <c r="A646">
        <f t="shared" si="2280"/>
        <v>43</v>
      </c>
      <c r="B646" t="str">
        <f>VLOOKUP(A646,Sheet1!A:Z,2,FALSE)</f>
        <v>PAS</v>
      </c>
      <c r="C646" t="s">
        <v>496</v>
      </c>
      <c r="D646" t="str">
        <f t="shared" ref="D646:F647" si="2296">$C646</f>
        <v>&lt;/p&gt;&lt;/div&gt;&lt;/div&gt;&lt;/div&gt;&lt;/div&gt;&lt;/div&gt;</v>
      </c>
      <c r="E646" t="str">
        <f t="shared" si="2296"/>
        <v>&lt;/p&gt;&lt;/div&gt;&lt;/div&gt;&lt;/div&gt;&lt;/div&gt;&lt;/div&gt;</v>
      </c>
      <c r="F646" t="str">
        <f t="shared" si="2296"/>
        <v>&lt;/p&gt;&lt;/div&gt;&lt;/div&gt;&lt;/div&gt;&lt;/div&gt;&lt;/div&gt;</v>
      </c>
      <c r="G646" t="str">
        <f t="shared" si="2281"/>
        <v/>
      </c>
      <c r="H646" t="str">
        <f t="shared" si="2282"/>
        <v/>
      </c>
      <c r="I646" t="str">
        <f t="shared" ref="I646:J646" si="2297">IF($G646="","",TRIM(CONCATENATE(E646,E647,E648,E649,E650,E651,E652,E653,E654,E655,E656,E657,E658,E659,E660)))</f>
        <v/>
      </c>
      <c r="J646" t="str">
        <f t="shared" si="2297"/>
        <v/>
      </c>
      <c r="K646" t="str">
        <f t="shared" si="2284"/>
        <v/>
      </c>
      <c r="L646" t="str">
        <f t="shared" si="2284"/>
        <v/>
      </c>
      <c r="M646" t="str">
        <f t="shared" si="2284"/>
        <v/>
      </c>
      <c r="N646" t="str">
        <f t="shared" si="2285"/>
        <v/>
      </c>
      <c r="O646" t="str">
        <f t="shared" ref="O646:P646" si="2298">IF($G646="","",IF($B646="SHO",TRIM(CONCATENATE(E646,E647,E648,E649,E650,E651,E652,E653,E654,E655,E656,E657,E658,E659,E660)),""))</f>
        <v/>
      </c>
      <c r="P646" t="str">
        <f t="shared" si="2298"/>
        <v/>
      </c>
      <c r="Q646" t="str">
        <f t="shared" si="2287"/>
        <v/>
      </c>
      <c r="R646" t="str">
        <f t="shared" si="2287"/>
        <v/>
      </c>
      <c r="S646" t="str">
        <f t="shared" si="2287"/>
        <v/>
      </c>
      <c r="T646" t="str">
        <f t="shared" ref="T646:V646" si="2299">IF($G646="","",IF($B646="PAS",TRIM(CONCATENATE(D646,D647,D648,D649,D650,D651,D652,D653,D654,D655,D656,D657,D658,D659,D660)),""))</f>
        <v/>
      </c>
      <c r="U646" t="str">
        <f t="shared" si="2299"/>
        <v/>
      </c>
      <c r="V646" t="str">
        <f t="shared" si="2299"/>
        <v/>
      </c>
    </row>
    <row r="647" spans="1:22" hidden="1" x14ac:dyDescent="0.25">
      <c r="A647">
        <f t="shared" si="2280"/>
        <v>44</v>
      </c>
      <c r="B647" t="str">
        <f>VLOOKUP(A647,Sheet1!A:Z,2,FALSE)</f>
        <v>SHO</v>
      </c>
      <c r="C647" t="s">
        <v>489</v>
      </c>
      <c r="D647" t="str">
        <f t="shared" si="2296"/>
        <v>&lt;div class="grid-detail-list"&gt;&lt;div class="item-container styled-text-wrapper"&gt;</v>
      </c>
      <c r="E647" t="str">
        <f t="shared" si="2296"/>
        <v>&lt;div class="grid-detail-list"&gt;&lt;div class="item-container styled-text-wrapper"&gt;</v>
      </c>
      <c r="F647" t="str">
        <f t="shared" si="2296"/>
        <v>&lt;div class="grid-detail-list"&gt;&lt;div class="item-container styled-text-wrapper"&gt;</v>
      </c>
      <c r="G647">
        <f t="shared" si="2281"/>
        <v>44</v>
      </c>
      <c r="H647" t="str">
        <f t="shared" si="2282"/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class="item-label"&gt;購物指南&lt;/div&gt;&lt;div class="content-row clearfix"&gt;&lt;span class="item-icon icon-s icon-inline ico-shop"&gt;&lt;/span&gt;&lt;p class="info"&gt;B1 , WEK B1-1 (近售票大堂 A1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clearfix"&gt;&lt;p&gt;接受現金券: 接受&lt;/p&gt;&lt;p&gt;7-Eleven 提供一系列日常生活必需品、多款滋味零食及服務&lt;/p&gt;&lt;/div&gt;&lt;/div&gt;&lt;/div&gt;&lt;/div&gt;&lt;/div&gt;</v>
      </c>
      <c r="I647" t="str">
        <f t="shared" ref="I647:J647" si="2300">IF($G647="","",TRIM(CONCATENATE(E647,E648,E649,E650,E651,E652,E653,E654,E655,E656,E657,E658,E659,E660,E661)))</f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class="item-label"&gt;购物指南&lt;/div&gt;&lt;div class="content-row clearfix"&gt;&lt;span class="item-icon icon-s icon-inline ico-shop"&gt;&lt;/span&gt;&lt;p class="info"&gt;B1 , WEK B1-1 (近售票大堂 A1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clearfix"&gt;&lt;p&gt;接受现金券: 接受&lt;/p&gt;&lt;p&gt;7-Eleven 提供一系列日常生活必需品、多款滋味零食及服务&lt;/p&gt;&lt;/div&gt;&lt;/div&gt;&lt;/div&gt;&lt;/div&gt;&lt;/div&gt;</v>
      </c>
      <c r="J647" t="str">
        <f t="shared" si="2300"/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class="item-label"&gt;Shopping&lt;/div&gt;&lt;div class="content-row clearfix"&gt;&lt;span class="item-icon icon-s icon-inline ico-shop"&gt;&lt;/span&gt;&lt;p class="info"&gt;B1 , WEK B1-1 (Near Ticketing Concourse, Exit A1)&lt;/p&gt;&lt;/div&gt;&lt;div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clearfix"&gt;&lt;p&gt;Accept Cash Coupon: Y&lt;/p&gt;&lt;p&gt;7-Eleven offers wide range of products and services that cater to your daily needs and indulgences.&lt;/p&gt;&lt;/div&gt;&lt;/div&gt;&lt;/div&gt;&lt;/div&gt;&lt;/div&gt;</v>
      </c>
      <c r="K647" t="str">
        <f t="shared" si="2284"/>
        <v/>
      </c>
      <c r="L647" t="str">
        <f t="shared" si="2284"/>
        <v/>
      </c>
      <c r="M647" t="str">
        <f t="shared" si="2284"/>
        <v/>
      </c>
      <c r="N647" t="str">
        <f t="shared" si="2285"/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class="item-label"&gt;購物指南&lt;/div&gt;&lt;div class="content-row clearfix"&gt;&lt;span class="item-icon icon-s icon-inline ico-shop"&gt;&lt;/span&gt;&lt;p class="info"&gt;B1 , WEK B1-1 (近售票大堂 A1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clearfix"&gt;&lt;p&gt;接受現金券: 接受&lt;/p&gt;&lt;p&gt;7-Eleven 提供一系列日常生活必需品、多款滋味零食及服務&lt;/p&gt;&lt;/div&gt;&lt;/div&gt;&lt;/div&gt;&lt;/div&gt;&lt;/div&gt;</v>
      </c>
      <c r="O647" t="str">
        <f t="shared" ref="O647:P647" si="2301">IF($G647="","",IF($B647="SHO",TRIM(CONCATENATE(E647,E648,E649,E650,E651,E652,E653,E654,E655,E656,E657,E658,E659,E660,E661)),""))</f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class="item-label"&gt;购物指南&lt;/div&gt;&lt;div class="content-row clearfix"&gt;&lt;span class="item-icon icon-s icon-inline ico-shop"&gt;&lt;/span&gt;&lt;p class="info"&gt;B1 , WEK B1-1 (近售票大堂 A1 出口)&lt;/p&gt;&lt;/div&gt;&lt;div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clearfix"&gt;&lt;p&gt;接受现金券: 接受&lt;/p&gt;&lt;p&gt;7-Eleven 提供一系列日常生活必需品、多款滋味零食及服务&lt;/p&gt;&lt;/div&gt;&lt;/div&gt;&lt;/div&gt;&lt;/div&gt;&lt;/div&gt;</v>
      </c>
      <c r="P647" t="str">
        <f t="shared" si="2301"/>
        <v>&lt;div class="grid-detail-list"&gt;&lt;div class="item-container styled-text-wrapper"&gt;&lt;div class="image-container"&gt;&lt;img class="item-image" src="/res/media/app/shop/7-11.jpg" alt=""&gt;&lt;/div&gt;&lt;div class="item-content-container"&gt;&lt;p class="sub-title"&gt;7-Eleven&lt;/p&gt;&lt;div class="item-content"&gt;&lt;div class="item-label"&gt;Shopping&lt;/div&gt;&lt;div class="content-row clearfix"&gt;&lt;span class="item-icon icon-s icon-inline ico-shop"&gt;&lt;/span&gt;&lt;p class="info"&gt;B1 , WEK B1-1 (Near Ticketing Concourse, Exit A1)&lt;/p&gt;&lt;/div&gt;&lt;div class="content-row clearfix"&gt;&lt;span class="item-icon icon-s icon-inline ico-opening-hour"&gt;&lt;/span&gt;&lt;p class="info"&gt;07:00-23:00&lt;/p&gt;&lt;/div&gt;&lt;div class="content-row clearfix"&gt;&lt;span class="item-icon icon-s icon-inline ico-tel-no"&gt;&lt;/span&gt;&lt;p class="info"&gt;2385-2012&lt;/p&gt;&lt;/div&gt;&lt;div class="content-row clearfix"&gt;&lt;p&gt;Accept Cash Coupon: Y&lt;/p&gt;&lt;p&gt;7-Eleven offers wide range of products and services that cater to your daily needs and indulgences.&lt;/p&gt;&lt;/div&gt;&lt;/div&gt;&lt;/div&gt;&lt;/div&gt;&lt;/div&gt;</v>
      </c>
      <c r="Q647" t="str">
        <f t="shared" si="2287"/>
        <v/>
      </c>
      <c r="R647" t="str">
        <f t="shared" si="2287"/>
        <v/>
      </c>
      <c r="S647" t="str">
        <f t="shared" si="2287"/>
        <v/>
      </c>
      <c r="T647" t="str">
        <f t="shared" ref="T647:V647" si="2302">IF($G647="","",IF($B647="PAS",TRIM(CONCATENATE(D647,D648,D649,D650,D651,D652,D653,D654,D655,D656,D657,D658,D659,D660,D661)),""))</f>
        <v/>
      </c>
      <c r="U647" t="str">
        <f t="shared" si="2302"/>
        <v/>
      </c>
      <c r="V647" t="str">
        <f t="shared" si="2302"/>
        <v/>
      </c>
    </row>
    <row r="648" spans="1:22" hidden="1" x14ac:dyDescent="0.25">
      <c r="A648">
        <f t="shared" si="2280"/>
        <v>44</v>
      </c>
      <c r="B648" t="str">
        <f>VLOOKUP(A648,Sheet1!A:Z,2,FALSE)</f>
        <v>SHO</v>
      </c>
      <c r="C648" t="s">
        <v>419</v>
      </c>
      <c r="D648" t="str">
        <f>CONCATENATE($C648,VLOOKUP($A648,Sheet1!$A:$AC,6,FALSE),""" alt=""""&gt;")</f>
        <v>&lt;div class="image-container"&gt;&lt;img class="item-image" src="/res/media/app/shop/7-11.jpg" alt=""&gt;</v>
      </c>
      <c r="E648" t="str">
        <f>CONCATENATE($C648,VLOOKUP($A648,Sheet1!$A:$AC,6,FALSE),""" alt=""""&gt;")</f>
        <v>&lt;div class="image-container"&gt;&lt;img class="item-image" src="/res/media/app/shop/7-11.jpg" alt=""&gt;</v>
      </c>
      <c r="F648" t="str">
        <f>CONCATENATE($C648,VLOOKUP($A648,Sheet1!$A:$AC,6,FALSE),""" alt=""""&gt;")</f>
        <v>&lt;div class="image-container"&gt;&lt;img class="item-image" src="/res/media/app/shop/7-11.jpg" alt=""&gt;</v>
      </c>
      <c r="G648" t="str">
        <f t="shared" si="2281"/>
        <v/>
      </c>
      <c r="H648" t="str">
        <f t="shared" si="2282"/>
        <v/>
      </c>
      <c r="I648" t="str">
        <f t="shared" ref="I648:J648" si="2303">IF($G648="","",TRIM(CONCATENATE(E648,E649,E650,E651,E652,E653,E654,E655,E656,E657,E658,E659,E660,E661,E662)))</f>
        <v/>
      </c>
      <c r="J648" t="str">
        <f t="shared" si="2303"/>
        <v/>
      </c>
      <c r="K648" t="str">
        <f t="shared" si="2284"/>
        <v/>
      </c>
      <c r="L648" t="str">
        <f t="shared" si="2284"/>
        <v/>
      </c>
      <c r="M648" t="str">
        <f t="shared" si="2284"/>
        <v/>
      </c>
      <c r="N648" t="str">
        <f t="shared" si="2285"/>
        <v/>
      </c>
      <c r="O648" t="str">
        <f t="shared" ref="O648:P648" si="2304">IF($G648="","",IF($B648="SHO",TRIM(CONCATENATE(E648,E649,E650,E651,E652,E653,E654,E655,E656,E657,E658,E659,E660,E661,E662)),""))</f>
        <v/>
      </c>
      <c r="P648" t="str">
        <f t="shared" si="2304"/>
        <v/>
      </c>
      <c r="Q648" t="str">
        <f t="shared" si="2287"/>
        <v/>
      </c>
      <c r="R648" t="str">
        <f t="shared" si="2287"/>
        <v/>
      </c>
      <c r="S648" t="str">
        <f t="shared" si="2287"/>
        <v/>
      </c>
      <c r="T648" t="str">
        <f t="shared" ref="T648:V648" si="2305">IF($G648="","",IF($B648="PAS",TRIM(CONCATENATE(D648,D649,D650,D651,D652,D653,D654,D655,D656,D657,D658,D659,D660,D661,D662)),""))</f>
        <v/>
      </c>
      <c r="U648" t="str">
        <f t="shared" si="2305"/>
        <v/>
      </c>
      <c r="V648" t="str">
        <f t="shared" si="2305"/>
        <v/>
      </c>
    </row>
    <row r="649" spans="1:22" hidden="1" x14ac:dyDescent="0.25">
      <c r="A649">
        <f t="shared" si="2280"/>
        <v>44</v>
      </c>
      <c r="B649" t="str">
        <f>VLOOKUP(A649,Sheet1!A:Z,2,FALSE)</f>
        <v>SHO</v>
      </c>
      <c r="C649" t="s">
        <v>490</v>
      </c>
      <c r="D649" t="str">
        <f t="shared" ref="D649:F649" si="2306">$C649</f>
        <v>&lt;/div&gt;&lt;div class="item-content-container"&gt;</v>
      </c>
      <c r="E649" t="str">
        <f t="shared" si="2306"/>
        <v>&lt;/div&gt;&lt;div class="item-content-container"&gt;</v>
      </c>
      <c r="F649" t="str">
        <f t="shared" si="2306"/>
        <v>&lt;/div&gt;&lt;div class="item-content-container"&gt;</v>
      </c>
      <c r="G649" t="str">
        <f t="shared" si="2281"/>
        <v/>
      </c>
      <c r="H649" t="str">
        <f t="shared" si="2282"/>
        <v/>
      </c>
      <c r="I649" t="str">
        <f t="shared" ref="I649:J649" si="2307">IF($G649="","",TRIM(CONCATENATE(E649,E650,E651,E652,E653,E654,E655,E656,E657,E658,E659,E660,E661,E662,E663)))</f>
        <v/>
      </c>
      <c r="J649" t="str">
        <f t="shared" si="2307"/>
        <v/>
      </c>
      <c r="K649" t="str">
        <f t="shared" si="2284"/>
        <v/>
      </c>
      <c r="L649" t="str">
        <f t="shared" si="2284"/>
        <v/>
      </c>
      <c r="M649" t="str">
        <f t="shared" si="2284"/>
        <v/>
      </c>
      <c r="N649" t="str">
        <f t="shared" si="2285"/>
        <v/>
      </c>
      <c r="O649" t="str">
        <f t="shared" ref="O649:P649" si="2308">IF($G649="","",IF($B649="SHO",TRIM(CONCATENATE(E649,E650,E651,E652,E653,E654,E655,E656,E657,E658,E659,E660,E661,E662,E663)),""))</f>
        <v/>
      </c>
      <c r="P649" t="str">
        <f t="shared" si="2308"/>
        <v/>
      </c>
      <c r="Q649" t="str">
        <f t="shared" si="2287"/>
        <v/>
      </c>
      <c r="R649" t="str">
        <f t="shared" si="2287"/>
        <v/>
      </c>
      <c r="S649" t="str">
        <f t="shared" si="2287"/>
        <v/>
      </c>
      <c r="T649" t="str">
        <f t="shared" ref="T649:V649" si="2309">IF($G649="","",IF($B649="PAS",TRIM(CONCATENATE(D649,D650,D651,D652,D653,D654,D655,D656,D657,D658,D659,D660,D661,D662,D663)),""))</f>
        <v/>
      </c>
      <c r="U649" t="str">
        <f t="shared" si="2309"/>
        <v/>
      </c>
      <c r="V649" t="str">
        <f t="shared" si="2309"/>
        <v/>
      </c>
    </row>
    <row r="650" spans="1:22" hidden="1" x14ac:dyDescent="0.25">
      <c r="A650">
        <f t="shared" si="2280"/>
        <v>44</v>
      </c>
      <c r="B650" t="str">
        <f>VLOOKUP(A650,Sheet1!A:Z,2,FALSE)</f>
        <v>SHO</v>
      </c>
      <c r="C650" t="s">
        <v>413</v>
      </c>
      <c r="D650" t="str">
        <f>CONCATENATE($C650,VLOOKUP($A650,Sheet1!$A:$AC,15,FALSE))</f>
        <v>&lt;p class="sub-title"&gt;7-Eleven</v>
      </c>
      <c r="E650" t="str">
        <f>CONCATENATE($C650,VLOOKUP($A650,Sheet1!$A:$AC,16,FALSE))</f>
        <v>&lt;p class="sub-title"&gt;7-Eleven</v>
      </c>
      <c r="F650" t="str">
        <f>CONCATENATE($C650,VLOOKUP($A650,Sheet1!$A:$AC,14,FALSE))</f>
        <v>&lt;p class="sub-title"&gt;7-Eleven</v>
      </c>
      <c r="G650" t="str">
        <f t="shared" si="2281"/>
        <v/>
      </c>
      <c r="H650" t="str">
        <f t="shared" si="2282"/>
        <v/>
      </c>
      <c r="I650" t="str">
        <f t="shared" ref="I650:J650" si="2310">IF($G650="","",TRIM(CONCATENATE(E650,E651,E652,E653,E654,E655,E656,E657,E658,E659,E660,E661,E662,E663,E664)))</f>
        <v/>
      </c>
      <c r="J650" t="str">
        <f t="shared" si="2310"/>
        <v/>
      </c>
      <c r="K650" t="str">
        <f t="shared" si="2284"/>
        <v/>
      </c>
      <c r="L650" t="str">
        <f t="shared" si="2284"/>
        <v/>
      </c>
      <c r="M650" t="str">
        <f t="shared" si="2284"/>
        <v/>
      </c>
      <c r="N650" t="str">
        <f t="shared" si="2285"/>
        <v/>
      </c>
      <c r="O650" t="str">
        <f t="shared" ref="O650:P650" si="2311">IF($G650="","",IF($B650="SHO",TRIM(CONCATENATE(E650,E651,E652,E653,E654,E655,E656,E657,E658,E659,E660,E661,E662,E663,E664)),""))</f>
        <v/>
      </c>
      <c r="P650" t="str">
        <f t="shared" si="2311"/>
        <v/>
      </c>
      <c r="Q650" t="str">
        <f t="shared" si="2287"/>
        <v/>
      </c>
      <c r="R650" t="str">
        <f t="shared" si="2287"/>
        <v/>
      </c>
      <c r="S650" t="str">
        <f t="shared" si="2287"/>
        <v/>
      </c>
      <c r="T650" t="str">
        <f t="shared" ref="T650:V650" si="2312">IF($G650="","",IF($B650="PAS",TRIM(CONCATENATE(D650,D651,D652,D653,D654,D655,D656,D657,D658,D659,D660,D661,D662,D663,D664)),""))</f>
        <v/>
      </c>
      <c r="U650" t="str">
        <f t="shared" si="2312"/>
        <v/>
      </c>
      <c r="V650" t="str">
        <f t="shared" si="2312"/>
        <v/>
      </c>
    </row>
    <row r="651" spans="1:22" hidden="1" x14ac:dyDescent="0.25">
      <c r="A651">
        <f t="shared" si="2280"/>
        <v>44</v>
      </c>
      <c r="B651" t="str">
        <f>VLOOKUP(A651,Sheet1!A:Z,2,FALSE)</f>
        <v>SHO</v>
      </c>
      <c r="C651" t="s">
        <v>491</v>
      </c>
      <c r="D651" t="str">
        <f t="shared" ref="D651:F651" si="2313">$C651</f>
        <v>&lt;/p&gt;&lt;div class="item-content"&gt;</v>
      </c>
      <c r="E651" t="str">
        <f t="shared" si="2313"/>
        <v>&lt;/p&gt;&lt;div class="item-content"&gt;</v>
      </c>
      <c r="F651" t="str">
        <f t="shared" si="2313"/>
        <v>&lt;/p&gt;&lt;div class="item-content"&gt;</v>
      </c>
      <c r="G651" t="str">
        <f t="shared" si="2281"/>
        <v/>
      </c>
      <c r="H651" t="str">
        <f t="shared" si="2282"/>
        <v/>
      </c>
      <c r="I651" t="str">
        <f t="shared" ref="I651:J651" si="2314">IF($G651="","",TRIM(CONCATENATE(E651,E652,E653,E654,E655,E656,E657,E658,E659,E660,E661,E662,E663,E664,E665)))</f>
        <v/>
      </c>
      <c r="J651" t="str">
        <f t="shared" si="2314"/>
        <v/>
      </c>
      <c r="K651" t="str">
        <f t="shared" si="2284"/>
        <v/>
      </c>
      <c r="L651" t="str">
        <f t="shared" si="2284"/>
        <v/>
      </c>
      <c r="M651" t="str">
        <f t="shared" si="2284"/>
        <v/>
      </c>
      <c r="N651" t="str">
        <f t="shared" si="2285"/>
        <v/>
      </c>
      <c r="O651" t="str">
        <f t="shared" ref="O651:P651" si="2315">IF($G651="","",IF($B651="SHO",TRIM(CONCATENATE(E651,E652,E653,E654,E655,E656,E657,E658,E659,E660,E661,E662,E663,E664,E665)),""))</f>
        <v/>
      </c>
      <c r="P651" t="str">
        <f t="shared" si="2315"/>
        <v/>
      </c>
      <c r="Q651" t="str">
        <f t="shared" si="2287"/>
        <v/>
      </c>
      <c r="R651" t="str">
        <f t="shared" si="2287"/>
        <v/>
      </c>
      <c r="S651" t="str">
        <f t="shared" si="2287"/>
        <v/>
      </c>
      <c r="T651" t="str">
        <f t="shared" ref="T651:V651" si="2316">IF($G651="","",IF($B651="PAS",TRIM(CONCATENATE(D651,D652,D653,D654,D655,D656,D657,D658,D659,D660,D661,D662,D663,D664,D665)),""))</f>
        <v/>
      </c>
      <c r="U651" t="str">
        <f t="shared" si="2316"/>
        <v/>
      </c>
      <c r="V651" t="str">
        <f t="shared" si="2316"/>
        <v/>
      </c>
    </row>
    <row r="652" spans="1:22" hidden="1" x14ac:dyDescent="0.25">
      <c r="A652">
        <f t="shared" si="2280"/>
        <v>44</v>
      </c>
      <c r="B652" t="str">
        <f>VLOOKUP(A652,Sheet1!A:Z,2,FALSE)</f>
        <v>SHO</v>
      </c>
      <c r="C652" t="s">
        <v>414</v>
      </c>
      <c r="D652" t="str">
        <f>CONCATENATE($C652,VLOOKUP($A652,Sheet1!$A:$AC,4,FALSE))</f>
        <v>&lt;div class="item-label"&gt;購物指南</v>
      </c>
      <c r="E652" t="str">
        <f>CONCATENATE($C652,VLOOKUP($A652,Sheet1!$A:$AC,5,FALSE))</f>
        <v>&lt;div class="item-label"&gt;购物指南</v>
      </c>
      <c r="F652" t="str">
        <f>CONCATENATE($C652,VLOOKUP($A652,Sheet1!$A:$AC,3,FALSE))</f>
        <v>&lt;div class="item-label"&gt;Shopping</v>
      </c>
      <c r="G652" t="str">
        <f t="shared" si="2281"/>
        <v/>
      </c>
      <c r="H652" t="str">
        <f t="shared" si="2282"/>
        <v/>
      </c>
      <c r="I652" t="str">
        <f t="shared" ref="I652:J652" si="2317">IF($G652="","",TRIM(CONCATENATE(E652,E653,E654,E655,E656,E657,E658,E659,E660,E661,E662,E663,E664,E665,E666)))</f>
        <v/>
      </c>
      <c r="J652" t="str">
        <f t="shared" si="2317"/>
        <v/>
      </c>
      <c r="K652" t="str">
        <f t="shared" si="2284"/>
        <v/>
      </c>
      <c r="L652" t="str">
        <f t="shared" si="2284"/>
        <v/>
      </c>
      <c r="M652" t="str">
        <f t="shared" si="2284"/>
        <v/>
      </c>
      <c r="N652" t="str">
        <f t="shared" si="2285"/>
        <v/>
      </c>
      <c r="O652" t="str">
        <f t="shared" ref="O652:P652" si="2318">IF($G652="","",IF($B652="SHO",TRIM(CONCATENATE(E652,E653,E654,E655,E656,E657,E658,E659,E660,E661,E662,E663,E664,E665,E666)),""))</f>
        <v/>
      </c>
      <c r="P652" t="str">
        <f t="shared" si="2318"/>
        <v/>
      </c>
      <c r="Q652" t="str">
        <f t="shared" si="2287"/>
        <v/>
      </c>
      <c r="R652" t="str">
        <f t="shared" si="2287"/>
        <v/>
      </c>
      <c r="S652" t="str">
        <f t="shared" si="2287"/>
        <v/>
      </c>
      <c r="T652" t="str">
        <f t="shared" ref="T652:V652" si="2319">IF($G652="","",IF($B652="PAS",TRIM(CONCATENATE(D652,D653,D654,D655,D656,D657,D658,D659,D660,D661,D662,D663,D664,D665,D666)),""))</f>
        <v/>
      </c>
      <c r="U652" t="str">
        <f t="shared" si="2319"/>
        <v/>
      </c>
      <c r="V652" t="str">
        <f t="shared" si="2319"/>
        <v/>
      </c>
    </row>
    <row r="653" spans="1:22" hidden="1" x14ac:dyDescent="0.25">
      <c r="A653">
        <f t="shared" si="2280"/>
        <v>44</v>
      </c>
      <c r="B653" t="str">
        <f>VLOOKUP(A653,Sheet1!A:Z,2,FALSE)</f>
        <v>SHO</v>
      </c>
      <c r="C653" t="s">
        <v>492</v>
      </c>
      <c r="D653" t="str">
        <f t="shared" ref="D653:F653" si="2320">$C653</f>
        <v>&lt;/div&gt;&lt;div class="content-row clearfix"&gt;&lt;span class="item-icon icon-s icon-inline ico-shop"&gt;&lt;/span&gt;</v>
      </c>
      <c r="E653" t="str">
        <f t="shared" si="2320"/>
        <v>&lt;/div&gt;&lt;div class="content-row clearfix"&gt;&lt;span class="item-icon icon-s icon-inline ico-shop"&gt;&lt;/span&gt;</v>
      </c>
      <c r="F653" t="str">
        <f t="shared" si="2320"/>
        <v>&lt;/div&gt;&lt;div class="content-row clearfix"&gt;&lt;span class="item-icon icon-s icon-inline ico-shop"&gt;&lt;/span&gt;</v>
      </c>
      <c r="G653" t="str">
        <f t="shared" si="2281"/>
        <v/>
      </c>
      <c r="H653" t="str">
        <f t="shared" si="2282"/>
        <v/>
      </c>
      <c r="I653" t="str">
        <f t="shared" ref="I653:J653" si="2321">IF($G653="","",TRIM(CONCATENATE(E653,E654,E655,E656,E657,E658,E659,E660,E661,E662,E663,E664,E665,E666,E667)))</f>
        <v/>
      </c>
      <c r="J653" t="str">
        <f t="shared" si="2321"/>
        <v/>
      </c>
      <c r="K653" t="str">
        <f t="shared" si="2284"/>
        <v/>
      </c>
      <c r="L653" t="str">
        <f t="shared" si="2284"/>
        <v/>
      </c>
      <c r="M653" t="str">
        <f t="shared" si="2284"/>
        <v/>
      </c>
      <c r="N653" t="str">
        <f t="shared" si="2285"/>
        <v/>
      </c>
      <c r="O653" t="str">
        <f t="shared" ref="O653:P653" si="2322">IF($G653="","",IF($B653="SHO",TRIM(CONCATENATE(E653,E654,E655,E656,E657,E658,E659,E660,E661,E662,E663,E664,E665,E666,E667)),""))</f>
        <v/>
      </c>
      <c r="P653" t="str">
        <f t="shared" si="2322"/>
        <v/>
      </c>
      <c r="Q653" t="str">
        <f t="shared" si="2287"/>
        <v/>
      </c>
      <c r="R653" t="str">
        <f t="shared" si="2287"/>
        <v/>
      </c>
      <c r="S653" t="str">
        <f t="shared" si="2287"/>
        <v/>
      </c>
      <c r="T653" t="str">
        <f t="shared" ref="T653:V653" si="2323">IF($G653="","",IF($B653="PAS",TRIM(CONCATENATE(D653,D654,D655,D656,D657,D658,D659,D660,D661,D662,D663,D664,D665,D666,D667)),""))</f>
        <v/>
      </c>
      <c r="U653" t="str">
        <f t="shared" si="2323"/>
        <v/>
      </c>
      <c r="V653" t="str">
        <f t="shared" si="2323"/>
        <v/>
      </c>
    </row>
    <row r="654" spans="1:22" hidden="1" x14ac:dyDescent="0.25">
      <c r="A654">
        <f t="shared" si="2280"/>
        <v>44</v>
      </c>
      <c r="B654" t="str">
        <f>VLOOKUP(A654,Sheet1!A:Z,2,FALSE)</f>
        <v>SHO</v>
      </c>
      <c r="C654" t="s">
        <v>415</v>
      </c>
      <c r="D654" t="str">
        <f>CONCATENATE($C654,VLOOKUP($A654,Sheet1!$A:$AC,11,FALSE))</f>
        <v>&lt;p class="info"&gt;B1 , WEK B1-1 (近售票大堂 A1 出口)</v>
      </c>
      <c r="E654" t="str">
        <f>CONCATENATE($C654,VLOOKUP($A654,Sheet1!$A:$AC,12,FALSE))</f>
        <v>&lt;p class="info"&gt;B1 , WEK B1-1 (近售票大堂 A1 出口)</v>
      </c>
      <c r="F654" t="str">
        <f>CONCATENATE($C654,VLOOKUP($A654,Sheet1!$A:$AC,10,FALSE))</f>
        <v>&lt;p class="info"&gt;B1 , WEK B1-1 (Near Ticketing Concourse, Exit A1)</v>
      </c>
      <c r="G654" t="str">
        <f t="shared" si="2281"/>
        <v/>
      </c>
      <c r="H654" t="str">
        <f t="shared" si="2282"/>
        <v/>
      </c>
      <c r="I654" t="str">
        <f t="shared" ref="I654:J654" si="2324">IF($G654="","",TRIM(CONCATENATE(E654,E655,E656,E657,E658,E659,E660,E661,E662,E663,E664,E665,E666,E667,E668)))</f>
        <v/>
      </c>
      <c r="J654" t="str">
        <f t="shared" si="2324"/>
        <v/>
      </c>
      <c r="K654" t="str">
        <f t="shared" si="2284"/>
        <v/>
      </c>
      <c r="L654" t="str">
        <f t="shared" si="2284"/>
        <v/>
      </c>
      <c r="M654" t="str">
        <f t="shared" si="2284"/>
        <v/>
      </c>
      <c r="N654" t="str">
        <f t="shared" si="2285"/>
        <v/>
      </c>
      <c r="O654" t="str">
        <f t="shared" ref="O654:P654" si="2325">IF($G654="","",IF($B654="SHO",TRIM(CONCATENATE(E654,E655,E656,E657,E658,E659,E660,E661,E662,E663,E664,E665,E666,E667,E668)),""))</f>
        <v/>
      </c>
      <c r="P654" t="str">
        <f t="shared" si="2325"/>
        <v/>
      </c>
      <c r="Q654" t="str">
        <f t="shared" si="2287"/>
        <v/>
      </c>
      <c r="R654" t="str">
        <f t="shared" si="2287"/>
        <v/>
      </c>
      <c r="S654" t="str">
        <f t="shared" si="2287"/>
        <v/>
      </c>
      <c r="T654" t="str">
        <f t="shared" ref="T654:V654" si="2326">IF($G654="","",IF($B654="PAS",TRIM(CONCATENATE(D654,D655,D656,D657,D658,D659,D660,D661,D662,D663,D664,D665,D666,D667,D668)),""))</f>
        <v/>
      </c>
      <c r="U654" t="str">
        <f t="shared" si="2326"/>
        <v/>
      </c>
      <c r="V654" t="str">
        <f t="shared" si="2326"/>
        <v/>
      </c>
    </row>
    <row r="655" spans="1:22" hidden="1" x14ac:dyDescent="0.25">
      <c r="A655">
        <f t="shared" si="2280"/>
        <v>44</v>
      </c>
      <c r="B655" t="str">
        <f>VLOOKUP(A655,Sheet1!A:Z,2,FALSE)</f>
        <v>SHO</v>
      </c>
      <c r="C655" t="s">
        <v>493</v>
      </c>
      <c r="D655" t="str">
        <f t="shared" ref="D655:F655" si="2327">$C655</f>
        <v>&lt;/p&gt;&lt;/div&gt;&lt;div class="content-row clearfix"&gt;&lt;span class="item-icon icon-s icon-inline ico-opening-hour"&gt;&lt;/span&gt;</v>
      </c>
      <c r="E655" t="str">
        <f t="shared" si="2327"/>
        <v>&lt;/p&gt;&lt;/div&gt;&lt;div class="content-row clearfix"&gt;&lt;span class="item-icon icon-s icon-inline ico-opening-hour"&gt;&lt;/span&gt;</v>
      </c>
      <c r="F655" t="str">
        <f t="shared" si="2327"/>
        <v>&lt;/p&gt;&lt;/div&gt;&lt;div class="content-row clearfix"&gt;&lt;span class="item-icon icon-s icon-inline ico-opening-hour"&gt;&lt;/span&gt;</v>
      </c>
      <c r="G655" t="str">
        <f t="shared" si="2281"/>
        <v/>
      </c>
      <c r="H655" t="str">
        <f t="shared" si="2282"/>
        <v/>
      </c>
      <c r="I655" t="str">
        <f t="shared" ref="I655:J655" si="2328">IF($G655="","",TRIM(CONCATENATE(E655,E656,E657,E658,E659,E660,E661,E662,E663,E664,E665,E666,E667,E668,E669)))</f>
        <v/>
      </c>
      <c r="J655" t="str">
        <f t="shared" si="2328"/>
        <v/>
      </c>
      <c r="K655" t="str">
        <f t="shared" si="2284"/>
        <v/>
      </c>
      <c r="L655" t="str">
        <f t="shared" si="2284"/>
        <v/>
      </c>
      <c r="M655" t="str">
        <f t="shared" si="2284"/>
        <v/>
      </c>
      <c r="N655" t="str">
        <f t="shared" si="2285"/>
        <v/>
      </c>
      <c r="O655" t="str">
        <f t="shared" ref="O655:P655" si="2329">IF($G655="","",IF($B655="SHO",TRIM(CONCATENATE(E655,E656,E657,E658,E659,E660,E661,E662,E663,E664,E665,E666,E667,E668,E669)),""))</f>
        <v/>
      </c>
      <c r="P655" t="str">
        <f t="shared" si="2329"/>
        <v/>
      </c>
      <c r="Q655" t="str">
        <f t="shared" si="2287"/>
        <v/>
      </c>
      <c r="R655" t="str">
        <f t="shared" si="2287"/>
        <v/>
      </c>
      <c r="S655" t="str">
        <f t="shared" si="2287"/>
        <v/>
      </c>
      <c r="T655" t="str">
        <f t="shared" ref="T655:V655" si="2330">IF($G655="","",IF($B655="PAS",TRIM(CONCATENATE(D655,D656,D657,D658,D659,D660,D661,D662,D663,D664,D665,D666,D667,D668,D669)),""))</f>
        <v/>
      </c>
      <c r="U655" t="str">
        <f t="shared" si="2330"/>
        <v/>
      </c>
      <c r="V655" t="str">
        <f t="shared" si="2330"/>
        <v/>
      </c>
    </row>
    <row r="656" spans="1:22" hidden="1" x14ac:dyDescent="0.25">
      <c r="A656">
        <f t="shared" si="2280"/>
        <v>44</v>
      </c>
      <c r="B656" t="str">
        <f>VLOOKUP(A656,Sheet1!A:Z,2,FALSE)</f>
        <v>SHO</v>
      </c>
      <c r="C656" t="s">
        <v>415</v>
      </c>
      <c r="D656" s="2" t="str">
        <f>CONCATENATE($C656,IFERROR(SUBSTITUTE(VLOOKUP($A656,Sheet1!$A:$AC,22,FALSE),CHAR(10),"&lt;br&gt;"),VLOOKUP($A656,Sheet1!$A:$AC,22,FALSE)))</f>
        <v>&lt;p class="info"&gt;07:00-23:00</v>
      </c>
      <c r="E656" s="2" t="str">
        <f>CONCATENATE($C656,IFERROR(SUBSTITUTE(VLOOKUP($A656,Sheet1!$A:$AC,23,FALSE),CHAR(10),"&lt;br&gt;"),VLOOKUP($A656,Sheet1!$A:$AC,23,FALSE)))</f>
        <v>&lt;p class="info"&gt;07:00-23:00</v>
      </c>
      <c r="F656" s="2" t="str">
        <f>CONCATENATE($C656,IFERROR(SUBSTITUTE(VLOOKUP($A656,Sheet1!$A:$AC,21,FALSE),CHAR(10),"&lt;br&gt;"),VLOOKUP($A656,Sheet1!$A:$AC,21,FALSE)))</f>
        <v>&lt;p class="info"&gt;07:00-23:00</v>
      </c>
      <c r="G656" t="str">
        <f t="shared" si="2281"/>
        <v/>
      </c>
      <c r="H656" t="str">
        <f t="shared" si="2282"/>
        <v/>
      </c>
      <c r="I656" t="str">
        <f t="shared" ref="I656:J656" si="2331">IF($G656="","",TRIM(CONCATENATE(E656,E657,E658,E659,E660,E661,E662,E663,E664,E665,E666,E667,E668,E669,E670)))</f>
        <v/>
      </c>
      <c r="J656" t="str">
        <f t="shared" si="2331"/>
        <v/>
      </c>
      <c r="K656" t="str">
        <f t="shared" si="2284"/>
        <v/>
      </c>
      <c r="L656" t="str">
        <f t="shared" si="2284"/>
        <v/>
      </c>
      <c r="M656" t="str">
        <f t="shared" si="2284"/>
        <v/>
      </c>
      <c r="N656" t="str">
        <f t="shared" si="2285"/>
        <v/>
      </c>
      <c r="O656" t="str">
        <f t="shared" ref="O656:P656" si="2332">IF($G656="","",IF($B656="SHO",TRIM(CONCATENATE(E656,E657,E658,E659,E660,E661,E662,E663,E664,E665,E666,E667,E668,E669,E670)),""))</f>
        <v/>
      </c>
      <c r="P656" t="str">
        <f t="shared" si="2332"/>
        <v/>
      </c>
      <c r="Q656" t="str">
        <f t="shared" si="2287"/>
        <v/>
      </c>
      <c r="R656" t="str">
        <f t="shared" si="2287"/>
        <v/>
      </c>
      <c r="S656" t="str">
        <f t="shared" si="2287"/>
        <v/>
      </c>
      <c r="T656" t="str">
        <f t="shared" ref="T656:V656" si="2333">IF($G656="","",IF($B656="PAS",TRIM(CONCATENATE(D656,D657,D658,D659,D660,D661,D662,D663,D664,D665,D666,D667,D668,D669,D670)),""))</f>
        <v/>
      </c>
      <c r="U656" t="str">
        <f t="shared" si="2333"/>
        <v/>
      </c>
      <c r="V656" t="str">
        <f t="shared" si="2333"/>
        <v/>
      </c>
    </row>
    <row r="657" spans="1:22" hidden="1" x14ac:dyDescent="0.25">
      <c r="A657">
        <f t="shared" si="2280"/>
        <v>44</v>
      </c>
      <c r="B657" t="str">
        <f>VLOOKUP(A657,Sheet1!A:Z,2,FALSE)</f>
        <v>SHO</v>
      </c>
      <c r="C657" t="s">
        <v>495</v>
      </c>
      <c r="D657" t="str">
        <f t="shared" ref="D657:F657" si="2334">$C657</f>
        <v>&lt;/p&gt;&lt;/div&gt;&lt;div class="content-row clearfix"&gt;&lt;span class="item-icon icon-s icon-inline ico-tel-no"&gt;&lt;/span&gt;</v>
      </c>
      <c r="E657" t="str">
        <f t="shared" si="2334"/>
        <v>&lt;/p&gt;&lt;/div&gt;&lt;div class="content-row clearfix"&gt;&lt;span class="item-icon icon-s icon-inline ico-tel-no"&gt;&lt;/span&gt;</v>
      </c>
      <c r="F657" t="str">
        <f t="shared" si="2334"/>
        <v>&lt;/p&gt;&lt;/div&gt;&lt;div class="content-row clearfix"&gt;&lt;span class="item-icon icon-s icon-inline ico-tel-no"&gt;&lt;/span&gt;</v>
      </c>
      <c r="G657" t="str">
        <f t="shared" si="2281"/>
        <v/>
      </c>
      <c r="H657" t="str">
        <f t="shared" si="2282"/>
        <v/>
      </c>
      <c r="I657" t="str">
        <f t="shared" ref="I657:J657" si="2335">IF($G657="","",TRIM(CONCATENATE(E657,E658,E659,E660,E661,E662,E663,E664,E665,E666,E667,E668,E669,E670,E671)))</f>
        <v/>
      </c>
      <c r="J657" t="str">
        <f t="shared" si="2335"/>
        <v/>
      </c>
      <c r="K657" t="str">
        <f t="shared" si="2284"/>
        <v/>
      </c>
      <c r="L657" t="str">
        <f t="shared" si="2284"/>
        <v/>
      </c>
      <c r="M657" t="str">
        <f t="shared" si="2284"/>
        <v/>
      </c>
      <c r="N657" t="str">
        <f t="shared" si="2285"/>
        <v/>
      </c>
      <c r="O657" t="str">
        <f t="shared" ref="O657:P657" si="2336">IF($G657="","",IF($B657="SHO",TRIM(CONCATENATE(E657,E658,E659,E660,E661,E662,E663,E664,E665,E666,E667,E668,E669,E670,E671)),""))</f>
        <v/>
      </c>
      <c r="P657" t="str">
        <f t="shared" si="2336"/>
        <v/>
      </c>
      <c r="Q657" t="str">
        <f t="shared" si="2287"/>
        <v/>
      </c>
      <c r="R657" t="str">
        <f t="shared" si="2287"/>
        <v/>
      </c>
      <c r="S657" t="str">
        <f t="shared" si="2287"/>
        <v/>
      </c>
      <c r="T657" t="str">
        <f t="shared" ref="T657:V657" si="2337">IF($G657="","",IF($B657="PAS",TRIM(CONCATENATE(D657,D658,D659,D660,D661,D662,D663,D664,D665,D666,D667,D668,D669,D670,D671)),""))</f>
        <v/>
      </c>
      <c r="U657" t="str">
        <f t="shared" si="2337"/>
        <v/>
      </c>
      <c r="V657" t="str">
        <f t="shared" si="2337"/>
        <v/>
      </c>
    </row>
    <row r="658" spans="1:22" hidden="1" x14ac:dyDescent="0.25">
      <c r="A658">
        <f t="shared" si="2280"/>
        <v>44</v>
      </c>
      <c r="B658" t="str">
        <f>VLOOKUP(A658,Sheet1!A:Z,2,FALSE)</f>
        <v>SHO</v>
      </c>
      <c r="C658" t="s">
        <v>415</v>
      </c>
      <c r="D658" t="str">
        <f>CONCATENATE($C658,VLOOKUP($A658,Sheet1!$A:$ACZ,17,FALSE))</f>
        <v>&lt;p class="info"&gt;2385-2012</v>
      </c>
      <c r="E658" t="str">
        <f>CONCATENATE($C658,VLOOKUP($A658,Sheet1!$A:$AC,17,FALSE))</f>
        <v>&lt;p class="info"&gt;2385-2012</v>
      </c>
      <c r="F658" t="str">
        <f>CONCATENATE($C658,VLOOKUP($A658,Sheet1!$A:$AC,17,FALSE))</f>
        <v>&lt;p class="info"&gt;2385-2012</v>
      </c>
      <c r="G658" t="str">
        <f t="shared" si="2281"/>
        <v/>
      </c>
      <c r="H658" t="str">
        <f t="shared" si="2282"/>
        <v/>
      </c>
      <c r="I658" t="str">
        <f t="shared" ref="I658:J658" si="2338">IF($G658="","",TRIM(CONCATENATE(E658,E659,E660,E661,E662,E663,E664,E665,E666,E667,E668,E669,E670,E671,E672)))</f>
        <v/>
      </c>
      <c r="J658" t="str">
        <f t="shared" si="2338"/>
        <v/>
      </c>
      <c r="K658" t="str">
        <f t="shared" si="2284"/>
        <v/>
      </c>
      <c r="L658" t="str">
        <f t="shared" si="2284"/>
        <v/>
      </c>
      <c r="M658" t="str">
        <f t="shared" si="2284"/>
        <v/>
      </c>
      <c r="N658" t="str">
        <f t="shared" si="2285"/>
        <v/>
      </c>
      <c r="O658" t="str">
        <f t="shared" ref="O658:P658" si="2339">IF($G658="","",IF($B658="SHO",TRIM(CONCATENATE(E658,E659,E660,E661,E662,E663,E664,E665,E666,E667,E668,E669,E670,E671,E672)),""))</f>
        <v/>
      </c>
      <c r="P658" t="str">
        <f t="shared" si="2339"/>
        <v/>
      </c>
      <c r="Q658" t="str">
        <f t="shared" si="2287"/>
        <v/>
      </c>
      <c r="R658" t="str">
        <f t="shared" si="2287"/>
        <v/>
      </c>
      <c r="S658" t="str">
        <f t="shared" si="2287"/>
        <v/>
      </c>
      <c r="T658" t="str">
        <f t="shared" ref="T658:V658" si="2340">IF($G658="","",IF($B658="PAS",TRIM(CONCATENATE(D658,D659,D660,D661,D662,D663,D664,D665,D666,D667,D668,D669,D670,D671,D672)),""))</f>
        <v/>
      </c>
      <c r="U658" t="str">
        <f t="shared" si="2340"/>
        <v/>
      </c>
      <c r="V658" t="str">
        <f t="shared" si="2340"/>
        <v/>
      </c>
    </row>
    <row r="659" spans="1:22" hidden="1" x14ac:dyDescent="0.25">
      <c r="A659">
        <f t="shared" si="2280"/>
        <v>44</v>
      </c>
      <c r="B659" t="str">
        <f>VLOOKUP(A659,Sheet1!A:Z,2,FALSE)</f>
        <v>SHO</v>
      </c>
      <c r="C659" t="s">
        <v>494</v>
      </c>
      <c r="D659" t="str">
        <f t="shared" ref="D659:F659" si="2341">$C659</f>
        <v>&lt;/p&gt;&lt;/div&gt;&lt;div class="content-row clearfix"&gt;</v>
      </c>
      <c r="E659" t="str">
        <f t="shared" si="2341"/>
        <v>&lt;/p&gt;&lt;/div&gt;&lt;div class="content-row clearfix"&gt;</v>
      </c>
      <c r="F659" t="str">
        <f t="shared" si="2341"/>
        <v>&lt;/p&gt;&lt;/div&gt;&lt;div class="content-row clearfix"&gt;</v>
      </c>
      <c r="G659" t="str">
        <f t="shared" si="2281"/>
        <v/>
      </c>
      <c r="H659" t="str">
        <f t="shared" si="2282"/>
        <v/>
      </c>
      <c r="I659" t="str">
        <f t="shared" ref="I659:J659" si="2342">IF($G659="","",TRIM(CONCATENATE(E659,E660,E661,E662,E663,E664,E665,E666,E667,E668,E669,E670,E671,E672,E673)))</f>
        <v/>
      </c>
      <c r="J659" t="str">
        <f t="shared" si="2342"/>
        <v/>
      </c>
      <c r="K659" t="str">
        <f t="shared" si="2284"/>
        <v/>
      </c>
      <c r="L659" t="str">
        <f t="shared" si="2284"/>
        <v/>
      </c>
      <c r="M659" t="str">
        <f t="shared" si="2284"/>
        <v/>
      </c>
      <c r="N659" t="str">
        <f t="shared" si="2285"/>
        <v/>
      </c>
      <c r="O659" t="str">
        <f t="shared" ref="O659:P659" si="2343">IF($G659="","",IF($B659="SHO",TRIM(CONCATENATE(E659,E660,E661,E662,E663,E664,E665,E666,E667,E668,E669,E670,E671,E672,E673)),""))</f>
        <v/>
      </c>
      <c r="P659" t="str">
        <f t="shared" si="2343"/>
        <v/>
      </c>
      <c r="Q659" t="str">
        <f t="shared" si="2287"/>
        <v/>
      </c>
      <c r="R659" t="str">
        <f t="shared" si="2287"/>
        <v/>
      </c>
      <c r="S659" t="str">
        <f t="shared" si="2287"/>
        <v/>
      </c>
      <c r="T659" t="str">
        <f t="shared" ref="T659:V659" si="2344">IF($G659="","",IF($B659="PAS",TRIM(CONCATENATE(D659,D660,D661,D662,D663,D664,D665,D666,D667,D668,D669,D670,D671,D672,D673)),""))</f>
        <v/>
      </c>
      <c r="U659" t="str">
        <f t="shared" si="2344"/>
        <v/>
      </c>
      <c r="V659" t="str">
        <f t="shared" si="2344"/>
        <v/>
      </c>
    </row>
    <row r="660" spans="1:22" hidden="1" x14ac:dyDescent="0.25">
      <c r="A660">
        <f t="shared" si="2280"/>
        <v>44</v>
      </c>
      <c r="B660" t="str">
        <f>VLOOKUP(A660,Sheet1!A:Z,2,FALSE)</f>
        <v>SHO</v>
      </c>
      <c r="C660" t="s">
        <v>416</v>
      </c>
      <c r="D660" t="str">
        <f>CONCATENATE($C660,Sheet1!$AB$2,": ",VLOOKUP($A660,Sheet1!$A:$AC,28,FALSE),IF(VLOOKUP($A660,Sheet1!$A:$AC,25,FALSE)="","","&lt;/p&gt;&lt;p&gt;"),VLOOKUP($A660,Sheet1!$A:$AC,25,FALSE))</f>
        <v>&lt;p&gt;接受現金券: 接受&lt;/p&gt;&lt;p&gt;7-Eleven 提供一系列日常生活必需品、多款滋味零食及服務</v>
      </c>
      <c r="E660" t="str">
        <f>CONCATENATE($C660,Sheet1!$AC$2,": ",VLOOKUP($A660,Sheet1!$A:$AC,29,FALSE),IF(VLOOKUP($A660,Sheet1!$A:$AC,26,FALSE)="","","&lt;/p&gt;&lt;p&gt;"),VLOOKUP($A660,Sheet1!$A:$AC,26,FALSE))</f>
        <v>&lt;p&gt;接受现金券: 接受&lt;/p&gt;&lt;p&gt;7-Eleven 提供一系列日常生活必需品、多款滋味零食及服务</v>
      </c>
      <c r="F660" t="str">
        <f>CONCATENATE($C660,Sheet1!$AA$2,": ",VLOOKUP($A660,Sheet1!$A:$AC,27,FALSE),IF(VLOOKUP($A660,Sheet1!$A:$AC,24,FALSE)="","","&lt;/p&gt;&lt;p&gt;"),VLOOKUP($A660,Sheet1!$A:$AC,24,FALSE))</f>
        <v>&lt;p&gt;Accept Cash Coupon: Y&lt;/p&gt;&lt;p&gt;7-Eleven offers wide range of products and services that cater to your daily needs and indulgences.</v>
      </c>
      <c r="G660" t="str">
        <f t="shared" si="2281"/>
        <v/>
      </c>
      <c r="H660" t="str">
        <f t="shared" si="2282"/>
        <v/>
      </c>
      <c r="I660" t="str">
        <f t="shared" ref="I660:J660" si="2345">IF($G660="","",TRIM(CONCATENATE(E660,E661,E662,E663,E664,E665,E666,E667,E668,E669,E670,E671,E672,E673,E674)))</f>
        <v/>
      </c>
      <c r="J660" t="str">
        <f t="shared" si="2345"/>
        <v/>
      </c>
      <c r="K660" t="str">
        <f t="shared" si="2284"/>
        <v/>
      </c>
      <c r="L660" t="str">
        <f t="shared" si="2284"/>
        <v/>
      </c>
      <c r="M660" t="str">
        <f t="shared" si="2284"/>
        <v/>
      </c>
      <c r="N660" t="str">
        <f t="shared" si="2285"/>
        <v/>
      </c>
      <c r="O660" t="str">
        <f t="shared" ref="O660:P660" si="2346">IF($G660="","",IF($B660="SHO",TRIM(CONCATENATE(E660,E661,E662,E663,E664,E665,E666,E667,E668,E669,E670,E671,E672,E673,E674)),""))</f>
        <v/>
      </c>
      <c r="P660" t="str">
        <f t="shared" si="2346"/>
        <v/>
      </c>
      <c r="Q660" t="str">
        <f t="shared" si="2287"/>
        <v/>
      </c>
      <c r="R660" t="str">
        <f t="shared" si="2287"/>
        <v/>
      </c>
      <c r="S660" t="str">
        <f t="shared" si="2287"/>
        <v/>
      </c>
      <c r="T660" t="str">
        <f t="shared" ref="T660:V660" si="2347">IF($G660="","",IF($B660="PAS",TRIM(CONCATENATE(D660,D661,D662,D663,D664,D665,D666,D667,D668,D669,D670,D671,D672,D673,D674)),""))</f>
        <v/>
      </c>
      <c r="U660" t="str">
        <f t="shared" si="2347"/>
        <v/>
      </c>
      <c r="V660" t="str">
        <f t="shared" si="2347"/>
        <v/>
      </c>
    </row>
    <row r="661" spans="1:22" hidden="1" x14ac:dyDescent="0.25">
      <c r="A661">
        <f t="shared" si="2280"/>
        <v>44</v>
      </c>
      <c r="B661" t="str">
        <f>VLOOKUP(A661,Sheet1!A:Z,2,FALSE)</f>
        <v>SHO</v>
      </c>
      <c r="C661" t="s">
        <v>496</v>
      </c>
      <c r="D661" t="str">
        <f t="shared" ref="D661:F662" si="2348">$C661</f>
        <v>&lt;/p&gt;&lt;/div&gt;&lt;/div&gt;&lt;/div&gt;&lt;/div&gt;&lt;/div&gt;</v>
      </c>
      <c r="E661" t="str">
        <f t="shared" si="2348"/>
        <v>&lt;/p&gt;&lt;/div&gt;&lt;/div&gt;&lt;/div&gt;&lt;/div&gt;&lt;/div&gt;</v>
      </c>
      <c r="F661" t="str">
        <f t="shared" si="2348"/>
        <v>&lt;/p&gt;&lt;/div&gt;&lt;/div&gt;&lt;/div&gt;&lt;/div&gt;&lt;/div&gt;</v>
      </c>
      <c r="G661" t="str">
        <f t="shared" si="2281"/>
        <v/>
      </c>
      <c r="H661" t="str">
        <f t="shared" si="2282"/>
        <v/>
      </c>
      <c r="I661" t="str">
        <f t="shared" ref="I661:J676" si="2349">IF($G661="","",TRIM(CONCATENATE(E661,E662,E663,E664,E665,E666,E667,E668,E669,E670,E671,E672,E673,E674,E675)))</f>
        <v/>
      </c>
      <c r="J661" t="str">
        <f t="shared" si="2349"/>
        <v/>
      </c>
      <c r="K661" t="str">
        <f t="shared" si="2284"/>
        <v/>
      </c>
      <c r="L661" t="str">
        <f t="shared" si="2284"/>
        <v/>
      </c>
      <c r="M661" t="str">
        <f t="shared" si="2284"/>
        <v/>
      </c>
      <c r="N661" t="str">
        <f t="shared" si="2285"/>
        <v/>
      </c>
      <c r="O661" t="str">
        <f t="shared" ref="O661:P676" si="2350">IF($G661="","",IF($B661="SHO",TRIM(CONCATENATE(E661,E662,E663,E664,E665,E666,E667,E668,E669,E670,E671,E672,E673,E674,E675)),""))</f>
        <v/>
      </c>
      <c r="P661" t="str">
        <f t="shared" si="2350"/>
        <v/>
      </c>
      <c r="Q661" t="str">
        <f t="shared" si="2287"/>
        <v/>
      </c>
      <c r="R661" t="str">
        <f t="shared" si="2287"/>
        <v/>
      </c>
      <c r="S661" t="str">
        <f t="shared" si="2287"/>
        <v/>
      </c>
      <c r="T661" t="str">
        <f t="shared" ref="T661:V676" si="2351">IF($G661="","",IF($B661="PAS",TRIM(CONCATENATE(D661,D662,D663,D664,D665,D666,D667,D668,D669,D670,D671,D672,D673,D674,D675)),""))</f>
        <v/>
      </c>
      <c r="U661" t="str">
        <f t="shared" si="2351"/>
        <v/>
      </c>
      <c r="V661" t="str">
        <f t="shared" si="2351"/>
        <v/>
      </c>
    </row>
    <row r="662" spans="1:22" hidden="1" x14ac:dyDescent="0.25">
      <c r="A662">
        <f t="shared" si="2280"/>
        <v>45</v>
      </c>
      <c r="B662" t="str">
        <f>VLOOKUP(A662,Sheet1!A:Z,2,FALSE)</f>
        <v>SHO</v>
      </c>
      <c r="C662" t="s">
        <v>489</v>
      </c>
      <c r="D662" t="str">
        <f t="shared" si="2348"/>
        <v>&lt;div class="grid-detail-list"&gt;&lt;div class="item-container styled-text-wrapper"&gt;</v>
      </c>
      <c r="E662" t="str">
        <f t="shared" si="2348"/>
        <v>&lt;div class="grid-detail-list"&gt;&lt;div class="item-container styled-text-wrapper"&gt;</v>
      </c>
      <c r="F662" t="str">
        <f t="shared" si="2348"/>
        <v>&lt;div class="grid-detail-list"&gt;&lt;div class="item-container styled-text-wrapper"&gt;</v>
      </c>
      <c r="G662">
        <f t="shared" si="2281"/>
        <v>45</v>
      </c>
      <c r="H662" t="str">
        <f t="shared" si="2282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class="sub-title"&gt;美珍香&lt;/p&gt;&lt;div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clearfix"&gt;&lt;p&gt;接受現金券: 不接受&lt;/p&gt;&lt;p&gt;美珍香提供新加坡地道BBQ肉類零食。&lt;/p&gt;&lt;/div&gt;&lt;/div&gt;&lt;/div&gt;&lt;/div&gt;&lt;/div&gt;</v>
      </c>
      <c r="I662" t="str">
        <f t="shared" si="2349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class="sub-title"&gt;美珍香&lt;/p&gt;&lt;div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clearfix"&gt;&lt;p&gt;接受现金券: 不接受&lt;/p&gt;&lt;p&gt;美珍香提供新加坡地道BBQ肉类零食。&lt;/p&gt;&lt;/div&gt;&lt;/div&gt;&lt;/div&gt;&lt;/div&gt;&lt;/div&gt;</v>
      </c>
      <c r="J662" t="str">
        <f t="shared" si="2349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class="sub-title"&gt;Bee Cheng Hiang&lt;/p&gt;&lt;div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clearfix"&gt;&lt;p&gt;Accept Cash Coupon: N&lt;/p&gt;&lt;p&gt;Bee Cheng Hiang offers Singaporean BBQ meat and food products.&lt;/p&gt;&lt;/div&gt;&lt;/div&gt;&lt;/div&gt;&lt;/div&gt;&lt;/div&gt;</v>
      </c>
      <c r="K662" t="str">
        <f t="shared" si="2284"/>
        <v/>
      </c>
      <c r="L662" t="str">
        <f t="shared" si="2284"/>
        <v/>
      </c>
      <c r="M662" t="str">
        <f t="shared" si="2284"/>
        <v/>
      </c>
      <c r="N662" t="str">
        <f t="shared" si="2285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class="sub-title"&gt;美珍香&lt;/p&gt;&lt;div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clearfix"&gt;&lt;p&gt;接受現金券: 不接受&lt;/p&gt;&lt;p&gt;美珍香提供新加坡地道BBQ肉類零食。&lt;/p&gt;&lt;/div&gt;&lt;/div&gt;&lt;/div&gt;&lt;/div&gt;&lt;/div&gt;</v>
      </c>
      <c r="O662" t="str">
        <f t="shared" si="2350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class="sub-title"&gt;美珍香&lt;/p&gt;&lt;div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clearfix"&gt;&lt;p&gt;接受现金券: 不接受&lt;/p&gt;&lt;p&gt;美珍香提供新加坡地道BBQ肉类零食。&lt;/p&gt;&lt;/div&gt;&lt;/div&gt;&lt;/div&gt;&lt;/div&gt;&lt;/div&gt;</v>
      </c>
      <c r="P662" t="str">
        <f t="shared" si="2350"/>
        <v>&lt;div class="grid-detail-list"&gt;&lt;div class="item-container styled-text-wrapper"&gt;&lt;div class="image-container"&gt;&lt;img class="item-image" src="/res/media/app/shop/pop_up_Bee_Cheng_Hiang.jpg" alt=""&gt;&lt;/div&gt;&lt;div class="item-content-container"&gt;&lt;p class="sub-title"&gt;Bee Cheng Hiang&lt;/p&gt;&lt;div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class="info"&gt;09:00-20:00&lt;/p&gt;&lt;/div&gt;&lt;div class="content-row clearfix"&gt;&lt;span class="item-icon icon-s icon-inline ico-tel-no"&gt;&lt;/span&gt;&lt;p class="info"&gt;-&lt;/p&gt;&lt;/div&gt;&lt;div class="content-row clearfix"&gt;&lt;p&gt;Accept Cash Coupon: N&lt;/p&gt;&lt;p&gt;Bee Cheng Hiang offers Singaporean BBQ meat and food products.&lt;/p&gt;&lt;/div&gt;&lt;/div&gt;&lt;/div&gt;&lt;/div&gt;&lt;/div&gt;</v>
      </c>
      <c r="Q662" t="str">
        <f t="shared" si="2287"/>
        <v/>
      </c>
      <c r="R662" t="str">
        <f t="shared" si="2287"/>
        <v/>
      </c>
      <c r="S662" t="str">
        <f t="shared" si="2287"/>
        <v/>
      </c>
      <c r="T662" t="str">
        <f t="shared" si="2351"/>
        <v/>
      </c>
      <c r="U662" t="str">
        <f t="shared" si="2351"/>
        <v/>
      </c>
      <c r="V662" t="str">
        <f t="shared" si="2351"/>
        <v/>
      </c>
    </row>
    <row r="663" spans="1:22" hidden="1" x14ac:dyDescent="0.25">
      <c r="A663">
        <f t="shared" si="2280"/>
        <v>45</v>
      </c>
      <c r="B663" t="str">
        <f>VLOOKUP(A663,Sheet1!A:Z,2,FALSE)</f>
        <v>SHO</v>
      </c>
      <c r="C663" t="s">
        <v>419</v>
      </c>
      <c r="D663" t="str">
        <f>CONCATENATE($C663,VLOOKUP($A663,Sheet1!$A:$AC,6,FALSE),""" alt=""""&gt;")</f>
        <v>&lt;div class="image-container"&gt;&lt;img class="item-image" src="/res/media/app/shop/pop_up_Bee_Cheng_Hiang.jpg" alt=""&gt;</v>
      </c>
      <c r="E663" t="str">
        <f>CONCATENATE($C663,VLOOKUP($A663,Sheet1!$A:$AC,6,FALSE),""" alt=""""&gt;")</f>
        <v>&lt;div class="image-container"&gt;&lt;img class="item-image" src="/res/media/app/shop/pop_up_Bee_Cheng_Hiang.jpg" alt=""&gt;</v>
      </c>
      <c r="F663" t="str">
        <f>CONCATENATE($C663,VLOOKUP($A663,Sheet1!$A:$AC,6,FALSE),""" alt=""""&gt;")</f>
        <v>&lt;div class="image-container"&gt;&lt;img class="item-image" src="/res/media/app/shop/pop_up_Bee_Cheng_Hiang.jpg" alt=""&gt;</v>
      </c>
      <c r="G663" t="str">
        <f t="shared" si="2281"/>
        <v/>
      </c>
      <c r="H663" t="str">
        <f t="shared" si="2282"/>
        <v/>
      </c>
      <c r="I663" t="str">
        <f t="shared" si="2349"/>
        <v/>
      </c>
      <c r="J663" t="str">
        <f t="shared" si="2349"/>
        <v/>
      </c>
      <c r="K663" t="str">
        <f t="shared" si="2284"/>
        <v/>
      </c>
      <c r="L663" t="str">
        <f t="shared" si="2284"/>
        <v/>
      </c>
      <c r="M663" t="str">
        <f t="shared" si="2284"/>
        <v/>
      </c>
      <c r="N663" t="str">
        <f t="shared" si="2285"/>
        <v/>
      </c>
      <c r="O663" t="str">
        <f t="shared" si="2350"/>
        <v/>
      </c>
      <c r="P663" t="str">
        <f t="shared" si="2350"/>
        <v/>
      </c>
      <c r="Q663" t="str">
        <f t="shared" si="2287"/>
        <v/>
      </c>
      <c r="R663" t="str">
        <f t="shared" si="2287"/>
        <v/>
      </c>
      <c r="S663" t="str">
        <f t="shared" si="2287"/>
        <v/>
      </c>
      <c r="T663" t="str">
        <f t="shared" si="2351"/>
        <v/>
      </c>
      <c r="U663" t="str">
        <f t="shared" si="2351"/>
        <v/>
      </c>
      <c r="V663" t="str">
        <f t="shared" si="2351"/>
        <v/>
      </c>
    </row>
    <row r="664" spans="1:22" hidden="1" x14ac:dyDescent="0.25">
      <c r="A664">
        <f t="shared" si="2280"/>
        <v>45</v>
      </c>
      <c r="B664" t="str">
        <f>VLOOKUP(A664,Sheet1!A:Z,2,FALSE)</f>
        <v>SHO</v>
      </c>
      <c r="C664" t="s">
        <v>490</v>
      </c>
      <c r="D664" t="str">
        <f t="shared" ref="D664:F664" si="2352">$C664</f>
        <v>&lt;/div&gt;&lt;div class="item-content-container"&gt;</v>
      </c>
      <c r="E664" t="str">
        <f t="shared" si="2352"/>
        <v>&lt;/div&gt;&lt;div class="item-content-container"&gt;</v>
      </c>
      <c r="F664" t="str">
        <f t="shared" si="2352"/>
        <v>&lt;/div&gt;&lt;div class="item-content-container"&gt;</v>
      </c>
      <c r="G664" t="str">
        <f t="shared" si="2281"/>
        <v/>
      </c>
      <c r="H664" t="str">
        <f t="shared" si="2282"/>
        <v/>
      </c>
      <c r="I664" t="str">
        <f t="shared" si="2349"/>
        <v/>
      </c>
      <c r="J664" t="str">
        <f t="shared" si="2349"/>
        <v/>
      </c>
      <c r="K664" t="str">
        <f t="shared" si="2284"/>
        <v/>
      </c>
      <c r="L664" t="str">
        <f t="shared" si="2284"/>
        <v/>
      </c>
      <c r="M664" t="str">
        <f t="shared" si="2284"/>
        <v/>
      </c>
      <c r="N664" t="str">
        <f t="shared" si="2285"/>
        <v/>
      </c>
      <c r="O664" t="str">
        <f t="shared" si="2350"/>
        <v/>
      </c>
      <c r="P664" t="str">
        <f t="shared" si="2350"/>
        <v/>
      </c>
      <c r="Q664" t="str">
        <f t="shared" si="2287"/>
        <v/>
      </c>
      <c r="R664" t="str">
        <f t="shared" si="2287"/>
        <v/>
      </c>
      <c r="S664" t="str">
        <f t="shared" si="2287"/>
        <v/>
      </c>
      <c r="T664" t="str">
        <f t="shared" si="2351"/>
        <v/>
      </c>
      <c r="U664" t="str">
        <f t="shared" si="2351"/>
        <v/>
      </c>
      <c r="V664" t="str">
        <f t="shared" si="2351"/>
        <v/>
      </c>
    </row>
    <row r="665" spans="1:22" hidden="1" x14ac:dyDescent="0.25">
      <c r="A665">
        <f t="shared" si="2280"/>
        <v>45</v>
      </c>
      <c r="B665" t="str">
        <f>VLOOKUP(A665,Sheet1!A:Z,2,FALSE)</f>
        <v>SHO</v>
      </c>
      <c r="C665" t="s">
        <v>413</v>
      </c>
      <c r="D665" t="str">
        <f>CONCATENATE($C665,VLOOKUP($A665,Sheet1!$A:$AC,15,FALSE))</f>
        <v>&lt;p class="sub-title"&gt;美珍香</v>
      </c>
      <c r="E665" t="str">
        <f>CONCATENATE($C665,VLOOKUP($A665,Sheet1!$A:$AC,16,FALSE))</f>
        <v>&lt;p class="sub-title"&gt;美珍香</v>
      </c>
      <c r="F665" t="str">
        <f>CONCATENATE($C665,VLOOKUP($A665,Sheet1!$A:$AC,14,FALSE))</f>
        <v>&lt;p class="sub-title"&gt;Bee Cheng Hiang</v>
      </c>
      <c r="G665" t="str">
        <f t="shared" si="2281"/>
        <v/>
      </c>
      <c r="H665" t="str">
        <f t="shared" si="2282"/>
        <v/>
      </c>
      <c r="I665" t="str">
        <f t="shared" si="2349"/>
        <v/>
      </c>
      <c r="J665" t="str">
        <f t="shared" si="2349"/>
        <v/>
      </c>
      <c r="K665" t="str">
        <f t="shared" si="2284"/>
        <v/>
      </c>
      <c r="L665" t="str">
        <f t="shared" si="2284"/>
        <v/>
      </c>
      <c r="M665" t="str">
        <f t="shared" si="2284"/>
        <v/>
      </c>
      <c r="N665" t="str">
        <f t="shared" si="2285"/>
        <v/>
      </c>
      <c r="O665" t="str">
        <f t="shared" si="2350"/>
        <v/>
      </c>
      <c r="P665" t="str">
        <f t="shared" si="2350"/>
        <v/>
      </c>
      <c r="Q665" t="str">
        <f t="shared" si="2287"/>
        <v/>
      </c>
      <c r="R665" t="str">
        <f t="shared" si="2287"/>
        <v/>
      </c>
      <c r="S665" t="str">
        <f t="shared" si="2287"/>
        <v/>
      </c>
      <c r="T665" t="str">
        <f t="shared" si="2351"/>
        <v/>
      </c>
      <c r="U665" t="str">
        <f t="shared" si="2351"/>
        <v/>
      </c>
      <c r="V665" t="str">
        <f t="shared" si="2351"/>
        <v/>
      </c>
    </row>
    <row r="666" spans="1:22" hidden="1" x14ac:dyDescent="0.25">
      <c r="A666">
        <f t="shared" si="2280"/>
        <v>45</v>
      </c>
      <c r="B666" t="str">
        <f>VLOOKUP(A666,Sheet1!A:Z,2,FALSE)</f>
        <v>SHO</v>
      </c>
      <c r="C666" t="s">
        <v>491</v>
      </c>
      <c r="D666" t="str">
        <f t="shared" ref="D666:F666" si="2353">$C666</f>
        <v>&lt;/p&gt;&lt;div class="item-content"&gt;</v>
      </c>
      <c r="E666" t="str">
        <f t="shared" si="2353"/>
        <v>&lt;/p&gt;&lt;div class="item-content"&gt;</v>
      </c>
      <c r="F666" t="str">
        <f t="shared" si="2353"/>
        <v>&lt;/p&gt;&lt;div class="item-content"&gt;</v>
      </c>
      <c r="G666" t="str">
        <f t="shared" si="2281"/>
        <v/>
      </c>
      <c r="H666" t="str">
        <f t="shared" si="2282"/>
        <v/>
      </c>
      <c r="I666" t="str">
        <f t="shared" si="2349"/>
        <v/>
      </c>
      <c r="J666" t="str">
        <f t="shared" si="2349"/>
        <v/>
      </c>
      <c r="K666" t="str">
        <f t="shared" si="2284"/>
        <v/>
      </c>
      <c r="L666" t="str">
        <f t="shared" si="2284"/>
        <v/>
      </c>
      <c r="M666" t="str">
        <f t="shared" si="2284"/>
        <v/>
      </c>
      <c r="N666" t="str">
        <f t="shared" si="2285"/>
        <v/>
      </c>
      <c r="O666" t="str">
        <f t="shared" si="2350"/>
        <v/>
      </c>
      <c r="P666" t="str">
        <f t="shared" si="2350"/>
        <v/>
      </c>
      <c r="Q666" t="str">
        <f t="shared" si="2287"/>
        <v/>
      </c>
      <c r="R666" t="str">
        <f t="shared" si="2287"/>
        <v/>
      </c>
      <c r="S666" t="str">
        <f t="shared" si="2287"/>
        <v/>
      </c>
      <c r="T666" t="str">
        <f t="shared" si="2351"/>
        <v/>
      </c>
      <c r="U666" t="str">
        <f t="shared" si="2351"/>
        <v/>
      </c>
      <c r="V666" t="str">
        <f t="shared" si="2351"/>
        <v/>
      </c>
    </row>
    <row r="667" spans="1:22" hidden="1" x14ac:dyDescent="0.25">
      <c r="A667">
        <f t="shared" si="2280"/>
        <v>45</v>
      </c>
      <c r="B667" t="str">
        <f>VLOOKUP(A667,Sheet1!A:Z,2,FALSE)</f>
        <v>SHO</v>
      </c>
      <c r="C667" t="s">
        <v>414</v>
      </c>
      <c r="D667" t="str">
        <f>CONCATENATE($C667,VLOOKUP($A667,Sheet1!$A:$AC,4,FALSE))</f>
        <v>&lt;div class="item-label"&gt;購物指南</v>
      </c>
      <c r="E667" t="str">
        <f>CONCATENATE($C667,VLOOKUP($A667,Sheet1!$A:$AC,5,FALSE))</f>
        <v>&lt;div class="item-label"&gt;购物指南</v>
      </c>
      <c r="F667" t="str">
        <f>CONCATENATE($C667,VLOOKUP($A667,Sheet1!$A:$AC,3,FALSE))</f>
        <v>&lt;div class="item-label"&gt;Shopping</v>
      </c>
      <c r="G667" t="str">
        <f t="shared" si="2281"/>
        <v/>
      </c>
      <c r="H667" t="str">
        <f t="shared" si="2282"/>
        <v/>
      </c>
      <c r="I667" t="str">
        <f t="shared" si="2349"/>
        <v/>
      </c>
      <c r="J667" t="str">
        <f t="shared" si="2349"/>
        <v/>
      </c>
      <c r="K667" t="str">
        <f t="shared" si="2284"/>
        <v/>
      </c>
      <c r="L667" t="str">
        <f t="shared" si="2284"/>
        <v/>
      </c>
      <c r="M667" t="str">
        <f t="shared" si="2284"/>
        <v/>
      </c>
      <c r="N667" t="str">
        <f t="shared" si="2285"/>
        <v/>
      </c>
      <c r="O667" t="str">
        <f t="shared" si="2350"/>
        <v/>
      </c>
      <c r="P667" t="str">
        <f t="shared" si="2350"/>
        <v/>
      </c>
      <c r="Q667" t="str">
        <f t="shared" si="2287"/>
        <v/>
      </c>
      <c r="R667" t="str">
        <f t="shared" si="2287"/>
        <v/>
      </c>
      <c r="S667" t="str">
        <f t="shared" si="2287"/>
        <v/>
      </c>
      <c r="T667" t="str">
        <f t="shared" si="2351"/>
        <v/>
      </c>
      <c r="U667" t="str">
        <f t="shared" si="2351"/>
        <v/>
      </c>
      <c r="V667" t="str">
        <f t="shared" si="2351"/>
        <v/>
      </c>
    </row>
    <row r="668" spans="1:22" hidden="1" x14ac:dyDescent="0.25">
      <c r="A668">
        <f t="shared" si="2280"/>
        <v>45</v>
      </c>
      <c r="B668" t="str">
        <f>VLOOKUP(A668,Sheet1!A:Z,2,FALSE)</f>
        <v>SHO</v>
      </c>
      <c r="C668" t="s">
        <v>492</v>
      </c>
      <c r="D668" t="str">
        <f t="shared" ref="D668:F668" si="2354">$C668</f>
        <v>&lt;/div&gt;&lt;div class="content-row clearfix"&gt;&lt;span class="item-icon icon-s icon-inline ico-shop"&gt;&lt;/span&gt;</v>
      </c>
      <c r="E668" t="str">
        <f t="shared" si="2354"/>
        <v>&lt;/div&gt;&lt;div class="content-row clearfix"&gt;&lt;span class="item-icon icon-s icon-inline ico-shop"&gt;&lt;/span&gt;</v>
      </c>
      <c r="F668" t="str">
        <f t="shared" si="2354"/>
        <v>&lt;/div&gt;&lt;div class="content-row clearfix"&gt;&lt;span class="item-icon icon-s icon-inline ico-shop"&gt;&lt;/span&gt;</v>
      </c>
      <c r="G668" t="str">
        <f t="shared" si="2281"/>
        <v/>
      </c>
      <c r="H668" t="str">
        <f t="shared" si="2282"/>
        <v/>
      </c>
      <c r="I668" t="str">
        <f t="shared" si="2349"/>
        <v/>
      </c>
      <c r="J668" t="str">
        <f t="shared" si="2349"/>
        <v/>
      </c>
      <c r="K668" t="str">
        <f t="shared" si="2284"/>
        <v/>
      </c>
      <c r="L668" t="str">
        <f t="shared" si="2284"/>
        <v/>
      </c>
      <c r="M668" t="str">
        <f t="shared" si="2284"/>
        <v/>
      </c>
      <c r="N668" t="str">
        <f t="shared" si="2285"/>
        <v/>
      </c>
      <c r="O668" t="str">
        <f t="shared" si="2350"/>
        <v/>
      </c>
      <c r="P668" t="str">
        <f t="shared" si="2350"/>
        <v/>
      </c>
      <c r="Q668" t="str">
        <f t="shared" si="2287"/>
        <v/>
      </c>
      <c r="R668" t="str">
        <f t="shared" si="2287"/>
        <v/>
      </c>
      <c r="S668" t="str">
        <f t="shared" si="2287"/>
        <v/>
      </c>
      <c r="T668" t="str">
        <f t="shared" si="2351"/>
        <v/>
      </c>
      <c r="U668" t="str">
        <f t="shared" si="2351"/>
        <v/>
      </c>
      <c r="V668" t="str">
        <f t="shared" si="2351"/>
        <v/>
      </c>
    </row>
    <row r="669" spans="1:22" hidden="1" x14ac:dyDescent="0.25">
      <c r="A669">
        <f t="shared" si="2280"/>
        <v>45</v>
      </c>
      <c r="B669" t="str">
        <f>VLOOKUP(A669,Sheet1!A:Z,2,FALSE)</f>
        <v>SHO</v>
      </c>
      <c r="C669" t="s">
        <v>415</v>
      </c>
      <c r="D669" t="str">
        <f>CONCATENATE($C669,VLOOKUP($A669,Sheet1!$A:$AC,11,FALSE))</f>
        <v>&lt;p class="info"&gt;G , WEK G-14 (近地面 F 出口)</v>
      </c>
      <c r="E669" t="str">
        <f>CONCATENATE($C669,VLOOKUP($A669,Sheet1!$A:$AC,12,FALSE))</f>
        <v>&lt;p class="info"&gt;G , WEK G-14 (近地面 F 出口)</v>
      </c>
      <c r="F669" t="str">
        <f>CONCATENATE($C669,VLOOKUP($A669,Sheet1!$A:$AC,10,FALSE))</f>
        <v>&lt;p class="info"&gt;G , WEK G-14 (Near Ground Level, Exit F)</v>
      </c>
      <c r="G669" t="str">
        <f t="shared" si="2281"/>
        <v/>
      </c>
      <c r="H669" t="str">
        <f t="shared" si="2282"/>
        <v/>
      </c>
      <c r="I669" t="str">
        <f t="shared" si="2349"/>
        <v/>
      </c>
      <c r="J669" t="str">
        <f t="shared" si="2349"/>
        <v/>
      </c>
      <c r="K669" t="str">
        <f t="shared" si="2284"/>
        <v/>
      </c>
      <c r="L669" t="str">
        <f t="shared" si="2284"/>
        <v/>
      </c>
      <c r="M669" t="str">
        <f t="shared" si="2284"/>
        <v/>
      </c>
      <c r="N669" t="str">
        <f t="shared" si="2285"/>
        <v/>
      </c>
      <c r="O669" t="str">
        <f t="shared" si="2350"/>
        <v/>
      </c>
      <c r="P669" t="str">
        <f t="shared" si="2350"/>
        <v/>
      </c>
      <c r="Q669" t="str">
        <f t="shared" si="2287"/>
        <v/>
      </c>
      <c r="R669" t="str">
        <f t="shared" si="2287"/>
        <v/>
      </c>
      <c r="S669" t="str">
        <f t="shared" si="2287"/>
        <v/>
      </c>
      <c r="T669" t="str">
        <f t="shared" si="2351"/>
        <v/>
      </c>
      <c r="U669" t="str">
        <f t="shared" si="2351"/>
        <v/>
      </c>
      <c r="V669" t="str">
        <f t="shared" si="2351"/>
        <v/>
      </c>
    </row>
    <row r="670" spans="1:22" hidden="1" x14ac:dyDescent="0.25">
      <c r="A670">
        <f t="shared" si="2280"/>
        <v>45</v>
      </c>
      <c r="B670" t="str">
        <f>VLOOKUP(A670,Sheet1!A:Z,2,FALSE)</f>
        <v>SHO</v>
      </c>
      <c r="C670" t="s">
        <v>493</v>
      </c>
      <c r="D670" t="str">
        <f t="shared" ref="D670:F670" si="2355">$C670</f>
        <v>&lt;/p&gt;&lt;/div&gt;&lt;div class="content-row clearfix"&gt;&lt;span class="item-icon icon-s icon-inline ico-opening-hour"&gt;&lt;/span&gt;</v>
      </c>
      <c r="E670" t="str">
        <f t="shared" si="2355"/>
        <v>&lt;/p&gt;&lt;/div&gt;&lt;div class="content-row clearfix"&gt;&lt;span class="item-icon icon-s icon-inline ico-opening-hour"&gt;&lt;/span&gt;</v>
      </c>
      <c r="F670" t="str">
        <f t="shared" si="2355"/>
        <v>&lt;/p&gt;&lt;/div&gt;&lt;div class="content-row clearfix"&gt;&lt;span class="item-icon icon-s icon-inline ico-opening-hour"&gt;&lt;/span&gt;</v>
      </c>
      <c r="G670" t="str">
        <f t="shared" si="2281"/>
        <v/>
      </c>
      <c r="H670" t="str">
        <f t="shared" si="2282"/>
        <v/>
      </c>
      <c r="I670" t="str">
        <f t="shared" si="2349"/>
        <v/>
      </c>
      <c r="J670" t="str">
        <f t="shared" si="2349"/>
        <v/>
      </c>
      <c r="K670" t="str">
        <f t="shared" si="2284"/>
        <v/>
      </c>
      <c r="L670" t="str">
        <f t="shared" si="2284"/>
        <v/>
      </c>
      <c r="M670" t="str">
        <f t="shared" si="2284"/>
        <v/>
      </c>
      <c r="N670" t="str">
        <f t="shared" si="2285"/>
        <v/>
      </c>
      <c r="O670" t="str">
        <f t="shared" si="2350"/>
        <v/>
      </c>
      <c r="P670" t="str">
        <f t="shared" si="2350"/>
        <v/>
      </c>
      <c r="Q670" t="str">
        <f t="shared" si="2287"/>
        <v/>
      </c>
      <c r="R670" t="str">
        <f t="shared" si="2287"/>
        <v/>
      </c>
      <c r="S670" t="str">
        <f t="shared" si="2287"/>
        <v/>
      </c>
      <c r="T670" t="str">
        <f t="shared" si="2351"/>
        <v/>
      </c>
      <c r="U670" t="str">
        <f t="shared" si="2351"/>
        <v/>
      </c>
      <c r="V670" t="str">
        <f t="shared" si="2351"/>
        <v/>
      </c>
    </row>
    <row r="671" spans="1:22" hidden="1" x14ac:dyDescent="0.25">
      <c r="A671">
        <f t="shared" si="2280"/>
        <v>45</v>
      </c>
      <c r="B671" t="str">
        <f>VLOOKUP(A671,Sheet1!A:Z,2,FALSE)</f>
        <v>SHO</v>
      </c>
      <c r="C671" t="s">
        <v>415</v>
      </c>
      <c r="D671" s="2" t="str">
        <f>CONCATENATE($C671,IFERROR(SUBSTITUTE(VLOOKUP($A671,Sheet1!$A:$AC,22,FALSE),CHAR(10),"&lt;br&gt;"),VLOOKUP($A671,Sheet1!$A:$AC,22,FALSE)))</f>
        <v>&lt;p class="info"&gt;09:00-20:00</v>
      </c>
      <c r="E671" s="2" t="str">
        <f>CONCATENATE($C671,IFERROR(SUBSTITUTE(VLOOKUP($A671,Sheet1!$A:$AC,23,FALSE),CHAR(10),"&lt;br&gt;"),VLOOKUP($A671,Sheet1!$A:$AC,23,FALSE)))</f>
        <v>&lt;p class="info"&gt;09:00-20:00</v>
      </c>
      <c r="F671" s="2" t="str">
        <f>CONCATENATE($C671,IFERROR(SUBSTITUTE(VLOOKUP($A671,Sheet1!$A:$AC,21,FALSE),CHAR(10),"&lt;br&gt;"),VLOOKUP($A671,Sheet1!$A:$AC,21,FALSE)))</f>
        <v>&lt;p class="info"&gt;09:00-20:00</v>
      </c>
      <c r="G671" t="str">
        <f t="shared" si="2281"/>
        <v/>
      </c>
      <c r="H671" t="str">
        <f t="shared" si="2282"/>
        <v/>
      </c>
      <c r="I671" t="str">
        <f t="shared" si="2349"/>
        <v/>
      </c>
      <c r="J671" t="str">
        <f t="shared" si="2349"/>
        <v/>
      </c>
      <c r="K671" t="str">
        <f t="shared" si="2284"/>
        <v/>
      </c>
      <c r="L671" t="str">
        <f t="shared" si="2284"/>
        <v/>
      </c>
      <c r="M671" t="str">
        <f t="shared" si="2284"/>
        <v/>
      </c>
      <c r="N671" t="str">
        <f t="shared" si="2285"/>
        <v/>
      </c>
      <c r="O671" t="str">
        <f t="shared" si="2350"/>
        <v/>
      </c>
      <c r="P671" t="str">
        <f t="shared" si="2350"/>
        <v/>
      </c>
      <c r="Q671" t="str">
        <f t="shared" si="2287"/>
        <v/>
      </c>
      <c r="R671" t="str">
        <f t="shared" si="2287"/>
        <v/>
      </c>
      <c r="S671" t="str">
        <f t="shared" si="2287"/>
        <v/>
      </c>
      <c r="T671" t="str">
        <f t="shared" si="2351"/>
        <v/>
      </c>
      <c r="U671" t="str">
        <f t="shared" si="2351"/>
        <v/>
      </c>
      <c r="V671" t="str">
        <f t="shared" si="2351"/>
        <v/>
      </c>
    </row>
    <row r="672" spans="1:22" hidden="1" x14ac:dyDescent="0.25">
      <c r="A672">
        <f t="shared" si="2280"/>
        <v>45</v>
      </c>
      <c r="B672" t="str">
        <f>VLOOKUP(A672,Sheet1!A:Z,2,FALSE)</f>
        <v>SHO</v>
      </c>
      <c r="C672" t="s">
        <v>495</v>
      </c>
      <c r="D672" t="str">
        <f t="shared" ref="D672:F672" si="2356">$C672</f>
        <v>&lt;/p&gt;&lt;/div&gt;&lt;div class="content-row clearfix"&gt;&lt;span class="item-icon icon-s icon-inline ico-tel-no"&gt;&lt;/span&gt;</v>
      </c>
      <c r="E672" t="str">
        <f t="shared" si="2356"/>
        <v>&lt;/p&gt;&lt;/div&gt;&lt;div class="content-row clearfix"&gt;&lt;span class="item-icon icon-s icon-inline ico-tel-no"&gt;&lt;/span&gt;</v>
      </c>
      <c r="F672" t="str">
        <f t="shared" si="2356"/>
        <v>&lt;/p&gt;&lt;/div&gt;&lt;div class="content-row clearfix"&gt;&lt;span class="item-icon icon-s icon-inline ico-tel-no"&gt;&lt;/span&gt;</v>
      </c>
      <c r="G672" t="str">
        <f t="shared" si="2281"/>
        <v/>
      </c>
      <c r="H672" t="str">
        <f t="shared" si="2282"/>
        <v/>
      </c>
      <c r="I672" t="str">
        <f t="shared" si="2349"/>
        <v/>
      </c>
      <c r="J672" t="str">
        <f t="shared" si="2349"/>
        <v/>
      </c>
      <c r="K672" t="str">
        <f t="shared" si="2284"/>
        <v/>
      </c>
      <c r="L672" t="str">
        <f t="shared" si="2284"/>
        <v/>
      </c>
      <c r="M672" t="str">
        <f t="shared" si="2284"/>
        <v/>
      </c>
      <c r="N672" t="str">
        <f t="shared" si="2285"/>
        <v/>
      </c>
      <c r="O672" t="str">
        <f t="shared" si="2350"/>
        <v/>
      </c>
      <c r="P672" t="str">
        <f t="shared" si="2350"/>
        <v/>
      </c>
      <c r="Q672" t="str">
        <f t="shared" si="2287"/>
        <v/>
      </c>
      <c r="R672" t="str">
        <f t="shared" si="2287"/>
        <v/>
      </c>
      <c r="S672" t="str">
        <f t="shared" si="2287"/>
        <v/>
      </c>
      <c r="T672" t="str">
        <f t="shared" si="2351"/>
        <v/>
      </c>
      <c r="U672" t="str">
        <f t="shared" si="2351"/>
        <v/>
      </c>
      <c r="V672" t="str">
        <f t="shared" si="2351"/>
        <v/>
      </c>
    </row>
    <row r="673" spans="1:22" hidden="1" x14ac:dyDescent="0.25">
      <c r="A673">
        <f t="shared" si="2280"/>
        <v>45</v>
      </c>
      <c r="B673" t="str">
        <f>VLOOKUP(A673,Sheet1!A:Z,2,FALSE)</f>
        <v>SHO</v>
      </c>
      <c r="C673" t="s">
        <v>415</v>
      </c>
      <c r="D673" t="str">
        <f>CONCATENATE($C673,VLOOKUP($A673,Sheet1!$A:$ACZ,17,FALSE))</f>
        <v>&lt;p class="info"&gt;-</v>
      </c>
      <c r="E673" t="str">
        <f>CONCATENATE($C673,VLOOKUP($A673,Sheet1!$A:$AC,17,FALSE))</f>
        <v>&lt;p class="info"&gt;-</v>
      </c>
      <c r="F673" t="str">
        <f>CONCATENATE($C673,VLOOKUP($A673,Sheet1!$A:$AC,17,FALSE))</f>
        <v>&lt;p class="info"&gt;-</v>
      </c>
      <c r="G673" t="str">
        <f t="shared" si="2281"/>
        <v/>
      </c>
      <c r="H673" t="str">
        <f t="shared" si="2282"/>
        <v/>
      </c>
      <c r="I673" t="str">
        <f t="shared" si="2349"/>
        <v/>
      </c>
      <c r="J673" t="str">
        <f t="shared" si="2349"/>
        <v/>
      </c>
      <c r="K673" t="str">
        <f t="shared" si="2284"/>
        <v/>
      </c>
      <c r="L673" t="str">
        <f t="shared" si="2284"/>
        <v/>
      </c>
      <c r="M673" t="str">
        <f t="shared" si="2284"/>
        <v/>
      </c>
      <c r="N673" t="str">
        <f t="shared" si="2285"/>
        <v/>
      </c>
      <c r="O673" t="str">
        <f t="shared" si="2350"/>
        <v/>
      </c>
      <c r="P673" t="str">
        <f t="shared" si="2350"/>
        <v/>
      </c>
      <c r="Q673" t="str">
        <f t="shared" si="2287"/>
        <v/>
      </c>
      <c r="R673" t="str">
        <f t="shared" si="2287"/>
        <v/>
      </c>
      <c r="S673" t="str">
        <f t="shared" si="2287"/>
        <v/>
      </c>
      <c r="T673" t="str">
        <f t="shared" si="2351"/>
        <v/>
      </c>
      <c r="U673" t="str">
        <f t="shared" si="2351"/>
        <v/>
      </c>
      <c r="V673" t="str">
        <f t="shared" si="2351"/>
        <v/>
      </c>
    </row>
    <row r="674" spans="1:22" hidden="1" x14ac:dyDescent="0.25">
      <c r="A674">
        <f t="shared" si="2280"/>
        <v>45</v>
      </c>
      <c r="B674" t="str">
        <f>VLOOKUP(A674,Sheet1!A:Z,2,FALSE)</f>
        <v>SHO</v>
      </c>
      <c r="C674" t="s">
        <v>494</v>
      </c>
      <c r="D674" t="str">
        <f t="shared" ref="D674:F674" si="2357">$C674</f>
        <v>&lt;/p&gt;&lt;/div&gt;&lt;div class="content-row clearfix"&gt;</v>
      </c>
      <c r="E674" t="str">
        <f t="shared" si="2357"/>
        <v>&lt;/p&gt;&lt;/div&gt;&lt;div class="content-row clearfix"&gt;</v>
      </c>
      <c r="F674" t="str">
        <f t="shared" si="2357"/>
        <v>&lt;/p&gt;&lt;/div&gt;&lt;div class="content-row clearfix"&gt;</v>
      </c>
      <c r="G674" t="str">
        <f t="shared" si="2281"/>
        <v/>
      </c>
      <c r="H674" t="str">
        <f t="shared" si="2282"/>
        <v/>
      </c>
      <c r="I674" t="str">
        <f t="shared" si="2349"/>
        <v/>
      </c>
      <c r="J674" t="str">
        <f t="shared" si="2349"/>
        <v/>
      </c>
      <c r="K674" t="str">
        <f t="shared" si="2284"/>
        <v/>
      </c>
      <c r="L674" t="str">
        <f t="shared" si="2284"/>
        <v/>
      </c>
      <c r="M674" t="str">
        <f t="shared" si="2284"/>
        <v/>
      </c>
      <c r="N674" t="str">
        <f t="shared" si="2285"/>
        <v/>
      </c>
      <c r="O674" t="str">
        <f t="shared" si="2350"/>
        <v/>
      </c>
      <c r="P674" t="str">
        <f t="shared" si="2350"/>
        <v/>
      </c>
      <c r="Q674" t="str">
        <f t="shared" si="2287"/>
        <v/>
      </c>
      <c r="R674" t="str">
        <f t="shared" si="2287"/>
        <v/>
      </c>
      <c r="S674" t="str">
        <f t="shared" si="2287"/>
        <v/>
      </c>
      <c r="T674" t="str">
        <f t="shared" si="2351"/>
        <v/>
      </c>
      <c r="U674" t="str">
        <f t="shared" si="2351"/>
        <v/>
      </c>
      <c r="V674" t="str">
        <f t="shared" si="2351"/>
        <v/>
      </c>
    </row>
    <row r="675" spans="1:22" hidden="1" x14ac:dyDescent="0.25">
      <c r="A675">
        <f t="shared" si="2280"/>
        <v>45</v>
      </c>
      <c r="B675" t="str">
        <f>VLOOKUP(A675,Sheet1!A:Z,2,FALSE)</f>
        <v>SHO</v>
      </c>
      <c r="C675" t="s">
        <v>416</v>
      </c>
      <c r="D675" t="str">
        <f>CONCATENATE($C675,Sheet1!$AB$2,": ",VLOOKUP($A675,Sheet1!$A:$AC,28,FALSE),IF(VLOOKUP($A675,Sheet1!$A:$AC,25,FALSE)="","","&lt;/p&gt;&lt;p&gt;"),VLOOKUP($A675,Sheet1!$A:$AC,25,FALSE))</f>
        <v>&lt;p&gt;接受現金券: 不接受&lt;/p&gt;&lt;p&gt;美珍香提供新加坡地道BBQ肉類零食。</v>
      </c>
      <c r="E675" t="str">
        <f>CONCATENATE($C675,Sheet1!$AC$2,": ",VLOOKUP($A675,Sheet1!$A:$AC,29,FALSE),IF(VLOOKUP($A675,Sheet1!$A:$AC,26,FALSE)="","","&lt;/p&gt;&lt;p&gt;"),VLOOKUP($A675,Sheet1!$A:$AC,26,FALSE))</f>
        <v>&lt;p&gt;接受现金券: 不接受&lt;/p&gt;&lt;p&gt;美珍香提供新加坡地道BBQ肉类零食。</v>
      </c>
      <c r="F675" t="str">
        <f>CONCATENATE($C675,Sheet1!$AA$2,": ",VLOOKUP($A675,Sheet1!$A:$AC,27,FALSE),IF(VLOOKUP($A675,Sheet1!$A:$AC,24,FALSE)="","","&lt;/p&gt;&lt;p&gt;"),VLOOKUP($A675,Sheet1!$A:$AC,24,FALSE))</f>
        <v>&lt;p&gt;Accept Cash Coupon: N&lt;/p&gt;&lt;p&gt;Bee Cheng Hiang offers Singaporean BBQ meat and food products.</v>
      </c>
      <c r="G675" t="str">
        <f t="shared" si="2281"/>
        <v/>
      </c>
      <c r="H675" t="str">
        <f t="shared" si="2282"/>
        <v/>
      </c>
      <c r="I675" t="str">
        <f t="shared" si="2349"/>
        <v/>
      </c>
      <c r="J675" t="str">
        <f t="shared" si="2349"/>
        <v/>
      </c>
      <c r="K675" t="str">
        <f t="shared" si="2284"/>
        <v/>
      </c>
      <c r="L675" t="str">
        <f t="shared" si="2284"/>
        <v/>
      </c>
      <c r="M675" t="str">
        <f t="shared" si="2284"/>
        <v/>
      </c>
      <c r="N675" t="str">
        <f t="shared" si="2285"/>
        <v/>
      </c>
      <c r="O675" t="str">
        <f t="shared" si="2350"/>
        <v/>
      </c>
      <c r="P675" t="str">
        <f t="shared" si="2350"/>
        <v/>
      </c>
      <c r="Q675" t="str">
        <f t="shared" si="2287"/>
        <v/>
      </c>
      <c r="R675" t="str">
        <f t="shared" si="2287"/>
        <v/>
      </c>
      <c r="S675" t="str">
        <f t="shared" si="2287"/>
        <v/>
      </c>
      <c r="T675" t="str">
        <f t="shared" si="2351"/>
        <v/>
      </c>
      <c r="U675" t="str">
        <f t="shared" si="2351"/>
        <v/>
      </c>
      <c r="V675" t="str">
        <f t="shared" si="2351"/>
        <v/>
      </c>
    </row>
    <row r="676" spans="1:22" hidden="1" x14ac:dyDescent="0.25">
      <c r="A676">
        <f t="shared" si="2280"/>
        <v>45</v>
      </c>
      <c r="B676" t="str">
        <f>VLOOKUP(A676,Sheet1!A:Z,2,FALSE)</f>
        <v>SHO</v>
      </c>
      <c r="C676" t="s">
        <v>496</v>
      </c>
      <c r="D676" t="str">
        <f t="shared" ref="D676:F677" si="2358">$C676</f>
        <v>&lt;/p&gt;&lt;/div&gt;&lt;/div&gt;&lt;/div&gt;&lt;/div&gt;&lt;/div&gt;</v>
      </c>
      <c r="E676" t="str">
        <f t="shared" si="2358"/>
        <v>&lt;/p&gt;&lt;/div&gt;&lt;/div&gt;&lt;/div&gt;&lt;/div&gt;&lt;/div&gt;</v>
      </c>
      <c r="F676" t="str">
        <f t="shared" si="2358"/>
        <v>&lt;/p&gt;&lt;/div&gt;&lt;/div&gt;&lt;/div&gt;&lt;/div&gt;&lt;/div&gt;</v>
      </c>
      <c r="G676" t="str">
        <f t="shared" si="2281"/>
        <v/>
      </c>
      <c r="H676" t="str">
        <f t="shared" si="2282"/>
        <v/>
      </c>
      <c r="I676" t="str">
        <f t="shared" si="2349"/>
        <v/>
      </c>
      <c r="J676" t="str">
        <f t="shared" si="2349"/>
        <v/>
      </c>
      <c r="K676" t="str">
        <f t="shared" si="2284"/>
        <v/>
      </c>
      <c r="L676" t="str">
        <f t="shared" si="2284"/>
        <v/>
      </c>
      <c r="M676" t="str">
        <f t="shared" si="2284"/>
        <v/>
      </c>
      <c r="N676" t="str">
        <f t="shared" si="2285"/>
        <v/>
      </c>
      <c r="O676" t="str">
        <f t="shared" si="2350"/>
        <v/>
      </c>
      <c r="P676" t="str">
        <f t="shared" si="2350"/>
        <v/>
      </c>
      <c r="Q676" t="str">
        <f t="shared" si="2287"/>
        <v/>
      </c>
      <c r="R676" t="str">
        <f t="shared" si="2287"/>
        <v/>
      </c>
      <c r="S676" t="str">
        <f t="shared" si="2287"/>
        <v/>
      </c>
      <c r="T676" t="str">
        <f t="shared" si="2351"/>
        <v/>
      </c>
      <c r="U676" t="str">
        <f t="shared" si="2351"/>
        <v/>
      </c>
      <c r="V676" t="str">
        <f t="shared" si="2351"/>
        <v/>
      </c>
    </row>
    <row r="677" spans="1:22" hidden="1" x14ac:dyDescent="0.25">
      <c r="A677">
        <f t="shared" si="2280"/>
        <v>46</v>
      </c>
      <c r="B677" t="str">
        <f>VLOOKUP(A677,Sheet1!A:Z,2,FALSE)</f>
        <v>SHO</v>
      </c>
      <c r="C677" t="s">
        <v>489</v>
      </c>
      <c r="D677" t="str">
        <f t="shared" si="2358"/>
        <v>&lt;div class="grid-detail-list"&gt;&lt;div class="item-container styled-text-wrapper"&gt;</v>
      </c>
      <c r="E677" t="str">
        <f t="shared" si="2358"/>
        <v>&lt;div class="grid-detail-list"&gt;&lt;div class="item-container styled-text-wrapper"&gt;</v>
      </c>
      <c r="F677" t="str">
        <f t="shared" si="2358"/>
        <v>&lt;div class="grid-detail-list"&gt;&lt;div class="item-container styled-text-wrapper"&gt;</v>
      </c>
      <c r="G677">
        <f t="shared" si="2281"/>
        <v>46</v>
      </c>
      <c r="H677" t="str">
        <f t="shared" si="2282"/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class="sub-title"&gt;優之良品&lt;/p&gt;&lt;div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不接受&lt;/p&gt;&lt;p&gt;優之良品發售世界各地各種糖果、小食及糕點。&lt;/p&gt;&lt;/div&gt;&lt;/div&gt;&lt;/div&gt;&lt;/div&gt;&lt;/div&gt;</v>
      </c>
      <c r="I677" t="str">
        <f t="shared" ref="I677:I740" si="2359">IF($G677="","",TRIM(CONCATENATE(E677,E678,E679,E680,E681,E682,E683,E684,E685,E686,E687,E688,E689,E690,E691)))</f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class="sub-title"&gt;优之良品&lt;/p&gt;&lt;div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不接受&lt;/p&gt;&lt;p&gt;优之良品发售世界各地各种糖果、小食及糕点。&lt;/p&gt;&lt;/div&gt;&lt;/div&gt;&lt;/div&gt;&lt;/div&gt;&lt;/div&gt;</v>
      </c>
      <c r="J677" t="str">
        <f t="shared" ref="J677:J740" si="2360">IF($G677="","",TRIM(CONCATENATE(F677,F678,F679,F680,F681,F682,F683,F684,F685,F686,F687,F688,F689,F690,F691)))</f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class="sub-title"&gt;Aji Ichiban&lt;/p&gt;&lt;div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N&lt;/p&gt;&lt;p&gt;Aji Ichiban offers candies, snacks and confectionary from all over the world.&lt;/p&gt;&lt;/div&gt;&lt;/div&gt;&lt;/div&gt;&lt;/div&gt;&lt;/div&gt;</v>
      </c>
      <c r="K677" t="str">
        <f t="shared" si="2284"/>
        <v/>
      </c>
      <c r="L677" t="str">
        <f t="shared" si="2284"/>
        <v/>
      </c>
      <c r="M677" t="str">
        <f t="shared" si="2284"/>
        <v/>
      </c>
      <c r="N677" t="str">
        <f t="shared" si="2285"/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class="sub-title"&gt;優之良品&lt;/p&gt;&lt;div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不接受&lt;/p&gt;&lt;p&gt;優之良品發售世界各地各種糖果、小食及糕點。&lt;/p&gt;&lt;/div&gt;&lt;/div&gt;&lt;/div&gt;&lt;/div&gt;&lt;/div&gt;</v>
      </c>
      <c r="O677" t="str">
        <f t="shared" ref="O677:O740" si="2361">IF($G677="","",IF($B677="SHO",TRIM(CONCATENATE(E677,E678,E679,E680,E681,E682,E683,E684,E685,E686,E687,E688,E689,E690,E691)),""))</f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class="sub-title"&gt;优之良品&lt;/p&gt;&lt;div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不接受&lt;/p&gt;&lt;p&gt;优之良品发售世界各地各种糖果、小食及糕点。&lt;/p&gt;&lt;/div&gt;&lt;/div&gt;&lt;/div&gt;&lt;/div&gt;&lt;/div&gt;</v>
      </c>
      <c r="P677" t="str">
        <f t="shared" ref="P677:P740" si="2362">IF($G677="","",IF($B677="SHO",TRIM(CONCATENATE(F677,F678,F679,F680,F681,F682,F683,F684,F685,F686,F687,F688,F689,F690,F691)),""))</f>
        <v>&lt;div class="grid-detail-list"&gt;&lt;div class="item-container styled-text-wrapper"&gt;&lt;div class="image-container"&gt;&lt;img class="item-image" src="/res/media/app/shop/pop_up_Aji_Ichiban.jpg" alt=""&gt;&lt;/div&gt;&lt;div class="item-content-container"&gt;&lt;p class="sub-title"&gt;Aji Ichiban&lt;/p&gt;&lt;div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N&lt;/p&gt;&lt;p&gt;Aji Ichiban offers candies, snacks and confectionary from all over the world.&lt;/p&gt;&lt;/div&gt;&lt;/div&gt;&lt;/div&gt;&lt;/div&gt;&lt;/div&gt;</v>
      </c>
      <c r="Q677" t="str">
        <f t="shared" si="2287"/>
        <v/>
      </c>
      <c r="R677" t="str">
        <f t="shared" si="2287"/>
        <v/>
      </c>
      <c r="S677" t="str">
        <f t="shared" si="2287"/>
        <v/>
      </c>
      <c r="T677" t="str">
        <f t="shared" ref="T677:T740" si="2363">IF($G677="","",IF($B677="PAS",TRIM(CONCATENATE(D677,D678,D679,D680,D681,D682,D683,D684,D685,D686,D687,D688,D689,D690,D691)),""))</f>
        <v/>
      </c>
      <c r="U677" t="str">
        <f t="shared" ref="U677:U740" si="2364">IF($G677="","",IF($B677="PAS",TRIM(CONCATENATE(E677,E678,E679,E680,E681,E682,E683,E684,E685,E686,E687,E688,E689,E690,E691)),""))</f>
        <v/>
      </c>
      <c r="V677" t="str">
        <f t="shared" ref="V677:V740" si="2365">IF($G677="","",IF($B677="PAS",TRIM(CONCATENATE(F677,F678,F679,F680,F681,F682,F683,F684,F685,F686,F687,F688,F689,F690,F691)),""))</f>
        <v/>
      </c>
    </row>
    <row r="678" spans="1:22" hidden="1" x14ac:dyDescent="0.25">
      <c r="A678">
        <f t="shared" si="2280"/>
        <v>46</v>
      </c>
      <c r="B678" t="str">
        <f>VLOOKUP(A678,Sheet1!A:Z,2,FALSE)</f>
        <v>SHO</v>
      </c>
      <c r="C678" t="s">
        <v>419</v>
      </c>
      <c r="D678" t="str">
        <f>CONCATENATE($C678,VLOOKUP($A678,Sheet1!$A:$AC,6,FALSE),""" alt=""""&gt;")</f>
        <v>&lt;div class="image-container"&gt;&lt;img class="item-image" src="/res/media/app/shop/pop_up_Aji_Ichiban.jpg" alt=""&gt;</v>
      </c>
      <c r="E678" t="str">
        <f>CONCATENATE($C678,VLOOKUP($A678,Sheet1!$A:$AC,6,FALSE),""" alt=""""&gt;")</f>
        <v>&lt;div class="image-container"&gt;&lt;img class="item-image" src="/res/media/app/shop/pop_up_Aji_Ichiban.jpg" alt=""&gt;</v>
      </c>
      <c r="F678" t="str">
        <f>CONCATENATE($C678,VLOOKUP($A678,Sheet1!$A:$AC,6,FALSE),""" alt=""""&gt;")</f>
        <v>&lt;div class="image-container"&gt;&lt;img class="item-image" src="/res/media/app/shop/pop_up_Aji_Ichiban.jpg" alt=""&gt;</v>
      </c>
      <c r="G678" t="str">
        <f t="shared" si="2281"/>
        <v/>
      </c>
      <c r="H678" t="str">
        <f t="shared" si="2282"/>
        <v/>
      </c>
      <c r="I678" t="str">
        <f t="shared" si="2359"/>
        <v/>
      </c>
      <c r="J678" t="str">
        <f t="shared" si="2360"/>
        <v/>
      </c>
      <c r="K678" t="str">
        <f t="shared" si="2284"/>
        <v/>
      </c>
      <c r="L678" t="str">
        <f t="shared" si="2284"/>
        <v/>
      </c>
      <c r="M678" t="str">
        <f t="shared" si="2284"/>
        <v/>
      </c>
      <c r="N678" t="str">
        <f t="shared" si="2285"/>
        <v/>
      </c>
      <c r="O678" t="str">
        <f t="shared" si="2361"/>
        <v/>
      </c>
      <c r="P678" t="str">
        <f t="shared" si="2362"/>
        <v/>
      </c>
      <c r="Q678" t="str">
        <f t="shared" si="2287"/>
        <v/>
      </c>
      <c r="R678" t="str">
        <f t="shared" si="2287"/>
        <v/>
      </c>
      <c r="S678" t="str">
        <f t="shared" si="2287"/>
        <v/>
      </c>
      <c r="T678" t="str">
        <f t="shared" si="2363"/>
        <v/>
      </c>
      <c r="U678" t="str">
        <f t="shared" si="2364"/>
        <v/>
      </c>
      <c r="V678" t="str">
        <f t="shared" si="2365"/>
        <v/>
      </c>
    </row>
    <row r="679" spans="1:22" hidden="1" x14ac:dyDescent="0.25">
      <c r="A679">
        <f t="shared" si="2280"/>
        <v>46</v>
      </c>
      <c r="B679" t="str">
        <f>VLOOKUP(A679,Sheet1!A:Z,2,FALSE)</f>
        <v>SHO</v>
      </c>
      <c r="C679" t="s">
        <v>490</v>
      </c>
      <c r="D679" t="str">
        <f t="shared" ref="D679:F679" si="2366">$C679</f>
        <v>&lt;/div&gt;&lt;div class="item-content-container"&gt;</v>
      </c>
      <c r="E679" t="str">
        <f t="shared" si="2366"/>
        <v>&lt;/div&gt;&lt;div class="item-content-container"&gt;</v>
      </c>
      <c r="F679" t="str">
        <f t="shared" si="2366"/>
        <v>&lt;/div&gt;&lt;div class="item-content-container"&gt;</v>
      </c>
      <c r="G679" t="str">
        <f t="shared" si="2281"/>
        <v/>
      </c>
      <c r="H679" t="str">
        <f t="shared" si="2282"/>
        <v/>
      </c>
      <c r="I679" t="str">
        <f t="shared" si="2359"/>
        <v/>
      </c>
      <c r="J679" t="str">
        <f t="shared" si="2360"/>
        <v/>
      </c>
      <c r="K679" t="str">
        <f t="shared" si="2284"/>
        <v/>
      </c>
      <c r="L679" t="str">
        <f t="shared" si="2284"/>
        <v/>
      </c>
      <c r="M679" t="str">
        <f t="shared" si="2284"/>
        <v/>
      </c>
      <c r="N679" t="str">
        <f t="shared" si="2285"/>
        <v/>
      </c>
      <c r="O679" t="str">
        <f t="shared" si="2361"/>
        <v/>
      </c>
      <c r="P679" t="str">
        <f t="shared" si="2362"/>
        <v/>
      </c>
      <c r="Q679" t="str">
        <f t="shared" si="2287"/>
        <v/>
      </c>
      <c r="R679" t="str">
        <f t="shared" si="2287"/>
        <v/>
      </c>
      <c r="S679" t="str">
        <f t="shared" si="2287"/>
        <v/>
      </c>
      <c r="T679" t="str">
        <f t="shared" si="2363"/>
        <v/>
      </c>
      <c r="U679" t="str">
        <f t="shared" si="2364"/>
        <v/>
      </c>
      <c r="V679" t="str">
        <f t="shared" si="2365"/>
        <v/>
      </c>
    </row>
    <row r="680" spans="1:22" hidden="1" x14ac:dyDescent="0.25">
      <c r="A680">
        <f t="shared" si="2280"/>
        <v>46</v>
      </c>
      <c r="B680" t="str">
        <f>VLOOKUP(A680,Sheet1!A:Z,2,FALSE)</f>
        <v>SHO</v>
      </c>
      <c r="C680" t="s">
        <v>413</v>
      </c>
      <c r="D680" t="str">
        <f>CONCATENATE($C680,VLOOKUP($A680,Sheet1!$A:$AC,15,FALSE))</f>
        <v>&lt;p class="sub-title"&gt;優之良品</v>
      </c>
      <c r="E680" t="str">
        <f>CONCATENATE($C680,VLOOKUP($A680,Sheet1!$A:$AC,16,FALSE))</f>
        <v>&lt;p class="sub-title"&gt;优之良品</v>
      </c>
      <c r="F680" t="str">
        <f>CONCATENATE($C680,VLOOKUP($A680,Sheet1!$A:$AC,14,FALSE))</f>
        <v>&lt;p class="sub-title"&gt;Aji Ichiban</v>
      </c>
      <c r="G680" t="str">
        <f t="shared" si="2281"/>
        <v/>
      </c>
      <c r="H680" t="str">
        <f t="shared" si="2282"/>
        <v/>
      </c>
      <c r="I680" t="str">
        <f t="shared" si="2359"/>
        <v/>
      </c>
      <c r="J680" t="str">
        <f t="shared" si="2360"/>
        <v/>
      </c>
      <c r="K680" t="str">
        <f t="shared" si="2284"/>
        <v/>
      </c>
      <c r="L680" t="str">
        <f t="shared" si="2284"/>
        <v/>
      </c>
      <c r="M680" t="str">
        <f t="shared" si="2284"/>
        <v/>
      </c>
      <c r="N680" t="str">
        <f t="shared" si="2285"/>
        <v/>
      </c>
      <c r="O680" t="str">
        <f t="shared" si="2361"/>
        <v/>
      </c>
      <c r="P680" t="str">
        <f t="shared" si="2362"/>
        <v/>
      </c>
      <c r="Q680" t="str">
        <f t="shared" si="2287"/>
        <v/>
      </c>
      <c r="R680" t="str">
        <f t="shared" si="2287"/>
        <v/>
      </c>
      <c r="S680" t="str">
        <f t="shared" si="2287"/>
        <v/>
      </c>
      <c r="T680" t="str">
        <f t="shared" si="2363"/>
        <v/>
      </c>
      <c r="U680" t="str">
        <f t="shared" si="2364"/>
        <v/>
      </c>
      <c r="V680" t="str">
        <f t="shared" si="2365"/>
        <v/>
      </c>
    </row>
    <row r="681" spans="1:22" hidden="1" x14ac:dyDescent="0.25">
      <c r="A681">
        <f t="shared" si="2280"/>
        <v>46</v>
      </c>
      <c r="B681" t="str">
        <f>VLOOKUP(A681,Sheet1!A:Z,2,FALSE)</f>
        <v>SHO</v>
      </c>
      <c r="C681" t="s">
        <v>491</v>
      </c>
      <c r="D681" t="str">
        <f t="shared" ref="D681:F681" si="2367">$C681</f>
        <v>&lt;/p&gt;&lt;div class="item-content"&gt;</v>
      </c>
      <c r="E681" t="str">
        <f t="shared" si="2367"/>
        <v>&lt;/p&gt;&lt;div class="item-content"&gt;</v>
      </c>
      <c r="F681" t="str">
        <f t="shared" si="2367"/>
        <v>&lt;/p&gt;&lt;div class="item-content"&gt;</v>
      </c>
      <c r="G681" t="str">
        <f t="shared" si="2281"/>
        <v/>
      </c>
      <c r="H681" t="str">
        <f t="shared" si="2282"/>
        <v/>
      </c>
      <c r="I681" t="str">
        <f t="shared" si="2359"/>
        <v/>
      </c>
      <c r="J681" t="str">
        <f t="shared" si="2360"/>
        <v/>
      </c>
      <c r="K681" t="str">
        <f t="shared" si="2284"/>
        <v/>
      </c>
      <c r="L681" t="str">
        <f t="shared" si="2284"/>
        <v/>
      </c>
      <c r="M681" t="str">
        <f t="shared" si="2284"/>
        <v/>
      </c>
      <c r="N681" t="str">
        <f t="shared" si="2285"/>
        <v/>
      </c>
      <c r="O681" t="str">
        <f t="shared" si="2361"/>
        <v/>
      </c>
      <c r="P681" t="str">
        <f t="shared" si="2362"/>
        <v/>
      </c>
      <c r="Q681" t="str">
        <f t="shared" si="2287"/>
        <v/>
      </c>
      <c r="R681" t="str">
        <f t="shared" si="2287"/>
        <v/>
      </c>
      <c r="S681" t="str">
        <f t="shared" si="2287"/>
        <v/>
      </c>
      <c r="T681" t="str">
        <f t="shared" si="2363"/>
        <v/>
      </c>
      <c r="U681" t="str">
        <f t="shared" si="2364"/>
        <v/>
      </c>
      <c r="V681" t="str">
        <f t="shared" si="2365"/>
        <v/>
      </c>
    </row>
    <row r="682" spans="1:22" hidden="1" x14ac:dyDescent="0.25">
      <c r="A682">
        <f t="shared" si="2280"/>
        <v>46</v>
      </c>
      <c r="B682" t="str">
        <f>VLOOKUP(A682,Sheet1!A:Z,2,FALSE)</f>
        <v>SHO</v>
      </c>
      <c r="C682" t="s">
        <v>414</v>
      </c>
      <c r="D682" t="str">
        <f>CONCATENATE($C682,VLOOKUP($A682,Sheet1!$A:$AC,4,FALSE))</f>
        <v>&lt;div class="item-label"&gt;購物指南</v>
      </c>
      <c r="E682" t="str">
        <f>CONCATENATE($C682,VLOOKUP($A682,Sheet1!$A:$AC,5,FALSE))</f>
        <v>&lt;div class="item-label"&gt;购物指南</v>
      </c>
      <c r="F682" t="str">
        <f>CONCATENATE($C682,VLOOKUP($A682,Sheet1!$A:$AC,3,FALSE))</f>
        <v>&lt;div class="item-label"&gt;Shopping</v>
      </c>
      <c r="G682" t="str">
        <f t="shared" si="2281"/>
        <v/>
      </c>
      <c r="H682" t="str">
        <f t="shared" si="2282"/>
        <v/>
      </c>
      <c r="I682" t="str">
        <f t="shared" si="2359"/>
        <v/>
      </c>
      <c r="J682" t="str">
        <f t="shared" si="2360"/>
        <v/>
      </c>
      <c r="K682" t="str">
        <f t="shared" si="2284"/>
        <v/>
      </c>
      <c r="L682" t="str">
        <f t="shared" si="2284"/>
        <v/>
      </c>
      <c r="M682" t="str">
        <f t="shared" si="2284"/>
        <v/>
      </c>
      <c r="N682" t="str">
        <f t="shared" si="2285"/>
        <v/>
      </c>
      <c r="O682" t="str">
        <f t="shared" si="2361"/>
        <v/>
      </c>
      <c r="P682" t="str">
        <f t="shared" si="2362"/>
        <v/>
      </c>
      <c r="Q682" t="str">
        <f t="shared" si="2287"/>
        <v/>
      </c>
      <c r="R682" t="str">
        <f t="shared" si="2287"/>
        <v/>
      </c>
      <c r="S682" t="str">
        <f t="shared" si="2287"/>
        <v/>
      </c>
      <c r="T682" t="str">
        <f t="shared" si="2363"/>
        <v/>
      </c>
      <c r="U682" t="str">
        <f t="shared" si="2364"/>
        <v/>
      </c>
      <c r="V682" t="str">
        <f t="shared" si="2365"/>
        <v/>
      </c>
    </row>
    <row r="683" spans="1:22" hidden="1" x14ac:dyDescent="0.25">
      <c r="A683">
        <f t="shared" si="2280"/>
        <v>46</v>
      </c>
      <c r="B683" t="str">
        <f>VLOOKUP(A683,Sheet1!A:Z,2,FALSE)</f>
        <v>SHO</v>
      </c>
      <c r="C683" t="s">
        <v>492</v>
      </c>
      <c r="D683" t="str">
        <f t="shared" ref="D683:F683" si="2368">$C683</f>
        <v>&lt;/div&gt;&lt;div class="content-row clearfix"&gt;&lt;span class="item-icon icon-s icon-inline ico-shop"&gt;&lt;/span&gt;</v>
      </c>
      <c r="E683" t="str">
        <f t="shared" si="2368"/>
        <v>&lt;/div&gt;&lt;div class="content-row clearfix"&gt;&lt;span class="item-icon icon-s icon-inline ico-shop"&gt;&lt;/span&gt;</v>
      </c>
      <c r="F683" t="str">
        <f t="shared" si="2368"/>
        <v>&lt;/div&gt;&lt;div class="content-row clearfix"&gt;&lt;span class="item-icon icon-s icon-inline ico-shop"&gt;&lt;/span&gt;</v>
      </c>
      <c r="G683" t="str">
        <f t="shared" si="2281"/>
        <v/>
      </c>
      <c r="H683" t="str">
        <f t="shared" si="2282"/>
        <v/>
      </c>
      <c r="I683" t="str">
        <f t="shared" si="2359"/>
        <v/>
      </c>
      <c r="J683" t="str">
        <f t="shared" si="2360"/>
        <v/>
      </c>
      <c r="K683" t="str">
        <f t="shared" ref="K683:K746" si="2369">IF($G683="","",IF($B683="DUF",TRIM(CONCATENATE(D683,D684,D685,D686,D687,D688,D689,D690,D691,D692,D693,D694,D695,D696,D697)),""))</f>
        <v/>
      </c>
      <c r="L683" t="str">
        <f t="shared" ref="L683:L746" si="2370">IF($G683="","",IF($B683="DUF",TRIM(CONCATENATE(E683,E684,E685,E686,E687,E688,E689,E690,E691,E692,E693,E694,E695,E696,E697)),""))</f>
        <v/>
      </c>
      <c r="M683" t="str">
        <f t="shared" ref="M683:M746" si="2371">IF($G683="","",IF($B683="DUF",TRIM(CONCATENATE(F683,F684,F685,F686,F687,F688,F689,F690,F691,F692,F693,F694,F695,F696,F697)),""))</f>
        <v/>
      </c>
      <c r="N683" t="str">
        <f t="shared" si="2285"/>
        <v/>
      </c>
      <c r="O683" t="str">
        <f t="shared" si="2361"/>
        <v/>
      </c>
      <c r="P683" t="str">
        <f t="shared" si="2362"/>
        <v/>
      </c>
      <c r="Q683" t="str">
        <f t="shared" ref="Q683:Q746" si="2372">IF($G683="","",IF($B683="FNB",TRIM(CONCATENATE(D683,D684,D685,D686,D687,D688,D689,D690,D691,D692,D693,D694,D695,D696,D697)),""))</f>
        <v/>
      </c>
      <c r="R683" t="str">
        <f t="shared" ref="R683:R746" si="2373">IF($G683="","",IF($B683="FNB",TRIM(CONCATENATE(E683,E684,E685,E686,E687,E688,E689,E690,E691,E692,E693,E694,E695,E696,E697)),""))</f>
        <v/>
      </c>
      <c r="S683" t="str">
        <f t="shared" ref="S683:S746" si="2374">IF($G683="","",IF($B683="FNB",TRIM(CONCATENATE(F683,F684,F685,F686,F687,F688,F689,F690,F691,F692,F693,F694,F695,F696,F697)),""))</f>
        <v/>
      </c>
      <c r="T683" t="str">
        <f t="shared" si="2363"/>
        <v/>
      </c>
      <c r="U683" t="str">
        <f t="shared" si="2364"/>
        <v/>
      </c>
      <c r="V683" t="str">
        <f t="shared" si="2365"/>
        <v/>
      </c>
    </row>
    <row r="684" spans="1:22" hidden="1" x14ac:dyDescent="0.25">
      <c r="A684">
        <f t="shared" si="2280"/>
        <v>46</v>
      </c>
      <c r="B684" t="str">
        <f>VLOOKUP(A684,Sheet1!A:Z,2,FALSE)</f>
        <v>SHO</v>
      </c>
      <c r="C684" t="s">
        <v>415</v>
      </c>
      <c r="D684" t="str">
        <f>CONCATENATE($C684,VLOOKUP($A684,Sheet1!$A:$AC,11,FALSE))</f>
        <v>&lt;p class="info"&gt;G , WEK G-14 (近地面 F 出口)</v>
      </c>
      <c r="E684" t="str">
        <f>CONCATENATE($C684,VLOOKUP($A684,Sheet1!$A:$AC,12,FALSE))</f>
        <v>&lt;p class="info"&gt;G , WEK G-14 (近地面 F 出口)</v>
      </c>
      <c r="F684" t="str">
        <f>CONCATENATE($C684,VLOOKUP($A684,Sheet1!$A:$AC,10,FALSE))</f>
        <v>&lt;p class="info"&gt;G , WEK G-14 (Near Ground Level, Exit F)</v>
      </c>
      <c r="G684" t="str">
        <f t="shared" si="2281"/>
        <v/>
      </c>
      <c r="H684" t="str">
        <f t="shared" si="2282"/>
        <v/>
      </c>
      <c r="I684" t="str">
        <f t="shared" si="2359"/>
        <v/>
      </c>
      <c r="J684" t="str">
        <f t="shared" si="2360"/>
        <v/>
      </c>
      <c r="K684" t="str">
        <f t="shared" si="2369"/>
        <v/>
      </c>
      <c r="L684" t="str">
        <f t="shared" si="2370"/>
        <v/>
      </c>
      <c r="M684" t="str">
        <f t="shared" si="2371"/>
        <v/>
      </c>
      <c r="N684" t="str">
        <f t="shared" si="2285"/>
        <v/>
      </c>
      <c r="O684" t="str">
        <f t="shared" si="2361"/>
        <v/>
      </c>
      <c r="P684" t="str">
        <f t="shared" si="2362"/>
        <v/>
      </c>
      <c r="Q684" t="str">
        <f t="shared" si="2372"/>
        <v/>
      </c>
      <c r="R684" t="str">
        <f t="shared" si="2373"/>
        <v/>
      </c>
      <c r="S684" t="str">
        <f t="shared" si="2374"/>
        <v/>
      </c>
      <c r="T684" t="str">
        <f t="shared" si="2363"/>
        <v/>
      </c>
      <c r="U684" t="str">
        <f t="shared" si="2364"/>
        <v/>
      </c>
      <c r="V684" t="str">
        <f t="shared" si="2365"/>
        <v/>
      </c>
    </row>
    <row r="685" spans="1:22" hidden="1" x14ac:dyDescent="0.25">
      <c r="A685">
        <f t="shared" si="2280"/>
        <v>46</v>
      </c>
      <c r="B685" t="str">
        <f>VLOOKUP(A685,Sheet1!A:Z,2,FALSE)</f>
        <v>SHO</v>
      </c>
      <c r="C685" t="s">
        <v>493</v>
      </c>
      <c r="D685" t="str">
        <f t="shared" ref="D685:F685" si="2375">$C685</f>
        <v>&lt;/p&gt;&lt;/div&gt;&lt;div class="content-row clearfix"&gt;&lt;span class="item-icon icon-s icon-inline ico-opening-hour"&gt;&lt;/span&gt;</v>
      </c>
      <c r="E685" t="str">
        <f t="shared" si="2375"/>
        <v>&lt;/p&gt;&lt;/div&gt;&lt;div class="content-row clearfix"&gt;&lt;span class="item-icon icon-s icon-inline ico-opening-hour"&gt;&lt;/span&gt;</v>
      </c>
      <c r="F685" t="str">
        <f t="shared" si="2375"/>
        <v>&lt;/p&gt;&lt;/div&gt;&lt;div class="content-row clearfix"&gt;&lt;span class="item-icon icon-s icon-inline ico-opening-hour"&gt;&lt;/span&gt;</v>
      </c>
      <c r="G685" t="str">
        <f t="shared" si="2281"/>
        <v/>
      </c>
      <c r="H685" t="str">
        <f t="shared" si="2282"/>
        <v/>
      </c>
      <c r="I685" t="str">
        <f t="shared" si="2359"/>
        <v/>
      </c>
      <c r="J685" t="str">
        <f t="shared" si="2360"/>
        <v/>
      </c>
      <c r="K685" t="str">
        <f t="shared" si="2369"/>
        <v/>
      </c>
      <c r="L685" t="str">
        <f t="shared" si="2370"/>
        <v/>
      </c>
      <c r="M685" t="str">
        <f t="shared" si="2371"/>
        <v/>
      </c>
      <c r="N685" t="str">
        <f t="shared" si="2285"/>
        <v/>
      </c>
      <c r="O685" t="str">
        <f t="shared" si="2361"/>
        <v/>
      </c>
      <c r="P685" t="str">
        <f t="shared" si="2362"/>
        <v/>
      </c>
      <c r="Q685" t="str">
        <f t="shared" si="2372"/>
        <v/>
      </c>
      <c r="R685" t="str">
        <f t="shared" si="2373"/>
        <v/>
      </c>
      <c r="S685" t="str">
        <f t="shared" si="2374"/>
        <v/>
      </c>
      <c r="T685" t="str">
        <f t="shared" si="2363"/>
        <v/>
      </c>
      <c r="U685" t="str">
        <f t="shared" si="2364"/>
        <v/>
      </c>
      <c r="V685" t="str">
        <f t="shared" si="2365"/>
        <v/>
      </c>
    </row>
    <row r="686" spans="1:22" hidden="1" x14ac:dyDescent="0.25">
      <c r="A686">
        <f t="shared" si="2280"/>
        <v>46</v>
      </c>
      <c r="B686" t="str">
        <f>VLOOKUP(A686,Sheet1!A:Z,2,FALSE)</f>
        <v>SHO</v>
      </c>
      <c r="C686" t="s">
        <v>415</v>
      </c>
      <c r="D686" s="2" t="str">
        <f>CONCATENATE($C686,IFERROR(SUBSTITUTE(VLOOKUP($A686,Sheet1!$A:$AC,22,FALSE),CHAR(10),"&lt;br&gt;"),VLOOKUP($A686,Sheet1!$A:$AC,22,FALSE)))</f>
        <v>&lt;p class="info"&gt;09:00-21:00</v>
      </c>
      <c r="E686" s="2" t="str">
        <f>CONCATENATE($C686,IFERROR(SUBSTITUTE(VLOOKUP($A686,Sheet1!$A:$AC,23,FALSE),CHAR(10),"&lt;br&gt;"),VLOOKUP($A686,Sheet1!$A:$AC,23,FALSE)))</f>
        <v>&lt;p class="info"&gt;09:00-21:00</v>
      </c>
      <c r="F686" s="2" t="str">
        <f>CONCATENATE($C686,IFERROR(SUBSTITUTE(VLOOKUP($A686,Sheet1!$A:$AC,21,FALSE),CHAR(10),"&lt;br&gt;"),VLOOKUP($A686,Sheet1!$A:$AC,21,FALSE)))</f>
        <v>&lt;p class="info"&gt;09:00-21:00</v>
      </c>
      <c r="G686" t="str">
        <f t="shared" si="2281"/>
        <v/>
      </c>
      <c r="H686" t="str">
        <f t="shared" si="2282"/>
        <v/>
      </c>
      <c r="I686" t="str">
        <f t="shared" si="2359"/>
        <v/>
      </c>
      <c r="J686" t="str">
        <f t="shared" si="2360"/>
        <v/>
      </c>
      <c r="K686" t="str">
        <f t="shared" si="2369"/>
        <v/>
      </c>
      <c r="L686" t="str">
        <f t="shared" si="2370"/>
        <v/>
      </c>
      <c r="M686" t="str">
        <f t="shared" si="2371"/>
        <v/>
      </c>
      <c r="N686" t="str">
        <f t="shared" si="2285"/>
        <v/>
      </c>
      <c r="O686" t="str">
        <f t="shared" si="2361"/>
        <v/>
      </c>
      <c r="P686" t="str">
        <f t="shared" si="2362"/>
        <v/>
      </c>
      <c r="Q686" t="str">
        <f t="shared" si="2372"/>
        <v/>
      </c>
      <c r="R686" t="str">
        <f t="shared" si="2373"/>
        <v/>
      </c>
      <c r="S686" t="str">
        <f t="shared" si="2374"/>
        <v/>
      </c>
      <c r="T686" t="str">
        <f t="shared" si="2363"/>
        <v/>
      </c>
      <c r="U686" t="str">
        <f t="shared" si="2364"/>
        <v/>
      </c>
      <c r="V686" t="str">
        <f t="shared" si="2365"/>
        <v/>
      </c>
    </row>
    <row r="687" spans="1:22" hidden="1" x14ac:dyDescent="0.25">
      <c r="A687">
        <f t="shared" si="2280"/>
        <v>46</v>
      </c>
      <c r="B687" t="str">
        <f>VLOOKUP(A687,Sheet1!A:Z,2,FALSE)</f>
        <v>SHO</v>
      </c>
      <c r="C687" t="s">
        <v>495</v>
      </c>
      <c r="D687" t="str">
        <f t="shared" ref="D687:F687" si="2376">$C687</f>
        <v>&lt;/p&gt;&lt;/div&gt;&lt;div class="content-row clearfix"&gt;&lt;span class="item-icon icon-s icon-inline ico-tel-no"&gt;&lt;/span&gt;</v>
      </c>
      <c r="E687" t="str">
        <f t="shared" si="2376"/>
        <v>&lt;/p&gt;&lt;/div&gt;&lt;div class="content-row clearfix"&gt;&lt;span class="item-icon icon-s icon-inline ico-tel-no"&gt;&lt;/span&gt;</v>
      </c>
      <c r="F687" t="str">
        <f t="shared" si="2376"/>
        <v>&lt;/p&gt;&lt;/div&gt;&lt;div class="content-row clearfix"&gt;&lt;span class="item-icon icon-s icon-inline ico-tel-no"&gt;&lt;/span&gt;</v>
      </c>
      <c r="G687" t="str">
        <f t="shared" si="2281"/>
        <v/>
      </c>
      <c r="H687" t="str">
        <f t="shared" si="2282"/>
        <v/>
      </c>
      <c r="I687" t="str">
        <f t="shared" si="2359"/>
        <v/>
      </c>
      <c r="J687" t="str">
        <f t="shared" si="2360"/>
        <v/>
      </c>
      <c r="K687" t="str">
        <f t="shared" si="2369"/>
        <v/>
      </c>
      <c r="L687" t="str">
        <f t="shared" si="2370"/>
        <v/>
      </c>
      <c r="M687" t="str">
        <f t="shared" si="2371"/>
        <v/>
      </c>
      <c r="N687" t="str">
        <f t="shared" si="2285"/>
        <v/>
      </c>
      <c r="O687" t="str">
        <f t="shared" si="2361"/>
        <v/>
      </c>
      <c r="P687" t="str">
        <f t="shared" si="2362"/>
        <v/>
      </c>
      <c r="Q687" t="str">
        <f t="shared" si="2372"/>
        <v/>
      </c>
      <c r="R687" t="str">
        <f t="shared" si="2373"/>
        <v/>
      </c>
      <c r="S687" t="str">
        <f t="shared" si="2374"/>
        <v/>
      </c>
      <c r="T687" t="str">
        <f t="shared" si="2363"/>
        <v/>
      </c>
      <c r="U687" t="str">
        <f t="shared" si="2364"/>
        <v/>
      </c>
      <c r="V687" t="str">
        <f t="shared" si="2365"/>
        <v/>
      </c>
    </row>
    <row r="688" spans="1:22" hidden="1" x14ac:dyDescent="0.25">
      <c r="A688">
        <f t="shared" si="2280"/>
        <v>46</v>
      </c>
      <c r="B688" t="str">
        <f>VLOOKUP(A688,Sheet1!A:Z,2,FALSE)</f>
        <v>SHO</v>
      </c>
      <c r="C688" t="s">
        <v>415</v>
      </c>
      <c r="D688" t="str">
        <f>CONCATENATE($C688,VLOOKUP($A688,Sheet1!$A:$ACZ,17,FALSE))</f>
        <v>&lt;p class="info"&gt;-</v>
      </c>
      <c r="E688" t="str">
        <f>CONCATENATE($C688,VLOOKUP($A688,Sheet1!$A:$AC,17,FALSE))</f>
        <v>&lt;p class="info"&gt;-</v>
      </c>
      <c r="F688" t="str">
        <f>CONCATENATE($C688,VLOOKUP($A688,Sheet1!$A:$AC,17,FALSE))</f>
        <v>&lt;p class="info"&gt;-</v>
      </c>
      <c r="G688" t="str">
        <f t="shared" si="2281"/>
        <v/>
      </c>
      <c r="H688" t="str">
        <f t="shared" si="2282"/>
        <v/>
      </c>
      <c r="I688" t="str">
        <f t="shared" si="2359"/>
        <v/>
      </c>
      <c r="J688" t="str">
        <f t="shared" si="2360"/>
        <v/>
      </c>
      <c r="K688" t="str">
        <f t="shared" si="2369"/>
        <v/>
      </c>
      <c r="L688" t="str">
        <f t="shared" si="2370"/>
        <v/>
      </c>
      <c r="M688" t="str">
        <f t="shared" si="2371"/>
        <v/>
      </c>
      <c r="N688" t="str">
        <f t="shared" si="2285"/>
        <v/>
      </c>
      <c r="O688" t="str">
        <f t="shared" si="2361"/>
        <v/>
      </c>
      <c r="P688" t="str">
        <f t="shared" si="2362"/>
        <v/>
      </c>
      <c r="Q688" t="str">
        <f t="shared" si="2372"/>
        <v/>
      </c>
      <c r="R688" t="str">
        <f t="shared" si="2373"/>
        <v/>
      </c>
      <c r="S688" t="str">
        <f t="shared" si="2374"/>
        <v/>
      </c>
      <c r="T688" t="str">
        <f t="shared" si="2363"/>
        <v/>
      </c>
      <c r="U688" t="str">
        <f t="shared" si="2364"/>
        <v/>
      </c>
      <c r="V688" t="str">
        <f t="shared" si="2365"/>
        <v/>
      </c>
    </row>
    <row r="689" spans="1:22" hidden="1" x14ac:dyDescent="0.25">
      <c r="A689">
        <f t="shared" si="2280"/>
        <v>46</v>
      </c>
      <c r="B689" t="str">
        <f>VLOOKUP(A689,Sheet1!A:Z,2,FALSE)</f>
        <v>SHO</v>
      </c>
      <c r="C689" t="s">
        <v>494</v>
      </c>
      <c r="D689" t="str">
        <f t="shared" ref="D689:F689" si="2377">$C689</f>
        <v>&lt;/p&gt;&lt;/div&gt;&lt;div class="content-row clearfix"&gt;</v>
      </c>
      <c r="E689" t="str">
        <f t="shared" si="2377"/>
        <v>&lt;/p&gt;&lt;/div&gt;&lt;div class="content-row clearfix"&gt;</v>
      </c>
      <c r="F689" t="str">
        <f t="shared" si="2377"/>
        <v>&lt;/p&gt;&lt;/div&gt;&lt;div class="content-row clearfix"&gt;</v>
      </c>
      <c r="G689" t="str">
        <f t="shared" si="2281"/>
        <v/>
      </c>
      <c r="H689" t="str">
        <f t="shared" si="2282"/>
        <v/>
      </c>
      <c r="I689" t="str">
        <f t="shared" si="2359"/>
        <v/>
      </c>
      <c r="J689" t="str">
        <f t="shared" si="2360"/>
        <v/>
      </c>
      <c r="K689" t="str">
        <f t="shared" si="2369"/>
        <v/>
      </c>
      <c r="L689" t="str">
        <f t="shared" si="2370"/>
        <v/>
      </c>
      <c r="M689" t="str">
        <f t="shared" si="2371"/>
        <v/>
      </c>
      <c r="N689" t="str">
        <f t="shared" si="2285"/>
        <v/>
      </c>
      <c r="O689" t="str">
        <f t="shared" si="2361"/>
        <v/>
      </c>
      <c r="P689" t="str">
        <f t="shared" si="2362"/>
        <v/>
      </c>
      <c r="Q689" t="str">
        <f t="shared" si="2372"/>
        <v/>
      </c>
      <c r="R689" t="str">
        <f t="shared" si="2373"/>
        <v/>
      </c>
      <c r="S689" t="str">
        <f t="shared" si="2374"/>
        <v/>
      </c>
      <c r="T689" t="str">
        <f t="shared" si="2363"/>
        <v/>
      </c>
      <c r="U689" t="str">
        <f t="shared" si="2364"/>
        <v/>
      </c>
      <c r="V689" t="str">
        <f t="shared" si="2365"/>
        <v/>
      </c>
    </row>
    <row r="690" spans="1:22" hidden="1" x14ac:dyDescent="0.25">
      <c r="A690">
        <f t="shared" si="2280"/>
        <v>46</v>
      </c>
      <c r="B690" t="str">
        <f>VLOOKUP(A690,Sheet1!A:Z,2,FALSE)</f>
        <v>SHO</v>
      </c>
      <c r="C690" t="s">
        <v>416</v>
      </c>
      <c r="D690" t="str">
        <f>CONCATENATE($C690,Sheet1!$AB$2,": ",VLOOKUP($A690,Sheet1!$A:$AC,28,FALSE),IF(VLOOKUP($A690,Sheet1!$A:$AC,25,FALSE)="","","&lt;/p&gt;&lt;p&gt;"),VLOOKUP($A690,Sheet1!$A:$AC,25,FALSE))</f>
        <v>&lt;p&gt;接受現金券: 不接受&lt;/p&gt;&lt;p&gt;優之良品發售世界各地各種糖果、小食及糕點。</v>
      </c>
      <c r="E690" t="str">
        <f>CONCATENATE($C690,Sheet1!$AC$2,": ",VLOOKUP($A690,Sheet1!$A:$AC,29,FALSE),IF(VLOOKUP($A690,Sheet1!$A:$AC,26,FALSE)="","","&lt;/p&gt;&lt;p&gt;"),VLOOKUP($A690,Sheet1!$A:$AC,26,FALSE))</f>
        <v>&lt;p&gt;接受现金券: 不接受&lt;/p&gt;&lt;p&gt;优之良品发售世界各地各种糖果、小食及糕点。</v>
      </c>
      <c r="F690" t="str">
        <f>CONCATENATE($C690,Sheet1!$AA$2,": ",VLOOKUP($A690,Sheet1!$A:$AC,27,FALSE),IF(VLOOKUP($A690,Sheet1!$A:$AC,24,FALSE)="","","&lt;/p&gt;&lt;p&gt;"),VLOOKUP($A690,Sheet1!$A:$AC,24,FALSE))</f>
        <v>&lt;p&gt;Accept Cash Coupon: N&lt;/p&gt;&lt;p&gt;Aji Ichiban offers candies, snacks and confectionary from all over the world.</v>
      </c>
      <c r="G690" t="str">
        <f t="shared" si="2281"/>
        <v/>
      </c>
      <c r="H690" t="str">
        <f t="shared" si="2282"/>
        <v/>
      </c>
      <c r="I690" t="str">
        <f t="shared" si="2359"/>
        <v/>
      </c>
      <c r="J690" t="str">
        <f t="shared" si="2360"/>
        <v/>
      </c>
      <c r="K690" t="str">
        <f t="shared" si="2369"/>
        <v/>
      </c>
      <c r="L690" t="str">
        <f t="shared" si="2370"/>
        <v/>
      </c>
      <c r="M690" t="str">
        <f t="shared" si="2371"/>
        <v/>
      </c>
      <c r="N690" t="str">
        <f t="shared" si="2285"/>
        <v/>
      </c>
      <c r="O690" t="str">
        <f t="shared" si="2361"/>
        <v/>
      </c>
      <c r="P690" t="str">
        <f t="shared" si="2362"/>
        <v/>
      </c>
      <c r="Q690" t="str">
        <f t="shared" si="2372"/>
        <v/>
      </c>
      <c r="R690" t="str">
        <f t="shared" si="2373"/>
        <v/>
      </c>
      <c r="S690" t="str">
        <f t="shared" si="2374"/>
        <v/>
      </c>
      <c r="T690" t="str">
        <f t="shared" si="2363"/>
        <v/>
      </c>
      <c r="U690" t="str">
        <f t="shared" si="2364"/>
        <v/>
      </c>
      <c r="V690" t="str">
        <f t="shared" si="2365"/>
        <v/>
      </c>
    </row>
    <row r="691" spans="1:22" hidden="1" x14ac:dyDescent="0.25">
      <c r="A691">
        <f t="shared" si="2280"/>
        <v>46</v>
      </c>
      <c r="B691" t="str">
        <f>VLOOKUP(A691,Sheet1!A:Z,2,FALSE)</f>
        <v>SHO</v>
      </c>
      <c r="C691" t="s">
        <v>496</v>
      </c>
      <c r="D691" t="str">
        <f t="shared" ref="D691:F692" si="2378">$C691</f>
        <v>&lt;/p&gt;&lt;/div&gt;&lt;/div&gt;&lt;/div&gt;&lt;/div&gt;&lt;/div&gt;</v>
      </c>
      <c r="E691" t="str">
        <f t="shared" si="2378"/>
        <v>&lt;/p&gt;&lt;/div&gt;&lt;/div&gt;&lt;/div&gt;&lt;/div&gt;&lt;/div&gt;</v>
      </c>
      <c r="F691" t="str">
        <f t="shared" si="2378"/>
        <v>&lt;/p&gt;&lt;/div&gt;&lt;/div&gt;&lt;/div&gt;&lt;/div&gt;&lt;/div&gt;</v>
      </c>
      <c r="G691" t="str">
        <f t="shared" si="2281"/>
        <v/>
      </c>
      <c r="H691" t="str">
        <f t="shared" si="2282"/>
        <v/>
      </c>
      <c r="I691" t="str">
        <f t="shared" si="2359"/>
        <v/>
      </c>
      <c r="J691" t="str">
        <f t="shared" si="2360"/>
        <v/>
      </c>
      <c r="K691" t="str">
        <f t="shared" si="2369"/>
        <v/>
      </c>
      <c r="L691" t="str">
        <f t="shared" si="2370"/>
        <v/>
      </c>
      <c r="M691" t="str">
        <f t="shared" si="2371"/>
        <v/>
      </c>
      <c r="N691" t="str">
        <f t="shared" si="2285"/>
        <v/>
      </c>
      <c r="O691" t="str">
        <f t="shared" si="2361"/>
        <v/>
      </c>
      <c r="P691" t="str">
        <f t="shared" si="2362"/>
        <v/>
      </c>
      <c r="Q691" t="str">
        <f t="shared" si="2372"/>
        <v/>
      </c>
      <c r="R691" t="str">
        <f t="shared" si="2373"/>
        <v/>
      </c>
      <c r="S691" t="str">
        <f t="shared" si="2374"/>
        <v/>
      </c>
      <c r="T691" t="str">
        <f t="shared" si="2363"/>
        <v/>
      </c>
      <c r="U691" t="str">
        <f t="shared" si="2364"/>
        <v/>
      </c>
      <c r="V691" t="str">
        <f t="shared" si="2365"/>
        <v/>
      </c>
    </row>
    <row r="692" spans="1:22" hidden="1" x14ac:dyDescent="0.25">
      <c r="A692">
        <f t="shared" si="2280"/>
        <v>47</v>
      </c>
      <c r="B692" t="str">
        <f>VLOOKUP(A692,Sheet1!A:Z,2,FALSE)</f>
        <v>SHO</v>
      </c>
      <c r="C692" t="s">
        <v>489</v>
      </c>
      <c r="D692" t="str">
        <f t="shared" si="2378"/>
        <v>&lt;div class="grid-detail-list"&gt;&lt;div class="item-container styled-text-wrapper"&gt;</v>
      </c>
      <c r="E692" t="str">
        <f t="shared" si="2378"/>
        <v>&lt;div class="grid-detail-list"&gt;&lt;div class="item-container styled-text-wrapper"&gt;</v>
      </c>
      <c r="F692" t="str">
        <f t="shared" si="2378"/>
        <v>&lt;div class="grid-detail-list"&gt;&lt;div class="item-container styled-text-wrapper"&gt;</v>
      </c>
      <c r="G692">
        <f t="shared" si="2281"/>
        <v>47</v>
      </c>
      <c r="H692" t="str">
        <f t="shared" si="2282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class="sub-title"&gt;譽峰國際&lt;/p&gt;&lt;div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不接受&lt;/p&gt;&lt;p&gt;譽峰國際售賣健康小食及橄欖汁。&lt;/p&gt;&lt;/div&gt;&lt;/div&gt;&lt;/div&gt;&lt;/div&gt;&lt;/div&gt;</v>
      </c>
      <c r="I692" t="str">
        <f t="shared" si="2359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class="sub-title"&gt;誉峰国际&lt;/p&gt;&lt;div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不接受&lt;/p&gt;&lt;p&gt;誉峰国际售卖健康小食及橄榄汁。&lt;/p&gt;&lt;/div&gt;&lt;/div&gt;&lt;/div&gt;&lt;/div&gt;&lt;/div&gt;</v>
      </c>
      <c r="J692" t="str">
        <f t="shared" si="2360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class="sub-title"&gt;YoHou!&lt;/p&gt;&lt;div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N&lt;/p&gt;&lt;p&gt;YoHou! offers dehydrated health snack and olive juice.&lt;/p&gt;&lt;/div&gt;&lt;/div&gt;&lt;/div&gt;&lt;/div&gt;&lt;/div&gt;</v>
      </c>
      <c r="K692" t="str">
        <f t="shared" si="2369"/>
        <v/>
      </c>
      <c r="L692" t="str">
        <f t="shared" si="2370"/>
        <v/>
      </c>
      <c r="M692" t="str">
        <f t="shared" si="2371"/>
        <v/>
      </c>
      <c r="N692" t="str">
        <f t="shared" si="2285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class="sub-title"&gt;譽峰國際&lt;/p&gt;&lt;div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不接受&lt;/p&gt;&lt;p&gt;譽峰國際售賣健康小食及橄欖汁。&lt;/p&gt;&lt;/div&gt;&lt;/div&gt;&lt;/div&gt;&lt;/div&gt;&lt;/div&gt;</v>
      </c>
      <c r="O692" t="str">
        <f t="shared" si="2361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class="sub-title"&gt;誉峰国际&lt;/p&gt;&lt;div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不接受&lt;/p&gt;&lt;p&gt;誉峰国际售卖健康小食及橄榄汁。&lt;/p&gt;&lt;/div&gt;&lt;/div&gt;&lt;/div&gt;&lt;/div&gt;&lt;/div&gt;</v>
      </c>
      <c r="P692" t="str">
        <f t="shared" si="2362"/>
        <v>&lt;div class="grid-detail-list"&gt;&lt;div class="item-container styled-text-wrapper"&gt;&lt;div class="image-container"&gt;&lt;img class="item-image" src="/res/media/app/shop/pop_up_YoHou.jpg" alt=""&gt;&lt;/div&gt;&lt;div class="item-content-container"&gt;&lt;p class="sub-title"&gt;YoHou!&lt;/p&gt;&lt;div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N&lt;/p&gt;&lt;p&gt;YoHou! offers dehydrated health snack and olive juice.&lt;/p&gt;&lt;/div&gt;&lt;/div&gt;&lt;/div&gt;&lt;/div&gt;&lt;/div&gt;</v>
      </c>
      <c r="Q692" t="str">
        <f t="shared" si="2372"/>
        <v/>
      </c>
      <c r="R692" t="str">
        <f t="shared" si="2373"/>
        <v/>
      </c>
      <c r="S692" t="str">
        <f t="shared" si="2374"/>
        <v/>
      </c>
      <c r="T692" t="str">
        <f t="shared" si="2363"/>
        <v/>
      </c>
      <c r="U692" t="str">
        <f t="shared" si="2364"/>
        <v/>
      </c>
      <c r="V692" t="str">
        <f t="shared" si="2365"/>
        <v/>
      </c>
    </row>
    <row r="693" spans="1:22" hidden="1" x14ac:dyDescent="0.25">
      <c r="A693">
        <f t="shared" si="2280"/>
        <v>47</v>
      </c>
      <c r="B693" t="str">
        <f>VLOOKUP(A693,Sheet1!A:Z,2,FALSE)</f>
        <v>SHO</v>
      </c>
      <c r="C693" t="s">
        <v>419</v>
      </c>
      <c r="D693" t="str">
        <f>CONCATENATE($C693,VLOOKUP($A693,Sheet1!$A:$AC,6,FALSE),""" alt=""""&gt;")</f>
        <v>&lt;div class="image-container"&gt;&lt;img class="item-image" src="/res/media/app/shop/pop_up_YoHou.jpg" alt=""&gt;</v>
      </c>
      <c r="E693" t="str">
        <f>CONCATENATE($C693,VLOOKUP($A693,Sheet1!$A:$AC,6,FALSE),""" alt=""""&gt;")</f>
        <v>&lt;div class="image-container"&gt;&lt;img class="item-image" src="/res/media/app/shop/pop_up_YoHou.jpg" alt=""&gt;</v>
      </c>
      <c r="F693" t="str">
        <f>CONCATENATE($C693,VLOOKUP($A693,Sheet1!$A:$AC,6,FALSE),""" alt=""""&gt;")</f>
        <v>&lt;div class="image-container"&gt;&lt;img class="item-image" src="/res/media/app/shop/pop_up_YoHou.jpg" alt=""&gt;</v>
      </c>
      <c r="G693" t="str">
        <f t="shared" si="2281"/>
        <v/>
      </c>
      <c r="H693" t="str">
        <f t="shared" si="2282"/>
        <v/>
      </c>
      <c r="I693" t="str">
        <f t="shared" si="2359"/>
        <v/>
      </c>
      <c r="J693" t="str">
        <f t="shared" si="2360"/>
        <v/>
      </c>
      <c r="K693" t="str">
        <f t="shared" si="2369"/>
        <v/>
      </c>
      <c r="L693" t="str">
        <f t="shared" si="2370"/>
        <v/>
      </c>
      <c r="M693" t="str">
        <f t="shared" si="2371"/>
        <v/>
      </c>
      <c r="N693" t="str">
        <f t="shared" si="2285"/>
        <v/>
      </c>
      <c r="O693" t="str">
        <f t="shared" si="2361"/>
        <v/>
      </c>
      <c r="P693" t="str">
        <f t="shared" si="2362"/>
        <v/>
      </c>
      <c r="Q693" t="str">
        <f t="shared" si="2372"/>
        <v/>
      </c>
      <c r="R693" t="str">
        <f t="shared" si="2373"/>
        <v/>
      </c>
      <c r="S693" t="str">
        <f t="shared" si="2374"/>
        <v/>
      </c>
      <c r="T693" t="str">
        <f t="shared" si="2363"/>
        <v/>
      </c>
      <c r="U693" t="str">
        <f t="shared" si="2364"/>
        <v/>
      </c>
      <c r="V693" t="str">
        <f t="shared" si="2365"/>
        <v/>
      </c>
    </row>
    <row r="694" spans="1:22" hidden="1" x14ac:dyDescent="0.25">
      <c r="A694">
        <f t="shared" si="2280"/>
        <v>47</v>
      </c>
      <c r="B694" t="str">
        <f>VLOOKUP(A694,Sheet1!A:Z,2,FALSE)</f>
        <v>SHO</v>
      </c>
      <c r="C694" t="s">
        <v>490</v>
      </c>
      <c r="D694" t="str">
        <f t="shared" ref="D694:F694" si="2379">$C694</f>
        <v>&lt;/div&gt;&lt;div class="item-content-container"&gt;</v>
      </c>
      <c r="E694" t="str">
        <f t="shared" si="2379"/>
        <v>&lt;/div&gt;&lt;div class="item-content-container"&gt;</v>
      </c>
      <c r="F694" t="str">
        <f t="shared" si="2379"/>
        <v>&lt;/div&gt;&lt;div class="item-content-container"&gt;</v>
      </c>
      <c r="G694" t="str">
        <f t="shared" si="2281"/>
        <v/>
      </c>
      <c r="H694" t="str">
        <f t="shared" si="2282"/>
        <v/>
      </c>
      <c r="I694" t="str">
        <f t="shared" si="2359"/>
        <v/>
      </c>
      <c r="J694" t="str">
        <f t="shared" si="2360"/>
        <v/>
      </c>
      <c r="K694" t="str">
        <f t="shared" si="2369"/>
        <v/>
      </c>
      <c r="L694" t="str">
        <f t="shared" si="2370"/>
        <v/>
      </c>
      <c r="M694" t="str">
        <f t="shared" si="2371"/>
        <v/>
      </c>
      <c r="N694" t="str">
        <f t="shared" si="2285"/>
        <v/>
      </c>
      <c r="O694" t="str">
        <f t="shared" si="2361"/>
        <v/>
      </c>
      <c r="P694" t="str">
        <f t="shared" si="2362"/>
        <v/>
      </c>
      <c r="Q694" t="str">
        <f t="shared" si="2372"/>
        <v/>
      </c>
      <c r="R694" t="str">
        <f t="shared" si="2373"/>
        <v/>
      </c>
      <c r="S694" t="str">
        <f t="shared" si="2374"/>
        <v/>
      </c>
      <c r="T694" t="str">
        <f t="shared" si="2363"/>
        <v/>
      </c>
      <c r="U694" t="str">
        <f t="shared" si="2364"/>
        <v/>
      </c>
      <c r="V694" t="str">
        <f t="shared" si="2365"/>
        <v/>
      </c>
    </row>
    <row r="695" spans="1:22" hidden="1" x14ac:dyDescent="0.25">
      <c r="A695">
        <f t="shared" si="2280"/>
        <v>47</v>
      </c>
      <c r="B695" t="str">
        <f>VLOOKUP(A695,Sheet1!A:Z,2,FALSE)</f>
        <v>SHO</v>
      </c>
      <c r="C695" t="s">
        <v>413</v>
      </c>
      <c r="D695" t="str">
        <f>CONCATENATE($C695,VLOOKUP($A695,Sheet1!$A:$AC,15,FALSE))</f>
        <v>&lt;p class="sub-title"&gt;譽峰國際</v>
      </c>
      <c r="E695" t="str">
        <f>CONCATENATE($C695,VLOOKUP($A695,Sheet1!$A:$AC,16,FALSE))</f>
        <v>&lt;p class="sub-title"&gt;誉峰国际</v>
      </c>
      <c r="F695" t="str">
        <f>CONCATENATE($C695,VLOOKUP($A695,Sheet1!$A:$AC,14,FALSE))</f>
        <v>&lt;p class="sub-title"&gt;YoHou!</v>
      </c>
      <c r="G695" t="str">
        <f t="shared" si="2281"/>
        <v/>
      </c>
      <c r="H695" t="str">
        <f t="shared" si="2282"/>
        <v/>
      </c>
      <c r="I695" t="str">
        <f t="shared" si="2359"/>
        <v/>
      </c>
      <c r="J695" t="str">
        <f t="shared" si="2360"/>
        <v/>
      </c>
      <c r="K695" t="str">
        <f t="shared" si="2369"/>
        <v/>
      </c>
      <c r="L695" t="str">
        <f t="shared" si="2370"/>
        <v/>
      </c>
      <c r="M695" t="str">
        <f t="shared" si="2371"/>
        <v/>
      </c>
      <c r="N695" t="str">
        <f t="shared" si="2285"/>
        <v/>
      </c>
      <c r="O695" t="str">
        <f t="shared" si="2361"/>
        <v/>
      </c>
      <c r="P695" t="str">
        <f t="shared" si="2362"/>
        <v/>
      </c>
      <c r="Q695" t="str">
        <f t="shared" si="2372"/>
        <v/>
      </c>
      <c r="R695" t="str">
        <f t="shared" si="2373"/>
        <v/>
      </c>
      <c r="S695" t="str">
        <f t="shared" si="2374"/>
        <v/>
      </c>
      <c r="T695" t="str">
        <f t="shared" si="2363"/>
        <v/>
      </c>
      <c r="U695" t="str">
        <f t="shared" si="2364"/>
        <v/>
      </c>
      <c r="V695" t="str">
        <f t="shared" si="2365"/>
        <v/>
      </c>
    </row>
    <row r="696" spans="1:22" hidden="1" x14ac:dyDescent="0.25">
      <c r="A696">
        <f t="shared" si="2280"/>
        <v>47</v>
      </c>
      <c r="B696" t="str">
        <f>VLOOKUP(A696,Sheet1!A:Z,2,FALSE)</f>
        <v>SHO</v>
      </c>
      <c r="C696" t="s">
        <v>491</v>
      </c>
      <c r="D696" t="str">
        <f t="shared" ref="D696:F696" si="2380">$C696</f>
        <v>&lt;/p&gt;&lt;div class="item-content"&gt;</v>
      </c>
      <c r="E696" t="str">
        <f t="shared" si="2380"/>
        <v>&lt;/p&gt;&lt;div class="item-content"&gt;</v>
      </c>
      <c r="F696" t="str">
        <f t="shared" si="2380"/>
        <v>&lt;/p&gt;&lt;div class="item-content"&gt;</v>
      </c>
      <c r="G696" t="str">
        <f t="shared" si="2281"/>
        <v/>
      </c>
      <c r="H696" t="str">
        <f t="shared" si="2282"/>
        <v/>
      </c>
      <c r="I696" t="str">
        <f t="shared" si="2359"/>
        <v/>
      </c>
      <c r="J696" t="str">
        <f t="shared" si="2360"/>
        <v/>
      </c>
      <c r="K696" t="str">
        <f t="shared" si="2369"/>
        <v/>
      </c>
      <c r="L696" t="str">
        <f t="shared" si="2370"/>
        <v/>
      </c>
      <c r="M696" t="str">
        <f t="shared" si="2371"/>
        <v/>
      </c>
      <c r="N696" t="str">
        <f t="shared" si="2285"/>
        <v/>
      </c>
      <c r="O696" t="str">
        <f t="shared" si="2361"/>
        <v/>
      </c>
      <c r="P696" t="str">
        <f t="shared" si="2362"/>
        <v/>
      </c>
      <c r="Q696" t="str">
        <f t="shared" si="2372"/>
        <v/>
      </c>
      <c r="R696" t="str">
        <f t="shared" si="2373"/>
        <v/>
      </c>
      <c r="S696" t="str">
        <f t="shared" si="2374"/>
        <v/>
      </c>
      <c r="T696" t="str">
        <f t="shared" si="2363"/>
        <v/>
      </c>
      <c r="U696" t="str">
        <f t="shared" si="2364"/>
        <v/>
      </c>
      <c r="V696" t="str">
        <f t="shared" si="2365"/>
        <v/>
      </c>
    </row>
    <row r="697" spans="1:22" hidden="1" x14ac:dyDescent="0.25">
      <c r="A697">
        <f t="shared" si="2280"/>
        <v>47</v>
      </c>
      <c r="B697" t="str">
        <f>VLOOKUP(A697,Sheet1!A:Z,2,FALSE)</f>
        <v>SHO</v>
      </c>
      <c r="C697" t="s">
        <v>414</v>
      </c>
      <c r="D697" t="str">
        <f>CONCATENATE($C697,VLOOKUP($A697,Sheet1!$A:$AC,4,FALSE))</f>
        <v>&lt;div class="item-label"&gt;購物指南</v>
      </c>
      <c r="E697" t="str">
        <f>CONCATENATE($C697,VLOOKUP($A697,Sheet1!$A:$AC,5,FALSE))</f>
        <v>&lt;div class="item-label"&gt;购物指南</v>
      </c>
      <c r="F697" t="str">
        <f>CONCATENATE($C697,VLOOKUP($A697,Sheet1!$A:$AC,3,FALSE))</f>
        <v>&lt;div class="item-label"&gt;Shopping</v>
      </c>
      <c r="G697" t="str">
        <f t="shared" si="2281"/>
        <v/>
      </c>
      <c r="H697" t="str">
        <f t="shared" si="2282"/>
        <v/>
      </c>
      <c r="I697" t="str">
        <f t="shared" si="2359"/>
        <v/>
      </c>
      <c r="J697" t="str">
        <f t="shared" si="2360"/>
        <v/>
      </c>
      <c r="K697" t="str">
        <f t="shared" si="2369"/>
        <v/>
      </c>
      <c r="L697" t="str">
        <f t="shared" si="2370"/>
        <v/>
      </c>
      <c r="M697" t="str">
        <f t="shared" si="2371"/>
        <v/>
      </c>
      <c r="N697" t="str">
        <f t="shared" si="2285"/>
        <v/>
      </c>
      <c r="O697" t="str">
        <f t="shared" si="2361"/>
        <v/>
      </c>
      <c r="P697" t="str">
        <f t="shared" si="2362"/>
        <v/>
      </c>
      <c r="Q697" t="str">
        <f t="shared" si="2372"/>
        <v/>
      </c>
      <c r="R697" t="str">
        <f t="shared" si="2373"/>
        <v/>
      </c>
      <c r="S697" t="str">
        <f t="shared" si="2374"/>
        <v/>
      </c>
      <c r="T697" t="str">
        <f t="shared" si="2363"/>
        <v/>
      </c>
      <c r="U697" t="str">
        <f t="shared" si="2364"/>
        <v/>
      </c>
      <c r="V697" t="str">
        <f t="shared" si="2365"/>
        <v/>
      </c>
    </row>
    <row r="698" spans="1:22" hidden="1" x14ac:dyDescent="0.25">
      <c r="A698">
        <f t="shared" si="2280"/>
        <v>47</v>
      </c>
      <c r="B698" t="str">
        <f>VLOOKUP(A698,Sheet1!A:Z,2,FALSE)</f>
        <v>SHO</v>
      </c>
      <c r="C698" t="s">
        <v>492</v>
      </c>
      <c r="D698" t="str">
        <f t="shared" ref="D698:F698" si="2381">$C698</f>
        <v>&lt;/div&gt;&lt;div class="content-row clearfix"&gt;&lt;span class="item-icon icon-s icon-inline ico-shop"&gt;&lt;/span&gt;</v>
      </c>
      <c r="E698" t="str">
        <f t="shared" si="2381"/>
        <v>&lt;/div&gt;&lt;div class="content-row clearfix"&gt;&lt;span class="item-icon icon-s icon-inline ico-shop"&gt;&lt;/span&gt;</v>
      </c>
      <c r="F698" t="str">
        <f t="shared" si="2381"/>
        <v>&lt;/div&gt;&lt;div class="content-row clearfix"&gt;&lt;span class="item-icon icon-s icon-inline ico-shop"&gt;&lt;/span&gt;</v>
      </c>
      <c r="G698" t="str">
        <f t="shared" si="2281"/>
        <v/>
      </c>
      <c r="H698" t="str">
        <f t="shared" si="2282"/>
        <v/>
      </c>
      <c r="I698" t="str">
        <f t="shared" si="2359"/>
        <v/>
      </c>
      <c r="J698" t="str">
        <f t="shared" si="2360"/>
        <v/>
      </c>
      <c r="K698" t="str">
        <f t="shared" si="2369"/>
        <v/>
      </c>
      <c r="L698" t="str">
        <f t="shared" si="2370"/>
        <v/>
      </c>
      <c r="M698" t="str">
        <f t="shared" si="2371"/>
        <v/>
      </c>
      <c r="N698" t="str">
        <f t="shared" si="2285"/>
        <v/>
      </c>
      <c r="O698" t="str">
        <f t="shared" si="2361"/>
        <v/>
      </c>
      <c r="P698" t="str">
        <f t="shared" si="2362"/>
        <v/>
      </c>
      <c r="Q698" t="str">
        <f t="shared" si="2372"/>
        <v/>
      </c>
      <c r="R698" t="str">
        <f t="shared" si="2373"/>
        <v/>
      </c>
      <c r="S698" t="str">
        <f t="shared" si="2374"/>
        <v/>
      </c>
      <c r="T698" t="str">
        <f t="shared" si="2363"/>
        <v/>
      </c>
      <c r="U698" t="str">
        <f t="shared" si="2364"/>
        <v/>
      </c>
      <c r="V698" t="str">
        <f t="shared" si="2365"/>
        <v/>
      </c>
    </row>
    <row r="699" spans="1:22" hidden="1" x14ac:dyDescent="0.25">
      <c r="A699">
        <f t="shared" si="2280"/>
        <v>47</v>
      </c>
      <c r="B699" t="str">
        <f>VLOOKUP(A699,Sheet1!A:Z,2,FALSE)</f>
        <v>SHO</v>
      </c>
      <c r="C699" t="s">
        <v>415</v>
      </c>
      <c r="D699" t="str">
        <f>CONCATENATE($C699,VLOOKUP($A699,Sheet1!$A:$AC,11,FALSE))</f>
        <v>&lt;p class="info"&gt;G , WEK G-14 (近地面 F 出口)</v>
      </c>
      <c r="E699" t="str">
        <f>CONCATENATE($C699,VLOOKUP($A699,Sheet1!$A:$AC,12,FALSE))</f>
        <v>&lt;p class="info"&gt;G , WEK G-14 (近地面 F 出口)</v>
      </c>
      <c r="F699" t="str">
        <f>CONCATENATE($C699,VLOOKUP($A699,Sheet1!$A:$AC,10,FALSE))</f>
        <v>&lt;p class="info"&gt;G , WEK G-14 (Near Ground Level, Exit F)</v>
      </c>
      <c r="G699" t="str">
        <f t="shared" si="2281"/>
        <v/>
      </c>
      <c r="H699" t="str">
        <f t="shared" si="2282"/>
        <v/>
      </c>
      <c r="I699" t="str">
        <f t="shared" si="2359"/>
        <v/>
      </c>
      <c r="J699" t="str">
        <f t="shared" si="2360"/>
        <v/>
      </c>
      <c r="K699" t="str">
        <f t="shared" si="2369"/>
        <v/>
      </c>
      <c r="L699" t="str">
        <f t="shared" si="2370"/>
        <v/>
      </c>
      <c r="M699" t="str">
        <f t="shared" si="2371"/>
        <v/>
      </c>
      <c r="N699" t="str">
        <f t="shared" si="2285"/>
        <v/>
      </c>
      <c r="O699" t="str">
        <f t="shared" si="2361"/>
        <v/>
      </c>
      <c r="P699" t="str">
        <f t="shared" si="2362"/>
        <v/>
      </c>
      <c r="Q699" t="str">
        <f t="shared" si="2372"/>
        <v/>
      </c>
      <c r="R699" t="str">
        <f t="shared" si="2373"/>
        <v/>
      </c>
      <c r="S699" t="str">
        <f t="shared" si="2374"/>
        <v/>
      </c>
      <c r="T699" t="str">
        <f t="shared" si="2363"/>
        <v/>
      </c>
      <c r="U699" t="str">
        <f t="shared" si="2364"/>
        <v/>
      </c>
      <c r="V699" t="str">
        <f t="shared" si="2365"/>
        <v/>
      </c>
    </row>
    <row r="700" spans="1:22" hidden="1" x14ac:dyDescent="0.25">
      <c r="A700">
        <f t="shared" si="2280"/>
        <v>47</v>
      </c>
      <c r="B700" t="str">
        <f>VLOOKUP(A700,Sheet1!A:Z,2,FALSE)</f>
        <v>SHO</v>
      </c>
      <c r="C700" t="s">
        <v>493</v>
      </c>
      <c r="D700" t="str">
        <f t="shared" ref="D700:F700" si="2382">$C700</f>
        <v>&lt;/p&gt;&lt;/div&gt;&lt;div class="content-row clearfix"&gt;&lt;span class="item-icon icon-s icon-inline ico-opening-hour"&gt;&lt;/span&gt;</v>
      </c>
      <c r="E700" t="str">
        <f t="shared" si="2382"/>
        <v>&lt;/p&gt;&lt;/div&gt;&lt;div class="content-row clearfix"&gt;&lt;span class="item-icon icon-s icon-inline ico-opening-hour"&gt;&lt;/span&gt;</v>
      </c>
      <c r="F700" t="str">
        <f t="shared" si="2382"/>
        <v>&lt;/p&gt;&lt;/div&gt;&lt;div class="content-row clearfix"&gt;&lt;span class="item-icon icon-s icon-inline ico-opening-hour"&gt;&lt;/span&gt;</v>
      </c>
      <c r="G700" t="str">
        <f t="shared" si="2281"/>
        <v/>
      </c>
      <c r="H700" t="str">
        <f t="shared" si="2282"/>
        <v/>
      </c>
      <c r="I700" t="str">
        <f t="shared" si="2359"/>
        <v/>
      </c>
      <c r="J700" t="str">
        <f t="shared" si="2360"/>
        <v/>
      </c>
      <c r="K700" t="str">
        <f t="shared" si="2369"/>
        <v/>
      </c>
      <c r="L700" t="str">
        <f t="shared" si="2370"/>
        <v/>
      </c>
      <c r="M700" t="str">
        <f t="shared" si="2371"/>
        <v/>
      </c>
      <c r="N700" t="str">
        <f t="shared" si="2285"/>
        <v/>
      </c>
      <c r="O700" t="str">
        <f t="shared" si="2361"/>
        <v/>
      </c>
      <c r="P700" t="str">
        <f t="shared" si="2362"/>
        <v/>
      </c>
      <c r="Q700" t="str">
        <f t="shared" si="2372"/>
        <v/>
      </c>
      <c r="R700" t="str">
        <f t="shared" si="2373"/>
        <v/>
      </c>
      <c r="S700" t="str">
        <f t="shared" si="2374"/>
        <v/>
      </c>
      <c r="T700" t="str">
        <f t="shared" si="2363"/>
        <v/>
      </c>
      <c r="U700" t="str">
        <f t="shared" si="2364"/>
        <v/>
      </c>
      <c r="V700" t="str">
        <f t="shared" si="2365"/>
        <v/>
      </c>
    </row>
    <row r="701" spans="1:22" hidden="1" x14ac:dyDescent="0.25">
      <c r="A701">
        <f t="shared" si="2280"/>
        <v>47</v>
      </c>
      <c r="B701" t="str">
        <f>VLOOKUP(A701,Sheet1!A:Z,2,FALSE)</f>
        <v>SHO</v>
      </c>
      <c r="C701" t="s">
        <v>415</v>
      </c>
      <c r="D701" s="2" t="str">
        <f>CONCATENATE($C701,IFERROR(SUBSTITUTE(VLOOKUP($A701,Sheet1!$A:$AC,22,FALSE),CHAR(10),"&lt;br&gt;"),VLOOKUP($A701,Sheet1!$A:$AC,22,FALSE)))</f>
        <v>&lt;p class="info"&gt;09:00-21:00</v>
      </c>
      <c r="E701" s="2" t="str">
        <f>CONCATENATE($C701,IFERROR(SUBSTITUTE(VLOOKUP($A701,Sheet1!$A:$AC,23,FALSE),CHAR(10),"&lt;br&gt;"),VLOOKUP($A701,Sheet1!$A:$AC,23,FALSE)))</f>
        <v>&lt;p class="info"&gt;09:00-21:00</v>
      </c>
      <c r="F701" s="2" t="str">
        <f>CONCATENATE($C701,IFERROR(SUBSTITUTE(VLOOKUP($A701,Sheet1!$A:$AC,21,FALSE),CHAR(10),"&lt;br&gt;"),VLOOKUP($A701,Sheet1!$A:$AC,21,FALSE)))</f>
        <v>&lt;p class="info"&gt;09:00-21:00</v>
      </c>
      <c r="G701" t="str">
        <f t="shared" si="2281"/>
        <v/>
      </c>
      <c r="H701" t="str">
        <f t="shared" si="2282"/>
        <v/>
      </c>
      <c r="I701" t="str">
        <f t="shared" si="2359"/>
        <v/>
      </c>
      <c r="J701" t="str">
        <f t="shared" si="2360"/>
        <v/>
      </c>
      <c r="K701" t="str">
        <f t="shared" si="2369"/>
        <v/>
      </c>
      <c r="L701" t="str">
        <f t="shared" si="2370"/>
        <v/>
      </c>
      <c r="M701" t="str">
        <f t="shared" si="2371"/>
        <v/>
      </c>
      <c r="N701" t="str">
        <f t="shared" si="2285"/>
        <v/>
      </c>
      <c r="O701" t="str">
        <f t="shared" si="2361"/>
        <v/>
      </c>
      <c r="P701" t="str">
        <f t="shared" si="2362"/>
        <v/>
      </c>
      <c r="Q701" t="str">
        <f t="shared" si="2372"/>
        <v/>
      </c>
      <c r="R701" t="str">
        <f t="shared" si="2373"/>
        <v/>
      </c>
      <c r="S701" t="str">
        <f t="shared" si="2374"/>
        <v/>
      </c>
      <c r="T701" t="str">
        <f t="shared" si="2363"/>
        <v/>
      </c>
      <c r="U701" t="str">
        <f t="shared" si="2364"/>
        <v/>
      </c>
      <c r="V701" t="str">
        <f t="shared" si="2365"/>
        <v/>
      </c>
    </row>
    <row r="702" spans="1:22" hidden="1" x14ac:dyDescent="0.25">
      <c r="A702">
        <f t="shared" si="2280"/>
        <v>47</v>
      </c>
      <c r="B702" t="str">
        <f>VLOOKUP(A702,Sheet1!A:Z,2,FALSE)</f>
        <v>SHO</v>
      </c>
      <c r="C702" t="s">
        <v>495</v>
      </c>
      <c r="D702" t="str">
        <f t="shared" ref="D702:F702" si="2383">$C702</f>
        <v>&lt;/p&gt;&lt;/div&gt;&lt;div class="content-row clearfix"&gt;&lt;span class="item-icon icon-s icon-inline ico-tel-no"&gt;&lt;/span&gt;</v>
      </c>
      <c r="E702" t="str">
        <f t="shared" si="2383"/>
        <v>&lt;/p&gt;&lt;/div&gt;&lt;div class="content-row clearfix"&gt;&lt;span class="item-icon icon-s icon-inline ico-tel-no"&gt;&lt;/span&gt;</v>
      </c>
      <c r="F702" t="str">
        <f t="shared" si="2383"/>
        <v>&lt;/p&gt;&lt;/div&gt;&lt;div class="content-row clearfix"&gt;&lt;span class="item-icon icon-s icon-inline ico-tel-no"&gt;&lt;/span&gt;</v>
      </c>
      <c r="G702" t="str">
        <f t="shared" si="2281"/>
        <v/>
      </c>
      <c r="H702" t="str">
        <f t="shared" si="2282"/>
        <v/>
      </c>
      <c r="I702" t="str">
        <f t="shared" si="2359"/>
        <v/>
      </c>
      <c r="J702" t="str">
        <f t="shared" si="2360"/>
        <v/>
      </c>
      <c r="K702" t="str">
        <f t="shared" si="2369"/>
        <v/>
      </c>
      <c r="L702" t="str">
        <f t="shared" si="2370"/>
        <v/>
      </c>
      <c r="M702" t="str">
        <f t="shared" si="2371"/>
        <v/>
      </c>
      <c r="N702" t="str">
        <f t="shared" si="2285"/>
        <v/>
      </c>
      <c r="O702" t="str">
        <f t="shared" si="2361"/>
        <v/>
      </c>
      <c r="P702" t="str">
        <f t="shared" si="2362"/>
        <v/>
      </c>
      <c r="Q702" t="str">
        <f t="shared" si="2372"/>
        <v/>
      </c>
      <c r="R702" t="str">
        <f t="shared" si="2373"/>
        <v/>
      </c>
      <c r="S702" t="str">
        <f t="shared" si="2374"/>
        <v/>
      </c>
      <c r="T702" t="str">
        <f t="shared" si="2363"/>
        <v/>
      </c>
      <c r="U702" t="str">
        <f t="shared" si="2364"/>
        <v/>
      </c>
      <c r="V702" t="str">
        <f t="shared" si="2365"/>
        <v/>
      </c>
    </row>
    <row r="703" spans="1:22" hidden="1" x14ac:dyDescent="0.25">
      <c r="A703">
        <f t="shared" si="2280"/>
        <v>47</v>
      </c>
      <c r="B703" t="str">
        <f>VLOOKUP(A703,Sheet1!A:Z,2,FALSE)</f>
        <v>SHO</v>
      </c>
      <c r="C703" t="s">
        <v>415</v>
      </c>
      <c r="D703" t="str">
        <f>CONCATENATE($C703,VLOOKUP($A703,Sheet1!$A:$ACZ,17,FALSE))</f>
        <v>&lt;p class="info"&gt;-</v>
      </c>
      <c r="E703" t="str">
        <f>CONCATENATE($C703,VLOOKUP($A703,Sheet1!$A:$AC,17,FALSE))</f>
        <v>&lt;p class="info"&gt;-</v>
      </c>
      <c r="F703" t="str">
        <f>CONCATENATE($C703,VLOOKUP($A703,Sheet1!$A:$AC,17,FALSE))</f>
        <v>&lt;p class="info"&gt;-</v>
      </c>
      <c r="G703" t="str">
        <f t="shared" si="2281"/>
        <v/>
      </c>
      <c r="H703" t="str">
        <f t="shared" si="2282"/>
        <v/>
      </c>
      <c r="I703" t="str">
        <f t="shared" si="2359"/>
        <v/>
      </c>
      <c r="J703" t="str">
        <f t="shared" si="2360"/>
        <v/>
      </c>
      <c r="K703" t="str">
        <f t="shared" si="2369"/>
        <v/>
      </c>
      <c r="L703" t="str">
        <f t="shared" si="2370"/>
        <v/>
      </c>
      <c r="M703" t="str">
        <f t="shared" si="2371"/>
        <v/>
      </c>
      <c r="N703" t="str">
        <f t="shared" si="2285"/>
        <v/>
      </c>
      <c r="O703" t="str">
        <f t="shared" si="2361"/>
        <v/>
      </c>
      <c r="P703" t="str">
        <f t="shared" si="2362"/>
        <v/>
      </c>
      <c r="Q703" t="str">
        <f t="shared" si="2372"/>
        <v/>
      </c>
      <c r="R703" t="str">
        <f t="shared" si="2373"/>
        <v/>
      </c>
      <c r="S703" t="str">
        <f t="shared" si="2374"/>
        <v/>
      </c>
      <c r="T703" t="str">
        <f t="shared" si="2363"/>
        <v/>
      </c>
      <c r="U703" t="str">
        <f t="shared" si="2364"/>
        <v/>
      </c>
      <c r="V703" t="str">
        <f t="shared" si="2365"/>
        <v/>
      </c>
    </row>
    <row r="704" spans="1:22" hidden="1" x14ac:dyDescent="0.25">
      <c r="A704">
        <f t="shared" si="2280"/>
        <v>47</v>
      </c>
      <c r="B704" t="str">
        <f>VLOOKUP(A704,Sheet1!A:Z,2,FALSE)</f>
        <v>SHO</v>
      </c>
      <c r="C704" t="s">
        <v>494</v>
      </c>
      <c r="D704" t="str">
        <f t="shared" ref="D704:F704" si="2384">$C704</f>
        <v>&lt;/p&gt;&lt;/div&gt;&lt;div class="content-row clearfix"&gt;</v>
      </c>
      <c r="E704" t="str">
        <f t="shared" si="2384"/>
        <v>&lt;/p&gt;&lt;/div&gt;&lt;div class="content-row clearfix"&gt;</v>
      </c>
      <c r="F704" t="str">
        <f t="shared" si="2384"/>
        <v>&lt;/p&gt;&lt;/div&gt;&lt;div class="content-row clearfix"&gt;</v>
      </c>
      <c r="G704" t="str">
        <f t="shared" si="2281"/>
        <v/>
      </c>
      <c r="H704" t="str">
        <f t="shared" si="2282"/>
        <v/>
      </c>
      <c r="I704" t="str">
        <f t="shared" si="2359"/>
        <v/>
      </c>
      <c r="J704" t="str">
        <f t="shared" si="2360"/>
        <v/>
      </c>
      <c r="K704" t="str">
        <f t="shared" si="2369"/>
        <v/>
      </c>
      <c r="L704" t="str">
        <f t="shared" si="2370"/>
        <v/>
      </c>
      <c r="M704" t="str">
        <f t="shared" si="2371"/>
        <v/>
      </c>
      <c r="N704" t="str">
        <f t="shared" si="2285"/>
        <v/>
      </c>
      <c r="O704" t="str">
        <f t="shared" si="2361"/>
        <v/>
      </c>
      <c r="P704" t="str">
        <f t="shared" si="2362"/>
        <v/>
      </c>
      <c r="Q704" t="str">
        <f t="shared" si="2372"/>
        <v/>
      </c>
      <c r="R704" t="str">
        <f t="shared" si="2373"/>
        <v/>
      </c>
      <c r="S704" t="str">
        <f t="shared" si="2374"/>
        <v/>
      </c>
      <c r="T704" t="str">
        <f t="shared" si="2363"/>
        <v/>
      </c>
      <c r="U704" t="str">
        <f t="shared" si="2364"/>
        <v/>
      </c>
      <c r="V704" t="str">
        <f t="shared" si="2365"/>
        <v/>
      </c>
    </row>
    <row r="705" spans="1:22" hidden="1" x14ac:dyDescent="0.25">
      <c r="A705">
        <f t="shared" si="2280"/>
        <v>47</v>
      </c>
      <c r="B705" t="str">
        <f>VLOOKUP(A705,Sheet1!A:Z,2,FALSE)</f>
        <v>SHO</v>
      </c>
      <c r="C705" t="s">
        <v>416</v>
      </c>
      <c r="D705" t="str">
        <f>CONCATENATE($C705,Sheet1!$AB$2,": ",VLOOKUP($A705,Sheet1!$A:$AC,28,FALSE),IF(VLOOKUP($A705,Sheet1!$A:$AC,25,FALSE)="","","&lt;/p&gt;&lt;p&gt;"),VLOOKUP($A705,Sheet1!$A:$AC,25,FALSE))</f>
        <v>&lt;p&gt;接受現金券: 不接受&lt;/p&gt;&lt;p&gt;譽峰國際售賣健康小食及橄欖汁。</v>
      </c>
      <c r="E705" t="str">
        <f>CONCATENATE($C705,Sheet1!$AC$2,": ",VLOOKUP($A705,Sheet1!$A:$AC,29,FALSE),IF(VLOOKUP($A705,Sheet1!$A:$AC,26,FALSE)="","","&lt;/p&gt;&lt;p&gt;"),VLOOKUP($A705,Sheet1!$A:$AC,26,FALSE))</f>
        <v>&lt;p&gt;接受现金券: 不接受&lt;/p&gt;&lt;p&gt;誉峰国际售卖健康小食及橄榄汁。</v>
      </c>
      <c r="F705" t="str">
        <f>CONCATENATE($C705,Sheet1!$AA$2,": ",VLOOKUP($A705,Sheet1!$A:$AC,27,FALSE),IF(VLOOKUP($A705,Sheet1!$A:$AC,24,FALSE)="","","&lt;/p&gt;&lt;p&gt;"),VLOOKUP($A705,Sheet1!$A:$AC,24,FALSE))</f>
        <v>&lt;p&gt;Accept Cash Coupon: N&lt;/p&gt;&lt;p&gt;YoHou! offers dehydrated health snack and olive juice.</v>
      </c>
      <c r="G705" t="str">
        <f t="shared" si="2281"/>
        <v/>
      </c>
      <c r="H705" t="str">
        <f t="shared" si="2282"/>
        <v/>
      </c>
      <c r="I705" t="str">
        <f t="shared" si="2359"/>
        <v/>
      </c>
      <c r="J705" t="str">
        <f t="shared" si="2360"/>
        <v/>
      </c>
      <c r="K705" t="str">
        <f t="shared" si="2369"/>
        <v/>
      </c>
      <c r="L705" t="str">
        <f t="shared" si="2370"/>
        <v/>
      </c>
      <c r="M705" t="str">
        <f t="shared" si="2371"/>
        <v/>
      </c>
      <c r="N705" t="str">
        <f t="shared" si="2285"/>
        <v/>
      </c>
      <c r="O705" t="str">
        <f t="shared" si="2361"/>
        <v/>
      </c>
      <c r="P705" t="str">
        <f t="shared" si="2362"/>
        <v/>
      </c>
      <c r="Q705" t="str">
        <f t="shared" si="2372"/>
        <v/>
      </c>
      <c r="R705" t="str">
        <f t="shared" si="2373"/>
        <v/>
      </c>
      <c r="S705" t="str">
        <f t="shared" si="2374"/>
        <v/>
      </c>
      <c r="T705" t="str">
        <f t="shared" si="2363"/>
        <v/>
      </c>
      <c r="U705" t="str">
        <f t="shared" si="2364"/>
        <v/>
      </c>
      <c r="V705" t="str">
        <f t="shared" si="2365"/>
        <v/>
      </c>
    </row>
    <row r="706" spans="1:22" hidden="1" x14ac:dyDescent="0.25">
      <c r="A706">
        <f t="shared" si="2280"/>
        <v>47</v>
      </c>
      <c r="B706" t="str">
        <f>VLOOKUP(A706,Sheet1!A:Z,2,FALSE)</f>
        <v>SHO</v>
      </c>
      <c r="C706" t="s">
        <v>496</v>
      </c>
      <c r="D706" t="str">
        <f t="shared" ref="D706:F707" si="2385">$C706</f>
        <v>&lt;/p&gt;&lt;/div&gt;&lt;/div&gt;&lt;/div&gt;&lt;/div&gt;&lt;/div&gt;</v>
      </c>
      <c r="E706" t="str">
        <f t="shared" si="2385"/>
        <v>&lt;/p&gt;&lt;/div&gt;&lt;/div&gt;&lt;/div&gt;&lt;/div&gt;&lt;/div&gt;</v>
      </c>
      <c r="F706" t="str">
        <f t="shared" si="2385"/>
        <v>&lt;/p&gt;&lt;/div&gt;&lt;/div&gt;&lt;/div&gt;&lt;/div&gt;&lt;/div&gt;</v>
      </c>
      <c r="G706" t="str">
        <f t="shared" si="2281"/>
        <v/>
      </c>
      <c r="H706" t="str">
        <f t="shared" si="2282"/>
        <v/>
      </c>
      <c r="I706" t="str">
        <f t="shared" si="2359"/>
        <v/>
      </c>
      <c r="J706" t="str">
        <f t="shared" si="2360"/>
        <v/>
      </c>
      <c r="K706" t="str">
        <f t="shared" si="2369"/>
        <v/>
      </c>
      <c r="L706" t="str">
        <f t="shared" si="2370"/>
        <v/>
      </c>
      <c r="M706" t="str">
        <f t="shared" si="2371"/>
        <v/>
      </c>
      <c r="N706" t="str">
        <f t="shared" si="2285"/>
        <v/>
      </c>
      <c r="O706" t="str">
        <f t="shared" si="2361"/>
        <v/>
      </c>
      <c r="P706" t="str">
        <f t="shared" si="2362"/>
        <v/>
      </c>
      <c r="Q706" t="str">
        <f t="shared" si="2372"/>
        <v/>
      </c>
      <c r="R706" t="str">
        <f t="shared" si="2373"/>
        <v/>
      </c>
      <c r="S706" t="str">
        <f t="shared" si="2374"/>
        <v/>
      </c>
      <c r="T706" t="str">
        <f t="shared" si="2363"/>
        <v/>
      </c>
      <c r="U706" t="str">
        <f t="shared" si="2364"/>
        <v/>
      </c>
      <c r="V706" t="str">
        <f t="shared" si="2365"/>
        <v/>
      </c>
    </row>
    <row r="707" spans="1:22" hidden="1" x14ac:dyDescent="0.25">
      <c r="A707">
        <f t="shared" ref="A707:A770" si="2386">ROUNDUP((ROW(D707)-1)/15,0)</f>
        <v>48</v>
      </c>
      <c r="B707" t="str">
        <f>VLOOKUP(A707,Sheet1!A:Z,2,FALSE)</f>
        <v>SHO</v>
      </c>
      <c r="C707" t="s">
        <v>489</v>
      </c>
      <c r="D707" t="str">
        <f t="shared" si="2385"/>
        <v>&lt;div class="grid-detail-list"&gt;&lt;div class="item-container styled-text-wrapper"&gt;</v>
      </c>
      <c r="E707" t="str">
        <f t="shared" si="2385"/>
        <v>&lt;div class="grid-detail-list"&gt;&lt;div class="item-container styled-text-wrapper"&gt;</v>
      </c>
      <c r="F707" t="str">
        <f t="shared" si="2385"/>
        <v>&lt;div class="grid-detail-list"&gt;&lt;div class="item-container styled-text-wrapper"&gt;</v>
      </c>
      <c r="G707">
        <f t="shared" ref="G707:G770" si="2387">IF(EXACT(A706,A707),"",A707)</f>
        <v>48</v>
      </c>
      <c r="H707" t="str">
        <f t="shared" ref="H707:H770" si="2388">IF($G707="","",TRIM(CONCATENATE(D707,D708,D709,D710,D711,D712,D713,D714,D715,D716,D717,D718,D719,D720,D721)))</f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class="sub-title"&gt;泰昌餅家&lt;/p&gt;&lt;div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不接受&lt;/p&gt;&lt;p&gt;泰昌餅家售賣沙翁、中式糕點、嫁囍禮餅、麵包及小食。&lt;/p&gt;&lt;/div&gt;&lt;/div&gt;&lt;/div&gt;&lt;/div&gt;&lt;/div&gt;</v>
      </c>
      <c r="I707" t="str">
        <f t="shared" si="2359"/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class="sub-title"&gt;泰昌饼家&lt;/p&gt;&lt;div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不接受&lt;/p&gt;&lt;p&gt;泰昌饼家售卖沙翁，中式糕点，嫁囍礼饼，面包及小食。&lt;/p&gt;&lt;/div&gt;&lt;/div&gt;&lt;/div&gt;&lt;/div&gt;&lt;/div&gt;</v>
      </c>
      <c r="J707" t="str">
        <f t="shared" si="2360"/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class="sub-title"&gt;Tai Cheong Bakery&lt;/p&gt;&lt;div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N&lt;/p&gt;&lt;p&gt;Tai Cheong Bakery offers donut, Chinese puddings, Chinese wedding pastries, bakery and pre-packed snacks.&lt;/p&gt;&lt;/div&gt;&lt;/div&gt;&lt;/div&gt;&lt;/div&gt;&lt;/div&gt;</v>
      </c>
      <c r="K707" t="str">
        <f t="shared" si="2369"/>
        <v/>
      </c>
      <c r="L707" t="str">
        <f t="shared" si="2370"/>
        <v/>
      </c>
      <c r="M707" t="str">
        <f t="shared" si="2371"/>
        <v/>
      </c>
      <c r="N707" t="str">
        <f t="shared" ref="N707:N770" si="2389">IF($G707="","",IF($B707="SHO",TRIM(CONCATENATE(D707,D708,D709,D710,D711,D712,D713,D714,D715,D716,D717,D718,D719,D720,D721)),""))</f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class="sub-title"&gt;泰昌餅家&lt;/p&gt;&lt;div class="item-content"&gt;&lt;div class="item-label"&gt;購物指南&lt;/div&gt;&lt;div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clearfix"&gt;&lt;p&gt;接受現金券: 不接受&lt;/p&gt;&lt;p&gt;泰昌餅家售賣沙翁、中式糕點、嫁囍禮餅、麵包及小食。&lt;/p&gt;&lt;/div&gt;&lt;/div&gt;&lt;/div&gt;&lt;/div&gt;&lt;/div&gt;</v>
      </c>
      <c r="O707" t="str">
        <f t="shared" si="2361"/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class="sub-title"&gt;泰昌饼家&lt;/p&gt;&lt;div class="item-content"&gt;&lt;div class="item-label"&gt;购物指南&lt;/div&gt;&lt;div class="content-row clearfix"&gt;&lt;span class="item-icon icon-s icon-inline ico-shop"&gt;&lt;/span&gt;&lt;p class="info"&gt;G , WEK G-14 (近地面 F 出口)&lt;/p&gt;&lt;/div&gt;&lt;div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clearfix"&gt;&lt;p&gt;接受现金券: 不接受&lt;/p&gt;&lt;p&gt;泰昌饼家售卖沙翁，中式糕点，嫁囍礼饼，面包及小食。&lt;/p&gt;&lt;/div&gt;&lt;/div&gt;&lt;/div&gt;&lt;/div&gt;&lt;/div&gt;</v>
      </c>
      <c r="P707" t="str">
        <f t="shared" si="2362"/>
        <v>&lt;div class="grid-detail-list"&gt;&lt;div class="item-container styled-text-wrapper"&gt;&lt;div class="image-container"&gt;&lt;img class="item-image" src="/res/media/app/shop/pop_up_Tai_Cheong.jpg" alt=""&gt;&lt;/div&gt;&lt;div class="item-content-container"&gt;&lt;p class="sub-title"&gt;Tai Cheong Bakery&lt;/p&gt;&lt;div class="item-content"&gt;&lt;div class="item-label"&gt;Shopping&lt;/div&gt;&lt;div class="content-row clearfix"&gt;&lt;span class="item-icon icon-s icon-inline ico-shop"&gt;&lt;/span&gt;&lt;p class="info"&gt;G , WEK G-14 (Near Ground Level, Exit F)&lt;/p&gt;&lt;/div&gt;&lt;div class="content-row clearfix"&gt;&lt;span class="item-icon icon-s icon-inline ico-opening-hour"&gt;&lt;/span&gt;&lt;p class="info"&gt;09:00-21:00&lt;/p&gt;&lt;/div&gt;&lt;div class="content-row clearfix"&gt;&lt;span class="item-icon icon-s icon-inline ico-tel-no"&gt;&lt;/span&gt;&lt;p class="info"&gt;-&lt;/p&gt;&lt;/div&gt;&lt;div class="content-row clearfix"&gt;&lt;p&gt;Accept Cash Coupon: N&lt;/p&gt;&lt;p&gt;Tai Cheong Bakery offers donut, Chinese puddings, Chinese wedding pastries, bakery and pre-packed snacks.&lt;/p&gt;&lt;/div&gt;&lt;/div&gt;&lt;/div&gt;&lt;/div&gt;&lt;/div&gt;</v>
      </c>
      <c r="Q707" t="str">
        <f t="shared" si="2372"/>
        <v/>
      </c>
      <c r="R707" t="str">
        <f t="shared" si="2373"/>
        <v/>
      </c>
      <c r="S707" t="str">
        <f t="shared" si="2374"/>
        <v/>
      </c>
      <c r="T707" t="str">
        <f t="shared" si="2363"/>
        <v/>
      </c>
      <c r="U707" t="str">
        <f t="shared" si="2364"/>
        <v/>
      </c>
      <c r="V707" t="str">
        <f t="shared" si="2365"/>
        <v/>
      </c>
    </row>
    <row r="708" spans="1:22" hidden="1" x14ac:dyDescent="0.25">
      <c r="A708">
        <f t="shared" si="2386"/>
        <v>48</v>
      </c>
      <c r="B708" t="str">
        <f>VLOOKUP(A708,Sheet1!A:Z,2,FALSE)</f>
        <v>SHO</v>
      </c>
      <c r="C708" t="s">
        <v>419</v>
      </c>
      <c r="D708" t="str">
        <f>CONCATENATE($C708,VLOOKUP($A708,Sheet1!$A:$AC,6,FALSE),""" alt=""""&gt;")</f>
        <v>&lt;div class="image-container"&gt;&lt;img class="item-image" src="/res/media/app/shop/pop_up_Tai_Cheong.jpg" alt=""&gt;</v>
      </c>
      <c r="E708" t="str">
        <f>CONCATENATE($C708,VLOOKUP($A708,Sheet1!$A:$AC,6,FALSE),""" alt=""""&gt;")</f>
        <v>&lt;div class="image-container"&gt;&lt;img class="item-image" src="/res/media/app/shop/pop_up_Tai_Cheong.jpg" alt=""&gt;</v>
      </c>
      <c r="F708" t="str">
        <f>CONCATENATE($C708,VLOOKUP($A708,Sheet1!$A:$AC,6,FALSE),""" alt=""""&gt;")</f>
        <v>&lt;div class="image-container"&gt;&lt;img class="item-image" src="/res/media/app/shop/pop_up_Tai_Cheong.jpg" alt=""&gt;</v>
      </c>
      <c r="G708" t="str">
        <f t="shared" si="2387"/>
        <v/>
      </c>
      <c r="H708" t="str">
        <f t="shared" si="2388"/>
        <v/>
      </c>
      <c r="I708" t="str">
        <f t="shared" si="2359"/>
        <v/>
      </c>
      <c r="J708" t="str">
        <f t="shared" si="2360"/>
        <v/>
      </c>
      <c r="K708" t="str">
        <f t="shared" si="2369"/>
        <v/>
      </c>
      <c r="L708" t="str">
        <f t="shared" si="2370"/>
        <v/>
      </c>
      <c r="M708" t="str">
        <f t="shared" si="2371"/>
        <v/>
      </c>
      <c r="N708" t="str">
        <f t="shared" si="2389"/>
        <v/>
      </c>
      <c r="O708" t="str">
        <f t="shared" si="2361"/>
        <v/>
      </c>
      <c r="P708" t="str">
        <f t="shared" si="2362"/>
        <v/>
      </c>
      <c r="Q708" t="str">
        <f t="shared" si="2372"/>
        <v/>
      </c>
      <c r="R708" t="str">
        <f t="shared" si="2373"/>
        <v/>
      </c>
      <c r="S708" t="str">
        <f t="shared" si="2374"/>
        <v/>
      </c>
      <c r="T708" t="str">
        <f t="shared" si="2363"/>
        <v/>
      </c>
      <c r="U708" t="str">
        <f t="shared" si="2364"/>
        <v/>
      </c>
      <c r="V708" t="str">
        <f t="shared" si="2365"/>
        <v/>
      </c>
    </row>
    <row r="709" spans="1:22" hidden="1" x14ac:dyDescent="0.25">
      <c r="A709">
        <f t="shared" si="2386"/>
        <v>48</v>
      </c>
      <c r="B709" t="str">
        <f>VLOOKUP(A709,Sheet1!A:Z,2,FALSE)</f>
        <v>SHO</v>
      </c>
      <c r="C709" t="s">
        <v>490</v>
      </c>
      <c r="D709" t="str">
        <f t="shared" ref="D709:F709" si="2390">$C709</f>
        <v>&lt;/div&gt;&lt;div class="item-content-container"&gt;</v>
      </c>
      <c r="E709" t="str">
        <f t="shared" si="2390"/>
        <v>&lt;/div&gt;&lt;div class="item-content-container"&gt;</v>
      </c>
      <c r="F709" t="str">
        <f t="shared" si="2390"/>
        <v>&lt;/div&gt;&lt;div class="item-content-container"&gt;</v>
      </c>
      <c r="G709" t="str">
        <f t="shared" si="2387"/>
        <v/>
      </c>
      <c r="H709" t="str">
        <f t="shared" si="2388"/>
        <v/>
      </c>
      <c r="I709" t="str">
        <f t="shared" si="2359"/>
        <v/>
      </c>
      <c r="J709" t="str">
        <f t="shared" si="2360"/>
        <v/>
      </c>
      <c r="K709" t="str">
        <f t="shared" si="2369"/>
        <v/>
      </c>
      <c r="L709" t="str">
        <f t="shared" si="2370"/>
        <v/>
      </c>
      <c r="M709" t="str">
        <f t="shared" si="2371"/>
        <v/>
      </c>
      <c r="N709" t="str">
        <f t="shared" si="2389"/>
        <v/>
      </c>
      <c r="O709" t="str">
        <f t="shared" si="2361"/>
        <v/>
      </c>
      <c r="P709" t="str">
        <f t="shared" si="2362"/>
        <v/>
      </c>
      <c r="Q709" t="str">
        <f t="shared" si="2372"/>
        <v/>
      </c>
      <c r="R709" t="str">
        <f t="shared" si="2373"/>
        <v/>
      </c>
      <c r="S709" t="str">
        <f t="shared" si="2374"/>
        <v/>
      </c>
      <c r="T709" t="str">
        <f t="shared" si="2363"/>
        <v/>
      </c>
      <c r="U709" t="str">
        <f t="shared" si="2364"/>
        <v/>
      </c>
      <c r="V709" t="str">
        <f t="shared" si="2365"/>
        <v/>
      </c>
    </row>
    <row r="710" spans="1:22" hidden="1" x14ac:dyDescent="0.25">
      <c r="A710">
        <f t="shared" si="2386"/>
        <v>48</v>
      </c>
      <c r="B710" t="str">
        <f>VLOOKUP(A710,Sheet1!A:Z,2,FALSE)</f>
        <v>SHO</v>
      </c>
      <c r="C710" t="s">
        <v>413</v>
      </c>
      <c r="D710" t="str">
        <f>CONCATENATE($C710,VLOOKUP($A710,Sheet1!$A:$AC,15,FALSE))</f>
        <v>&lt;p class="sub-title"&gt;泰昌餅家</v>
      </c>
      <c r="E710" t="str">
        <f>CONCATENATE($C710,VLOOKUP($A710,Sheet1!$A:$AC,16,FALSE))</f>
        <v>&lt;p class="sub-title"&gt;泰昌饼家</v>
      </c>
      <c r="F710" t="str">
        <f>CONCATENATE($C710,VLOOKUP($A710,Sheet1!$A:$AC,14,FALSE))</f>
        <v>&lt;p class="sub-title"&gt;Tai Cheong Bakery</v>
      </c>
      <c r="G710" t="str">
        <f t="shared" si="2387"/>
        <v/>
      </c>
      <c r="H710" t="str">
        <f t="shared" si="2388"/>
        <v/>
      </c>
      <c r="I710" t="str">
        <f t="shared" si="2359"/>
        <v/>
      </c>
      <c r="J710" t="str">
        <f t="shared" si="2360"/>
        <v/>
      </c>
      <c r="K710" t="str">
        <f t="shared" si="2369"/>
        <v/>
      </c>
      <c r="L710" t="str">
        <f t="shared" si="2370"/>
        <v/>
      </c>
      <c r="M710" t="str">
        <f t="shared" si="2371"/>
        <v/>
      </c>
      <c r="N710" t="str">
        <f t="shared" si="2389"/>
        <v/>
      </c>
      <c r="O710" t="str">
        <f t="shared" si="2361"/>
        <v/>
      </c>
      <c r="P710" t="str">
        <f t="shared" si="2362"/>
        <v/>
      </c>
      <c r="Q710" t="str">
        <f t="shared" si="2372"/>
        <v/>
      </c>
      <c r="R710" t="str">
        <f t="shared" si="2373"/>
        <v/>
      </c>
      <c r="S710" t="str">
        <f t="shared" si="2374"/>
        <v/>
      </c>
      <c r="T710" t="str">
        <f t="shared" si="2363"/>
        <v/>
      </c>
      <c r="U710" t="str">
        <f t="shared" si="2364"/>
        <v/>
      </c>
      <c r="V710" t="str">
        <f t="shared" si="2365"/>
        <v/>
      </c>
    </row>
    <row r="711" spans="1:22" hidden="1" x14ac:dyDescent="0.25">
      <c r="A711">
        <f t="shared" si="2386"/>
        <v>48</v>
      </c>
      <c r="B711" t="str">
        <f>VLOOKUP(A711,Sheet1!A:Z,2,FALSE)</f>
        <v>SHO</v>
      </c>
      <c r="C711" t="s">
        <v>491</v>
      </c>
      <c r="D711" t="str">
        <f t="shared" ref="D711:F711" si="2391">$C711</f>
        <v>&lt;/p&gt;&lt;div class="item-content"&gt;</v>
      </c>
      <c r="E711" t="str">
        <f t="shared" si="2391"/>
        <v>&lt;/p&gt;&lt;div class="item-content"&gt;</v>
      </c>
      <c r="F711" t="str">
        <f t="shared" si="2391"/>
        <v>&lt;/p&gt;&lt;div class="item-content"&gt;</v>
      </c>
      <c r="G711" t="str">
        <f t="shared" si="2387"/>
        <v/>
      </c>
      <c r="H711" t="str">
        <f t="shared" si="2388"/>
        <v/>
      </c>
      <c r="I711" t="str">
        <f t="shared" si="2359"/>
        <v/>
      </c>
      <c r="J711" t="str">
        <f t="shared" si="2360"/>
        <v/>
      </c>
      <c r="K711" t="str">
        <f t="shared" si="2369"/>
        <v/>
      </c>
      <c r="L711" t="str">
        <f t="shared" si="2370"/>
        <v/>
      </c>
      <c r="M711" t="str">
        <f t="shared" si="2371"/>
        <v/>
      </c>
      <c r="N711" t="str">
        <f t="shared" si="2389"/>
        <v/>
      </c>
      <c r="O711" t="str">
        <f t="shared" si="2361"/>
        <v/>
      </c>
      <c r="P711" t="str">
        <f t="shared" si="2362"/>
        <v/>
      </c>
      <c r="Q711" t="str">
        <f t="shared" si="2372"/>
        <v/>
      </c>
      <c r="R711" t="str">
        <f t="shared" si="2373"/>
        <v/>
      </c>
      <c r="S711" t="str">
        <f t="shared" si="2374"/>
        <v/>
      </c>
      <c r="T711" t="str">
        <f t="shared" si="2363"/>
        <v/>
      </c>
      <c r="U711" t="str">
        <f t="shared" si="2364"/>
        <v/>
      </c>
      <c r="V711" t="str">
        <f t="shared" si="2365"/>
        <v/>
      </c>
    </row>
    <row r="712" spans="1:22" hidden="1" x14ac:dyDescent="0.25">
      <c r="A712">
        <f t="shared" si="2386"/>
        <v>48</v>
      </c>
      <c r="B712" t="str">
        <f>VLOOKUP(A712,Sheet1!A:Z,2,FALSE)</f>
        <v>SHO</v>
      </c>
      <c r="C712" t="s">
        <v>414</v>
      </c>
      <c r="D712" t="str">
        <f>CONCATENATE($C712,VLOOKUP($A712,Sheet1!$A:$AC,4,FALSE))</f>
        <v>&lt;div class="item-label"&gt;購物指南</v>
      </c>
      <c r="E712" t="str">
        <f>CONCATENATE($C712,VLOOKUP($A712,Sheet1!$A:$AC,5,FALSE))</f>
        <v>&lt;div class="item-label"&gt;购物指南</v>
      </c>
      <c r="F712" t="str">
        <f>CONCATENATE($C712,VLOOKUP($A712,Sheet1!$A:$AC,3,FALSE))</f>
        <v>&lt;div class="item-label"&gt;Shopping</v>
      </c>
      <c r="G712" t="str">
        <f t="shared" si="2387"/>
        <v/>
      </c>
      <c r="H712" t="str">
        <f t="shared" si="2388"/>
        <v/>
      </c>
      <c r="I712" t="str">
        <f t="shared" si="2359"/>
        <v/>
      </c>
      <c r="J712" t="str">
        <f t="shared" si="2360"/>
        <v/>
      </c>
      <c r="K712" t="str">
        <f t="shared" si="2369"/>
        <v/>
      </c>
      <c r="L712" t="str">
        <f t="shared" si="2370"/>
        <v/>
      </c>
      <c r="M712" t="str">
        <f t="shared" si="2371"/>
        <v/>
      </c>
      <c r="N712" t="str">
        <f t="shared" si="2389"/>
        <v/>
      </c>
      <c r="O712" t="str">
        <f t="shared" si="2361"/>
        <v/>
      </c>
      <c r="P712" t="str">
        <f t="shared" si="2362"/>
        <v/>
      </c>
      <c r="Q712" t="str">
        <f t="shared" si="2372"/>
        <v/>
      </c>
      <c r="R712" t="str">
        <f t="shared" si="2373"/>
        <v/>
      </c>
      <c r="S712" t="str">
        <f t="shared" si="2374"/>
        <v/>
      </c>
      <c r="T712" t="str">
        <f t="shared" si="2363"/>
        <v/>
      </c>
      <c r="U712" t="str">
        <f t="shared" si="2364"/>
        <v/>
      </c>
      <c r="V712" t="str">
        <f t="shared" si="2365"/>
        <v/>
      </c>
    </row>
    <row r="713" spans="1:22" hidden="1" x14ac:dyDescent="0.25">
      <c r="A713">
        <f t="shared" si="2386"/>
        <v>48</v>
      </c>
      <c r="B713" t="str">
        <f>VLOOKUP(A713,Sheet1!A:Z,2,FALSE)</f>
        <v>SHO</v>
      </c>
      <c r="C713" t="s">
        <v>492</v>
      </c>
      <c r="D713" t="str">
        <f t="shared" ref="D713:F713" si="2392">$C713</f>
        <v>&lt;/div&gt;&lt;div class="content-row clearfix"&gt;&lt;span class="item-icon icon-s icon-inline ico-shop"&gt;&lt;/span&gt;</v>
      </c>
      <c r="E713" t="str">
        <f t="shared" si="2392"/>
        <v>&lt;/div&gt;&lt;div class="content-row clearfix"&gt;&lt;span class="item-icon icon-s icon-inline ico-shop"&gt;&lt;/span&gt;</v>
      </c>
      <c r="F713" t="str">
        <f t="shared" si="2392"/>
        <v>&lt;/div&gt;&lt;div class="content-row clearfix"&gt;&lt;span class="item-icon icon-s icon-inline ico-shop"&gt;&lt;/span&gt;</v>
      </c>
      <c r="G713" t="str">
        <f t="shared" si="2387"/>
        <v/>
      </c>
      <c r="H713" t="str">
        <f t="shared" si="2388"/>
        <v/>
      </c>
      <c r="I713" t="str">
        <f t="shared" si="2359"/>
        <v/>
      </c>
      <c r="J713" t="str">
        <f t="shared" si="2360"/>
        <v/>
      </c>
      <c r="K713" t="str">
        <f t="shared" si="2369"/>
        <v/>
      </c>
      <c r="L713" t="str">
        <f t="shared" si="2370"/>
        <v/>
      </c>
      <c r="M713" t="str">
        <f t="shared" si="2371"/>
        <v/>
      </c>
      <c r="N713" t="str">
        <f t="shared" si="2389"/>
        <v/>
      </c>
      <c r="O713" t="str">
        <f t="shared" si="2361"/>
        <v/>
      </c>
      <c r="P713" t="str">
        <f t="shared" si="2362"/>
        <v/>
      </c>
      <c r="Q713" t="str">
        <f t="shared" si="2372"/>
        <v/>
      </c>
      <c r="R713" t="str">
        <f t="shared" si="2373"/>
        <v/>
      </c>
      <c r="S713" t="str">
        <f t="shared" si="2374"/>
        <v/>
      </c>
      <c r="T713" t="str">
        <f t="shared" si="2363"/>
        <v/>
      </c>
      <c r="U713" t="str">
        <f t="shared" si="2364"/>
        <v/>
      </c>
      <c r="V713" t="str">
        <f t="shared" si="2365"/>
        <v/>
      </c>
    </row>
    <row r="714" spans="1:22" hidden="1" x14ac:dyDescent="0.25">
      <c r="A714">
        <f t="shared" si="2386"/>
        <v>48</v>
      </c>
      <c r="B714" t="str">
        <f>VLOOKUP(A714,Sheet1!A:Z,2,FALSE)</f>
        <v>SHO</v>
      </c>
      <c r="C714" t="s">
        <v>415</v>
      </c>
      <c r="D714" t="str">
        <f>CONCATENATE($C714,VLOOKUP($A714,Sheet1!$A:$AC,11,FALSE))</f>
        <v>&lt;p class="info"&gt;G , WEK G-14 (近地面 F 出口)</v>
      </c>
      <c r="E714" t="str">
        <f>CONCATENATE($C714,VLOOKUP($A714,Sheet1!$A:$AC,12,FALSE))</f>
        <v>&lt;p class="info"&gt;G , WEK G-14 (近地面 F 出口)</v>
      </c>
      <c r="F714" t="str">
        <f>CONCATENATE($C714,VLOOKUP($A714,Sheet1!$A:$AC,10,FALSE))</f>
        <v>&lt;p class="info"&gt;G , WEK G-14 (Near Ground Level, Exit F)</v>
      </c>
      <c r="G714" t="str">
        <f t="shared" si="2387"/>
        <v/>
      </c>
      <c r="H714" t="str">
        <f t="shared" si="2388"/>
        <v/>
      </c>
      <c r="I714" t="str">
        <f t="shared" si="2359"/>
        <v/>
      </c>
      <c r="J714" t="str">
        <f t="shared" si="2360"/>
        <v/>
      </c>
      <c r="K714" t="str">
        <f t="shared" si="2369"/>
        <v/>
      </c>
      <c r="L714" t="str">
        <f t="shared" si="2370"/>
        <v/>
      </c>
      <c r="M714" t="str">
        <f t="shared" si="2371"/>
        <v/>
      </c>
      <c r="N714" t="str">
        <f t="shared" si="2389"/>
        <v/>
      </c>
      <c r="O714" t="str">
        <f t="shared" si="2361"/>
        <v/>
      </c>
      <c r="P714" t="str">
        <f t="shared" si="2362"/>
        <v/>
      </c>
      <c r="Q714" t="str">
        <f t="shared" si="2372"/>
        <v/>
      </c>
      <c r="R714" t="str">
        <f t="shared" si="2373"/>
        <v/>
      </c>
      <c r="S714" t="str">
        <f t="shared" si="2374"/>
        <v/>
      </c>
      <c r="T714" t="str">
        <f t="shared" si="2363"/>
        <v/>
      </c>
      <c r="U714" t="str">
        <f t="shared" si="2364"/>
        <v/>
      </c>
      <c r="V714" t="str">
        <f t="shared" si="2365"/>
        <v/>
      </c>
    </row>
    <row r="715" spans="1:22" hidden="1" x14ac:dyDescent="0.25">
      <c r="A715">
        <f t="shared" si="2386"/>
        <v>48</v>
      </c>
      <c r="B715" t="str">
        <f>VLOOKUP(A715,Sheet1!A:Z,2,FALSE)</f>
        <v>SHO</v>
      </c>
      <c r="C715" t="s">
        <v>493</v>
      </c>
      <c r="D715" t="str">
        <f t="shared" ref="D715:F715" si="2393">$C715</f>
        <v>&lt;/p&gt;&lt;/div&gt;&lt;div class="content-row clearfix"&gt;&lt;span class="item-icon icon-s icon-inline ico-opening-hour"&gt;&lt;/span&gt;</v>
      </c>
      <c r="E715" t="str">
        <f t="shared" si="2393"/>
        <v>&lt;/p&gt;&lt;/div&gt;&lt;div class="content-row clearfix"&gt;&lt;span class="item-icon icon-s icon-inline ico-opening-hour"&gt;&lt;/span&gt;</v>
      </c>
      <c r="F715" t="str">
        <f t="shared" si="2393"/>
        <v>&lt;/p&gt;&lt;/div&gt;&lt;div class="content-row clearfix"&gt;&lt;span class="item-icon icon-s icon-inline ico-opening-hour"&gt;&lt;/span&gt;</v>
      </c>
      <c r="G715" t="str">
        <f t="shared" si="2387"/>
        <v/>
      </c>
      <c r="H715" t="str">
        <f t="shared" si="2388"/>
        <v/>
      </c>
      <c r="I715" t="str">
        <f t="shared" si="2359"/>
        <v/>
      </c>
      <c r="J715" t="str">
        <f t="shared" si="2360"/>
        <v/>
      </c>
      <c r="K715" t="str">
        <f t="shared" si="2369"/>
        <v/>
      </c>
      <c r="L715" t="str">
        <f t="shared" si="2370"/>
        <v/>
      </c>
      <c r="M715" t="str">
        <f t="shared" si="2371"/>
        <v/>
      </c>
      <c r="N715" t="str">
        <f t="shared" si="2389"/>
        <v/>
      </c>
      <c r="O715" t="str">
        <f t="shared" si="2361"/>
        <v/>
      </c>
      <c r="P715" t="str">
        <f t="shared" si="2362"/>
        <v/>
      </c>
      <c r="Q715" t="str">
        <f t="shared" si="2372"/>
        <v/>
      </c>
      <c r="R715" t="str">
        <f t="shared" si="2373"/>
        <v/>
      </c>
      <c r="S715" t="str">
        <f t="shared" si="2374"/>
        <v/>
      </c>
      <c r="T715" t="str">
        <f t="shared" si="2363"/>
        <v/>
      </c>
      <c r="U715" t="str">
        <f t="shared" si="2364"/>
        <v/>
      </c>
      <c r="V715" t="str">
        <f t="shared" si="2365"/>
        <v/>
      </c>
    </row>
    <row r="716" spans="1:22" hidden="1" x14ac:dyDescent="0.25">
      <c r="A716">
        <f t="shared" si="2386"/>
        <v>48</v>
      </c>
      <c r="B716" t="str">
        <f>VLOOKUP(A716,Sheet1!A:Z,2,FALSE)</f>
        <v>SHO</v>
      </c>
      <c r="C716" t="s">
        <v>415</v>
      </c>
      <c r="D716" s="2" t="str">
        <f>CONCATENATE($C716,IFERROR(SUBSTITUTE(VLOOKUP($A716,Sheet1!$A:$AC,22,FALSE),CHAR(10),"&lt;br&gt;"),VLOOKUP($A716,Sheet1!$A:$AC,22,FALSE)))</f>
        <v>&lt;p class="info"&gt;09:00-21:00</v>
      </c>
      <c r="E716" s="2" t="str">
        <f>CONCATENATE($C716,IFERROR(SUBSTITUTE(VLOOKUP($A716,Sheet1!$A:$AC,23,FALSE),CHAR(10),"&lt;br&gt;"),VLOOKUP($A716,Sheet1!$A:$AC,23,FALSE)))</f>
        <v>&lt;p class="info"&gt;09:00-21:00</v>
      </c>
      <c r="F716" s="2" t="str">
        <f>CONCATENATE($C716,IFERROR(SUBSTITUTE(VLOOKUP($A716,Sheet1!$A:$AC,21,FALSE),CHAR(10),"&lt;br&gt;"),VLOOKUP($A716,Sheet1!$A:$AC,21,FALSE)))</f>
        <v>&lt;p class="info"&gt;09:00-21:00</v>
      </c>
      <c r="G716" t="str">
        <f t="shared" si="2387"/>
        <v/>
      </c>
      <c r="H716" t="str">
        <f t="shared" si="2388"/>
        <v/>
      </c>
      <c r="I716" t="str">
        <f t="shared" si="2359"/>
        <v/>
      </c>
      <c r="J716" t="str">
        <f t="shared" si="2360"/>
        <v/>
      </c>
      <c r="K716" t="str">
        <f t="shared" si="2369"/>
        <v/>
      </c>
      <c r="L716" t="str">
        <f t="shared" si="2370"/>
        <v/>
      </c>
      <c r="M716" t="str">
        <f t="shared" si="2371"/>
        <v/>
      </c>
      <c r="N716" t="str">
        <f t="shared" si="2389"/>
        <v/>
      </c>
      <c r="O716" t="str">
        <f t="shared" si="2361"/>
        <v/>
      </c>
      <c r="P716" t="str">
        <f t="shared" si="2362"/>
        <v/>
      </c>
      <c r="Q716" t="str">
        <f t="shared" si="2372"/>
        <v/>
      </c>
      <c r="R716" t="str">
        <f t="shared" si="2373"/>
        <v/>
      </c>
      <c r="S716" t="str">
        <f t="shared" si="2374"/>
        <v/>
      </c>
      <c r="T716" t="str">
        <f t="shared" si="2363"/>
        <v/>
      </c>
      <c r="U716" t="str">
        <f t="shared" si="2364"/>
        <v/>
      </c>
      <c r="V716" t="str">
        <f t="shared" si="2365"/>
        <v/>
      </c>
    </row>
    <row r="717" spans="1:22" hidden="1" x14ac:dyDescent="0.25">
      <c r="A717">
        <f t="shared" si="2386"/>
        <v>48</v>
      </c>
      <c r="B717" t="str">
        <f>VLOOKUP(A717,Sheet1!A:Z,2,FALSE)</f>
        <v>SHO</v>
      </c>
      <c r="C717" t="s">
        <v>495</v>
      </c>
      <c r="D717" t="str">
        <f t="shared" ref="D717:F717" si="2394">$C717</f>
        <v>&lt;/p&gt;&lt;/div&gt;&lt;div class="content-row clearfix"&gt;&lt;span class="item-icon icon-s icon-inline ico-tel-no"&gt;&lt;/span&gt;</v>
      </c>
      <c r="E717" t="str">
        <f t="shared" si="2394"/>
        <v>&lt;/p&gt;&lt;/div&gt;&lt;div class="content-row clearfix"&gt;&lt;span class="item-icon icon-s icon-inline ico-tel-no"&gt;&lt;/span&gt;</v>
      </c>
      <c r="F717" t="str">
        <f t="shared" si="2394"/>
        <v>&lt;/p&gt;&lt;/div&gt;&lt;div class="content-row clearfix"&gt;&lt;span class="item-icon icon-s icon-inline ico-tel-no"&gt;&lt;/span&gt;</v>
      </c>
      <c r="G717" t="str">
        <f t="shared" si="2387"/>
        <v/>
      </c>
      <c r="H717" t="str">
        <f t="shared" si="2388"/>
        <v/>
      </c>
      <c r="I717" t="str">
        <f t="shared" si="2359"/>
        <v/>
      </c>
      <c r="J717" t="str">
        <f t="shared" si="2360"/>
        <v/>
      </c>
      <c r="K717" t="str">
        <f t="shared" si="2369"/>
        <v/>
      </c>
      <c r="L717" t="str">
        <f t="shared" si="2370"/>
        <v/>
      </c>
      <c r="M717" t="str">
        <f t="shared" si="2371"/>
        <v/>
      </c>
      <c r="N717" t="str">
        <f t="shared" si="2389"/>
        <v/>
      </c>
      <c r="O717" t="str">
        <f t="shared" si="2361"/>
        <v/>
      </c>
      <c r="P717" t="str">
        <f t="shared" si="2362"/>
        <v/>
      </c>
      <c r="Q717" t="str">
        <f t="shared" si="2372"/>
        <v/>
      </c>
      <c r="R717" t="str">
        <f t="shared" si="2373"/>
        <v/>
      </c>
      <c r="S717" t="str">
        <f t="shared" si="2374"/>
        <v/>
      </c>
      <c r="T717" t="str">
        <f t="shared" si="2363"/>
        <v/>
      </c>
      <c r="U717" t="str">
        <f t="shared" si="2364"/>
        <v/>
      </c>
      <c r="V717" t="str">
        <f t="shared" si="2365"/>
        <v/>
      </c>
    </row>
    <row r="718" spans="1:22" hidden="1" x14ac:dyDescent="0.25">
      <c r="A718">
        <f t="shared" si="2386"/>
        <v>48</v>
      </c>
      <c r="B718" t="str">
        <f>VLOOKUP(A718,Sheet1!A:Z,2,FALSE)</f>
        <v>SHO</v>
      </c>
      <c r="C718" t="s">
        <v>415</v>
      </c>
      <c r="D718" t="str">
        <f>CONCATENATE($C718,VLOOKUP($A718,Sheet1!$A:$ACZ,17,FALSE))</f>
        <v>&lt;p class="info"&gt;-</v>
      </c>
      <c r="E718" t="str">
        <f>CONCATENATE($C718,VLOOKUP($A718,Sheet1!$A:$AC,17,FALSE))</f>
        <v>&lt;p class="info"&gt;-</v>
      </c>
      <c r="F718" t="str">
        <f>CONCATENATE($C718,VLOOKUP($A718,Sheet1!$A:$AC,17,FALSE))</f>
        <v>&lt;p class="info"&gt;-</v>
      </c>
      <c r="G718" t="str">
        <f t="shared" si="2387"/>
        <v/>
      </c>
      <c r="H718" t="str">
        <f t="shared" si="2388"/>
        <v/>
      </c>
      <c r="I718" t="str">
        <f t="shared" si="2359"/>
        <v/>
      </c>
      <c r="J718" t="str">
        <f t="shared" si="2360"/>
        <v/>
      </c>
      <c r="K718" t="str">
        <f t="shared" si="2369"/>
        <v/>
      </c>
      <c r="L718" t="str">
        <f t="shared" si="2370"/>
        <v/>
      </c>
      <c r="M718" t="str">
        <f t="shared" si="2371"/>
        <v/>
      </c>
      <c r="N718" t="str">
        <f t="shared" si="2389"/>
        <v/>
      </c>
      <c r="O718" t="str">
        <f t="shared" si="2361"/>
        <v/>
      </c>
      <c r="P718" t="str">
        <f t="shared" si="2362"/>
        <v/>
      </c>
      <c r="Q718" t="str">
        <f t="shared" si="2372"/>
        <v/>
      </c>
      <c r="R718" t="str">
        <f t="shared" si="2373"/>
        <v/>
      </c>
      <c r="S718" t="str">
        <f t="shared" si="2374"/>
        <v/>
      </c>
      <c r="T718" t="str">
        <f t="shared" si="2363"/>
        <v/>
      </c>
      <c r="U718" t="str">
        <f t="shared" si="2364"/>
        <v/>
      </c>
      <c r="V718" t="str">
        <f t="shared" si="2365"/>
        <v/>
      </c>
    </row>
    <row r="719" spans="1:22" hidden="1" x14ac:dyDescent="0.25">
      <c r="A719">
        <f t="shared" si="2386"/>
        <v>48</v>
      </c>
      <c r="B719" t="str">
        <f>VLOOKUP(A719,Sheet1!A:Z,2,FALSE)</f>
        <v>SHO</v>
      </c>
      <c r="C719" t="s">
        <v>494</v>
      </c>
      <c r="D719" t="str">
        <f t="shared" ref="D719:F719" si="2395">$C719</f>
        <v>&lt;/p&gt;&lt;/div&gt;&lt;div class="content-row clearfix"&gt;</v>
      </c>
      <c r="E719" t="str">
        <f t="shared" si="2395"/>
        <v>&lt;/p&gt;&lt;/div&gt;&lt;div class="content-row clearfix"&gt;</v>
      </c>
      <c r="F719" t="str">
        <f t="shared" si="2395"/>
        <v>&lt;/p&gt;&lt;/div&gt;&lt;div class="content-row clearfix"&gt;</v>
      </c>
      <c r="G719" t="str">
        <f t="shared" si="2387"/>
        <v/>
      </c>
      <c r="H719" t="str">
        <f t="shared" si="2388"/>
        <v/>
      </c>
      <c r="I719" t="str">
        <f t="shared" si="2359"/>
        <v/>
      </c>
      <c r="J719" t="str">
        <f t="shared" si="2360"/>
        <v/>
      </c>
      <c r="K719" t="str">
        <f t="shared" si="2369"/>
        <v/>
      </c>
      <c r="L719" t="str">
        <f t="shared" si="2370"/>
        <v/>
      </c>
      <c r="M719" t="str">
        <f t="shared" si="2371"/>
        <v/>
      </c>
      <c r="N719" t="str">
        <f t="shared" si="2389"/>
        <v/>
      </c>
      <c r="O719" t="str">
        <f t="shared" si="2361"/>
        <v/>
      </c>
      <c r="P719" t="str">
        <f t="shared" si="2362"/>
        <v/>
      </c>
      <c r="Q719" t="str">
        <f t="shared" si="2372"/>
        <v/>
      </c>
      <c r="R719" t="str">
        <f t="shared" si="2373"/>
        <v/>
      </c>
      <c r="S719" t="str">
        <f t="shared" si="2374"/>
        <v/>
      </c>
      <c r="T719" t="str">
        <f t="shared" si="2363"/>
        <v/>
      </c>
      <c r="U719" t="str">
        <f t="shared" si="2364"/>
        <v/>
      </c>
      <c r="V719" t="str">
        <f t="shared" si="2365"/>
        <v/>
      </c>
    </row>
    <row r="720" spans="1:22" hidden="1" x14ac:dyDescent="0.25">
      <c r="A720">
        <f t="shared" si="2386"/>
        <v>48</v>
      </c>
      <c r="B720" t="str">
        <f>VLOOKUP(A720,Sheet1!A:Z,2,FALSE)</f>
        <v>SHO</v>
      </c>
      <c r="C720" t="s">
        <v>416</v>
      </c>
      <c r="D720" t="str">
        <f>CONCATENATE($C720,Sheet1!$AB$2,": ",VLOOKUP($A720,Sheet1!$A:$AC,28,FALSE),IF(VLOOKUP($A720,Sheet1!$A:$AC,25,FALSE)="","","&lt;/p&gt;&lt;p&gt;"),VLOOKUP($A720,Sheet1!$A:$AC,25,FALSE))</f>
        <v>&lt;p&gt;接受現金券: 不接受&lt;/p&gt;&lt;p&gt;泰昌餅家售賣沙翁、中式糕點、嫁囍禮餅、麵包及小食。</v>
      </c>
      <c r="E720" t="str">
        <f>CONCATENATE($C720,Sheet1!$AC$2,": ",VLOOKUP($A720,Sheet1!$A:$AC,29,FALSE),IF(VLOOKUP($A720,Sheet1!$A:$AC,26,FALSE)="","","&lt;/p&gt;&lt;p&gt;"),VLOOKUP($A720,Sheet1!$A:$AC,26,FALSE))</f>
        <v>&lt;p&gt;接受现金券: 不接受&lt;/p&gt;&lt;p&gt;泰昌饼家售卖沙翁，中式糕点，嫁囍礼饼，面包及小食。</v>
      </c>
      <c r="F720" t="str">
        <f>CONCATENATE($C720,Sheet1!$AA$2,": ",VLOOKUP($A720,Sheet1!$A:$AC,27,FALSE),IF(VLOOKUP($A720,Sheet1!$A:$AC,24,FALSE)="","","&lt;/p&gt;&lt;p&gt;"),VLOOKUP($A720,Sheet1!$A:$AC,24,FALSE))</f>
        <v>&lt;p&gt;Accept Cash Coupon: N&lt;/p&gt;&lt;p&gt;Tai Cheong Bakery offers donut, Chinese puddings, Chinese wedding pastries, bakery and pre-packed snacks.</v>
      </c>
      <c r="G720" t="str">
        <f t="shared" si="2387"/>
        <v/>
      </c>
      <c r="H720" t="str">
        <f t="shared" si="2388"/>
        <v/>
      </c>
      <c r="I720" t="str">
        <f t="shared" si="2359"/>
        <v/>
      </c>
      <c r="J720" t="str">
        <f t="shared" si="2360"/>
        <v/>
      </c>
      <c r="K720" t="str">
        <f t="shared" si="2369"/>
        <v/>
      </c>
      <c r="L720" t="str">
        <f t="shared" si="2370"/>
        <v/>
      </c>
      <c r="M720" t="str">
        <f t="shared" si="2371"/>
        <v/>
      </c>
      <c r="N720" t="str">
        <f t="shared" si="2389"/>
        <v/>
      </c>
      <c r="O720" t="str">
        <f t="shared" si="2361"/>
        <v/>
      </c>
      <c r="P720" t="str">
        <f t="shared" si="2362"/>
        <v/>
      </c>
      <c r="Q720" t="str">
        <f t="shared" si="2372"/>
        <v/>
      </c>
      <c r="R720" t="str">
        <f t="shared" si="2373"/>
        <v/>
      </c>
      <c r="S720" t="str">
        <f t="shared" si="2374"/>
        <v/>
      </c>
      <c r="T720" t="str">
        <f t="shared" si="2363"/>
        <v/>
      </c>
      <c r="U720" t="str">
        <f t="shared" si="2364"/>
        <v/>
      </c>
      <c r="V720" t="str">
        <f t="shared" si="2365"/>
        <v/>
      </c>
    </row>
    <row r="721" spans="1:22" hidden="1" x14ac:dyDescent="0.25">
      <c r="A721">
        <f t="shared" si="2386"/>
        <v>48</v>
      </c>
      <c r="B721" t="str">
        <f>VLOOKUP(A721,Sheet1!A:Z,2,FALSE)</f>
        <v>SHO</v>
      </c>
      <c r="C721" t="s">
        <v>496</v>
      </c>
      <c r="D721" t="str">
        <f t="shared" ref="D721:F722" si="2396">$C721</f>
        <v>&lt;/p&gt;&lt;/div&gt;&lt;/div&gt;&lt;/div&gt;&lt;/div&gt;&lt;/div&gt;</v>
      </c>
      <c r="E721" t="str">
        <f t="shared" si="2396"/>
        <v>&lt;/p&gt;&lt;/div&gt;&lt;/div&gt;&lt;/div&gt;&lt;/div&gt;&lt;/div&gt;</v>
      </c>
      <c r="F721" t="str">
        <f t="shared" si="2396"/>
        <v>&lt;/p&gt;&lt;/div&gt;&lt;/div&gt;&lt;/div&gt;&lt;/div&gt;&lt;/div&gt;</v>
      </c>
      <c r="G721" t="str">
        <f t="shared" si="2387"/>
        <v/>
      </c>
      <c r="H721" t="str">
        <f t="shared" si="2388"/>
        <v/>
      </c>
      <c r="I721" t="str">
        <f t="shared" si="2359"/>
        <v/>
      </c>
      <c r="J721" t="str">
        <f t="shared" si="2360"/>
        <v/>
      </c>
      <c r="K721" t="str">
        <f t="shared" si="2369"/>
        <v/>
      </c>
      <c r="L721" t="str">
        <f t="shared" si="2370"/>
        <v/>
      </c>
      <c r="M721" t="str">
        <f t="shared" si="2371"/>
        <v/>
      </c>
      <c r="N721" t="str">
        <f t="shared" si="2389"/>
        <v/>
      </c>
      <c r="O721" t="str">
        <f t="shared" si="2361"/>
        <v/>
      </c>
      <c r="P721" t="str">
        <f t="shared" si="2362"/>
        <v/>
      </c>
      <c r="Q721" t="str">
        <f t="shared" si="2372"/>
        <v/>
      </c>
      <c r="R721" t="str">
        <f t="shared" si="2373"/>
        <v/>
      </c>
      <c r="S721" t="str">
        <f t="shared" si="2374"/>
        <v/>
      </c>
      <c r="T721" t="str">
        <f t="shared" si="2363"/>
        <v/>
      </c>
      <c r="U721" t="str">
        <f t="shared" si="2364"/>
        <v/>
      </c>
      <c r="V721" t="str">
        <f t="shared" si="2365"/>
        <v/>
      </c>
    </row>
    <row r="722" spans="1:22" hidden="1" x14ac:dyDescent="0.25">
      <c r="A722">
        <f t="shared" si="2386"/>
        <v>49</v>
      </c>
      <c r="B722" t="str">
        <f>VLOOKUP(A722,Sheet1!A:Z,2,FALSE)</f>
        <v>SHO</v>
      </c>
      <c r="C722" t="s">
        <v>489</v>
      </c>
      <c r="D722" t="str">
        <f t="shared" si="2396"/>
        <v>&lt;div class="grid-detail-list"&gt;&lt;div class="item-container styled-text-wrapper"&gt;</v>
      </c>
      <c r="E722" t="str">
        <f t="shared" si="2396"/>
        <v>&lt;div class="grid-detail-list"&gt;&lt;div class="item-container styled-text-wrapper"&gt;</v>
      </c>
      <c r="F722" t="str">
        <f t="shared" si="2396"/>
        <v>&lt;div class="grid-detail-list"&gt;&lt;div class="item-container styled-text-wrapper"&gt;</v>
      </c>
      <c r="G722">
        <f t="shared" si="2387"/>
        <v>49</v>
      </c>
      <c r="H722" t="str">
        <f t="shared" si="2388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class="sub-title"&gt;新華中西藥行&lt;/p&gt;&lt;div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不接受&lt;/p&gt;&lt;p&gt;新華中西藥行提供中藥及售賣有關健康產品。&lt;/p&gt;&lt;/div&gt;&lt;/div&gt;&lt;/div&gt;&lt;/div&gt;&lt;/div&gt;</v>
      </c>
      <c r="I722" t="str">
        <f t="shared" si="2359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class="sub-title"&gt;新华中西药行&lt;/p&gt;&lt;div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不接受&lt;/p&gt;&lt;p&gt;新华中西药行提供中药及售卖有关健康产品。&lt;/p&gt;&lt;/div&gt;&lt;/div&gt;&lt;/div&gt;&lt;/div&gt;&lt;/div&gt;</v>
      </c>
      <c r="J722" t="str">
        <f t="shared" si="2360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class="sub-title"&gt;Sun Wah Herbs &amp; Medicines&lt;/p&gt;&lt;div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N&lt;/p&gt;&lt;p&gt;Sun Wah Herbs &amp; Medicines offers Chinese Medicines and health products.&lt;/p&gt;&lt;/div&gt;&lt;/div&gt;&lt;/div&gt;&lt;/div&gt;&lt;/div&gt;</v>
      </c>
      <c r="K722" t="str">
        <f t="shared" si="2369"/>
        <v/>
      </c>
      <c r="L722" t="str">
        <f t="shared" si="2370"/>
        <v/>
      </c>
      <c r="M722" t="str">
        <f t="shared" si="2371"/>
        <v/>
      </c>
      <c r="N722" t="str">
        <f t="shared" si="2389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class="sub-title"&gt;新華中西藥行&lt;/p&gt;&lt;div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不接受&lt;/p&gt;&lt;p&gt;新華中西藥行提供中藥及售賣有關健康產品。&lt;/p&gt;&lt;/div&gt;&lt;/div&gt;&lt;/div&gt;&lt;/div&gt;&lt;/div&gt;</v>
      </c>
      <c r="O722" t="str">
        <f t="shared" si="2361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class="sub-title"&gt;新华中西药行&lt;/p&gt;&lt;div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不接受&lt;/p&gt;&lt;p&gt;新华中西药行提供中药及售卖有关健康产品。&lt;/p&gt;&lt;/div&gt;&lt;/div&gt;&lt;/div&gt;&lt;/div&gt;&lt;/div&gt;</v>
      </c>
      <c r="P722" t="str">
        <f t="shared" si="2362"/>
        <v>&lt;div class="grid-detail-list"&gt;&lt;div class="item-container styled-text-wrapper"&gt;&lt;div class="image-container"&gt;&lt;img class="item-image" src="/res/media/app/shop/pop_up_Sun_Wah.jpg" alt=""&gt;&lt;/div&gt;&lt;div class="item-content-container"&gt;&lt;p class="sub-title"&gt;Sun Wah Herbs &amp; Medicines&lt;/p&gt;&lt;div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N&lt;/p&gt;&lt;p&gt;Sun Wah Herbs &amp; Medicines offers Chinese Medicines and health products.&lt;/p&gt;&lt;/div&gt;&lt;/div&gt;&lt;/div&gt;&lt;/div&gt;&lt;/div&gt;</v>
      </c>
      <c r="Q722" t="str">
        <f t="shared" si="2372"/>
        <v/>
      </c>
      <c r="R722" t="str">
        <f t="shared" si="2373"/>
        <v/>
      </c>
      <c r="S722" t="str">
        <f t="shared" si="2374"/>
        <v/>
      </c>
      <c r="T722" t="str">
        <f t="shared" si="2363"/>
        <v/>
      </c>
      <c r="U722" t="str">
        <f t="shared" si="2364"/>
        <v/>
      </c>
      <c r="V722" t="str">
        <f t="shared" si="2365"/>
        <v/>
      </c>
    </row>
    <row r="723" spans="1:22" hidden="1" x14ac:dyDescent="0.25">
      <c r="A723">
        <f t="shared" si="2386"/>
        <v>49</v>
      </c>
      <c r="B723" t="str">
        <f>VLOOKUP(A723,Sheet1!A:Z,2,FALSE)</f>
        <v>SHO</v>
      </c>
      <c r="C723" t="s">
        <v>419</v>
      </c>
      <c r="D723" t="str">
        <f>CONCATENATE($C723,VLOOKUP($A723,Sheet1!$A:$AC,6,FALSE),""" alt=""""&gt;")</f>
        <v>&lt;div class="image-container"&gt;&lt;img class="item-image" src="/res/media/app/shop/pop_up_Sun_Wah.jpg" alt=""&gt;</v>
      </c>
      <c r="E723" t="str">
        <f>CONCATENATE($C723,VLOOKUP($A723,Sheet1!$A:$AC,6,FALSE),""" alt=""""&gt;")</f>
        <v>&lt;div class="image-container"&gt;&lt;img class="item-image" src="/res/media/app/shop/pop_up_Sun_Wah.jpg" alt=""&gt;</v>
      </c>
      <c r="F723" t="str">
        <f>CONCATENATE($C723,VLOOKUP($A723,Sheet1!$A:$AC,6,FALSE),""" alt=""""&gt;")</f>
        <v>&lt;div class="image-container"&gt;&lt;img class="item-image" src="/res/media/app/shop/pop_up_Sun_Wah.jpg" alt=""&gt;</v>
      </c>
      <c r="G723" t="str">
        <f t="shared" si="2387"/>
        <v/>
      </c>
      <c r="H723" t="str">
        <f t="shared" si="2388"/>
        <v/>
      </c>
      <c r="I723" t="str">
        <f t="shared" si="2359"/>
        <v/>
      </c>
      <c r="J723" t="str">
        <f t="shared" si="2360"/>
        <v/>
      </c>
      <c r="K723" t="str">
        <f t="shared" si="2369"/>
        <v/>
      </c>
      <c r="L723" t="str">
        <f t="shared" si="2370"/>
        <v/>
      </c>
      <c r="M723" t="str">
        <f t="shared" si="2371"/>
        <v/>
      </c>
      <c r="N723" t="str">
        <f t="shared" si="2389"/>
        <v/>
      </c>
      <c r="O723" t="str">
        <f t="shared" si="2361"/>
        <v/>
      </c>
      <c r="P723" t="str">
        <f t="shared" si="2362"/>
        <v/>
      </c>
      <c r="Q723" t="str">
        <f t="shared" si="2372"/>
        <v/>
      </c>
      <c r="R723" t="str">
        <f t="shared" si="2373"/>
        <v/>
      </c>
      <c r="S723" t="str">
        <f t="shared" si="2374"/>
        <v/>
      </c>
      <c r="T723" t="str">
        <f t="shared" si="2363"/>
        <v/>
      </c>
      <c r="U723" t="str">
        <f t="shared" si="2364"/>
        <v/>
      </c>
      <c r="V723" t="str">
        <f t="shared" si="2365"/>
        <v/>
      </c>
    </row>
    <row r="724" spans="1:22" hidden="1" x14ac:dyDescent="0.25">
      <c r="A724">
        <f t="shared" si="2386"/>
        <v>49</v>
      </c>
      <c r="B724" t="str">
        <f>VLOOKUP(A724,Sheet1!A:Z,2,FALSE)</f>
        <v>SHO</v>
      </c>
      <c r="C724" t="s">
        <v>490</v>
      </c>
      <c r="D724" t="str">
        <f t="shared" ref="D724:F724" si="2397">$C724</f>
        <v>&lt;/div&gt;&lt;div class="item-content-container"&gt;</v>
      </c>
      <c r="E724" t="str">
        <f t="shared" si="2397"/>
        <v>&lt;/div&gt;&lt;div class="item-content-container"&gt;</v>
      </c>
      <c r="F724" t="str">
        <f t="shared" si="2397"/>
        <v>&lt;/div&gt;&lt;div class="item-content-container"&gt;</v>
      </c>
      <c r="G724" t="str">
        <f t="shared" si="2387"/>
        <v/>
      </c>
      <c r="H724" t="str">
        <f t="shared" si="2388"/>
        <v/>
      </c>
      <c r="I724" t="str">
        <f t="shared" si="2359"/>
        <v/>
      </c>
      <c r="J724" t="str">
        <f t="shared" si="2360"/>
        <v/>
      </c>
      <c r="K724" t="str">
        <f t="shared" si="2369"/>
        <v/>
      </c>
      <c r="L724" t="str">
        <f t="shared" si="2370"/>
        <v/>
      </c>
      <c r="M724" t="str">
        <f t="shared" si="2371"/>
        <v/>
      </c>
      <c r="N724" t="str">
        <f t="shared" si="2389"/>
        <v/>
      </c>
      <c r="O724" t="str">
        <f t="shared" si="2361"/>
        <v/>
      </c>
      <c r="P724" t="str">
        <f t="shared" si="2362"/>
        <v/>
      </c>
      <c r="Q724" t="str">
        <f t="shared" si="2372"/>
        <v/>
      </c>
      <c r="R724" t="str">
        <f t="shared" si="2373"/>
        <v/>
      </c>
      <c r="S724" t="str">
        <f t="shared" si="2374"/>
        <v/>
      </c>
      <c r="T724" t="str">
        <f t="shared" si="2363"/>
        <v/>
      </c>
      <c r="U724" t="str">
        <f t="shared" si="2364"/>
        <v/>
      </c>
      <c r="V724" t="str">
        <f t="shared" si="2365"/>
        <v/>
      </c>
    </row>
    <row r="725" spans="1:22" hidden="1" x14ac:dyDescent="0.25">
      <c r="A725">
        <f t="shared" si="2386"/>
        <v>49</v>
      </c>
      <c r="B725" t="str">
        <f>VLOOKUP(A725,Sheet1!A:Z,2,FALSE)</f>
        <v>SHO</v>
      </c>
      <c r="C725" t="s">
        <v>413</v>
      </c>
      <c r="D725" t="str">
        <f>CONCATENATE($C725,VLOOKUP($A725,Sheet1!$A:$AC,15,FALSE))</f>
        <v>&lt;p class="sub-title"&gt;新華中西藥行</v>
      </c>
      <c r="E725" t="str">
        <f>CONCATENATE($C725,VLOOKUP($A725,Sheet1!$A:$AC,16,FALSE))</f>
        <v>&lt;p class="sub-title"&gt;新华中西药行</v>
      </c>
      <c r="F725" t="str">
        <f>CONCATENATE($C725,VLOOKUP($A725,Sheet1!$A:$AC,14,FALSE))</f>
        <v>&lt;p class="sub-title"&gt;Sun Wah Herbs &amp; Medicines</v>
      </c>
      <c r="G725" t="str">
        <f t="shared" si="2387"/>
        <v/>
      </c>
      <c r="H725" t="str">
        <f t="shared" si="2388"/>
        <v/>
      </c>
      <c r="I725" t="str">
        <f t="shared" si="2359"/>
        <v/>
      </c>
      <c r="J725" t="str">
        <f t="shared" si="2360"/>
        <v/>
      </c>
      <c r="K725" t="str">
        <f t="shared" si="2369"/>
        <v/>
      </c>
      <c r="L725" t="str">
        <f t="shared" si="2370"/>
        <v/>
      </c>
      <c r="M725" t="str">
        <f t="shared" si="2371"/>
        <v/>
      </c>
      <c r="N725" t="str">
        <f t="shared" si="2389"/>
        <v/>
      </c>
      <c r="O725" t="str">
        <f t="shared" si="2361"/>
        <v/>
      </c>
      <c r="P725" t="str">
        <f t="shared" si="2362"/>
        <v/>
      </c>
      <c r="Q725" t="str">
        <f t="shared" si="2372"/>
        <v/>
      </c>
      <c r="R725" t="str">
        <f t="shared" si="2373"/>
        <v/>
      </c>
      <c r="S725" t="str">
        <f t="shared" si="2374"/>
        <v/>
      </c>
      <c r="T725" t="str">
        <f t="shared" si="2363"/>
        <v/>
      </c>
      <c r="U725" t="str">
        <f t="shared" si="2364"/>
        <v/>
      </c>
      <c r="V725" t="str">
        <f t="shared" si="2365"/>
        <v/>
      </c>
    </row>
    <row r="726" spans="1:22" hidden="1" x14ac:dyDescent="0.25">
      <c r="A726">
        <f t="shared" si="2386"/>
        <v>49</v>
      </c>
      <c r="B726" t="str">
        <f>VLOOKUP(A726,Sheet1!A:Z,2,FALSE)</f>
        <v>SHO</v>
      </c>
      <c r="C726" t="s">
        <v>491</v>
      </c>
      <c r="D726" t="str">
        <f t="shared" ref="D726:F726" si="2398">$C726</f>
        <v>&lt;/p&gt;&lt;div class="item-content"&gt;</v>
      </c>
      <c r="E726" t="str">
        <f t="shared" si="2398"/>
        <v>&lt;/p&gt;&lt;div class="item-content"&gt;</v>
      </c>
      <c r="F726" t="str">
        <f t="shared" si="2398"/>
        <v>&lt;/p&gt;&lt;div class="item-content"&gt;</v>
      </c>
      <c r="G726" t="str">
        <f t="shared" si="2387"/>
        <v/>
      </c>
      <c r="H726" t="str">
        <f t="shared" si="2388"/>
        <v/>
      </c>
      <c r="I726" t="str">
        <f t="shared" si="2359"/>
        <v/>
      </c>
      <c r="J726" t="str">
        <f t="shared" si="2360"/>
        <v/>
      </c>
      <c r="K726" t="str">
        <f t="shared" si="2369"/>
        <v/>
      </c>
      <c r="L726" t="str">
        <f t="shared" si="2370"/>
        <v/>
      </c>
      <c r="M726" t="str">
        <f t="shared" si="2371"/>
        <v/>
      </c>
      <c r="N726" t="str">
        <f t="shared" si="2389"/>
        <v/>
      </c>
      <c r="O726" t="str">
        <f t="shared" si="2361"/>
        <v/>
      </c>
      <c r="P726" t="str">
        <f t="shared" si="2362"/>
        <v/>
      </c>
      <c r="Q726" t="str">
        <f t="shared" si="2372"/>
        <v/>
      </c>
      <c r="R726" t="str">
        <f t="shared" si="2373"/>
        <v/>
      </c>
      <c r="S726" t="str">
        <f t="shared" si="2374"/>
        <v/>
      </c>
      <c r="T726" t="str">
        <f t="shared" si="2363"/>
        <v/>
      </c>
      <c r="U726" t="str">
        <f t="shared" si="2364"/>
        <v/>
      </c>
      <c r="V726" t="str">
        <f t="shared" si="2365"/>
        <v/>
      </c>
    </row>
    <row r="727" spans="1:22" hidden="1" x14ac:dyDescent="0.25">
      <c r="A727">
        <f t="shared" si="2386"/>
        <v>49</v>
      </c>
      <c r="B727" t="str">
        <f>VLOOKUP(A727,Sheet1!A:Z,2,FALSE)</f>
        <v>SHO</v>
      </c>
      <c r="C727" t="s">
        <v>414</v>
      </c>
      <c r="D727" t="str">
        <f>CONCATENATE($C727,VLOOKUP($A727,Sheet1!$A:$AC,4,FALSE))</f>
        <v>&lt;div class="item-label"&gt;購物指南</v>
      </c>
      <c r="E727" t="str">
        <f>CONCATENATE($C727,VLOOKUP($A727,Sheet1!$A:$AC,5,FALSE))</f>
        <v>&lt;div class="item-label"&gt;购物指南</v>
      </c>
      <c r="F727" t="str">
        <f>CONCATENATE($C727,VLOOKUP($A727,Sheet1!$A:$AC,3,FALSE))</f>
        <v>&lt;div class="item-label"&gt;Shopping</v>
      </c>
      <c r="G727" t="str">
        <f t="shared" si="2387"/>
        <v/>
      </c>
      <c r="H727" t="str">
        <f t="shared" si="2388"/>
        <v/>
      </c>
      <c r="I727" t="str">
        <f t="shared" si="2359"/>
        <v/>
      </c>
      <c r="J727" t="str">
        <f t="shared" si="2360"/>
        <v/>
      </c>
      <c r="K727" t="str">
        <f t="shared" si="2369"/>
        <v/>
      </c>
      <c r="L727" t="str">
        <f t="shared" si="2370"/>
        <v/>
      </c>
      <c r="M727" t="str">
        <f t="shared" si="2371"/>
        <v/>
      </c>
      <c r="N727" t="str">
        <f t="shared" si="2389"/>
        <v/>
      </c>
      <c r="O727" t="str">
        <f t="shared" si="2361"/>
        <v/>
      </c>
      <c r="P727" t="str">
        <f t="shared" si="2362"/>
        <v/>
      </c>
      <c r="Q727" t="str">
        <f t="shared" si="2372"/>
        <v/>
      </c>
      <c r="R727" t="str">
        <f t="shared" si="2373"/>
        <v/>
      </c>
      <c r="S727" t="str">
        <f t="shared" si="2374"/>
        <v/>
      </c>
      <c r="T727" t="str">
        <f t="shared" si="2363"/>
        <v/>
      </c>
      <c r="U727" t="str">
        <f t="shared" si="2364"/>
        <v/>
      </c>
      <c r="V727" t="str">
        <f t="shared" si="2365"/>
        <v/>
      </c>
    </row>
    <row r="728" spans="1:22" hidden="1" x14ac:dyDescent="0.25">
      <c r="A728">
        <f t="shared" si="2386"/>
        <v>49</v>
      </c>
      <c r="B728" t="str">
        <f>VLOOKUP(A728,Sheet1!A:Z,2,FALSE)</f>
        <v>SHO</v>
      </c>
      <c r="C728" t="s">
        <v>492</v>
      </c>
      <c r="D728" t="str">
        <f t="shared" ref="D728:F728" si="2399">$C728</f>
        <v>&lt;/div&gt;&lt;div class="content-row clearfix"&gt;&lt;span class="item-icon icon-s icon-inline ico-shop"&gt;&lt;/span&gt;</v>
      </c>
      <c r="E728" t="str">
        <f t="shared" si="2399"/>
        <v>&lt;/div&gt;&lt;div class="content-row clearfix"&gt;&lt;span class="item-icon icon-s icon-inline ico-shop"&gt;&lt;/span&gt;</v>
      </c>
      <c r="F728" t="str">
        <f t="shared" si="2399"/>
        <v>&lt;/div&gt;&lt;div class="content-row clearfix"&gt;&lt;span class="item-icon icon-s icon-inline ico-shop"&gt;&lt;/span&gt;</v>
      </c>
      <c r="G728" t="str">
        <f t="shared" si="2387"/>
        <v/>
      </c>
      <c r="H728" t="str">
        <f t="shared" si="2388"/>
        <v/>
      </c>
      <c r="I728" t="str">
        <f t="shared" si="2359"/>
        <v/>
      </c>
      <c r="J728" t="str">
        <f t="shared" si="2360"/>
        <v/>
      </c>
      <c r="K728" t="str">
        <f t="shared" si="2369"/>
        <v/>
      </c>
      <c r="L728" t="str">
        <f t="shared" si="2370"/>
        <v/>
      </c>
      <c r="M728" t="str">
        <f t="shared" si="2371"/>
        <v/>
      </c>
      <c r="N728" t="str">
        <f t="shared" si="2389"/>
        <v/>
      </c>
      <c r="O728" t="str">
        <f t="shared" si="2361"/>
        <v/>
      </c>
      <c r="P728" t="str">
        <f t="shared" si="2362"/>
        <v/>
      </c>
      <c r="Q728" t="str">
        <f t="shared" si="2372"/>
        <v/>
      </c>
      <c r="R728" t="str">
        <f t="shared" si="2373"/>
        <v/>
      </c>
      <c r="S728" t="str">
        <f t="shared" si="2374"/>
        <v/>
      </c>
      <c r="T728" t="str">
        <f t="shared" si="2363"/>
        <v/>
      </c>
      <c r="U728" t="str">
        <f t="shared" si="2364"/>
        <v/>
      </c>
      <c r="V728" t="str">
        <f t="shared" si="2365"/>
        <v/>
      </c>
    </row>
    <row r="729" spans="1:22" hidden="1" x14ac:dyDescent="0.25">
      <c r="A729">
        <f t="shared" si="2386"/>
        <v>49</v>
      </c>
      <c r="B729" t="str">
        <f>VLOOKUP(A729,Sheet1!A:Z,2,FALSE)</f>
        <v>SHO</v>
      </c>
      <c r="C729" t="s">
        <v>415</v>
      </c>
      <c r="D729" t="str">
        <f>CONCATENATE($C729,VLOOKUP($A729,Sheet1!$A:$AC,11,FALSE))</f>
        <v>&lt;p class="info"&gt;G , WEK G-13 (近地面 F 出口)</v>
      </c>
      <c r="E729" t="str">
        <f>CONCATENATE($C729,VLOOKUP($A729,Sheet1!$A:$AC,12,FALSE))</f>
        <v>&lt;p class="info"&gt;G , WEK G-13 (近地面 F 出口)</v>
      </c>
      <c r="F729" t="str">
        <f>CONCATENATE($C729,VLOOKUP($A729,Sheet1!$A:$AC,10,FALSE))</f>
        <v>&lt;p class="info"&gt;G , WEK G-13 (Near Ground Level, Exit F)</v>
      </c>
      <c r="G729" t="str">
        <f t="shared" si="2387"/>
        <v/>
      </c>
      <c r="H729" t="str">
        <f t="shared" si="2388"/>
        <v/>
      </c>
      <c r="I729" t="str">
        <f t="shared" si="2359"/>
        <v/>
      </c>
      <c r="J729" t="str">
        <f t="shared" si="2360"/>
        <v/>
      </c>
      <c r="K729" t="str">
        <f t="shared" si="2369"/>
        <v/>
      </c>
      <c r="L729" t="str">
        <f t="shared" si="2370"/>
        <v/>
      </c>
      <c r="M729" t="str">
        <f t="shared" si="2371"/>
        <v/>
      </c>
      <c r="N729" t="str">
        <f t="shared" si="2389"/>
        <v/>
      </c>
      <c r="O729" t="str">
        <f t="shared" si="2361"/>
        <v/>
      </c>
      <c r="P729" t="str">
        <f t="shared" si="2362"/>
        <v/>
      </c>
      <c r="Q729" t="str">
        <f t="shared" si="2372"/>
        <v/>
      </c>
      <c r="R729" t="str">
        <f t="shared" si="2373"/>
        <v/>
      </c>
      <c r="S729" t="str">
        <f t="shared" si="2374"/>
        <v/>
      </c>
      <c r="T729" t="str">
        <f t="shared" si="2363"/>
        <v/>
      </c>
      <c r="U729" t="str">
        <f t="shared" si="2364"/>
        <v/>
      </c>
      <c r="V729" t="str">
        <f t="shared" si="2365"/>
        <v/>
      </c>
    </row>
    <row r="730" spans="1:22" hidden="1" x14ac:dyDescent="0.25">
      <c r="A730">
        <f t="shared" si="2386"/>
        <v>49</v>
      </c>
      <c r="B730" t="str">
        <f>VLOOKUP(A730,Sheet1!A:Z,2,FALSE)</f>
        <v>SHO</v>
      </c>
      <c r="C730" t="s">
        <v>493</v>
      </c>
      <c r="D730" t="str">
        <f t="shared" ref="D730:F730" si="2400">$C730</f>
        <v>&lt;/p&gt;&lt;/div&gt;&lt;div class="content-row clearfix"&gt;&lt;span class="item-icon icon-s icon-inline ico-opening-hour"&gt;&lt;/span&gt;</v>
      </c>
      <c r="E730" t="str">
        <f t="shared" si="2400"/>
        <v>&lt;/p&gt;&lt;/div&gt;&lt;div class="content-row clearfix"&gt;&lt;span class="item-icon icon-s icon-inline ico-opening-hour"&gt;&lt;/span&gt;</v>
      </c>
      <c r="F730" t="str">
        <f t="shared" si="2400"/>
        <v>&lt;/p&gt;&lt;/div&gt;&lt;div class="content-row clearfix"&gt;&lt;span class="item-icon icon-s icon-inline ico-opening-hour"&gt;&lt;/span&gt;</v>
      </c>
      <c r="G730" t="str">
        <f t="shared" si="2387"/>
        <v/>
      </c>
      <c r="H730" t="str">
        <f t="shared" si="2388"/>
        <v/>
      </c>
      <c r="I730" t="str">
        <f t="shared" si="2359"/>
        <v/>
      </c>
      <c r="J730" t="str">
        <f t="shared" si="2360"/>
        <v/>
      </c>
      <c r="K730" t="str">
        <f t="shared" si="2369"/>
        <v/>
      </c>
      <c r="L730" t="str">
        <f t="shared" si="2370"/>
        <v/>
      </c>
      <c r="M730" t="str">
        <f t="shared" si="2371"/>
        <v/>
      </c>
      <c r="N730" t="str">
        <f t="shared" si="2389"/>
        <v/>
      </c>
      <c r="O730" t="str">
        <f t="shared" si="2361"/>
        <v/>
      </c>
      <c r="P730" t="str">
        <f t="shared" si="2362"/>
        <v/>
      </c>
      <c r="Q730" t="str">
        <f t="shared" si="2372"/>
        <v/>
      </c>
      <c r="R730" t="str">
        <f t="shared" si="2373"/>
        <v/>
      </c>
      <c r="S730" t="str">
        <f t="shared" si="2374"/>
        <v/>
      </c>
      <c r="T730" t="str">
        <f t="shared" si="2363"/>
        <v/>
      </c>
      <c r="U730" t="str">
        <f t="shared" si="2364"/>
        <v/>
      </c>
      <c r="V730" t="str">
        <f t="shared" si="2365"/>
        <v/>
      </c>
    </row>
    <row r="731" spans="1:22" hidden="1" x14ac:dyDescent="0.25">
      <c r="A731">
        <f t="shared" si="2386"/>
        <v>49</v>
      </c>
      <c r="B731" t="str">
        <f>VLOOKUP(A731,Sheet1!A:Z,2,FALSE)</f>
        <v>SHO</v>
      </c>
      <c r="C731" t="s">
        <v>415</v>
      </c>
      <c r="D731" s="2" t="str">
        <f>CONCATENATE($C731,IFERROR(SUBSTITUTE(VLOOKUP($A731,Sheet1!$A:$AC,22,FALSE),CHAR(10),"&lt;br&gt;"),VLOOKUP($A731,Sheet1!$A:$AC,22,FALSE)))</f>
        <v>&lt;p class="info"&gt;10:00-19:00</v>
      </c>
      <c r="E731" s="2" t="str">
        <f>CONCATENATE($C731,IFERROR(SUBSTITUTE(VLOOKUP($A731,Sheet1!$A:$AC,23,FALSE),CHAR(10),"&lt;br&gt;"),VLOOKUP($A731,Sheet1!$A:$AC,23,FALSE)))</f>
        <v>&lt;p class="info"&gt;10:00-19:00</v>
      </c>
      <c r="F731" s="2" t="str">
        <f>CONCATENATE($C731,IFERROR(SUBSTITUTE(VLOOKUP($A731,Sheet1!$A:$AC,21,FALSE),CHAR(10),"&lt;br&gt;"),VLOOKUP($A731,Sheet1!$A:$AC,21,FALSE)))</f>
        <v>&lt;p class="info"&gt;10:00-19:00</v>
      </c>
      <c r="G731" t="str">
        <f t="shared" si="2387"/>
        <v/>
      </c>
      <c r="H731" t="str">
        <f t="shared" si="2388"/>
        <v/>
      </c>
      <c r="I731" t="str">
        <f t="shared" si="2359"/>
        <v/>
      </c>
      <c r="J731" t="str">
        <f t="shared" si="2360"/>
        <v/>
      </c>
      <c r="K731" t="str">
        <f t="shared" si="2369"/>
        <v/>
      </c>
      <c r="L731" t="str">
        <f t="shared" si="2370"/>
        <v/>
      </c>
      <c r="M731" t="str">
        <f t="shared" si="2371"/>
        <v/>
      </c>
      <c r="N731" t="str">
        <f t="shared" si="2389"/>
        <v/>
      </c>
      <c r="O731" t="str">
        <f t="shared" si="2361"/>
        <v/>
      </c>
      <c r="P731" t="str">
        <f t="shared" si="2362"/>
        <v/>
      </c>
      <c r="Q731" t="str">
        <f t="shared" si="2372"/>
        <v/>
      </c>
      <c r="R731" t="str">
        <f t="shared" si="2373"/>
        <v/>
      </c>
      <c r="S731" t="str">
        <f t="shared" si="2374"/>
        <v/>
      </c>
      <c r="T731" t="str">
        <f t="shared" si="2363"/>
        <v/>
      </c>
      <c r="U731" t="str">
        <f t="shared" si="2364"/>
        <v/>
      </c>
      <c r="V731" t="str">
        <f t="shared" si="2365"/>
        <v/>
      </c>
    </row>
    <row r="732" spans="1:22" hidden="1" x14ac:dyDescent="0.25">
      <c r="A732">
        <f t="shared" si="2386"/>
        <v>49</v>
      </c>
      <c r="B732" t="str">
        <f>VLOOKUP(A732,Sheet1!A:Z,2,FALSE)</f>
        <v>SHO</v>
      </c>
      <c r="C732" t="s">
        <v>495</v>
      </c>
      <c r="D732" t="str">
        <f t="shared" ref="D732:F732" si="2401">$C732</f>
        <v>&lt;/p&gt;&lt;/div&gt;&lt;div class="content-row clearfix"&gt;&lt;span class="item-icon icon-s icon-inline ico-tel-no"&gt;&lt;/span&gt;</v>
      </c>
      <c r="E732" t="str">
        <f t="shared" si="2401"/>
        <v>&lt;/p&gt;&lt;/div&gt;&lt;div class="content-row clearfix"&gt;&lt;span class="item-icon icon-s icon-inline ico-tel-no"&gt;&lt;/span&gt;</v>
      </c>
      <c r="F732" t="str">
        <f t="shared" si="2401"/>
        <v>&lt;/p&gt;&lt;/div&gt;&lt;div class="content-row clearfix"&gt;&lt;span class="item-icon icon-s icon-inline ico-tel-no"&gt;&lt;/span&gt;</v>
      </c>
      <c r="G732" t="str">
        <f t="shared" si="2387"/>
        <v/>
      </c>
      <c r="H732" t="str">
        <f t="shared" si="2388"/>
        <v/>
      </c>
      <c r="I732" t="str">
        <f t="shared" si="2359"/>
        <v/>
      </c>
      <c r="J732" t="str">
        <f t="shared" si="2360"/>
        <v/>
      </c>
      <c r="K732" t="str">
        <f t="shared" si="2369"/>
        <v/>
      </c>
      <c r="L732" t="str">
        <f t="shared" si="2370"/>
        <v/>
      </c>
      <c r="M732" t="str">
        <f t="shared" si="2371"/>
        <v/>
      </c>
      <c r="N732" t="str">
        <f t="shared" si="2389"/>
        <v/>
      </c>
      <c r="O732" t="str">
        <f t="shared" si="2361"/>
        <v/>
      </c>
      <c r="P732" t="str">
        <f t="shared" si="2362"/>
        <v/>
      </c>
      <c r="Q732" t="str">
        <f t="shared" si="2372"/>
        <v/>
      </c>
      <c r="R732" t="str">
        <f t="shared" si="2373"/>
        <v/>
      </c>
      <c r="S732" t="str">
        <f t="shared" si="2374"/>
        <v/>
      </c>
      <c r="T732" t="str">
        <f t="shared" si="2363"/>
        <v/>
      </c>
      <c r="U732" t="str">
        <f t="shared" si="2364"/>
        <v/>
      </c>
      <c r="V732" t="str">
        <f t="shared" si="2365"/>
        <v/>
      </c>
    </row>
    <row r="733" spans="1:22" hidden="1" x14ac:dyDescent="0.25">
      <c r="A733">
        <f t="shared" si="2386"/>
        <v>49</v>
      </c>
      <c r="B733" t="str">
        <f>VLOOKUP(A733,Sheet1!A:Z,2,FALSE)</f>
        <v>SHO</v>
      </c>
      <c r="C733" t="s">
        <v>415</v>
      </c>
      <c r="D733" t="str">
        <f>CONCATENATE($C733,VLOOKUP($A733,Sheet1!$A:$ACZ,17,FALSE))</f>
        <v>&lt;p class="info"&gt;-</v>
      </c>
      <c r="E733" t="str">
        <f>CONCATENATE($C733,VLOOKUP($A733,Sheet1!$A:$AC,17,FALSE))</f>
        <v>&lt;p class="info"&gt;-</v>
      </c>
      <c r="F733" t="str">
        <f>CONCATENATE($C733,VLOOKUP($A733,Sheet1!$A:$AC,17,FALSE))</f>
        <v>&lt;p class="info"&gt;-</v>
      </c>
      <c r="G733" t="str">
        <f t="shared" si="2387"/>
        <v/>
      </c>
      <c r="H733" t="str">
        <f t="shared" si="2388"/>
        <v/>
      </c>
      <c r="I733" t="str">
        <f t="shared" si="2359"/>
        <v/>
      </c>
      <c r="J733" t="str">
        <f t="shared" si="2360"/>
        <v/>
      </c>
      <c r="K733" t="str">
        <f t="shared" si="2369"/>
        <v/>
      </c>
      <c r="L733" t="str">
        <f t="shared" si="2370"/>
        <v/>
      </c>
      <c r="M733" t="str">
        <f t="shared" si="2371"/>
        <v/>
      </c>
      <c r="N733" t="str">
        <f t="shared" si="2389"/>
        <v/>
      </c>
      <c r="O733" t="str">
        <f t="shared" si="2361"/>
        <v/>
      </c>
      <c r="P733" t="str">
        <f t="shared" si="2362"/>
        <v/>
      </c>
      <c r="Q733" t="str">
        <f t="shared" si="2372"/>
        <v/>
      </c>
      <c r="R733" t="str">
        <f t="shared" si="2373"/>
        <v/>
      </c>
      <c r="S733" t="str">
        <f t="shared" si="2374"/>
        <v/>
      </c>
      <c r="T733" t="str">
        <f t="shared" si="2363"/>
        <v/>
      </c>
      <c r="U733" t="str">
        <f t="shared" si="2364"/>
        <v/>
      </c>
      <c r="V733" t="str">
        <f t="shared" si="2365"/>
        <v/>
      </c>
    </row>
    <row r="734" spans="1:22" hidden="1" x14ac:dyDescent="0.25">
      <c r="A734">
        <f t="shared" si="2386"/>
        <v>49</v>
      </c>
      <c r="B734" t="str">
        <f>VLOOKUP(A734,Sheet1!A:Z,2,FALSE)</f>
        <v>SHO</v>
      </c>
      <c r="C734" t="s">
        <v>494</v>
      </c>
      <c r="D734" t="str">
        <f t="shared" ref="D734:F734" si="2402">$C734</f>
        <v>&lt;/p&gt;&lt;/div&gt;&lt;div class="content-row clearfix"&gt;</v>
      </c>
      <c r="E734" t="str">
        <f t="shared" si="2402"/>
        <v>&lt;/p&gt;&lt;/div&gt;&lt;div class="content-row clearfix"&gt;</v>
      </c>
      <c r="F734" t="str">
        <f t="shared" si="2402"/>
        <v>&lt;/p&gt;&lt;/div&gt;&lt;div class="content-row clearfix"&gt;</v>
      </c>
      <c r="G734" t="str">
        <f t="shared" si="2387"/>
        <v/>
      </c>
      <c r="H734" t="str">
        <f t="shared" si="2388"/>
        <v/>
      </c>
      <c r="I734" t="str">
        <f t="shared" si="2359"/>
        <v/>
      </c>
      <c r="J734" t="str">
        <f t="shared" si="2360"/>
        <v/>
      </c>
      <c r="K734" t="str">
        <f t="shared" si="2369"/>
        <v/>
      </c>
      <c r="L734" t="str">
        <f t="shared" si="2370"/>
        <v/>
      </c>
      <c r="M734" t="str">
        <f t="shared" si="2371"/>
        <v/>
      </c>
      <c r="N734" t="str">
        <f t="shared" si="2389"/>
        <v/>
      </c>
      <c r="O734" t="str">
        <f t="shared" si="2361"/>
        <v/>
      </c>
      <c r="P734" t="str">
        <f t="shared" si="2362"/>
        <v/>
      </c>
      <c r="Q734" t="str">
        <f t="shared" si="2372"/>
        <v/>
      </c>
      <c r="R734" t="str">
        <f t="shared" si="2373"/>
        <v/>
      </c>
      <c r="S734" t="str">
        <f t="shared" si="2374"/>
        <v/>
      </c>
      <c r="T734" t="str">
        <f t="shared" si="2363"/>
        <v/>
      </c>
      <c r="U734" t="str">
        <f t="shared" si="2364"/>
        <v/>
      </c>
      <c r="V734" t="str">
        <f t="shared" si="2365"/>
        <v/>
      </c>
    </row>
    <row r="735" spans="1:22" hidden="1" x14ac:dyDescent="0.25">
      <c r="A735">
        <f t="shared" si="2386"/>
        <v>49</v>
      </c>
      <c r="B735" t="str">
        <f>VLOOKUP(A735,Sheet1!A:Z,2,FALSE)</f>
        <v>SHO</v>
      </c>
      <c r="C735" t="s">
        <v>416</v>
      </c>
      <c r="D735" t="str">
        <f>CONCATENATE($C735,Sheet1!$AB$2,": ",VLOOKUP($A735,Sheet1!$A:$AC,28,FALSE),IF(VLOOKUP($A735,Sheet1!$A:$AC,25,FALSE)="","","&lt;/p&gt;&lt;p&gt;"),VLOOKUP($A735,Sheet1!$A:$AC,25,FALSE))</f>
        <v>&lt;p&gt;接受現金券: 不接受&lt;/p&gt;&lt;p&gt;新華中西藥行提供中藥及售賣有關健康產品。</v>
      </c>
      <c r="E735" t="str">
        <f>CONCATENATE($C735,Sheet1!$AC$2,": ",VLOOKUP($A735,Sheet1!$A:$AC,29,FALSE),IF(VLOOKUP($A735,Sheet1!$A:$AC,26,FALSE)="","","&lt;/p&gt;&lt;p&gt;"),VLOOKUP($A735,Sheet1!$A:$AC,26,FALSE))</f>
        <v>&lt;p&gt;接受现金券: 不接受&lt;/p&gt;&lt;p&gt;新华中西药行提供中药及售卖有关健康产品。</v>
      </c>
      <c r="F735" t="str">
        <f>CONCATENATE($C735,Sheet1!$AA$2,": ",VLOOKUP($A735,Sheet1!$A:$AC,27,FALSE),IF(VLOOKUP($A735,Sheet1!$A:$AC,24,FALSE)="","","&lt;/p&gt;&lt;p&gt;"),VLOOKUP($A735,Sheet1!$A:$AC,24,FALSE))</f>
        <v>&lt;p&gt;Accept Cash Coupon: N&lt;/p&gt;&lt;p&gt;Sun Wah Herbs &amp; Medicines offers Chinese Medicines and health products.</v>
      </c>
      <c r="G735" t="str">
        <f t="shared" si="2387"/>
        <v/>
      </c>
      <c r="H735" t="str">
        <f t="shared" si="2388"/>
        <v/>
      </c>
      <c r="I735" t="str">
        <f t="shared" si="2359"/>
        <v/>
      </c>
      <c r="J735" t="str">
        <f t="shared" si="2360"/>
        <v/>
      </c>
      <c r="K735" t="str">
        <f t="shared" si="2369"/>
        <v/>
      </c>
      <c r="L735" t="str">
        <f t="shared" si="2370"/>
        <v/>
      </c>
      <c r="M735" t="str">
        <f t="shared" si="2371"/>
        <v/>
      </c>
      <c r="N735" t="str">
        <f t="shared" si="2389"/>
        <v/>
      </c>
      <c r="O735" t="str">
        <f t="shared" si="2361"/>
        <v/>
      </c>
      <c r="P735" t="str">
        <f t="shared" si="2362"/>
        <v/>
      </c>
      <c r="Q735" t="str">
        <f t="shared" si="2372"/>
        <v/>
      </c>
      <c r="R735" t="str">
        <f t="shared" si="2373"/>
        <v/>
      </c>
      <c r="S735" t="str">
        <f t="shared" si="2374"/>
        <v/>
      </c>
      <c r="T735" t="str">
        <f t="shared" si="2363"/>
        <v/>
      </c>
      <c r="U735" t="str">
        <f t="shared" si="2364"/>
        <v/>
      </c>
      <c r="V735" t="str">
        <f t="shared" si="2365"/>
        <v/>
      </c>
    </row>
    <row r="736" spans="1:22" hidden="1" x14ac:dyDescent="0.25">
      <c r="A736">
        <f t="shared" si="2386"/>
        <v>49</v>
      </c>
      <c r="B736" t="str">
        <f>VLOOKUP(A736,Sheet1!A:Z,2,FALSE)</f>
        <v>SHO</v>
      </c>
      <c r="C736" t="s">
        <v>496</v>
      </c>
      <c r="D736" t="str">
        <f t="shared" ref="D736:F737" si="2403">$C736</f>
        <v>&lt;/p&gt;&lt;/div&gt;&lt;/div&gt;&lt;/div&gt;&lt;/div&gt;&lt;/div&gt;</v>
      </c>
      <c r="E736" t="str">
        <f t="shared" si="2403"/>
        <v>&lt;/p&gt;&lt;/div&gt;&lt;/div&gt;&lt;/div&gt;&lt;/div&gt;&lt;/div&gt;</v>
      </c>
      <c r="F736" t="str">
        <f t="shared" si="2403"/>
        <v>&lt;/p&gt;&lt;/div&gt;&lt;/div&gt;&lt;/div&gt;&lt;/div&gt;&lt;/div&gt;</v>
      </c>
      <c r="G736" t="str">
        <f t="shared" si="2387"/>
        <v/>
      </c>
      <c r="H736" t="str">
        <f t="shared" si="2388"/>
        <v/>
      </c>
      <c r="I736" t="str">
        <f t="shared" si="2359"/>
        <v/>
      </c>
      <c r="J736" t="str">
        <f t="shared" si="2360"/>
        <v/>
      </c>
      <c r="K736" t="str">
        <f t="shared" si="2369"/>
        <v/>
      </c>
      <c r="L736" t="str">
        <f t="shared" si="2370"/>
        <v/>
      </c>
      <c r="M736" t="str">
        <f t="shared" si="2371"/>
        <v/>
      </c>
      <c r="N736" t="str">
        <f t="shared" si="2389"/>
        <v/>
      </c>
      <c r="O736" t="str">
        <f t="shared" si="2361"/>
        <v/>
      </c>
      <c r="P736" t="str">
        <f t="shared" si="2362"/>
        <v/>
      </c>
      <c r="Q736" t="str">
        <f t="shared" si="2372"/>
        <v/>
      </c>
      <c r="R736" t="str">
        <f t="shared" si="2373"/>
        <v/>
      </c>
      <c r="S736" t="str">
        <f t="shared" si="2374"/>
        <v/>
      </c>
      <c r="T736" t="str">
        <f t="shared" si="2363"/>
        <v/>
      </c>
      <c r="U736" t="str">
        <f t="shared" si="2364"/>
        <v/>
      </c>
      <c r="V736" t="str">
        <f t="shared" si="2365"/>
        <v/>
      </c>
    </row>
    <row r="737" spans="1:22" hidden="1" x14ac:dyDescent="0.25">
      <c r="A737">
        <f t="shared" si="2386"/>
        <v>50</v>
      </c>
      <c r="B737" t="str">
        <f>VLOOKUP(A737,Sheet1!A:Z,2,FALSE)</f>
        <v>SHO</v>
      </c>
      <c r="C737" t="s">
        <v>489</v>
      </c>
      <c r="D737" t="str">
        <f t="shared" si="2403"/>
        <v>&lt;div class="grid-detail-list"&gt;&lt;div class="item-container styled-text-wrapper"&gt;</v>
      </c>
      <c r="E737" t="str">
        <f t="shared" si="2403"/>
        <v>&lt;div class="grid-detail-list"&gt;&lt;div class="item-container styled-text-wrapper"&gt;</v>
      </c>
      <c r="F737" t="str">
        <f t="shared" si="2403"/>
        <v>&lt;div class="grid-detail-list"&gt;&lt;div class="item-container styled-text-wrapper"&gt;</v>
      </c>
      <c r="G737">
        <f t="shared" si="2387"/>
        <v>50</v>
      </c>
      <c r="H737" t="str">
        <f t="shared" si="2388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class="sub-title"&gt;位元堂&lt;/p&gt;&lt;div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不接受&lt;/p&gt;&lt;p&gt;位元堂售賣藥物及保健產品。&lt;/p&gt;&lt;/div&gt;&lt;/div&gt;&lt;/div&gt;&lt;/div&gt;&lt;/div&gt;</v>
      </c>
      <c r="I737" t="str">
        <f t="shared" si="2359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class="sub-title"&gt;位元堂&lt;/p&gt;&lt;div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不接受&lt;/p&gt;&lt;p&gt;位元堂售卖药物及保健产品。&lt;/p&gt;&lt;/div&gt;&lt;/div&gt;&lt;/div&gt;&lt;/div&gt;&lt;/div&gt;</v>
      </c>
      <c r="J737" t="str">
        <f t="shared" si="2360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class="sub-title"&gt;Wai Yuen Tong&lt;/p&gt;&lt;div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N&lt;/p&gt;&lt;p&gt;Wai Yuen Tong offers medicinal and healthcare products.&lt;/p&gt;&lt;/div&gt;&lt;/div&gt;&lt;/div&gt;&lt;/div&gt;&lt;/div&gt;</v>
      </c>
      <c r="K737" t="str">
        <f t="shared" si="2369"/>
        <v/>
      </c>
      <c r="L737" t="str">
        <f t="shared" si="2370"/>
        <v/>
      </c>
      <c r="M737" t="str">
        <f t="shared" si="2371"/>
        <v/>
      </c>
      <c r="N737" t="str">
        <f t="shared" si="2389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class="sub-title"&gt;位元堂&lt;/p&gt;&lt;div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不接受&lt;/p&gt;&lt;p&gt;位元堂售賣藥物及保健產品。&lt;/p&gt;&lt;/div&gt;&lt;/div&gt;&lt;/div&gt;&lt;/div&gt;&lt;/div&gt;</v>
      </c>
      <c r="O737" t="str">
        <f t="shared" si="2361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class="sub-title"&gt;位元堂&lt;/p&gt;&lt;div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不接受&lt;/p&gt;&lt;p&gt;位元堂售卖药物及保健产品。&lt;/p&gt;&lt;/div&gt;&lt;/div&gt;&lt;/div&gt;&lt;/div&gt;&lt;/div&gt;</v>
      </c>
      <c r="P737" t="str">
        <f t="shared" si="2362"/>
        <v>&lt;div class="grid-detail-list"&gt;&lt;div class="item-container styled-text-wrapper"&gt;&lt;div class="image-container"&gt;&lt;img class="item-image" src="/res/media/app/shop/pop_up_Wai_Yuen_Tong.jpg" alt=""&gt;&lt;/div&gt;&lt;div class="item-content-container"&gt;&lt;p class="sub-title"&gt;Wai Yuen Tong&lt;/p&gt;&lt;div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N&lt;/p&gt;&lt;p&gt;Wai Yuen Tong offers medicinal and healthcare products.&lt;/p&gt;&lt;/div&gt;&lt;/div&gt;&lt;/div&gt;&lt;/div&gt;&lt;/div&gt;</v>
      </c>
      <c r="Q737" t="str">
        <f t="shared" si="2372"/>
        <v/>
      </c>
      <c r="R737" t="str">
        <f t="shared" si="2373"/>
        <v/>
      </c>
      <c r="S737" t="str">
        <f t="shared" si="2374"/>
        <v/>
      </c>
      <c r="T737" t="str">
        <f t="shared" si="2363"/>
        <v/>
      </c>
      <c r="U737" t="str">
        <f t="shared" si="2364"/>
        <v/>
      </c>
      <c r="V737" t="str">
        <f t="shared" si="2365"/>
        <v/>
      </c>
    </row>
    <row r="738" spans="1:22" hidden="1" x14ac:dyDescent="0.25">
      <c r="A738">
        <f t="shared" si="2386"/>
        <v>50</v>
      </c>
      <c r="B738" t="str">
        <f>VLOOKUP(A738,Sheet1!A:Z,2,FALSE)</f>
        <v>SHO</v>
      </c>
      <c r="C738" t="s">
        <v>419</v>
      </c>
      <c r="D738" t="str">
        <f>CONCATENATE($C738,VLOOKUP($A738,Sheet1!$A:$AC,6,FALSE),""" alt=""""&gt;")</f>
        <v>&lt;div class="image-container"&gt;&lt;img class="item-image" src="/res/media/app/shop/pop_up_Wai_Yuen_Tong.jpg" alt=""&gt;</v>
      </c>
      <c r="E738" t="str">
        <f>CONCATENATE($C738,VLOOKUP($A738,Sheet1!$A:$AC,6,FALSE),""" alt=""""&gt;")</f>
        <v>&lt;div class="image-container"&gt;&lt;img class="item-image" src="/res/media/app/shop/pop_up_Wai_Yuen_Tong.jpg" alt=""&gt;</v>
      </c>
      <c r="F738" t="str">
        <f>CONCATENATE($C738,VLOOKUP($A738,Sheet1!$A:$AC,6,FALSE),""" alt=""""&gt;")</f>
        <v>&lt;div class="image-container"&gt;&lt;img class="item-image" src="/res/media/app/shop/pop_up_Wai_Yuen_Tong.jpg" alt=""&gt;</v>
      </c>
      <c r="G738" t="str">
        <f t="shared" si="2387"/>
        <v/>
      </c>
      <c r="H738" t="str">
        <f t="shared" si="2388"/>
        <v/>
      </c>
      <c r="I738" t="str">
        <f t="shared" si="2359"/>
        <v/>
      </c>
      <c r="J738" t="str">
        <f t="shared" si="2360"/>
        <v/>
      </c>
      <c r="K738" t="str">
        <f t="shared" si="2369"/>
        <v/>
      </c>
      <c r="L738" t="str">
        <f t="shared" si="2370"/>
        <v/>
      </c>
      <c r="M738" t="str">
        <f t="shared" si="2371"/>
        <v/>
      </c>
      <c r="N738" t="str">
        <f t="shared" si="2389"/>
        <v/>
      </c>
      <c r="O738" t="str">
        <f t="shared" si="2361"/>
        <v/>
      </c>
      <c r="P738" t="str">
        <f t="shared" si="2362"/>
        <v/>
      </c>
      <c r="Q738" t="str">
        <f t="shared" si="2372"/>
        <v/>
      </c>
      <c r="R738" t="str">
        <f t="shared" si="2373"/>
        <v/>
      </c>
      <c r="S738" t="str">
        <f t="shared" si="2374"/>
        <v/>
      </c>
      <c r="T738" t="str">
        <f t="shared" si="2363"/>
        <v/>
      </c>
      <c r="U738" t="str">
        <f t="shared" si="2364"/>
        <v/>
      </c>
      <c r="V738" t="str">
        <f t="shared" si="2365"/>
        <v/>
      </c>
    </row>
    <row r="739" spans="1:22" hidden="1" x14ac:dyDescent="0.25">
      <c r="A739">
        <f t="shared" si="2386"/>
        <v>50</v>
      </c>
      <c r="B739" t="str">
        <f>VLOOKUP(A739,Sheet1!A:Z,2,FALSE)</f>
        <v>SHO</v>
      </c>
      <c r="C739" t="s">
        <v>490</v>
      </c>
      <c r="D739" t="str">
        <f t="shared" ref="D739:F739" si="2404">$C739</f>
        <v>&lt;/div&gt;&lt;div class="item-content-container"&gt;</v>
      </c>
      <c r="E739" t="str">
        <f t="shared" si="2404"/>
        <v>&lt;/div&gt;&lt;div class="item-content-container"&gt;</v>
      </c>
      <c r="F739" t="str">
        <f t="shared" si="2404"/>
        <v>&lt;/div&gt;&lt;div class="item-content-container"&gt;</v>
      </c>
      <c r="G739" t="str">
        <f t="shared" si="2387"/>
        <v/>
      </c>
      <c r="H739" t="str">
        <f t="shared" si="2388"/>
        <v/>
      </c>
      <c r="I739" t="str">
        <f t="shared" si="2359"/>
        <v/>
      </c>
      <c r="J739" t="str">
        <f t="shared" si="2360"/>
        <v/>
      </c>
      <c r="K739" t="str">
        <f t="shared" si="2369"/>
        <v/>
      </c>
      <c r="L739" t="str">
        <f t="shared" si="2370"/>
        <v/>
      </c>
      <c r="M739" t="str">
        <f t="shared" si="2371"/>
        <v/>
      </c>
      <c r="N739" t="str">
        <f t="shared" si="2389"/>
        <v/>
      </c>
      <c r="O739" t="str">
        <f t="shared" si="2361"/>
        <v/>
      </c>
      <c r="P739" t="str">
        <f t="shared" si="2362"/>
        <v/>
      </c>
      <c r="Q739" t="str">
        <f t="shared" si="2372"/>
        <v/>
      </c>
      <c r="R739" t="str">
        <f t="shared" si="2373"/>
        <v/>
      </c>
      <c r="S739" t="str">
        <f t="shared" si="2374"/>
        <v/>
      </c>
      <c r="T739" t="str">
        <f t="shared" si="2363"/>
        <v/>
      </c>
      <c r="U739" t="str">
        <f t="shared" si="2364"/>
        <v/>
      </c>
      <c r="V739" t="str">
        <f t="shared" si="2365"/>
        <v/>
      </c>
    </row>
    <row r="740" spans="1:22" hidden="1" x14ac:dyDescent="0.25">
      <c r="A740">
        <f t="shared" si="2386"/>
        <v>50</v>
      </c>
      <c r="B740" t="str">
        <f>VLOOKUP(A740,Sheet1!A:Z,2,FALSE)</f>
        <v>SHO</v>
      </c>
      <c r="C740" t="s">
        <v>413</v>
      </c>
      <c r="D740" t="str">
        <f>CONCATENATE($C740,VLOOKUP($A740,Sheet1!$A:$AC,15,FALSE))</f>
        <v>&lt;p class="sub-title"&gt;位元堂</v>
      </c>
      <c r="E740" t="str">
        <f>CONCATENATE($C740,VLOOKUP($A740,Sheet1!$A:$AC,16,FALSE))</f>
        <v>&lt;p class="sub-title"&gt;位元堂</v>
      </c>
      <c r="F740" t="str">
        <f>CONCATENATE($C740,VLOOKUP($A740,Sheet1!$A:$AC,14,FALSE))</f>
        <v>&lt;p class="sub-title"&gt;Wai Yuen Tong</v>
      </c>
      <c r="G740" t="str">
        <f t="shared" si="2387"/>
        <v/>
      </c>
      <c r="H740" t="str">
        <f t="shared" si="2388"/>
        <v/>
      </c>
      <c r="I740" t="str">
        <f t="shared" si="2359"/>
        <v/>
      </c>
      <c r="J740" t="str">
        <f t="shared" si="2360"/>
        <v/>
      </c>
      <c r="K740" t="str">
        <f t="shared" si="2369"/>
        <v/>
      </c>
      <c r="L740" t="str">
        <f t="shared" si="2370"/>
        <v/>
      </c>
      <c r="M740" t="str">
        <f t="shared" si="2371"/>
        <v/>
      </c>
      <c r="N740" t="str">
        <f t="shared" si="2389"/>
        <v/>
      </c>
      <c r="O740" t="str">
        <f t="shared" si="2361"/>
        <v/>
      </c>
      <c r="P740" t="str">
        <f t="shared" si="2362"/>
        <v/>
      </c>
      <c r="Q740" t="str">
        <f t="shared" si="2372"/>
        <v/>
      </c>
      <c r="R740" t="str">
        <f t="shared" si="2373"/>
        <v/>
      </c>
      <c r="S740" t="str">
        <f t="shared" si="2374"/>
        <v/>
      </c>
      <c r="T740" t="str">
        <f t="shared" si="2363"/>
        <v/>
      </c>
      <c r="U740" t="str">
        <f t="shared" si="2364"/>
        <v/>
      </c>
      <c r="V740" t="str">
        <f t="shared" si="2365"/>
        <v/>
      </c>
    </row>
    <row r="741" spans="1:22" hidden="1" x14ac:dyDescent="0.25">
      <c r="A741">
        <f t="shared" si="2386"/>
        <v>50</v>
      </c>
      <c r="B741" t="str">
        <f>VLOOKUP(A741,Sheet1!A:Z,2,FALSE)</f>
        <v>SHO</v>
      </c>
      <c r="C741" t="s">
        <v>491</v>
      </c>
      <c r="D741" t="str">
        <f t="shared" ref="D741:F741" si="2405">$C741</f>
        <v>&lt;/p&gt;&lt;div class="item-content"&gt;</v>
      </c>
      <c r="E741" t="str">
        <f t="shared" si="2405"/>
        <v>&lt;/p&gt;&lt;div class="item-content"&gt;</v>
      </c>
      <c r="F741" t="str">
        <f t="shared" si="2405"/>
        <v>&lt;/p&gt;&lt;div class="item-content"&gt;</v>
      </c>
      <c r="G741" t="str">
        <f t="shared" si="2387"/>
        <v/>
      </c>
      <c r="H741" t="str">
        <f t="shared" si="2388"/>
        <v/>
      </c>
      <c r="I741" t="str">
        <f t="shared" ref="I741:I781" si="2406">IF($G741="","",TRIM(CONCATENATE(E741,E742,E743,E744,E745,E746,E747,E748,E749,E750,E751,E752,E753,E754,E755)))</f>
        <v/>
      </c>
      <c r="J741" t="str">
        <f t="shared" ref="J741:J781" si="2407">IF($G741="","",TRIM(CONCATENATE(F741,F742,F743,F744,F745,F746,F747,F748,F749,F750,F751,F752,F753,F754,F755)))</f>
        <v/>
      </c>
      <c r="K741" t="str">
        <f t="shared" si="2369"/>
        <v/>
      </c>
      <c r="L741" t="str">
        <f t="shared" si="2370"/>
        <v/>
      </c>
      <c r="M741" t="str">
        <f t="shared" si="2371"/>
        <v/>
      </c>
      <c r="N741" t="str">
        <f t="shared" si="2389"/>
        <v/>
      </c>
      <c r="O741" t="str">
        <f t="shared" ref="O741:O781" si="2408">IF($G741="","",IF($B741="SHO",TRIM(CONCATENATE(E741,E742,E743,E744,E745,E746,E747,E748,E749,E750,E751,E752,E753,E754,E755)),""))</f>
        <v/>
      </c>
      <c r="P741" t="str">
        <f t="shared" ref="P741:P781" si="2409">IF($G741="","",IF($B741="SHO",TRIM(CONCATENATE(F741,F742,F743,F744,F745,F746,F747,F748,F749,F750,F751,F752,F753,F754,F755)),""))</f>
        <v/>
      </c>
      <c r="Q741" t="str">
        <f t="shared" si="2372"/>
        <v/>
      </c>
      <c r="R741" t="str">
        <f t="shared" si="2373"/>
        <v/>
      </c>
      <c r="S741" t="str">
        <f t="shared" si="2374"/>
        <v/>
      </c>
      <c r="T741" t="str">
        <f t="shared" ref="T741:T781" si="2410">IF($G741="","",IF($B741="PAS",TRIM(CONCATENATE(D741,D742,D743,D744,D745,D746,D747,D748,D749,D750,D751,D752,D753,D754,D755)),""))</f>
        <v/>
      </c>
      <c r="U741" t="str">
        <f t="shared" ref="U741:U781" si="2411">IF($G741="","",IF($B741="PAS",TRIM(CONCATENATE(E741,E742,E743,E744,E745,E746,E747,E748,E749,E750,E751,E752,E753,E754,E755)),""))</f>
        <v/>
      </c>
      <c r="V741" t="str">
        <f t="shared" ref="V741:V781" si="2412">IF($G741="","",IF($B741="PAS",TRIM(CONCATENATE(F741,F742,F743,F744,F745,F746,F747,F748,F749,F750,F751,F752,F753,F754,F755)),""))</f>
        <v/>
      </c>
    </row>
    <row r="742" spans="1:22" hidden="1" x14ac:dyDescent="0.25">
      <c r="A742">
        <f t="shared" si="2386"/>
        <v>50</v>
      </c>
      <c r="B742" t="str">
        <f>VLOOKUP(A742,Sheet1!A:Z,2,FALSE)</f>
        <v>SHO</v>
      </c>
      <c r="C742" t="s">
        <v>414</v>
      </c>
      <c r="D742" t="str">
        <f>CONCATENATE($C742,VLOOKUP($A742,Sheet1!$A:$AC,4,FALSE))</f>
        <v>&lt;div class="item-label"&gt;購物指南</v>
      </c>
      <c r="E742" t="str">
        <f>CONCATENATE($C742,VLOOKUP($A742,Sheet1!$A:$AC,5,FALSE))</f>
        <v>&lt;div class="item-label"&gt;购物指南</v>
      </c>
      <c r="F742" t="str">
        <f>CONCATENATE($C742,VLOOKUP($A742,Sheet1!$A:$AC,3,FALSE))</f>
        <v>&lt;div class="item-label"&gt;Shopping</v>
      </c>
      <c r="G742" t="str">
        <f t="shared" si="2387"/>
        <v/>
      </c>
      <c r="H742" t="str">
        <f t="shared" si="2388"/>
        <v/>
      </c>
      <c r="I742" t="str">
        <f t="shared" si="2406"/>
        <v/>
      </c>
      <c r="J742" t="str">
        <f t="shared" si="2407"/>
        <v/>
      </c>
      <c r="K742" t="str">
        <f t="shared" si="2369"/>
        <v/>
      </c>
      <c r="L742" t="str">
        <f t="shared" si="2370"/>
        <v/>
      </c>
      <c r="M742" t="str">
        <f t="shared" si="2371"/>
        <v/>
      </c>
      <c r="N742" t="str">
        <f t="shared" si="2389"/>
        <v/>
      </c>
      <c r="O742" t="str">
        <f t="shared" si="2408"/>
        <v/>
      </c>
      <c r="P742" t="str">
        <f t="shared" si="2409"/>
        <v/>
      </c>
      <c r="Q742" t="str">
        <f t="shared" si="2372"/>
        <v/>
      </c>
      <c r="R742" t="str">
        <f t="shared" si="2373"/>
        <v/>
      </c>
      <c r="S742" t="str">
        <f t="shared" si="2374"/>
        <v/>
      </c>
      <c r="T742" t="str">
        <f t="shared" si="2410"/>
        <v/>
      </c>
      <c r="U742" t="str">
        <f t="shared" si="2411"/>
        <v/>
      </c>
      <c r="V742" t="str">
        <f t="shared" si="2412"/>
        <v/>
      </c>
    </row>
    <row r="743" spans="1:22" hidden="1" x14ac:dyDescent="0.25">
      <c r="A743">
        <f t="shared" si="2386"/>
        <v>50</v>
      </c>
      <c r="B743" t="str">
        <f>VLOOKUP(A743,Sheet1!A:Z,2,FALSE)</f>
        <v>SHO</v>
      </c>
      <c r="C743" t="s">
        <v>492</v>
      </c>
      <c r="D743" t="str">
        <f t="shared" ref="D743:F743" si="2413">$C743</f>
        <v>&lt;/div&gt;&lt;div class="content-row clearfix"&gt;&lt;span class="item-icon icon-s icon-inline ico-shop"&gt;&lt;/span&gt;</v>
      </c>
      <c r="E743" t="str">
        <f t="shared" si="2413"/>
        <v>&lt;/div&gt;&lt;div class="content-row clearfix"&gt;&lt;span class="item-icon icon-s icon-inline ico-shop"&gt;&lt;/span&gt;</v>
      </c>
      <c r="F743" t="str">
        <f t="shared" si="2413"/>
        <v>&lt;/div&gt;&lt;div class="content-row clearfix"&gt;&lt;span class="item-icon icon-s icon-inline ico-shop"&gt;&lt;/span&gt;</v>
      </c>
      <c r="G743" t="str">
        <f t="shared" si="2387"/>
        <v/>
      </c>
      <c r="H743" t="str">
        <f t="shared" si="2388"/>
        <v/>
      </c>
      <c r="I743" t="str">
        <f t="shared" si="2406"/>
        <v/>
      </c>
      <c r="J743" t="str">
        <f t="shared" si="2407"/>
        <v/>
      </c>
      <c r="K743" t="str">
        <f t="shared" si="2369"/>
        <v/>
      </c>
      <c r="L743" t="str">
        <f t="shared" si="2370"/>
        <v/>
      </c>
      <c r="M743" t="str">
        <f t="shared" si="2371"/>
        <v/>
      </c>
      <c r="N743" t="str">
        <f t="shared" si="2389"/>
        <v/>
      </c>
      <c r="O743" t="str">
        <f t="shared" si="2408"/>
        <v/>
      </c>
      <c r="P743" t="str">
        <f t="shared" si="2409"/>
        <v/>
      </c>
      <c r="Q743" t="str">
        <f t="shared" si="2372"/>
        <v/>
      </c>
      <c r="R743" t="str">
        <f t="shared" si="2373"/>
        <v/>
      </c>
      <c r="S743" t="str">
        <f t="shared" si="2374"/>
        <v/>
      </c>
      <c r="T743" t="str">
        <f t="shared" si="2410"/>
        <v/>
      </c>
      <c r="U743" t="str">
        <f t="shared" si="2411"/>
        <v/>
      </c>
      <c r="V743" t="str">
        <f t="shared" si="2412"/>
        <v/>
      </c>
    </row>
    <row r="744" spans="1:22" hidden="1" x14ac:dyDescent="0.25">
      <c r="A744">
        <f t="shared" si="2386"/>
        <v>50</v>
      </c>
      <c r="B744" t="str">
        <f>VLOOKUP(A744,Sheet1!A:Z,2,FALSE)</f>
        <v>SHO</v>
      </c>
      <c r="C744" t="s">
        <v>415</v>
      </c>
      <c r="D744" t="str">
        <f>CONCATENATE($C744,VLOOKUP($A744,Sheet1!$A:$AC,11,FALSE))</f>
        <v>&lt;p class="info"&gt;G , WEK G-13 (近地面 F 出口)</v>
      </c>
      <c r="E744" t="str">
        <f>CONCATENATE($C744,VLOOKUP($A744,Sheet1!$A:$AC,12,FALSE))</f>
        <v>&lt;p class="info"&gt;G , WEK G-13 (近地面 F 出口)</v>
      </c>
      <c r="F744" t="str">
        <f>CONCATENATE($C744,VLOOKUP($A744,Sheet1!$A:$AC,10,FALSE))</f>
        <v>&lt;p class="info"&gt;G , WEK G-13 (Near Ground Level, Exit F)</v>
      </c>
      <c r="G744" t="str">
        <f t="shared" si="2387"/>
        <v/>
      </c>
      <c r="H744" t="str">
        <f t="shared" si="2388"/>
        <v/>
      </c>
      <c r="I744" t="str">
        <f t="shared" si="2406"/>
        <v/>
      </c>
      <c r="J744" t="str">
        <f t="shared" si="2407"/>
        <v/>
      </c>
      <c r="K744" t="str">
        <f t="shared" si="2369"/>
        <v/>
      </c>
      <c r="L744" t="str">
        <f t="shared" si="2370"/>
        <v/>
      </c>
      <c r="M744" t="str">
        <f t="shared" si="2371"/>
        <v/>
      </c>
      <c r="N744" t="str">
        <f t="shared" si="2389"/>
        <v/>
      </c>
      <c r="O744" t="str">
        <f t="shared" si="2408"/>
        <v/>
      </c>
      <c r="P744" t="str">
        <f t="shared" si="2409"/>
        <v/>
      </c>
      <c r="Q744" t="str">
        <f t="shared" si="2372"/>
        <v/>
      </c>
      <c r="R744" t="str">
        <f t="shared" si="2373"/>
        <v/>
      </c>
      <c r="S744" t="str">
        <f t="shared" si="2374"/>
        <v/>
      </c>
      <c r="T744" t="str">
        <f t="shared" si="2410"/>
        <v/>
      </c>
      <c r="U744" t="str">
        <f t="shared" si="2411"/>
        <v/>
      </c>
      <c r="V744" t="str">
        <f t="shared" si="2412"/>
        <v/>
      </c>
    </row>
    <row r="745" spans="1:22" hidden="1" x14ac:dyDescent="0.25">
      <c r="A745">
        <f t="shared" si="2386"/>
        <v>50</v>
      </c>
      <c r="B745" t="str">
        <f>VLOOKUP(A745,Sheet1!A:Z,2,FALSE)</f>
        <v>SHO</v>
      </c>
      <c r="C745" t="s">
        <v>493</v>
      </c>
      <c r="D745" t="str">
        <f t="shared" ref="D745:F745" si="2414">$C745</f>
        <v>&lt;/p&gt;&lt;/div&gt;&lt;div class="content-row clearfix"&gt;&lt;span class="item-icon icon-s icon-inline ico-opening-hour"&gt;&lt;/span&gt;</v>
      </c>
      <c r="E745" t="str">
        <f t="shared" si="2414"/>
        <v>&lt;/p&gt;&lt;/div&gt;&lt;div class="content-row clearfix"&gt;&lt;span class="item-icon icon-s icon-inline ico-opening-hour"&gt;&lt;/span&gt;</v>
      </c>
      <c r="F745" t="str">
        <f t="shared" si="2414"/>
        <v>&lt;/p&gt;&lt;/div&gt;&lt;div class="content-row clearfix"&gt;&lt;span class="item-icon icon-s icon-inline ico-opening-hour"&gt;&lt;/span&gt;</v>
      </c>
      <c r="G745" t="str">
        <f t="shared" si="2387"/>
        <v/>
      </c>
      <c r="H745" t="str">
        <f t="shared" si="2388"/>
        <v/>
      </c>
      <c r="I745" t="str">
        <f t="shared" si="2406"/>
        <v/>
      </c>
      <c r="J745" t="str">
        <f t="shared" si="2407"/>
        <v/>
      </c>
      <c r="K745" t="str">
        <f t="shared" si="2369"/>
        <v/>
      </c>
      <c r="L745" t="str">
        <f t="shared" si="2370"/>
        <v/>
      </c>
      <c r="M745" t="str">
        <f t="shared" si="2371"/>
        <v/>
      </c>
      <c r="N745" t="str">
        <f t="shared" si="2389"/>
        <v/>
      </c>
      <c r="O745" t="str">
        <f t="shared" si="2408"/>
        <v/>
      </c>
      <c r="P745" t="str">
        <f t="shared" si="2409"/>
        <v/>
      </c>
      <c r="Q745" t="str">
        <f t="shared" si="2372"/>
        <v/>
      </c>
      <c r="R745" t="str">
        <f t="shared" si="2373"/>
        <v/>
      </c>
      <c r="S745" t="str">
        <f t="shared" si="2374"/>
        <v/>
      </c>
      <c r="T745" t="str">
        <f t="shared" si="2410"/>
        <v/>
      </c>
      <c r="U745" t="str">
        <f t="shared" si="2411"/>
        <v/>
      </c>
      <c r="V745" t="str">
        <f t="shared" si="2412"/>
        <v/>
      </c>
    </row>
    <row r="746" spans="1:22" hidden="1" x14ac:dyDescent="0.25">
      <c r="A746">
        <f t="shared" si="2386"/>
        <v>50</v>
      </c>
      <c r="B746" t="str">
        <f>VLOOKUP(A746,Sheet1!A:Z,2,FALSE)</f>
        <v>SHO</v>
      </c>
      <c r="C746" t="s">
        <v>415</v>
      </c>
      <c r="D746" s="2" t="str">
        <f>CONCATENATE($C746,IFERROR(SUBSTITUTE(VLOOKUP($A746,Sheet1!$A:$AC,22,FALSE),CHAR(10),"&lt;br&gt;"),VLOOKUP($A746,Sheet1!$A:$AC,22,FALSE)))</f>
        <v>&lt;p class="info"&gt;10:00-19:00</v>
      </c>
      <c r="E746" s="2" t="str">
        <f>CONCATENATE($C746,IFERROR(SUBSTITUTE(VLOOKUP($A746,Sheet1!$A:$AC,23,FALSE),CHAR(10),"&lt;br&gt;"),VLOOKUP($A746,Sheet1!$A:$AC,23,FALSE)))</f>
        <v>&lt;p class="info"&gt;10:00-19:00</v>
      </c>
      <c r="F746" s="2" t="str">
        <f>CONCATENATE($C746,IFERROR(SUBSTITUTE(VLOOKUP($A746,Sheet1!$A:$AC,21,FALSE),CHAR(10),"&lt;br&gt;"),VLOOKUP($A746,Sheet1!$A:$AC,21,FALSE)))</f>
        <v>&lt;p class="info"&gt;10:00-19:00</v>
      </c>
      <c r="G746" t="str">
        <f t="shared" si="2387"/>
        <v/>
      </c>
      <c r="H746" t="str">
        <f t="shared" si="2388"/>
        <v/>
      </c>
      <c r="I746" t="str">
        <f t="shared" si="2406"/>
        <v/>
      </c>
      <c r="J746" t="str">
        <f t="shared" si="2407"/>
        <v/>
      </c>
      <c r="K746" t="str">
        <f t="shared" si="2369"/>
        <v/>
      </c>
      <c r="L746" t="str">
        <f t="shared" si="2370"/>
        <v/>
      </c>
      <c r="M746" t="str">
        <f t="shared" si="2371"/>
        <v/>
      </c>
      <c r="N746" t="str">
        <f t="shared" si="2389"/>
        <v/>
      </c>
      <c r="O746" t="str">
        <f t="shared" si="2408"/>
        <v/>
      </c>
      <c r="P746" t="str">
        <f t="shared" si="2409"/>
        <v/>
      </c>
      <c r="Q746" t="str">
        <f t="shared" si="2372"/>
        <v/>
      </c>
      <c r="R746" t="str">
        <f t="shared" si="2373"/>
        <v/>
      </c>
      <c r="S746" t="str">
        <f t="shared" si="2374"/>
        <v/>
      </c>
      <c r="T746" t="str">
        <f t="shared" si="2410"/>
        <v/>
      </c>
      <c r="U746" t="str">
        <f t="shared" si="2411"/>
        <v/>
      </c>
      <c r="V746" t="str">
        <f t="shared" si="2412"/>
        <v/>
      </c>
    </row>
    <row r="747" spans="1:22" hidden="1" x14ac:dyDescent="0.25">
      <c r="A747">
        <f t="shared" si="2386"/>
        <v>50</v>
      </c>
      <c r="B747" t="str">
        <f>VLOOKUP(A747,Sheet1!A:Z,2,FALSE)</f>
        <v>SHO</v>
      </c>
      <c r="C747" t="s">
        <v>495</v>
      </c>
      <c r="D747" t="str">
        <f t="shared" ref="D747:F747" si="2415">$C747</f>
        <v>&lt;/p&gt;&lt;/div&gt;&lt;div class="content-row clearfix"&gt;&lt;span class="item-icon icon-s icon-inline ico-tel-no"&gt;&lt;/span&gt;</v>
      </c>
      <c r="E747" t="str">
        <f t="shared" si="2415"/>
        <v>&lt;/p&gt;&lt;/div&gt;&lt;div class="content-row clearfix"&gt;&lt;span class="item-icon icon-s icon-inline ico-tel-no"&gt;&lt;/span&gt;</v>
      </c>
      <c r="F747" t="str">
        <f t="shared" si="2415"/>
        <v>&lt;/p&gt;&lt;/div&gt;&lt;div class="content-row clearfix"&gt;&lt;span class="item-icon icon-s icon-inline ico-tel-no"&gt;&lt;/span&gt;</v>
      </c>
      <c r="G747" t="str">
        <f t="shared" si="2387"/>
        <v/>
      </c>
      <c r="H747" t="str">
        <f t="shared" si="2388"/>
        <v/>
      </c>
      <c r="I747" t="str">
        <f t="shared" si="2406"/>
        <v/>
      </c>
      <c r="J747" t="str">
        <f t="shared" si="2407"/>
        <v/>
      </c>
      <c r="K747" t="str">
        <f t="shared" ref="K747:M781" si="2416">IF($G747="","",IF($B747="DUF",TRIM(CONCATENATE(D747,D748,D749,D750,D751,D752,D753,D754,D755,D756,D757,D758,D759,D760,D761)),""))</f>
        <v/>
      </c>
      <c r="L747" t="str">
        <f t="shared" ref="L747:L762" si="2417">IF($G747="","",IF($B747="DUF",TRIM(CONCATENATE(E747,E748,E749,E750,E751,E752,E753,E754,E755,E756,E757,E758,E759,E760,E761)),""))</f>
        <v/>
      </c>
      <c r="M747" t="str">
        <f t="shared" ref="M747:M762" si="2418">IF($G747="","",IF($B747="DUF",TRIM(CONCATENATE(F747,F748,F749,F750,F751,F752,F753,F754,F755,F756,F757,F758,F759,F760,F761)),""))</f>
        <v/>
      </c>
      <c r="N747" t="str">
        <f t="shared" si="2389"/>
        <v/>
      </c>
      <c r="O747" t="str">
        <f t="shared" si="2408"/>
        <v/>
      </c>
      <c r="P747" t="str">
        <f t="shared" si="2409"/>
        <v/>
      </c>
      <c r="Q747" t="str">
        <f t="shared" ref="Q747:S781" si="2419">IF($G747="","",IF($B747="FNB",TRIM(CONCATENATE(D747,D748,D749,D750,D751,D752,D753,D754,D755,D756,D757,D758,D759,D760,D761)),""))</f>
        <v/>
      </c>
      <c r="R747" t="str">
        <f t="shared" ref="R747:R762" si="2420">IF($G747="","",IF($B747="FNB",TRIM(CONCATENATE(E747,E748,E749,E750,E751,E752,E753,E754,E755,E756,E757,E758,E759,E760,E761)),""))</f>
        <v/>
      </c>
      <c r="S747" t="str">
        <f t="shared" ref="S747:S762" si="2421">IF($G747="","",IF($B747="FNB",TRIM(CONCATENATE(F747,F748,F749,F750,F751,F752,F753,F754,F755,F756,F757,F758,F759,F760,F761)),""))</f>
        <v/>
      </c>
      <c r="T747" t="str">
        <f t="shared" si="2410"/>
        <v/>
      </c>
      <c r="U747" t="str">
        <f t="shared" si="2411"/>
        <v/>
      </c>
      <c r="V747" t="str">
        <f t="shared" si="2412"/>
        <v/>
      </c>
    </row>
    <row r="748" spans="1:22" hidden="1" x14ac:dyDescent="0.25">
      <c r="A748">
        <f t="shared" si="2386"/>
        <v>50</v>
      </c>
      <c r="B748" t="str">
        <f>VLOOKUP(A748,Sheet1!A:Z,2,FALSE)</f>
        <v>SHO</v>
      </c>
      <c r="C748" t="s">
        <v>415</v>
      </c>
      <c r="D748" t="str">
        <f>CONCATENATE($C748,VLOOKUP($A748,Sheet1!$A:$ACZ,17,FALSE))</f>
        <v>&lt;p class="info"&gt;-</v>
      </c>
      <c r="E748" t="str">
        <f>CONCATENATE($C748,VLOOKUP($A748,Sheet1!$A:$AC,17,FALSE))</f>
        <v>&lt;p class="info"&gt;-</v>
      </c>
      <c r="F748" t="str">
        <f>CONCATENATE($C748,VLOOKUP($A748,Sheet1!$A:$AC,17,FALSE))</f>
        <v>&lt;p class="info"&gt;-</v>
      </c>
      <c r="G748" t="str">
        <f t="shared" si="2387"/>
        <v/>
      </c>
      <c r="H748" t="str">
        <f t="shared" si="2388"/>
        <v/>
      </c>
      <c r="I748" t="str">
        <f t="shared" si="2406"/>
        <v/>
      </c>
      <c r="J748" t="str">
        <f t="shared" si="2407"/>
        <v/>
      </c>
      <c r="K748" t="str">
        <f t="shared" si="2416"/>
        <v/>
      </c>
      <c r="L748" t="str">
        <f t="shared" si="2417"/>
        <v/>
      </c>
      <c r="M748" t="str">
        <f t="shared" si="2418"/>
        <v/>
      </c>
      <c r="N748" t="str">
        <f t="shared" si="2389"/>
        <v/>
      </c>
      <c r="O748" t="str">
        <f t="shared" si="2408"/>
        <v/>
      </c>
      <c r="P748" t="str">
        <f t="shared" si="2409"/>
        <v/>
      </c>
      <c r="Q748" t="str">
        <f t="shared" si="2419"/>
        <v/>
      </c>
      <c r="R748" t="str">
        <f t="shared" si="2420"/>
        <v/>
      </c>
      <c r="S748" t="str">
        <f t="shared" si="2421"/>
        <v/>
      </c>
      <c r="T748" t="str">
        <f t="shared" si="2410"/>
        <v/>
      </c>
      <c r="U748" t="str">
        <f t="shared" si="2411"/>
        <v/>
      </c>
      <c r="V748" t="str">
        <f t="shared" si="2412"/>
        <v/>
      </c>
    </row>
    <row r="749" spans="1:22" hidden="1" x14ac:dyDescent="0.25">
      <c r="A749">
        <f t="shared" si="2386"/>
        <v>50</v>
      </c>
      <c r="B749" t="str">
        <f>VLOOKUP(A749,Sheet1!A:Z,2,FALSE)</f>
        <v>SHO</v>
      </c>
      <c r="C749" t="s">
        <v>494</v>
      </c>
      <c r="D749" t="str">
        <f t="shared" ref="D749:F749" si="2422">$C749</f>
        <v>&lt;/p&gt;&lt;/div&gt;&lt;div class="content-row clearfix"&gt;</v>
      </c>
      <c r="E749" t="str">
        <f t="shared" si="2422"/>
        <v>&lt;/p&gt;&lt;/div&gt;&lt;div class="content-row clearfix"&gt;</v>
      </c>
      <c r="F749" t="str">
        <f t="shared" si="2422"/>
        <v>&lt;/p&gt;&lt;/div&gt;&lt;div class="content-row clearfix"&gt;</v>
      </c>
      <c r="G749" t="str">
        <f t="shared" si="2387"/>
        <v/>
      </c>
      <c r="H749" t="str">
        <f t="shared" si="2388"/>
        <v/>
      </c>
      <c r="I749" t="str">
        <f t="shared" si="2406"/>
        <v/>
      </c>
      <c r="J749" t="str">
        <f t="shared" si="2407"/>
        <v/>
      </c>
      <c r="K749" t="str">
        <f t="shared" si="2416"/>
        <v/>
      </c>
      <c r="L749" t="str">
        <f t="shared" si="2417"/>
        <v/>
      </c>
      <c r="M749" t="str">
        <f t="shared" si="2418"/>
        <v/>
      </c>
      <c r="N749" t="str">
        <f t="shared" si="2389"/>
        <v/>
      </c>
      <c r="O749" t="str">
        <f t="shared" si="2408"/>
        <v/>
      </c>
      <c r="P749" t="str">
        <f t="shared" si="2409"/>
        <v/>
      </c>
      <c r="Q749" t="str">
        <f t="shared" si="2419"/>
        <v/>
      </c>
      <c r="R749" t="str">
        <f t="shared" si="2420"/>
        <v/>
      </c>
      <c r="S749" t="str">
        <f t="shared" si="2421"/>
        <v/>
      </c>
      <c r="T749" t="str">
        <f t="shared" si="2410"/>
        <v/>
      </c>
      <c r="U749" t="str">
        <f t="shared" si="2411"/>
        <v/>
      </c>
      <c r="V749" t="str">
        <f t="shared" si="2412"/>
        <v/>
      </c>
    </row>
    <row r="750" spans="1:22" hidden="1" x14ac:dyDescent="0.25">
      <c r="A750">
        <f t="shared" si="2386"/>
        <v>50</v>
      </c>
      <c r="B750" t="str">
        <f>VLOOKUP(A750,Sheet1!A:Z,2,FALSE)</f>
        <v>SHO</v>
      </c>
      <c r="C750" t="s">
        <v>416</v>
      </c>
      <c r="D750" t="str">
        <f>CONCATENATE($C750,Sheet1!$AB$2,": ",VLOOKUP($A750,Sheet1!$A:$AC,28,FALSE),IF(VLOOKUP($A750,Sheet1!$A:$AC,25,FALSE)="","","&lt;/p&gt;&lt;p&gt;"),VLOOKUP($A750,Sheet1!$A:$AC,25,FALSE))</f>
        <v>&lt;p&gt;接受現金券: 不接受&lt;/p&gt;&lt;p&gt;位元堂售賣藥物及保健產品。</v>
      </c>
      <c r="E750" t="str">
        <f>CONCATENATE($C750,Sheet1!$AC$2,": ",VLOOKUP($A750,Sheet1!$A:$AC,29,FALSE),IF(VLOOKUP($A750,Sheet1!$A:$AC,26,FALSE)="","","&lt;/p&gt;&lt;p&gt;"),VLOOKUP($A750,Sheet1!$A:$AC,26,FALSE))</f>
        <v>&lt;p&gt;接受现金券: 不接受&lt;/p&gt;&lt;p&gt;位元堂售卖药物及保健产品。</v>
      </c>
      <c r="F750" t="str">
        <f>CONCATENATE($C750,Sheet1!$AA$2,": ",VLOOKUP($A750,Sheet1!$A:$AC,27,FALSE),IF(VLOOKUP($A750,Sheet1!$A:$AC,24,FALSE)="","","&lt;/p&gt;&lt;p&gt;"),VLOOKUP($A750,Sheet1!$A:$AC,24,FALSE))</f>
        <v>&lt;p&gt;Accept Cash Coupon: N&lt;/p&gt;&lt;p&gt;Wai Yuen Tong offers medicinal and healthcare products.</v>
      </c>
      <c r="G750" t="str">
        <f t="shared" si="2387"/>
        <v/>
      </c>
      <c r="H750" t="str">
        <f t="shared" si="2388"/>
        <v/>
      </c>
      <c r="I750" t="str">
        <f t="shared" si="2406"/>
        <v/>
      </c>
      <c r="J750" t="str">
        <f t="shared" si="2407"/>
        <v/>
      </c>
      <c r="K750" t="str">
        <f t="shared" si="2416"/>
        <v/>
      </c>
      <c r="L750" t="str">
        <f t="shared" si="2417"/>
        <v/>
      </c>
      <c r="M750" t="str">
        <f t="shared" si="2418"/>
        <v/>
      </c>
      <c r="N750" t="str">
        <f t="shared" si="2389"/>
        <v/>
      </c>
      <c r="O750" t="str">
        <f t="shared" si="2408"/>
        <v/>
      </c>
      <c r="P750" t="str">
        <f t="shared" si="2409"/>
        <v/>
      </c>
      <c r="Q750" t="str">
        <f t="shared" si="2419"/>
        <v/>
      </c>
      <c r="R750" t="str">
        <f t="shared" si="2420"/>
        <v/>
      </c>
      <c r="S750" t="str">
        <f t="shared" si="2421"/>
        <v/>
      </c>
      <c r="T750" t="str">
        <f t="shared" si="2410"/>
        <v/>
      </c>
      <c r="U750" t="str">
        <f t="shared" si="2411"/>
        <v/>
      </c>
      <c r="V750" t="str">
        <f t="shared" si="2412"/>
        <v/>
      </c>
    </row>
    <row r="751" spans="1:22" hidden="1" x14ac:dyDescent="0.25">
      <c r="A751">
        <f t="shared" si="2386"/>
        <v>50</v>
      </c>
      <c r="B751" t="str">
        <f>VLOOKUP(A751,Sheet1!A:Z,2,FALSE)</f>
        <v>SHO</v>
      </c>
      <c r="C751" t="s">
        <v>496</v>
      </c>
      <c r="D751" t="str">
        <f t="shared" ref="D751:F752" si="2423">$C751</f>
        <v>&lt;/p&gt;&lt;/div&gt;&lt;/div&gt;&lt;/div&gt;&lt;/div&gt;&lt;/div&gt;</v>
      </c>
      <c r="E751" t="str">
        <f t="shared" si="2423"/>
        <v>&lt;/p&gt;&lt;/div&gt;&lt;/div&gt;&lt;/div&gt;&lt;/div&gt;&lt;/div&gt;</v>
      </c>
      <c r="F751" t="str">
        <f t="shared" si="2423"/>
        <v>&lt;/p&gt;&lt;/div&gt;&lt;/div&gt;&lt;/div&gt;&lt;/div&gt;&lt;/div&gt;</v>
      </c>
      <c r="G751" t="str">
        <f t="shared" si="2387"/>
        <v/>
      </c>
      <c r="H751" t="str">
        <f t="shared" si="2388"/>
        <v/>
      </c>
      <c r="I751" t="str">
        <f t="shared" si="2406"/>
        <v/>
      </c>
      <c r="J751" t="str">
        <f t="shared" si="2407"/>
        <v/>
      </c>
      <c r="K751" t="str">
        <f t="shared" si="2416"/>
        <v/>
      </c>
      <c r="L751" t="str">
        <f t="shared" si="2417"/>
        <v/>
      </c>
      <c r="M751" t="str">
        <f t="shared" si="2418"/>
        <v/>
      </c>
      <c r="N751" t="str">
        <f t="shared" si="2389"/>
        <v/>
      </c>
      <c r="O751" t="str">
        <f t="shared" si="2408"/>
        <v/>
      </c>
      <c r="P751" t="str">
        <f t="shared" si="2409"/>
        <v/>
      </c>
      <c r="Q751" t="str">
        <f t="shared" si="2419"/>
        <v/>
      </c>
      <c r="R751" t="str">
        <f t="shared" si="2420"/>
        <v/>
      </c>
      <c r="S751" t="str">
        <f t="shared" si="2421"/>
        <v/>
      </c>
      <c r="T751" t="str">
        <f t="shared" si="2410"/>
        <v/>
      </c>
      <c r="U751" t="str">
        <f t="shared" si="2411"/>
        <v/>
      </c>
      <c r="V751" t="str">
        <f t="shared" si="2412"/>
        <v/>
      </c>
    </row>
    <row r="752" spans="1:22" hidden="1" x14ac:dyDescent="0.25">
      <c r="A752">
        <f t="shared" si="2386"/>
        <v>51</v>
      </c>
      <c r="B752" t="str">
        <f>VLOOKUP(A752,Sheet1!A:Z,2,FALSE)</f>
        <v>SHO</v>
      </c>
      <c r="C752" t="s">
        <v>489</v>
      </c>
      <c r="D752" t="str">
        <f t="shared" si="2423"/>
        <v>&lt;div class="grid-detail-list"&gt;&lt;div class="item-container styled-text-wrapper"&gt;</v>
      </c>
      <c r="E752" t="str">
        <f t="shared" si="2423"/>
        <v>&lt;div class="grid-detail-list"&gt;&lt;div class="item-container styled-text-wrapper"&gt;</v>
      </c>
      <c r="F752" t="str">
        <f t="shared" si="2423"/>
        <v>&lt;div class="grid-detail-list"&gt;&lt;div class="item-container styled-text-wrapper"&gt;</v>
      </c>
      <c r="G752">
        <f t="shared" si="2387"/>
        <v>51</v>
      </c>
      <c r="H752" t="str">
        <f t="shared" si="2388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class="sub-title"&gt;華潤堂&lt;/p&gt;&lt;div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不接受&lt;/p&gt;&lt;p&gt;華潤堂售賣健康及個人護理用品。&lt;/p&gt;&lt;/div&gt;&lt;/div&gt;&lt;/div&gt;&lt;/div&gt;&lt;/div&gt;</v>
      </c>
      <c r="I752" t="str">
        <f t="shared" si="2406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class="sub-title"&gt;华润堂&lt;/p&gt;&lt;div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不接受&lt;/p&gt;&lt;p&gt;华润堂售卖健康及个人护理用品。&lt;/p&gt;&lt;/div&gt;&lt;/div&gt;&lt;/div&gt;&lt;/div&gt;&lt;/div&gt;</v>
      </c>
      <c r="J752" t="str">
        <f t="shared" si="2407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class="sub-title"&gt;CR Care&lt;/p&gt;&lt;div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N&lt;/p&gt;&lt;p&gt;CR Care offers health care related products.&lt;/p&gt;&lt;/div&gt;&lt;/div&gt;&lt;/div&gt;&lt;/div&gt;&lt;/div&gt;</v>
      </c>
      <c r="K752" t="str">
        <f t="shared" si="2416"/>
        <v/>
      </c>
      <c r="L752" t="str">
        <f t="shared" si="2417"/>
        <v/>
      </c>
      <c r="M752" t="str">
        <f t="shared" si="2418"/>
        <v/>
      </c>
      <c r="N752" t="str">
        <f t="shared" si="2389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class="sub-title"&gt;華潤堂&lt;/p&gt;&lt;div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不接受&lt;/p&gt;&lt;p&gt;華潤堂售賣健康及個人護理用品。&lt;/p&gt;&lt;/div&gt;&lt;/div&gt;&lt;/div&gt;&lt;/div&gt;&lt;/div&gt;</v>
      </c>
      <c r="O752" t="str">
        <f t="shared" si="2408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class="sub-title"&gt;华润堂&lt;/p&gt;&lt;div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不接受&lt;/p&gt;&lt;p&gt;华润堂售卖健康及个人护理用品。&lt;/p&gt;&lt;/div&gt;&lt;/div&gt;&lt;/div&gt;&lt;/div&gt;&lt;/div&gt;</v>
      </c>
      <c r="P752" t="str">
        <f t="shared" si="2409"/>
        <v>&lt;div class="grid-detail-list"&gt;&lt;div class="item-container styled-text-wrapper"&gt;&lt;div class="image-container"&gt;&lt;img class="item-image" src="/res/media/app/shop/pop_up_CR_Care.jpg" alt=""&gt;&lt;/div&gt;&lt;div class="item-content-container"&gt;&lt;p class="sub-title"&gt;CR Care&lt;/p&gt;&lt;div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N&lt;/p&gt;&lt;p&gt;CR Care offers health care related products.&lt;/p&gt;&lt;/div&gt;&lt;/div&gt;&lt;/div&gt;&lt;/div&gt;&lt;/div&gt;</v>
      </c>
      <c r="Q752" t="str">
        <f t="shared" si="2419"/>
        <v/>
      </c>
      <c r="R752" t="str">
        <f t="shared" si="2420"/>
        <v/>
      </c>
      <c r="S752" t="str">
        <f t="shared" si="2421"/>
        <v/>
      </c>
      <c r="T752" t="str">
        <f t="shared" si="2410"/>
        <v/>
      </c>
      <c r="U752" t="str">
        <f t="shared" si="2411"/>
        <v/>
      </c>
      <c r="V752" t="str">
        <f t="shared" si="2412"/>
        <v/>
      </c>
    </row>
    <row r="753" spans="1:22" hidden="1" x14ac:dyDescent="0.25">
      <c r="A753">
        <f t="shared" si="2386"/>
        <v>51</v>
      </c>
      <c r="B753" t="str">
        <f>VLOOKUP(A753,Sheet1!A:Z,2,FALSE)</f>
        <v>SHO</v>
      </c>
      <c r="C753" t="s">
        <v>419</v>
      </c>
      <c r="D753" t="str">
        <f>CONCATENATE($C753,VLOOKUP($A753,Sheet1!$A:$AC,6,FALSE),""" alt=""""&gt;")</f>
        <v>&lt;div class="image-container"&gt;&lt;img class="item-image" src="/res/media/app/shop/pop_up_CR_Care.jpg" alt=""&gt;</v>
      </c>
      <c r="E753" t="str">
        <f>CONCATENATE($C753,VLOOKUP($A753,Sheet1!$A:$AC,6,FALSE),""" alt=""""&gt;")</f>
        <v>&lt;div class="image-container"&gt;&lt;img class="item-image" src="/res/media/app/shop/pop_up_CR_Care.jpg" alt=""&gt;</v>
      </c>
      <c r="F753" t="str">
        <f>CONCATENATE($C753,VLOOKUP($A753,Sheet1!$A:$AC,6,FALSE),""" alt=""""&gt;")</f>
        <v>&lt;div class="image-container"&gt;&lt;img class="item-image" src="/res/media/app/shop/pop_up_CR_Care.jpg" alt=""&gt;</v>
      </c>
      <c r="G753" t="str">
        <f t="shared" si="2387"/>
        <v/>
      </c>
      <c r="H753" t="str">
        <f t="shared" si="2388"/>
        <v/>
      </c>
      <c r="I753" t="str">
        <f t="shared" si="2406"/>
        <v/>
      </c>
      <c r="J753" t="str">
        <f t="shared" si="2407"/>
        <v/>
      </c>
      <c r="K753" t="str">
        <f t="shared" si="2416"/>
        <v/>
      </c>
      <c r="L753" t="str">
        <f t="shared" si="2417"/>
        <v/>
      </c>
      <c r="M753" t="str">
        <f t="shared" si="2418"/>
        <v/>
      </c>
      <c r="N753" t="str">
        <f t="shared" si="2389"/>
        <v/>
      </c>
      <c r="O753" t="str">
        <f t="shared" si="2408"/>
        <v/>
      </c>
      <c r="P753" t="str">
        <f t="shared" si="2409"/>
        <v/>
      </c>
      <c r="Q753" t="str">
        <f t="shared" si="2419"/>
        <v/>
      </c>
      <c r="R753" t="str">
        <f t="shared" si="2420"/>
        <v/>
      </c>
      <c r="S753" t="str">
        <f t="shared" si="2421"/>
        <v/>
      </c>
      <c r="T753" t="str">
        <f t="shared" si="2410"/>
        <v/>
      </c>
      <c r="U753" t="str">
        <f t="shared" si="2411"/>
        <v/>
      </c>
      <c r="V753" t="str">
        <f t="shared" si="2412"/>
        <v/>
      </c>
    </row>
    <row r="754" spans="1:22" hidden="1" x14ac:dyDescent="0.25">
      <c r="A754">
        <f t="shared" si="2386"/>
        <v>51</v>
      </c>
      <c r="B754" t="str">
        <f>VLOOKUP(A754,Sheet1!A:Z,2,FALSE)</f>
        <v>SHO</v>
      </c>
      <c r="C754" t="s">
        <v>490</v>
      </c>
      <c r="D754" t="str">
        <f t="shared" ref="D754:F754" si="2424">$C754</f>
        <v>&lt;/div&gt;&lt;div class="item-content-container"&gt;</v>
      </c>
      <c r="E754" t="str">
        <f t="shared" si="2424"/>
        <v>&lt;/div&gt;&lt;div class="item-content-container"&gt;</v>
      </c>
      <c r="F754" t="str">
        <f t="shared" si="2424"/>
        <v>&lt;/div&gt;&lt;div class="item-content-container"&gt;</v>
      </c>
      <c r="G754" t="str">
        <f t="shared" si="2387"/>
        <v/>
      </c>
      <c r="H754" t="str">
        <f t="shared" si="2388"/>
        <v/>
      </c>
      <c r="I754" t="str">
        <f t="shared" si="2406"/>
        <v/>
      </c>
      <c r="J754" t="str">
        <f t="shared" si="2407"/>
        <v/>
      </c>
      <c r="K754" t="str">
        <f t="shared" si="2416"/>
        <v/>
      </c>
      <c r="L754" t="str">
        <f t="shared" si="2417"/>
        <v/>
      </c>
      <c r="M754" t="str">
        <f t="shared" si="2418"/>
        <v/>
      </c>
      <c r="N754" t="str">
        <f t="shared" si="2389"/>
        <v/>
      </c>
      <c r="O754" t="str">
        <f t="shared" si="2408"/>
        <v/>
      </c>
      <c r="P754" t="str">
        <f t="shared" si="2409"/>
        <v/>
      </c>
      <c r="Q754" t="str">
        <f t="shared" si="2419"/>
        <v/>
      </c>
      <c r="R754" t="str">
        <f t="shared" si="2420"/>
        <v/>
      </c>
      <c r="S754" t="str">
        <f t="shared" si="2421"/>
        <v/>
      </c>
      <c r="T754" t="str">
        <f t="shared" si="2410"/>
        <v/>
      </c>
      <c r="U754" t="str">
        <f t="shared" si="2411"/>
        <v/>
      </c>
      <c r="V754" t="str">
        <f t="shared" si="2412"/>
        <v/>
      </c>
    </row>
    <row r="755" spans="1:22" hidden="1" x14ac:dyDescent="0.25">
      <c r="A755">
        <f t="shared" si="2386"/>
        <v>51</v>
      </c>
      <c r="B755" t="str">
        <f>VLOOKUP(A755,Sheet1!A:Z,2,FALSE)</f>
        <v>SHO</v>
      </c>
      <c r="C755" t="s">
        <v>413</v>
      </c>
      <c r="D755" t="str">
        <f>CONCATENATE($C755,VLOOKUP($A755,Sheet1!$A:$AC,15,FALSE))</f>
        <v>&lt;p class="sub-title"&gt;華潤堂</v>
      </c>
      <c r="E755" t="str">
        <f>CONCATENATE($C755,VLOOKUP($A755,Sheet1!$A:$AC,16,FALSE))</f>
        <v>&lt;p class="sub-title"&gt;华润堂</v>
      </c>
      <c r="F755" t="str">
        <f>CONCATENATE($C755,VLOOKUP($A755,Sheet1!$A:$AC,14,FALSE))</f>
        <v>&lt;p class="sub-title"&gt;CR Care</v>
      </c>
      <c r="G755" t="str">
        <f t="shared" si="2387"/>
        <v/>
      </c>
      <c r="H755" t="str">
        <f t="shared" si="2388"/>
        <v/>
      </c>
      <c r="I755" t="str">
        <f t="shared" si="2406"/>
        <v/>
      </c>
      <c r="J755" t="str">
        <f t="shared" si="2407"/>
        <v/>
      </c>
      <c r="K755" t="str">
        <f t="shared" si="2416"/>
        <v/>
      </c>
      <c r="L755" t="str">
        <f t="shared" si="2417"/>
        <v/>
      </c>
      <c r="M755" t="str">
        <f t="shared" si="2418"/>
        <v/>
      </c>
      <c r="N755" t="str">
        <f t="shared" si="2389"/>
        <v/>
      </c>
      <c r="O755" t="str">
        <f t="shared" si="2408"/>
        <v/>
      </c>
      <c r="P755" t="str">
        <f t="shared" si="2409"/>
        <v/>
      </c>
      <c r="Q755" t="str">
        <f t="shared" si="2419"/>
        <v/>
      </c>
      <c r="R755" t="str">
        <f t="shared" si="2420"/>
        <v/>
      </c>
      <c r="S755" t="str">
        <f t="shared" si="2421"/>
        <v/>
      </c>
      <c r="T755" t="str">
        <f t="shared" si="2410"/>
        <v/>
      </c>
      <c r="U755" t="str">
        <f t="shared" si="2411"/>
        <v/>
      </c>
      <c r="V755" t="str">
        <f t="shared" si="2412"/>
        <v/>
      </c>
    </row>
    <row r="756" spans="1:22" hidden="1" x14ac:dyDescent="0.25">
      <c r="A756">
        <f t="shared" si="2386"/>
        <v>51</v>
      </c>
      <c r="B756" t="str">
        <f>VLOOKUP(A756,Sheet1!A:Z,2,FALSE)</f>
        <v>SHO</v>
      </c>
      <c r="C756" t="s">
        <v>491</v>
      </c>
      <c r="D756" t="str">
        <f t="shared" ref="D756:F756" si="2425">$C756</f>
        <v>&lt;/p&gt;&lt;div class="item-content"&gt;</v>
      </c>
      <c r="E756" t="str">
        <f t="shared" si="2425"/>
        <v>&lt;/p&gt;&lt;div class="item-content"&gt;</v>
      </c>
      <c r="F756" t="str">
        <f t="shared" si="2425"/>
        <v>&lt;/p&gt;&lt;div class="item-content"&gt;</v>
      </c>
      <c r="G756" t="str">
        <f t="shared" si="2387"/>
        <v/>
      </c>
      <c r="H756" t="str">
        <f t="shared" si="2388"/>
        <v/>
      </c>
      <c r="I756" t="str">
        <f t="shared" si="2406"/>
        <v/>
      </c>
      <c r="J756" t="str">
        <f t="shared" si="2407"/>
        <v/>
      </c>
      <c r="K756" t="str">
        <f t="shared" si="2416"/>
        <v/>
      </c>
      <c r="L756" t="str">
        <f t="shared" si="2417"/>
        <v/>
      </c>
      <c r="M756" t="str">
        <f t="shared" si="2418"/>
        <v/>
      </c>
      <c r="N756" t="str">
        <f t="shared" si="2389"/>
        <v/>
      </c>
      <c r="O756" t="str">
        <f t="shared" si="2408"/>
        <v/>
      </c>
      <c r="P756" t="str">
        <f t="shared" si="2409"/>
        <v/>
      </c>
      <c r="Q756" t="str">
        <f t="shared" si="2419"/>
        <v/>
      </c>
      <c r="R756" t="str">
        <f t="shared" si="2420"/>
        <v/>
      </c>
      <c r="S756" t="str">
        <f t="shared" si="2421"/>
        <v/>
      </c>
      <c r="T756" t="str">
        <f t="shared" si="2410"/>
        <v/>
      </c>
      <c r="U756" t="str">
        <f t="shared" si="2411"/>
        <v/>
      </c>
      <c r="V756" t="str">
        <f t="shared" si="2412"/>
        <v/>
      </c>
    </row>
    <row r="757" spans="1:22" hidden="1" x14ac:dyDescent="0.25">
      <c r="A757">
        <f t="shared" si="2386"/>
        <v>51</v>
      </c>
      <c r="B757" t="str">
        <f>VLOOKUP(A757,Sheet1!A:Z,2,FALSE)</f>
        <v>SHO</v>
      </c>
      <c r="C757" t="s">
        <v>414</v>
      </c>
      <c r="D757" t="str">
        <f>CONCATENATE($C757,VLOOKUP($A757,Sheet1!$A:$AC,4,FALSE))</f>
        <v>&lt;div class="item-label"&gt;購物指南</v>
      </c>
      <c r="E757" t="str">
        <f>CONCATENATE($C757,VLOOKUP($A757,Sheet1!$A:$AC,5,FALSE))</f>
        <v>&lt;div class="item-label"&gt;购物指南</v>
      </c>
      <c r="F757" t="str">
        <f>CONCATENATE($C757,VLOOKUP($A757,Sheet1!$A:$AC,3,FALSE))</f>
        <v>&lt;div class="item-label"&gt;Shopping</v>
      </c>
      <c r="G757" t="str">
        <f t="shared" si="2387"/>
        <v/>
      </c>
      <c r="H757" t="str">
        <f t="shared" si="2388"/>
        <v/>
      </c>
      <c r="I757" t="str">
        <f t="shared" si="2406"/>
        <v/>
      </c>
      <c r="J757" t="str">
        <f t="shared" si="2407"/>
        <v/>
      </c>
      <c r="K757" t="str">
        <f t="shared" si="2416"/>
        <v/>
      </c>
      <c r="L757" t="str">
        <f t="shared" si="2417"/>
        <v/>
      </c>
      <c r="M757" t="str">
        <f t="shared" si="2418"/>
        <v/>
      </c>
      <c r="N757" t="str">
        <f t="shared" si="2389"/>
        <v/>
      </c>
      <c r="O757" t="str">
        <f t="shared" si="2408"/>
        <v/>
      </c>
      <c r="P757" t="str">
        <f t="shared" si="2409"/>
        <v/>
      </c>
      <c r="Q757" t="str">
        <f t="shared" si="2419"/>
        <v/>
      </c>
      <c r="R757" t="str">
        <f t="shared" si="2420"/>
        <v/>
      </c>
      <c r="S757" t="str">
        <f t="shared" si="2421"/>
        <v/>
      </c>
      <c r="T757" t="str">
        <f t="shared" si="2410"/>
        <v/>
      </c>
      <c r="U757" t="str">
        <f t="shared" si="2411"/>
        <v/>
      </c>
      <c r="V757" t="str">
        <f t="shared" si="2412"/>
        <v/>
      </c>
    </row>
    <row r="758" spans="1:22" hidden="1" x14ac:dyDescent="0.25">
      <c r="A758">
        <f t="shared" si="2386"/>
        <v>51</v>
      </c>
      <c r="B758" t="str">
        <f>VLOOKUP(A758,Sheet1!A:Z,2,FALSE)</f>
        <v>SHO</v>
      </c>
      <c r="C758" t="s">
        <v>492</v>
      </c>
      <c r="D758" t="str">
        <f t="shared" ref="D758:F758" si="2426">$C758</f>
        <v>&lt;/div&gt;&lt;div class="content-row clearfix"&gt;&lt;span class="item-icon icon-s icon-inline ico-shop"&gt;&lt;/span&gt;</v>
      </c>
      <c r="E758" t="str">
        <f t="shared" si="2426"/>
        <v>&lt;/div&gt;&lt;div class="content-row clearfix"&gt;&lt;span class="item-icon icon-s icon-inline ico-shop"&gt;&lt;/span&gt;</v>
      </c>
      <c r="F758" t="str">
        <f t="shared" si="2426"/>
        <v>&lt;/div&gt;&lt;div class="content-row clearfix"&gt;&lt;span class="item-icon icon-s icon-inline ico-shop"&gt;&lt;/span&gt;</v>
      </c>
      <c r="G758" t="str">
        <f t="shared" si="2387"/>
        <v/>
      </c>
      <c r="H758" t="str">
        <f t="shared" si="2388"/>
        <v/>
      </c>
      <c r="I758" t="str">
        <f t="shared" si="2406"/>
        <v/>
      </c>
      <c r="J758" t="str">
        <f t="shared" si="2407"/>
        <v/>
      </c>
      <c r="K758" t="str">
        <f t="shared" si="2416"/>
        <v/>
      </c>
      <c r="L758" t="str">
        <f t="shared" si="2417"/>
        <v/>
      </c>
      <c r="M758" t="str">
        <f t="shared" si="2418"/>
        <v/>
      </c>
      <c r="N758" t="str">
        <f t="shared" si="2389"/>
        <v/>
      </c>
      <c r="O758" t="str">
        <f t="shared" si="2408"/>
        <v/>
      </c>
      <c r="P758" t="str">
        <f t="shared" si="2409"/>
        <v/>
      </c>
      <c r="Q758" t="str">
        <f t="shared" si="2419"/>
        <v/>
      </c>
      <c r="R758" t="str">
        <f t="shared" si="2420"/>
        <v/>
      </c>
      <c r="S758" t="str">
        <f t="shared" si="2421"/>
        <v/>
      </c>
      <c r="T758" t="str">
        <f t="shared" si="2410"/>
        <v/>
      </c>
      <c r="U758" t="str">
        <f t="shared" si="2411"/>
        <v/>
      </c>
      <c r="V758" t="str">
        <f t="shared" si="2412"/>
        <v/>
      </c>
    </row>
    <row r="759" spans="1:22" hidden="1" x14ac:dyDescent="0.25">
      <c r="A759">
        <f t="shared" si="2386"/>
        <v>51</v>
      </c>
      <c r="B759" t="str">
        <f>VLOOKUP(A759,Sheet1!A:Z,2,FALSE)</f>
        <v>SHO</v>
      </c>
      <c r="C759" t="s">
        <v>415</v>
      </c>
      <c r="D759" t="str">
        <f>CONCATENATE($C759,VLOOKUP($A759,Sheet1!$A:$AC,11,FALSE))</f>
        <v>&lt;p class="info"&gt;G , WEK G-13 (近地面 F 出口)</v>
      </c>
      <c r="E759" t="str">
        <f>CONCATENATE($C759,VLOOKUP($A759,Sheet1!$A:$AC,12,FALSE))</f>
        <v>&lt;p class="info"&gt;G , WEK G-13 (近地面 F 出口)</v>
      </c>
      <c r="F759" t="str">
        <f>CONCATENATE($C759,VLOOKUP($A759,Sheet1!$A:$AC,10,FALSE))</f>
        <v>&lt;p class="info"&gt;G , WEK G-13 (Near Ground Level, Exit F)</v>
      </c>
      <c r="G759" t="str">
        <f t="shared" si="2387"/>
        <v/>
      </c>
      <c r="H759" t="str">
        <f t="shared" si="2388"/>
        <v/>
      </c>
      <c r="I759" t="str">
        <f t="shared" si="2406"/>
        <v/>
      </c>
      <c r="J759" t="str">
        <f t="shared" si="2407"/>
        <v/>
      </c>
      <c r="K759" t="str">
        <f t="shared" si="2416"/>
        <v/>
      </c>
      <c r="L759" t="str">
        <f t="shared" si="2417"/>
        <v/>
      </c>
      <c r="M759" t="str">
        <f t="shared" si="2418"/>
        <v/>
      </c>
      <c r="N759" t="str">
        <f t="shared" si="2389"/>
        <v/>
      </c>
      <c r="O759" t="str">
        <f t="shared" si="2408"/>
        <v/>
      </c>
      <c r="P759" t="str">
        <f t="shared" si="2409"/>
        <v/>
      </c>
      <c r="Q759" t="str">
        <f t="shared" si="2419"/>
        <v/>
      </c>
      <c r="R759" t="str">
        <f t="shared" si="2420"/>
        <v/>
      </c>
      <c r="S759" t="str">
        <f t="shared" si="2421"/>
        <v/>
      </c>
      <c r="T759" t="str">
        <f t="shared" si="2410"/>
        <v/>
      </c>
      <c r="U759" t="str">
        <f t="shared" si="2411"/>
        <v/>
      </c>
      <c r="V759" t="str">
        <f t="shared" si="2412"/>
        <v/>
      </c>
    </row>
    <row r="760" spans="1:22" hidden="1" x14ac:dyDescent="0.25">
      <c r="A760">
        <f t="shared" si="2386"/>
        <v>51</v>
      </c>
      <c r="B760" t="str">
        <f>VLOOKUP(A760,Sheet1!A:Z,2,FALSE)</f>
        <v>SHO</v>
      </c>
      <c r="C760" t="s">
        <v>493</v>
      </c>
      <c r="D760" t="str">
        <f t="shared" ref="D760:F760" si="2427">$C760</f>
        <v>&lt;/p&gt;&lt;/div&gt;&lt;div class="content-row clearfix"&gt;&lt;span class="item-icon icon-s icon-inline ico-opening-hour"&gt;&lt;/span&gt;</v>
      </c>
      <c r="E760" t="str">
        <f t="shared" si="2427"/>
        <v>&lt;/p&gt;&lt;/div&gt;&lt;div class="content-row clearfix"&gt;&lt;span class="item-icon icon-s icon-inline ico-opening-hour"&gt;&lt;/span&gt;</v>
      </c>
      <c r="F760" t="str">
        <f t="shared" si="2427"/>
        <v>&lt;/p&gt;&lt;/div&gt;&lt;div class="content-row clearfix"&gt;&lt;span class="item-icon icon-s icon-inline ico-opening-hour"&gt;&lt;/span&gt;</v>
      </c>
      <c r="G760" t="str">
        <f t="shared" si="2387"/>
        <v/>
      </c>
      <c r="H760" t="str">
        <f t="shared" si="2388"/>
        <v/>
      </c>
      <c r="I760" t="str">
        <f t="shared" si="2406"/>
        <v/>
      </c>
      <c r="J760" t="str">
        <f t="shared" si="2407"/>
        <v/>
      </c>
      <c r="K760" t="str">
        <f t="shared" si="2416"/>
        <v/>
      </c>
      <c r="L760" t="str">
        <f t="shared" si="2417"/>
        <v/>
      </c>
      <c r="M760" t="str">
        <f t="shared" si="2418"/>
        <v/>
      </c>
      <c r="N760" t="str">
        <f t="shared" si="2389"/>
        <v/>
      </c>
      <c r="O760" t="str">
        <f t="shared" si="2408"/>
        <v/>
      </c>
      <c r="P760" t="str">
        <f t="shared" si="2409"/>
        <v/>
      </c>
      <c r="Q760" t="str">
        <f t="shared" si="2419"/>
        <v/>
      </c>
      <c r="R760" t="str">
        <f t="shared" si="2420"/>
        <v/>
      </c>
      <c r="S760" t="str">
        <f t="shared" si="2421"/>
        <v/>
      </c>
      <c r="T760" t="str">
        <f t="shared" si="2410"/>
        <v/>
      </c>
      <c r="U760" t="str">
        <f t="shared" si="2411"/>
        <v/>
      </c>
      <c r="V760" t="str">
        <f t="shared" si="2412"/>
        <v/>
      </c>
    </row>
    <row r="761" spans="1:22" hidden="1" x14ac:dyDescent="0.25">
      <c r="A761">
        <f t="shared" si="2386"/>
        <v>51</v>
      </c>
      <c r="B761" t="str">
        <f>VLOOKUP(A761,Sheet1!A:Z,2,FALSE)</f>
        <v>SHO</v>
      </c>
      <c r="C761" t="s">
        <v>415</v>
      </c>
      <c r="D761" s="2" t="str">
        <f>CONCATENATE($C761,IFERROR(SUBSTITUTE(VLOOKUP($A761,Sheet1!$A:$AC,22,FALSE),CHAR(10),"&lt;br&gt;"),VLOOKUP($A761,Sheet1!$A:$AC,22,FALSE)))</f>
        <v>&lt;p class="info"&gt;10:00-19:00</v>
      </c>
      <c r="E761" s="2" t="str">
        <f>CONCATENATE($C761,IFERROR(SUBSTITUTE(VLOOKUP($A761,Sheet1!$A:$AC,23,FALSE),CHAR(10),"&lt;br&gt;"),VLOOKUP($A761,Sheet1!$A:$AC,23,FALSE)))</f>
        <v>&lt;p class="info"&gt;10:00-19:00</v>
      </c>
      <c r="F761" s="2" t="str">
        <f>CONCATENATE($C761,IFERROR(SUBSTITUTE(VLOOKUP($A761,Sheet1!$A:$AC,21,FALSE),CHAR(10),"&lt;br&gt;"),VLOOKUP($A761,Sheet1!$A:$AC,21,FALSE)))</f>
        <v>&lt;p class="info"&gt;10:00-19:00</v>
      </c>
      <c r="G761" t="str">
        <f t="shared" si="2387"/>
        <v/>
      </c>
      <c r="H761" t="str">
        <f t="shared" si="2388"/>
        <v/>
      </c>
      <c r="I761" t="str">
        <f t="shared" si="2406"/>
        <v/>
      </c>
      <c r="J761" t="str">
        <f t="shared" si="2407"/>
        <v/>
      </c>
      <c r="K761" t="str">
        <f t="shared" si="2416"/>
        <v/>
      </c>
      <c r="L761" t="str">
        <f t="shared" si="2417"/>
        <v/>
      </c>
      <c r="M761" t="str">
        <f t="shared" si="2418"/>
        <v/>
      </c>
      <c r="N761" t="str">
        <f t="shared" si="2389"/>
        <v/>
      </c>
      <c r="O761" t="str">
        <f t="shared" si="2408"/>
        <v/>
      </c>
      <c r="P761" t="str">
        <f t="shared" si="2409"/>
        <v/>
      </c>
      <c r="Q761" t="str">
        <f t="shared" si="2419"/>
        <v/>
      </c>
      <c r="R761" t="str">
        <f t="shared" si="2420"/>
        <v/>
      </c>
      <c r="S761" t="str">
        <f t="shared" si="2421"/>
        <v/>
      </c>
      <c r="T761" t="str">
        <f t="shared" si="2410"/>
        <v/>
      </c>
      <c r="U761" t="str">
        <f t="shared" si="2411"/>
        <v/>
      </c>
      <c r="V761" t="str">
        <f t="shared" si="2412"/>
        <v/>
      </c>
    </row>
    <row r="762" spans="1:22" hidden="1" x14ac:dyDescent="0.25">
      <c r="A762">
        <f t="shared" si="2386"/>
        <v>51</v>
      </c>
      <c r="B762" t="str">
        <f>VLOOKUP(A762,Sheet1!A:Z,2,FALSE)</f>
        <v>SHO</v>
      </c>
      <c r="C762" t="s">
        <v>495</v>
      </c>
      <c r="D762" t="str">
        <f t="shared" ref="D762:F762" si="2428">$C762</f>
        <v>&lt;/p&gt;&lt;/div&gt;&lt;div class="content-row clearfix"&gt;&lt;span class="item-icon icon-s icon-inline ico-tel-no"&gt;&lt;/span&gt;</v>
      </c>
      <c r="E762" t="str">
        <f t="shared" si="2428"/>
        <v>&lt;/p&gt;&lt;/div&gt;&lt;div class="content-row clearfix"&gt;&lt;span class="item-icon icon-s icon-inline ico-tel-no"&gt;&lt;/span&gt;</v>
      </c>
      <c r="F762" t="str">
        <f t="shared" si="2428"/>
        <v>&lt;/p&gt;&lt;/div&gt;&lt;div class="content-row clearfix"&gt;&lt;span class="item-icon icon-s icon-inline ico-tel-no"&gt;&lt;/span&gt;</v>
      </c>
      <c r="G762" t="str">
        <f t="shared" si="2387"/>
        <v/>
      </c>
      <c r="H762" t="str">
        <f t="shared" si="2388"/>
        <v/>
      </c>
      <c r="I762" t="str">
        <f t="shared" si="2406"/>
        <v/>
      </c>
      <c r="J762" t="str">
        <f t="shared" si="2407"/>
        <v/>
      </c>
      <c r="K762" t="str">
        <f t="shared" si="2416"/>
        <v/>
      </c>
      <c r="L762" t="str">
        <f t="shared" si="2417"/>
        <v/>
      </c>
      <c r="M762" t="str">
        <f t="shared" si="2418"/>
        <v/>
      </c>
      <c r="N762" t="str">
        <f t="shared" si="2389"/>
        <v/>
      </c>
      <c r="O762" t="str">
        <f t="shared" si="2408"/>
        <v/>
      </c>
      <c r="P762" t="str">
        <f t="shared" si="2409"/>
        <v/>
      </c>
      <c r="Q762" t="str">
        <f t="shared" si="2419"/>
        <v/>
      </c>
      <c r="R762" t="str">
        <f t="shared" si="2420"/>
        <v/>
      </c>
      <c r="S762" t="str">
        <f t="shared" si="2421"/>
        <v/>
      </c>
      <c r="T762" t="str">
        <f t="shared" si="2410"/>
        <v/>
      </c>
      <c r="U762" t="str">
        <f t="shared" si="2411"/>
        <v/>
      </c>
      <c r="V762" t="str">
        <f t="shared" si="2412"/>
        <v/>
      </c>
    </row>
    <row r="763" spans="1:22" hidden="1" x14ac:dyDescent="0.25">
      <c r="A763">
        <f t="shared" si="2386"/>
        <v>51</v>
      </c>
      <c r="B763" t="str">
        <f>VLOOKUP(A763,Sheet1!A:Z,2,FALSE)</f>
        <v>SHO</v>
      </c>
      <c r="C763" t="s">
        <v>415</v>
      </c>
      <c r="D763" t="str">
        <f>CONCATENATE($C763,VLOOKUP($A763,Sheet1!$A:$ACZ,17,FALSE))</f>
        <v>&lt;p class="info"&gt;-</v>
      </c>
      <c r="E763" t="str">
        <f>CONCATENATE($C763,VLOOKUP($A763,Sheet1!$A:$AC,17,FALSE))</f>
        <v>&lt;p class="info"&gt;-</v>
      </c>
      <c r="F763" t="str">
        <f>CONCATENATE($C763,VLOOKUP($A763,Sheet1!$A:$AC,17,FALSE))</f>
        <v>&lt;p class="info"&gt;-</v>
      </c>
      <c r="G763" t="str">
        <f t="shared" si="2387"/>
        <v/>
      </c>
      <c r="H763" t="str">
        <f t="shared" si="2388"/>
        <v/>
      </c>
      <c r="I763" t="str">
        <f t="shared" si="2406"/>
        <v/>
      </c>
      <c r="J763" t="str">
        <f t="shared" si="2407"/>
        <v/>
      </c>
      <c r="K763" t="str">
        <f t="shared" si="2416"/>
        <v/>
      </c>
      <c r="L763" t="str">
        <f t="shared" si="2416"/>
        <v/>
      </c>
      <c r="M763" t="str">
        <f t="shared" si="2416"/>
        <v/>
      </c>
      <c r="N763" t="str">
        <f t="shared" si="2389"/>
        <v/>
      </c>
      <c r="O763" t="str">
        <f t="shared" si="2408"/>
        <v/>
      </c>
      <c r="P763" t="str">
        <f t="shared" si="2409"/>
        <v/>
      </c>
      <c r="Q763" t="str">
        <f t="shared" si="2419"/>
        <v/>
      </c>
      <c r="R763" t="str">
        <f t="shared" si="2419"/>
        <v/>
      </c>
      <c r="S763" t="str">
        <f t="shared" si="2419"/>
        <v/>
      </c>
      <c r="T763" t="str">
        <f t="shared" si="2410"/>
        <v/>
      </c>
      <c r="U763" t="str">
        <f t="shared" si="2411"/>
        <v/>
      </c>
      <c r="V763" t="str">
        <f t="shared" si="2412"/>
        <v/>
      </c>
    </row>
    <row r="764" spans="1:22" hidden="1" x14ac:dyDescent="0.25">
      <c r="A764">
        <f t="shared" si="2386"/>
        <v>51</v>
      </c>
      <c r="B764" t="str">
        <f>VLOOKUP(A764,Sheet1!A:Z,2,FALSE)</f>
        <v>SHO</v>
      </c>
      <c r="C764" t="s">
        <v>494</v>
      </c>
      <c r="D764" t="str">
        <f t="shared" ref="D764:F764" si="2429">$C764</f>
        <v>&lt;/p&gt;&lt;/div&gt;&lt;div class="content-row clearfix"&gt;</v>
      </c>
      <c r="E764" t="str">
        <f t="shared" si="2429"/>
        <v>&lt;/p&gt;&lt;/div&gt;&lt;div class="content-row clearfix"&gt;</v>
      </c>
      <c r="F764" t="str">
        <f t="shared" si="2429"/>
        <v>&lt;/p&gt;&lt;/div&gt;&lt;div class="content-row clearfix"&gt;</v>
      </c>
      <c r="G764" t="str">
        <f t="shared" si="2387"/>
        <v/>
      </c>
      <c r="H764" t="str">
        <f t="shared" si="2388"/>
        <v/>
      </c>
      <c r="I764" t="str">
        <f t="shared" si="2406"/>
        <v/>
      </c>
      <c r="J764" t="str">
        <f t="shared" si="2407"/>
        <v/>
      </c>
      <c r="K764" t="str">
        <f t="shared" si="2416"/>
        <v/>
      </c>
      <c r="L764" t="str">
        <f t="shared" si="2416"/>
        <v/>
      </c>
      <c r="M764" t="str">
        <f t="shared" si="2416"/>
        <v/>
      </c>
      <c r="N764" t="str">
        <f t="shared" si="2389"/>
        <v/>
      </c>
      <c r="O764" t="str">
        <f t="shared" si="2408"/>
        <v/>
      </c>
      <c r="P764" t="str">
        <f t="shared" si="2409"/>
        <v/>
      </c>
      <c r="Q764" t="str">
        <f t="shared" si="2419"/>
        <v/>
      </c>
      <c r="R764" t="str">
        <f t="shared" si="2419"/>
        <v/>
      </c>
      <c r="S764" t="str">
        <f t="shared" si="2419"/>
        <v/>
      </c>
      <c r="T764" t="str">
        <f t="shared" si="2410"/>
        <v/>
      </c>
      <c r="U764" t="str">
        <f t="shared" si="2411"/>
        <v/>
      </c>
      <c r="V764" t="str">
        <f t="shared" si="2412"/>
        <v/>
      </c>
    </row>
    <row r="765" spans="1:22" hidden="1" x14ac:dyDescent="0.25">
      <c r="A765">
        <f t="shared" si="2386"/>
        <v>51</v>
      </c>
      <c r="B765" t="str">
        <f>VLOOKUP(A765,Sheet1!A:Z,2,FALSE)</f>
        <v>SHO</v>
      </c>
      <c r="C765" t="s">
        <v>416</v>
      </c>
      <c r="D765" t="str">
        <f>CONCATENATE($C765,Sheet1!$AB$2,": ",VLOOKUP($A765,Sheet1!$A:$AC,28,FALSE),IF(VLOOKUP($A765,Sheet1!$A:$AC,25,FALSE)="","","&lt;/p&gt;&lt;p&gt;"),VLOOKUP($A765,Sheet1!$A:$AC,25,FALSE))</f>
        <v>&lt;p&gt;接受現金券: 不接受&lt;/p&gt;&lt;p&gt;華潤堂售賣健康及個人護理用品。</v>
      </c>
      <c r="E765" t="str">
        <f>CONCATENATE($C765,Sheet1!$AC$2,": ",VLOOKUP($A765,Sheet1!$A:$AC,29,FALSE),IF(VLOOKUP($A765,Sheet1!$A:$AC,26,FALSE)="","","&lt;/p&gt;&lt;p&gt;"),VLOOKUP($A765,Sheet1!$A:$AC,26,FALSE))</f>
        <v>&lt;p&gt;接受现金券: 不接受&lt;/p&gt;&lt;p&gt;华润堂售卖健康及个人护理用品。</v>
      </c>
      <c r="F765" t="str">
        <f>CONCATENATE($C765,Sheet1!$AA$2,": ",VLOOKUP($A765,Sheet1!$A:$AC,27,FALSE),IF(VLOOKUP($A765,Sheet1!$A:$AC,24,FALSE)="","","&lt;/p&gt;&lt;p&gt;"),VLOOKUP($A765,Sheet1!$A:$AC,24,FALSE))</f>
        <v>&lt;p&gt;Accept Cash Coupon: N&lt;/p&gt;&lt;p&gt;CR Care offers health care related products.</v>
      </c>
      <c r="G765" t="str">
        <f t="shared" si="2387"/>
        <v/>
      </c>
      <c r="H765" t="str">
        <f t="shared" si="2388"/>
        <v/>
      </c>
      <c r="I765" t="str">
        <f t="shared" si="2406"/>
        <v/>
      </c>
      <c r="J765" t="str">
        <f t="shared" si="2407"/>
        <v/>
      </c>
      <c r="K765" t="str">
        <f t="shared" si="2416"/>
        <v/>
      </c>
      <c r="L765" t="str">
        <f t="shared" si="2416"/>
        <v/>
      </c>
      <c r="M765" t="str">
        <f t="shared" si="2416"/>
        <v/>
      </c>
      <c r="N765" t="str">
        <f t="shared" si="2389"/>
        <v/>
      </c>
      <c r="O765" t="str">
        <f t="shared" si="2408"/>
        <v/>
      </c>
      <c r="P765" t="str">
        <f t="shared" si="2409"/>
        <v/>
      </c>
      <c r="Q765" t="str">
        <f t="shared" si="2419"/>
        <v/>
      </c>
      <c r="R765" t="str">
        <f t="shared" si="2419"/>
        <v/>
      </c>
      <c r="S765" t="str">
        <f t="shared" si="2419"/>
        <v/>
      </c>
      <c r="T765" t="str">
        <f t="shared" si="2410"/>
        <v/>
      </c>
      <c r="U765" t="str">
        <f t="shared" si="2411"/>
        <v/>
      </c>
      <c r="V765" t="str">
        <f t="shared" si="2412"/>
        <v/>
      </c>
    </row>
    <row r="766" spans="1:22" hidden="1" x14ac:dyDescent="0.25">
      <c r="A766">
        <f t="shared" si="2386"/>
        <v>51</v>
      </c>
      <c r="B766" t="str">
        <f>VLOOKUP(A766,Sheet1!A:Z,2,FALSE)</f>
        <v>SHO</v>
      </c>
      <c r="C766" t="s">
        <v>496</v>
      </c>
      <c r="D766" t="str">
        <f t="shared" ref="D766:F767" si="2430">$C766</f>
        <v>&lt;/p&gt;&lt;/div&gt;&lt;/div&gt;&lt;/div&gt;&lt;/div&gt;&lt;/div&gt;</v>
      </c>
      <c r="E766" t="str">
        <f t="shared" si="2430"/>
        <v>&lt;/p&gt;&lt;/div&gt;&lt;/div&gt;&lt;/div&gt;&lt;/div&gt;&lt;/div&gt;</v>
      </c>
      <c r="F766" t="str">
        <f t="shared" si="2430"/>
        <v>&lt;/p&gt;&lt;/div&gt;&lt;/div&gt;&lt;/div&gt;&lt;/div&gt;&lt;/div&gt;</v>
      </c>
      <c r="G766" t="str">
        <f t="shared" si="2387"/>
        <v/>
      </c>
      <c r="H766" t="str">
        <f t="shared" si="2388"/>
        <v/>
      </c>
      <c r="I766" t="str">
        <f t="shared" si="2406"/>
        <v/>
      </c>
      <c r="J766" t="str">
        <f t="shared" si="2407"/>
        <v/>
      </c>
      <c r="K766" t="str">
        <f t="shared" si="2416"/>
        <v/>
      </c>
      <c r="L766" t="str">
        <f t="shared" si="2416"/>
        <v/>
      </c>
      <c r="M766" t="str">
        <f t="shared" si="2416"/>
        <v/>
      </c>
      <c r="N766" t="str">
        <f t="shared" si="2389"/>
        <v/>
      </c>
      <c r="O766" t="str">
        <f t="shared" si="2408"/>
        <v/>
      </c>
      <c r="P766" t="str">
        <f t="shared" si="2409"/>
        <v/>
      </c>
      <c r="Q766" t="str">
        <f t="shared" si="2419"/>
        <v/>
      </c>
      <c r="R766" t="str">
        <f t="shared" si="2419"/>
        <v/>
      </c>
      <c r="S766" t="str">
        <f t="shared" si="2419"/>
        <v/>
      </c>
      <c r="T766" t="str">
        <f t="shared" si="2410"/>
        <v/>
      </c>
      <c r="U766" t="str">
        <f t="shared" si="2411"/>
        <v/>
      </c>
      <c r="V766" t="str">
        <f t="shared" si="2412"/>
        <v/>
      </c>
    </row>
    <row r="767" spans="1:22" hidden="1" x14ac:dyDescent="0.25">
      <c r="A767">
        <f t="shared" si="2386"/>
        <v>52</v>
      </c>
      <c r="B767" t="str">
        <f>VLOOKUP(A767,Sheet1!A:Z,2,FALSE)</f>
        <v>SHO</v>
      </c>
      <c r="C767" t="s">
        <v>489</v>
      </c>
      <c r="D767" t="str">
        <f t="shared" si="2430"/>
        <v>&lt;div class="grid-detail-list"&gt;&lt;div class="item-container styled-text-wrapper"&gt;</v>
      </c>
      <c r="E767" t="str">
        <f t="shared" si="2430"/>
        <v>&lt;div class="grid-detail-list"&gt;&lt;div class="item-container styled-text-wrapper"&gt;</v>
      </c>
      <c r="F767" t="str">
        <f t="shared" si="2430"/>
        <v>&lt;div class="grid-detail-list"&gt;&lt;div class="item-container styled-text-wrapper"&gt;</v>
      </c>
      <c r="G767">
        <f t="shared" si="2387"/>
        <v>52</v>
      </c>
      <c r="H767" t="str">
        <f t="shared" si="2388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class="sub-title"&gt;利康藥坊&lt;/p&gt;&lt;div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不接受&lt;/p&gt;&lt;p&gt;利康藥坊售賣中草藥產品。&lt;/p&gt;&lt;/div&gt;&lt;/div&gt;&lt;/div&gt;&lt;/div&gt;&lt;/div&gt;</v>
      </c>
      <c r="I767" t="str">
        <f t="shared" si="2406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class="sub-title"&gt;利康药坊&lt;/p&gt;&lt;div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不接受&lt;/p&gt;&lt;p&gt;利康药坊售卖中草药产品。&lt;/p&gt;&lt;/div&gt;&lt;/div&gt;&lt;/div&gt;&lt;/div&gt;&lt;/div&gt;</v>
      </c>
      <c r="J767" t="str">
        <f t="shared" si="2407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class="sub-title"&gt;MediMark&lt;/p&gt;&lt;div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N&lt;/p&gt;&lt;p&gt;MediMark offers Chinese Medicines and pharmaceutical products.&lt;/p&gt;&lt;/div&gt;&lt;/div&gt;&lt;/div&gt;&lt;/div&gt;&lt;/div&gt;</v>
      </c>
      <c r="K767" t="str">
        <f t="shared" si="2416"/>
        <v/>
      </c>
      <c r="L767" t="str">
        <f t="shared" si="2416"/>
        <v/>
      </c>
      <c r="M767" t="str">
        <f t="shared" si="2416"/>
        <v/>
      </c>
      <c r="N767" t="str">
        <f t="shared" si="2389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class="sub-title"&gt;利康藥坊&lt;/p&gt;&lt;div class="item-content"&gt;&lt;div class="item-label"&gt;購物指南&lt;/div&gt;&lt;div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clearfix"&gt;&lt;p&gt;接受現金券: 不接受&lt;/p&gt;&lt;p&gt;利康藥坊售賣中草藥產品。&lt;/p&gt;&lt;/div&gt;&lt;/div&gt;&lt;/div&gt;&lt;/div&gt;&lt;/div&gt;</v>
      </c>
      <c r="O767" t="str">
        <f t="shared" si="2408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class="sub-title"&gt;利康药坊&lt;/p&gt;&lt;div class="item-content"&gt;&lt;div class="item-label"&gt;购物指南&lt;/div&gt;&lt;div class="content-row clearfix"&gt;&lt;span class="item-icon icon-s icon-inline ico-shop"&gt;&lt;/span&gt;&lt;p class="info"&gt;G , WEK G-13 (近地面 F 出口)&lt;/p&gt;&lt;/div&gt;&lt;div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clearfix"&gt;&lt;p&gt;接受现金券: 不接受&lt;/p&gt;&lt;p&gt;利康药坊售卖中草药产品。&lt;/p&gt;&lt;/div&gt;&lt;/div&gt;&lt;/div&gt;&lt;/div&gt;&lt;/div&gt;</v>
      </c>
      <c r="P767" t="str">
        <f t="shared" si="2409"/>
        <v>&lt;div class="grid-detail-list"&gt;&lt;div class="item-container styled-text-wrapper"&gt;&lt;div class="image-container"&gt;&lt;img class="item-image" src="/res/media/app/shop/pop_up_Lee_Hong.jpg" alt=""&gt;&lt;/div&gt;&lt;div class="item-content-container"&gt;&lt;p class="sub-title"&gt;MediMark&lt;/p&gt;&lt;div class="item-content"&gt;&lt;div class="item-label"&gt;Shopping&lt;/div&gt;&lt;div class="content-row clearfix"&gt;&lt;span class="item-icon icon-s icon-inline ico-shop"&gt;&lt;/span&gt;&lt;p class="info"&gt;G , WEK G-13 (Near Ground Level, Exit F)&lt;/p&gt;&lt;/div&gt;&lt;div class="content-row clearfix"&gt;&lt;span class="item-icon icon-s icon-inline ico-opening-hour"&gt;&lt;/span&gt;&lt;p class="info"&gt;10:00-19:00&lt;/p&gt;&lt;/div&gt;&lt;div class="content-row clearfix"&gt;&lt;span class="item-icon icon-s icon-inline ico-tel-no"&gt;&lt;/span&gt;&lt;p class="info"&gt;-&lt;/p&gt;&lt;/div&gt;&lt;div class="content-row clearfix"&gt;&lt;p&gt;Accept Cash Coupon: N&lt;/p&gt;&lt;p&gt;MediMark offers Chinese Medicines and pharmaceutical products.&lt;/p&gt;&lt;/div&gt;&lt;/div&gt;&lt;/div&gt;&lt;/div&gt;&lt;/div&gt;</v>
      </c>
      <c r="Q767" t="str">
        <f t="shared" si="2419"/>
        <v/>
      </c>
      <c r="R767" t="str">
        <f t="shared" si="2419"/>
        <v/>
      </c>
      <c r="S767" t="str">
        <f t="shared" si="2419"/>
        <v/>
      </c>
      <c r="T767" t="str">
        <f t="shared" si="2410"/>
        <v/>
      </c>
      <c r="U767" t="str">
        <f t="shared" si="2411"/>
        <v/>
      </c>
      <c r="V767" t="str">
        <f t="shared" si="2412"/>
        <v/>
      </c>
    </row>
    <row r="768" spans="1:22" hidden="1" x14ac:dyDescent="0.25">
      <c r="A768">
        <f t="shared" si="2386"/>
        <v>52</v>
      </c>
      <c r="B768" t="str">
        <f>VLOOKUP(A768,Sheet1!A:Z,2,FALSE)</f>
        <v>SHO</v>
      </c>
      <c r="C768" t="s">
        <v>419</v>
      </c>
      <c r="D768" t="str">
        <f>CONCATENATE($C768,VLOOKUP($A768,Sheet1!$A:$AC,6,FALSE),""" alt=""""&gt;")</f>
        <v>&lt;div class="image-container"&gt;&lt;img class="item-image" src="/res/media/app/shop/pop_up_Lee_Hong.jpg" alt=""&gt;</v>
      </c>
      <c r="E768" t="str">
        <f>CONCATENATE($C768,VLOOKUP($A768,Sheet1!$A:$AC,6,FALSE),""" alt=""""&gt;")</f>
        <v>&lt;div class="image-container"&gt;&lt;img class="item-image" src="/res/media/app/shop/pop_up_Lee_Hong.jpg" alt=""&gt;</v>
      </c>
      <c r="F768" t="str">
        <f>CONCATENATE($C768,VLOOKUP($A768,Sheet1!$A:$AC,6,FALSE),""" alt=""""&gt;")</f>
        <v>&lt;div class="image-container"&gt;&lt;img class="item-image" src="/res/media/app/shop/pop_up_Lee_Hong.jpg" alt=""&gt;</v>
      </c>
      <c r="G768" t="str">
        <f t="shared" si="2387"/>
        <v/>
      </c>
      <c r="H768" t="str">
        <f t="shared" si="2388"/>
        <v/>
      </c>
      <c r="I768" t="str">
        <f t="shared" si="2406"/>
        <v/>
      </c>
      <c r="J768" t="str">
        <f t="shared" si="2407"/>
        <v/>
      </c>
      <c r="K768" t="str">
        <f t="shared" si="2416"/>
        <v/>
      </c>
      <c r="L768" t="str">
        <f t="shared" si="2416"/>
        <v/>
      </c>
      <c r="M768" t="str">
        <f t="shared" si="2416"/>
        <v/>
      </c>
      <c r="N768" t="str">
        <f t="shared" si="2389"/>
        <v/>
      </c>
      <c r="O768" t="str">
        <f t="shared" si="2408"/>
        <v/>
      </c>
      <c r="P768" t="str">
        <f t="shared" si="2409"/>
        <v/>
      </c>
      <c r="Q768" t="str">
        <f t="shared" si="2419"/>
        <v/>
      </c>
      <c r="R768" t="str">
        <f t="shared" si="2419"/>
        <v/>
      </c>
      <c r="S768" t="str">
        <f t="shared" si="2419"/>
        <v/>
      </c>
      <c r="T768" t="str">
        <f t="shared" si="2410"/>
        <v/>
      </c>
      <c r="U768" t="str">
        <f t="shared" si="2411"/>
        <v/>
      </c>
      <c r="V768" t="str">
        <f t="shared" si="2412"/>
        <v/>
      </c>
    </row>
    <row r="769" spans="1:22" hidden="1" x14ac:dyDescent="0.25">
      <c r="A769">
        <f t="shared" si="2386"/>
        <v>52</v>
      </c>
      <c r="B769" t="str">
        <f>VLOOKUP(A769,Sheet1!A:Z,2,FALSE)</f>
        <v>SHO</v>
      </c>
      <c r="C769" t="s">
        <v>490</v>
      </c>
      <c r="D769" t="str">
        <f t="shared" ref="D769:F769" si="2431">$C769</f>
        <v>&lt;/div&gt;&lt;div class="item-content-container"&gt;</v>
      </c>
      <c r="E769" t="str">
        <f t="shared" si="2431"/>
        <v>&lt;/div&gt;&lt;div class="item-content-container"&gt;</v>
      </c>
      <c r="F769" t="str">
        <f t="shared" si="2431"/>
        <v>&lt;/div&gt;&lt;div class="item-content-container"&gt;</v>
      </c>
      <c r="G769" t="str">
        <f t="shared" si="2387"/>
        <v/>
      </c>
      <c r="H769" t="str">
        <f t="shared" si="2388"/>
        <v/>
      </c>
      <c r="I769" t="str">
        <f t="shared" si="2406"/>
        <v/>
      </c>
      <c r="J769" t="str">
        <f t="shared" si="2407"/>
        <v/>
      </c>
      <c r="K769" t="str">
        <f t="shared" si="2416"/>
        <v/>
      </c>
      <c r="L769" t="str">
        <f t="shared" si="2416"/>
        <v/>
      </c>
      <c r="M769" t="str">
        <f t="shared" si="2416"/>
        <v/>
      </c>
      <c r="N769" t="str">
        <f t="shared" si="2389"/>
        <v/>
      </c>
      <c r="O769" t="str">
        <f t="shared" si="2408"/>
        <v/>
      </c>
      <c r="P769" t="str">
        <f t="shared" si="2409"/>
        <v/>
      </c>
      <c r="Q769" t="str">
        <f t="shared" si="2419"/>
        <v/>
      </c>
      <c r="R769" t="str">
        <f t="shared" si="2419"/>
        <v/>
      </c>
      <c r="S769" t="str">
        <f t="shared" si="2419"/>
        <v/>
      </c>
      <c r="T769" t="str">
        <f t="shared" si="2410"/>
        <v/>
      </c>
      <c r="U769" t="str">
        <f t="shared" si="2411"/>
        <v/>
      </c>
      <c r="V769" t="str">
        <f t="shared" si="2412"/>
        <v/>
      </c>
    </row>
    <row r="770" spans="1:22" hidden="1" x14ac:dyDescent="0.25">
      <c r="A770">
        <f t="shared" si="2386"/>
        <v>52</v>
      </c>
      <c r="B770" t="str">
        <f>VLOOKUP(A770,Sheet1!A:Z,2,FALSE)</f>
        <v>SHO</v>
      </c>
      <c r="C770" t="s">
        <v>413</v>
      </c>
      <c r="D770" t="str">
        <f>CONCATENATE($C770,VLOOKUP($A770,Sheet1!$A:$AC,15,FALSE))</f>
        <v>&lt;p class="sub-title"&gt;利康藥坊</v>
      </c>
      <c r="E770" t="str">
        <f>CONCATENATE($C770,VLOOKUP($A770,Sheet1!$A:$AC,16,FALSE))</f>
        <v>&lt;p class="sub-title"&gt;利康药坊</v>
      </c>
      <c r="F770" t="str">
        <f>CONCATENATE($C770,VLOOKUP($A770,Sheet1!$A:$AC,14,FALSE))</f>
        <v>&lt;p class="sub-title"&gt;MediMark</v>
      </c>
      <c r="G770" t="str">
        <f t="shared" si="2387"/>
        <v/>
      </c>
      <c r="H770" t="str">
        <f t="shared" si="2388"/>
        <v/>
      </c>
      <c r="I770" t="str">
        <f t="shared" si="2406"/>
        <v/>
      </c>
      <c r="J770" t="str">
        <f t="shared" si="2407"/>
        <v/>
      </c>
      <c r="K770" t="str">
        <f t="shared" si="2416"/>
        <v/>
      </c>
      <c r="L770" t="str">
        <f t="shared" si="2416"/>
        <v/>
      </c>
      <c r="M770" t="str">
        <f t="shared" si="2416"/>
        <v/>
      </c>
      <c r="N770" t="str">
        <f t="shared" si="2389"/>
        <v/>
      </c>
      <c r="O770" t="str">
        <f t="shared" si="2408"/>
        <v/>
      </c>
      <c r="P770" t="str">
        <f t="shared" si="2409"/>
        <v/>
      </c>
      <c r="Q770" t="str">
        <f t="shared" si="2419"/>
        <v/>
      </c>
      <c r="R770" t="str">
        <f t="shared" si="2419"/>
        <v/>
      </c>
      <c r="S770" t="str">
        <f t="shared" si="2419"/>
        <v/>
      </c>
      <c r="T770" t="str">
        <f t="shared" si="2410"/>
        <v/>
      </c>
      <c r="U770" t="str">
        <f t="shared" si="2411"/>
        <v/>
      </c>
      <c r="V770" t="str">
        <f t="shared" si="2412"/>
        <v/>
      </c>
    </row>
    <row r="771" spans="1:22" hidden="1" x14ac:dyDescent="0.25">
      <c r="A771">
        <f t="shared" ref="A771:A781" si="2432">ROUNDUP((ROW(D771)-1)/15,0)</f>
        <v>52</v>
      </c>
      <c r="B771" t="str">
        <f>VLOOKUP(A771,Sheet1!A:Z,2,FALSE)</f>
        <v>SHO</v>
      </c>
      <c r="C771" t="s">
        <v>491</v>
      </c>
      <c r="D771" t="str">
        <f t="shared" ref="D771:F771" si="2433">$C771</f>
        <v>&lt;/p&gt;&lt;div class="item-content"&gt;</v>
      </c>
      <c r="E771" t="str">
        <f t="shared" si="2433"/>
        <v>&lt;/p&gt;&lt;div class="item-content"&gt;</v>
      </c>
      <c r="F771" t="str">
        <f t="shared" si="2433"/>
        <v>&lt;/p&gt;&lt;div class="item-content"&gt;</v>
      </c>
      <c r="G771" t="str">
        <f t="shared" ref="G771:G781" si="2434">IF(EXACT(A770,A771),"",A771)</f>
        <v/>
      </c>
      <c r="H771" t="str">
        <f t="shared" ref="H771:H781" si="2435">IF($G771="","",TRIM(CONCATENATE(D771,D772,D773,D774,D775,D776,D777,D778,D779,D780,D781,D782,D783,D784,D785)))</f>
        <v/>
      </c>
      <c r="I771" t="str">
        <f t="shared" si="2406"/>
        <v/>
      </c>
      <c r="J771" t="str">
        <f t="shared" si="2407"/>
        <v/>
      </c>
      <c r="K771" t="str">
        <f t="shared" si="2416"/>
        <v/>
      </c>
      <c r="L771" t="str">
        <f t="shared" si="2416"/>
        <v/>
      </c>
      <c r="M771" t="str">
        <f t="shared" si="2416"/>
        <v/>
      </c>
      <c r="N771" t="str">
        <f t="shared" ref="N771:N781" si="2436">IF($G771="","",IF($B771="SHO",TRIM(CONCATENATE(D771,D772,D773,D774,D775,D776,D777,D778,D779,D780,D781,D782,D783,D784,D785)),""))</f>
        <v/>
      </c>
      <c r="O771" t="str">
        <f t="shared" si="2408"/>
        <v/>
      </c>
      <c r="P771" t="str">
        <f t="shared" si="2409"/>
        <v/>
      </c>
      <c r="Q771" t="str">
        <f t="shared" si="2419"/>
        <v/>
      </c>
      <c r="R771" t="str">
        <f t="shared" si="2419"/>
        <v/>
      </c>
      <c r="S771" t="str">
        <f t="shared" si="2419"/>
        <v/>
      </c>
      <c r="T771" t="str">
        <f t="shared" si="2410"/>
        <v/>
      </c>
      <c r="U771" t="str">
        <f t="shared" si="2411"/>
        <v/>
      </c>
      <c r="V771" t="str">
        <f t="shared" si="2412"/>
        <v/>
      </c>
    </row>
    <row r="772" spans="1:22" hidden="1" x14ac:dyDescent="0.25">
      <c r="A772">
        <f t="shared" si="2432"/>
        <v>52</v>
      </c>
      <c r="B772" t="str">
        <f>VLOOKUP(A772,Sheet1!A:Z,2,FALSE)</f>
        <v>SHO</v>
      </c>
      <c r="C772" t="s">
        <v>414</v>
      </c>
      <c r="D772" t="str">
        <f>CONCATENATE($C772,VLOOKUP($A772,Sheet1!$A:$AC,4,FALSE))</f>
        <v>&lt;div class="item-label"&gt;購物指南</v>
      </c>
      <c r="E772" t="str">
        <f>CONCATENATE($C772,VLOOKUP($A772,Sheet1!$A:$AC,5,FALSE))</f>
        <v>&lt;div class="item-label"&gt;购物指南</v>
      </c>
      <c r="F772" t="str">
        <f>CONCATENATE($C772,VLOOKUP($A772,Sheet1!$A:$AC,3,FALSE))</f>
        <v>&lt;div class="item-label"&gt;Shopping</v>
      </c>
      <c r="G772" t="str">
        <f t="shared" si="2434"/>
        <v/>
      </c>
      <c r="H772" t="str">
        <f t="shared" si="2435"/>
        <v/>
      </c>
      <c r="I772" t="str">
        <f t="shared" si="2406"/>
        <v/>
      </c>
      <c r="J772" t="str">
        <f t="shared" si="2407"/>
        <v/>
      </c>
      <c r="K772" t="str">
        <f t="shared" si="2416"/>
        <v/>
      </c>
      <c r="L772" t="str">
        <f t="shared" si="2416"/>
        <v/>
      </c>
      <c r="M772" t="str">
        <f t="shared" si="2416"/>
        <v/>
      </c>
      <c r="N772" t="str">
        <f t="shared" si="2436"/>
        <v/>
      </c>
      <c r="O772" t="str">
        <f t="shared" si="2408"/>
        <v/>
      </c>
      <c r="P772" t="str">
        <f t="shared" si="2409"/>
        <v/>
      </c>
      <c r="Q772" t="str">
        <f t="shared" si="2419"/>
        <v/>
      </c>
      <c r="R772" t="str">
        <f t="shared" si="2419"/>
        <v/>
      </c>
      <c r="S772" t="str">
        <f t="shared" si="2419"/>
        <v/>
      </c>
      <c r="T772" t="str">
        <f t="shared" si="2410"/>
        <v/>
      </c>
      <c r="U772" t="str">
        <f t="shared" si="2411"/>
        <v/>
      </c>
      <c r="V772" t="str">
        <f t="shared" si="2412"/>
        <v/>
      </c>
    </row>
    <row r="773" spans="1:22" hidden="1" x14ac:dyDescent="0.25">
      <c r="A773">
        <f t="shared" si="2432"/>
        <v>52</v>
      </c>
      <c r="B773" t="str">
        <f>VLOOKUP(A773,Sheet1!A:Z,2,FALSE)</f>
        <v>SHO</v>
      </c>
      <c r="C773" t="s">
        <v>492</v>
      </c>
      <c r="D773" t="str">
        <f t="shared" ref="D773:F773" si="2437">$C773</f>
        <v>&lt;/div&gt;&lt;div class="content-row clearfix"&gt;&lt;span class="item-icon icon-s icon-inline ico-shop"&gt;&lt;/span&gt;</v>
      </c>
      <c r="E773" t="str">
        <f t="shared" si="2437"/>
        <v>&lt;/div&gt;&lt;div class="content-row clearfix"&gt;&lt;span class="item-icon icon-s icon-inline ico-shop"&gt;&lt;/span&gt;</v>
      </c>
      <c r="F773" t="str">
        <f t="shared" si="2437"/>
        <v>&lt;/div&gt;&lt;div class="content-row clearfix"&gt;&lt;span class="item-icon icon-s icon-inline ico-shop"&gt;&lt;/span&gt;</v>
      </c>
      <c r="G773" t="str">
        <f t="shared" si="2434"/>
        <v/>
      </c>
      <c r="H773" t="str">
        <f t="shared" si="2435"/>
        <v/>
      </c>
      <c r="I773" t="str">
        <f t="shared" si="2406"/>
        <v/>
      </c>
      <c r="J773" t="str">
        <f t="shared" si="2407"/>
        <v/>
      </c>
      <c r="K773" t="str">
        <f t="shared" si="2416"/>
        <v/>
      </c>
      <c r="L773" t="str">
        <f t="shared" si="2416"/>
        <v/>
      </c>
      <c r="M773" t="str">
        <f t="shared" si="2416"/>
        <v/>
      </c>
      <c r="N773" t="str">
        <f t="shared" si="2436"/>
        <v/>
      </c>
      <c r="O773" t="str">
        <f t="shared" si="2408"/>
        <v/>
      </c>
      <c r="P773" t="str">
        <f t="shared" si="2409"/>
        <v/>
      </c>
      <c r="Q773" t="str">
        <f t="shared" si="2419"/>
        <v/>
      </c>
      <c r="R773" t="str">
        <f t="shared" si="2419"/>
        <v/>
      </c>
      <c r="S773" t="str">
        <f t="shared" si="2419"/>
        <v/>
      </c>
      <c r="T773" t="str">
        <f t="shared" si="2410"/>
        <v/>
      </c>
      <c r="U773" t="str">
        <f t="shared" si="2411"/>
        <v/>
      </c>
      <c r="V773" t="str">
        <f t="shared" si="2412"/>
        <v/>
      </c>
    </row>
    <row r="774" spans="1:22" hidden="1" x14ac:dyDescent="0.25">
      <c r="A774">
        <f t="shared" si="2432"/>
        <v>52</v>
      </c>
      <c r="B774" t="str">
        <f>VLOOKUP(A774,Sheet1!A:Z,2,FALSE)</f>
        <v>SHO</v>
      </c>
      <c r="C774" t="s">
        <v>415</v>
      </c>
      <c r="D774" t="str">
        <f>CONCATENATE($C774,VLOOKUP($A774,Sheet1!$A:$AC,11,FALSE))</f>
        <v>&lt;p class="info"&gt;G , WEK G-13 (近地面 F 出口)</v>
      </c>
      <c r="E774" t="str">
        <f>CONCATENATE($C774,VLOOKUP($A774,Sheet1!$A:$AC,12,FALSE))</f>
        <v>&lt;p class="info"&gt;G , WEK G-13 (近地面 F 出口)</v>
      </c>
      <c r="F774" t="str">
        <f>CONCATENATE($C774,VLOOKUP($A774,Sheet1!$A:$AC,10,FALSE))</f>
        <v>&lt;p class="info"&gt;G , WEK G-13 (Near Ground Level, Exit F)</v>
      </c>
      <c r="G774" t="str">
        <f t="shared" si="2434"/>
        <v/>
      </c>
      <c r="H774" t="str">
        <f t="shared" si="2435"/>
        <v/>
      </c>
      <c r="I774" t="str">
        <f t="shared" si="2406"/>
        <v/>
      </c>
      <c r="J774" t="str">
        <f t="shared" si="2407"/>
        <v/>
      </c>
      <c r="K774" t="str">
        <f t="shared" si="2416"/>
        <v/>
      </c>
      <c r="L774" t="str">
        <f t="shared" si="2416"/>
        <v/>
      </c>
      <c r="M774" t="str">
        <f t="shared" si="2416"/>
        <v/>
      </c>
      <c r="N774" t="str">
        <f t="shared" si="2436"/>
        <v/>
      </c>
      <c r="O774" t="str">
        <f t="shared" si="2408"/>
        <v/>
      </c>
      <c r="P774" t="str">
        <f t="shared" si="2409"/>
        <v/>
      </c>
      <c r="Q774" t="str">
        <f t="shared" si="2419"/>
        <v/>
      </c>
      <c r="R774" t="str">
        <f t="shared" si="2419"/>
        <v/>
      </c>
      <c r="S774" t="str">
        <f t="shared" si="2419"/>
        <v/>
      </c>
      <c r="T774" t="str">
        <f t="shared" si="2410"/>
        <v/>
      </c>
      <c r="U774" t="str">
        <f t="shared" si="2411"/>
        <v/>
      </c>
      <c r="V774" t="str">
        <f t="shared" si="2412"/>
        <v/>
      </c>
    </row>
    <row r="775" spans="1:22" hidden="1" x14ac:dyDescent="0.25">
      <c r="A775">
        <f t="shared" si="2432"/>
        <v>52</v>
      </c>
      <c r="B775" t="str">
        <f>VLOOKUP(A775,Sheet1!A:Z,2,FALSE)</f>
        <v>SHO</v>
      </c>
      <c r="C775" t="s">
        <v>493</v>
      </c>
      <c r="D775" t="str">
        <f t="shared" ref="D775:F775" si="2438">$C775</f>
        <v>&lt;/p&gt;&lt;/div&gt;&lt;div class="content-row clearfix"&gt;&lt;span class="item-icon icon-s icon-inline ico-opening-hour"&gt;&lt;/span&gt;</v>
      </c>
      <c r="E775" t="str">
        <f t="shared" si="2438"/>
        <v>&lt;/p&gt;&lt;/div&gt;&lt;div class="content-row clearfix"&gt;&lt;span class="item-icon icon-s icon-inline ico-opening-hour"&gt;&lt;/span&gt;</v>
      </c>
      <c r="F775" t="str">
        <f t="shared" si="2438"/>
        <v>&lt;/p&gt;&lt;/div&gt;&lt;div class="content-row clearfix"&gt;&lt;span class="item-icon icon-s icon-inline ico-opening-hour"&gt;&lt;/span&gt;</v>
      </c>
      <c r="G775" t="str">
        <f t="shared" si="2434"/>
        <v/>
      </c>
      <c r="H775" t="str">
        <f t="shared" si="2435"/>
        <v/>
      </c>
      <c r="I775" t="str">
        <f t="shared" si="2406"/>
        <v/>
      </c>
      <c r="J775" t="str">
        <f t="shared" si="2407"/>
        <v/>
      </c>
      <c r="K775" t="str">
        <f t="shared" si="2416"/>
        <v/>
      </c>
      <c r="L775" t="str">
        <f t="shared" si="2416"/>
        <v/>
      </c>
      <c r="M775" t="str">
        <f t="shared" si="2416"/>
        <v/>
      </c>
      <c r="N775" t="str">
        <f t="shared" si="2436"/>
        <v/>
      </c>
      <c r="O775" t="str">
        <f t="shared" si="2408"/>
        <v/>
      </c>
      <c r="P775" t="str">
        <f t="shared" si="2409"/>
        <v/>
      </c>
      <c r="Q775" t="str">
        <f t="shared" si="2419"/>
        <v/>
      </c>
      <c r="R775" t="str">
        <f t="shared" si="2419"/>
        <v/>
      </c>
      <c r="S775" t="str">
        <f t="shared" si="2419"/>
        <v/>
      </c>
      <c r="T775" t="str">
        <f t="shared" si="2410"/>
        <v/>
      </c>
      <c r="U775" t="str">
        <f t="shared" si="2411"/>
        <v/>
      </c>
      <c r="V775" t="str">
        <f t="shared" si="2412"/>
        <v/>
      </c>
    </row>
    <row r="776" spans="1:22" hidden="1" x14ac:dyDescent="0.25">
      <c r="A776">
        <f t="shared" si="2432"/>
        <v>52</v>
      </c>
      <c r="B776" t="str">
        <f>VLOOKUP(A776,Sheet1!A:Z,2,FALSE)</f>
        <v>SHO</v>
      </c>
      <c r="C776" t="s">
        <v>415</v>
      </c>
      <c r="D776" s="2" t="str">
        <f>CONCATENATE($C776,IFERROR(SUBSTITUTE(VLOOKUP($A776,Sheet1!$A:$AC,22,FALSE),CHAR(10),"&lt;br&gt;"),VLOOKUP($A776,Sheet1!$A:$AC,22,FALSE)))</f>
        <v>&lt;p class="info"&gt;10:00-19:00</v>
      </c>
      <c r="E776" s="2" t="str">
        <f>CONCATENATE($C776,IFERROR(SUBSTITUTE(VLOOKUP($A776,Sheet1!$A:$AC,23,FALSE),CHAR(10),"&lt;br&gt;"),VLOOKUP($A776,Sheet1!$A:$AC,23,FALSE)))</f>
        <v>&lt;p class="info"&gt;10:00-19:00</v>
      </c>
      <c r="F776" s="2" t="str">
        <f>CONCATENATE($C776,IFERROR(SUBSTITUTE(VLOOKUP($A776,Sheet1!$A:$AC,21,FALSE),CHAR(10),"&lt;br&gt;"),VLOOKUP($A776,Sheet1!$A:$AC,21,FALSE)))</f>
        <v>&lt;p class="info"&gt;10:00-19:00</v>
      </c>
      <c r="G776" t="str">
        <f t="shared" si="2434"/>
        <v/>
      </c>
      <c r="H776" t="str">
        <f t="shared" si="2435"/>
        <v/>
      </c>
      <c r="I776" t="str">
        <f t="shared" si="2406"/>
        <v/>
      </c>
      <c r="J776" t="str">
        <f t="shared" si="2407"/>
        <v/>
      </c>
      <c r="K776" t="str">
        <f t="shared" si="2416"/>
        <v/>
      </c>
      <c r="L776" t="str">
        <f t="shared" si="2416"/>
        <v/>
      </c>
      <c r="M776" t="str">
        <f t="shared" si="2416"/>
        <v/>
      </c>
      <c r="N776" t="str">
        <f t="shared" si="2436"/>
        <v/>
      </c>
      <c r="O776" t="str">
        <f t="shared" si="2408"/>
        <v/>
      </c>
      <c r="P776" t="str">
        <f t="shared" si="2409"/>
        <v/>
      </c>
      <c r="Q776" t="str">
        <f t="shared" si="2419"/>
        <v/>
      </c>
      <c r="R776" t="str">
        <f t="shared" si="2419"/>
        <v/>
      </c>
      <c r="S776" t="str">
        <f t="shared" si="2419"/>
        <v/>
      </c>
      <c r="T776" t="str">
        <f t="shared" si="2410"/>
        <v/>
      </c>
      <c r="U776" t="str">
        <f t="shared" si="2411"/>
        <v/>
      </c>
      <c r="V776" t="str">
        <f t="shared" si="2412"/>
        <v/>
      </c>
    </row>
    <row r="777" spans="1:22" hidden="1" x14ac:dyDescent="0.25">
      <c r="A777">
        <f t="shared" si="2432"/>
        <v>52</v>
      </c>
      <c r="B777" t="str">
        <f>VLOOKUP(A777,Sheet1!A:Z,2,FALSE)</f>
        <v>SHO</v>
      </c>
      <c r="C777" t="s">
        <v>495</v>
      </c>
      <c r="D777" t="str">
        <f t="shared" ref="D777:F777" si="2439">$C777</f>
        <v>&lt;/p&gt;&lt;/div&gt;&lt;div class="content-row clearfix"&gt;&lt;span class="item-icon icon-s icon-inline ico-tel-no"&gt;&lt;/span&gt;</v>
      </c>
      <c r="E777" t="str">
        <f t="shared" si="2439"/>
        <v>&lt;/p&gt;&lt;/div&gt;&lt;div class="content-row clearfix"&gt;&lt;span class="item-icon icon-s icon-inline ico-tel-no"&gt;&lt;/span&gt;</v>
      </c>
      <c r="F777" t="str">
        <f t="shared" si="2439"/>
        <v>&lt;/p&gt;&lt;/div&gt;&lt;div class="content-row clearfix"&gt;&lt;span class="item-icon icon-s icon-inline ico-tel-no"&gt;&lt;/span&gt;</v>
      </c>
      <c r="G777" t="str">
        <f t="shared" si="2434"/>
        <v/>
      </c>
      <c r="H777" t="str">
        <f t="shared" si="2435"/>
        <v/>
      </c>
      <c r="I777" t="str">
        <f t="shared" si="2406"/>
        <v/>
      </c>
      <c r="J777" t="str">
        <f t="shared" si="2407"/>
        <v/>
      </c>
      <c r="K777" t="str">
        <f t="shared" si="2416"/>
        <v/>
      </c>
      <c r="L777" t="str">
        <f t="shared" si="2416"/>
        <v/>
      </c>
      <c r="M777" t="str">
        <f t="shared" si="2416"/>
        <v/>
      </c>
      <c r="N777" t="str">
        <f t="shared" si="2436"/>
        <v/>
      </c>
      <c r="O777" t="str">
        <f t="shared" si="2408"/>
        <v/>
      </c>
      <c r="P777" t="str">
        <f t="shared" si="2409"/>
        <v/>
      </c>
      <c r="Q777" t="str">
        <f t="shared" si="2419"/>
        <v/>
      </c>
      <c r="R777" t="str">
        <f t="shared" si="2419"/>
        <v/>
      </c>
      <c r="S777" t="str">
        <f t="shared" si="2419"/>
        <v/>
      </c>
      <c r="T777" t="str">
        <f t="shared" si="2410"/>
        <v/>
      </c>
      <c r="U777" t="str">
        <f t="shared" si="2411"/>
        <v/>
      </c>
      <c r="V777" t="str">
        <f t="shared" si="2412"/>
        <v/>
      </c>
    </row>
    <row r="778" spans="1:22" hidden="1" x14ac:dyDescent="0.25">
      <c r="A778">
        <f t="shared" si="2432"/>
        <v>52</v>
      </c>
      <c r="B778" t="str">
        <f>VLOOKUP(A778,Sheet1!A:Z,2,FALSE)</f>
        <v>SHO</v>
      </c>
      <c r="C778" t="s">
        <v>415</v>
      </c>
      <c r="D778" t="str">
        <f>CONCATENATE($C778,VLOOKUP($A778,Sheet1!$A:$ACZ,17,FALSE))</f>
        <v>&lt;p class="info"&gt;-</v>
      </c>
      <c r="E778" t="str">
        <f>CONCATENATE($C778,VLOOKUP($A778,Sheet1!$A:$AC,17,FALSE))</f>
        <v>&lt;p class="info"&gt;-</v>
      </c>
      <c r="F778" t="str">
        <f>CONCATENATE($C778,VLOOKUP($A778,Sheet1!$A:$AC,17,FALSE))</f>
        <v>&lt;p class="info"&gt;-</v>
      </c>
      <c r="G778" t="str">
        <f t="shared" si="2434"/>
        <v/>
      </c>
      <c r="H778" t="str">
        <f t="shared" si="2435"/>
        <v/>
      </c>
      <c r="I778" t="str">
        <f t="shared" si="2406"/>
        <v/>
      </c>
      <c r="J778" t="str">
        <f t="shared" si="2407"/>
        <v/>
      </c>
      <c r="K778" t="str">
        <f t="shared" si="2416"/>
        <v/>
      </c>
      <c r="L778" t="str">
        <f t="shared" si="2416"/>
        <v/>
      </c>
      <c r="M778" t="str">
        <f t="shared" si="2416"/>
        <v/>
      </c>
      <c r="N778" t="str">
        <f t="shared" si="2436"/>
        <v/>
      </c>
      <c r="O778" t="str">
        <f t="shared" si="2408"/>
        <v/>
      </c>
      <c r="P778" t="str">
        <f t="shared" si="2409"/>
        <v/>
      </c>
      <c r="Q778" t="str">
        <f t="shared" si="2419"/>
        <v/>
      </c>
      <c r="R778" t="str">
        <f t="shared" si="2419"/>
        <v/>
      </c>
      <c r="S778" t="str">
        <f t="shared" si="2419"/>
        <v/>
      </c>
      <c r="T778" t="str">
        <f t="shared" si="2410"/>
        <v/>
      </c>
      <c r="U778" t="str">
        <f t="shared" si="2411"/>
        <v/>
      </c>
      <c r="V778" t="str">
        <f t="shared" si="2412"/>
        <v/>
      </c>
    </row>
    <row r="779" spans="1:22" hidden="1" x14ac:dyDescent="0.25">
      <c r="A779">
        <f t="shared" si="2432"/>
        <v>52</v>
      </c>
      <c r="B779" t="str">
        <f>VLOOKUP(A779,Sheet1!A:Z,2,FALSE)</f>
        <v>SHO</v>
      </c>
      <c r="C779" t="s">
        <v>494</v>
      </c>
      <c r="D779" t="str">
        <f t="shared" ref="D779:F779" si="2440">$C779</f>
        <v>&lt;/p&gt;&lt;/div&gt;&lt;div class="content-row clearfix"&gt;</v>
      </c>
      <c r="E779" t="str">
        <f t="shared" si="2440"/>
        <v>&lt;/p&gt;&lt;/div&gt;&lt;div class="content-row clearfix"&gt;</v>
      </c>
      <c r="F779" t="str">
        <f t="shared" si="2440"/>
        <v>&lt;/p&gt;&lt;/div&gt;&lt;div class="content-row clearfix"&gt;</v>
      </c>
      <c r="G779" t="str">
        <f t="shared" si="2434"/>
        <v/>
      </c>
      <c r="H779" t="str">
        <f t="shared" si="2435"/>
        <v/>
      </c>
      <c r="I779" t="str">
        <f t="shared" si="2406"/>
        <v/>
      </c>
      <c r="J779" t="str">
        <f t="shared" si="2407"/>
        <v/>
      </c>
      <c r="K779" t="str">
        <f t="shared" si="2416"/>
        <v/>
      </c>
      <c r="L779" t="str">
        <f t="shared" si="2416"/>
        <v/>
      </c>
      <c r="M779" t="str">
        <f t="shared" si="2416"/>
        <v/>
      </c>
      <c r="N779" t="str">
        <f t="shared" si="2436"/>
        <v/>
      </c>
      <c r="O779" t="str">
        <f t="shared" si="2408"/>
        <v/>
      </c>
      <c r="P779" t="str">
        <f t="shared" si="2409"/>
        <v/>
      </c>
      <c r="Q779" t="str">
        <f t="shared" si="2419"/>
        <v/>
      </c>
      <c r="R779" t="str">
        <f t="shared" si="2419"/>
        <v/>
      </c>
      <c r="S779" t="str">
        <f t="shared" si="2419"/>
        <v/>
      </c>
      <c r="T779" t="str">
        <f t="shared" si="2410"/>
        <v/>
      </c>
      <c r="U779" t="str">
        <f t="shared" si="2411"/>
        <v/>
      </c>
      <c r="V779" t="str">
        <f t="shared" si="2412"/>
        <v/>
      </c>
    </row>
    <row r="780" spans="1:22" hidden="1" x14ac:dyDescent="0.25">
      <c r="A780">
        <f t="shared" si="2432"/>
        <v>52</v>
      </c>
      <c r="B780" t="str">
        <f>VLOOKUP(A780,Sheet1!A:Z,2,FALSE)</f>
        <v>SHO</v>
      </c>
      <c r="C780" t="s">
        <v>416</v>
      </c>
      <c r="D780" t="str">
        <f>CONCATENATE($C780,Sheet1!$AB$2,": ",VLOOKUP($A780,Sheet1!$A:$AC,28,FALSE),IF(VLOOKUP($A780,Sheet1!$A:$AC,25,FALSE)="","","&lt;/p&gt;&lt;p&gt;"),VLOOKUP($A780,Sheet1!$A:$AC,25,FALSE))</f>
        <v>&lt;p&gt;接受現金券: 不接受&lt;/p&gt;&lt;p&gt;利康藥坊售賣中草藥產品。</v>
      </c>
      <c r="E780" t="str">
        <f>CONCATENATE($C780,Sheet1!$AC$2,": ",VLOOKUP($A780,Sheet1!$A:$AC,29,FALSE),IF(VLOOKUP($A780,Sheet1!$A:$AC,26,FALSE)="","","&lt;/p&gt;&lt;p&gt;"),VLOOKUP($A780,Sheet1!$A:$AC,26,FALSE))</f>
        <v>&lt;p&gt;接受现金券: 不接受&lt;/p&gt;&lt;p&gt;利康药坊售卖中草药产品。</v>
      </c>
      <c r="F780" t="str">
        <f>CONCATENATE($C780,Sheet1!$AA$2,": ",VLOOKUP($A780,Sheet1!$A:$AC,27,FALSE),IF(VLOOKUP($A780,Sheet1!$A:$AC,24,FALSE)="","","&lt;/p&gt;&lt;p&gt;"),VLOOKUP($A780,Sheet1!$A:$AC,24,FALSE))</f>
        <v>&lt;p&gt;Accept Cash Coupon: N&lt;/p&gt;&lt;p&gt;MediMark offers Chinese Medicines and pharmaceutical products.</v>
      </c>
      <c r="G780" t="str">
        <f t="shared" si="2434"/>
        <v/>
      </c>
      <c r="H780" t="str">
        <f t="shared" si="2435"/>
        <v/>
      </c>
      <c r="I780" t="str">
        <f t="shared" si="2406"/>
        <v/>
      </c>
      <c r="J780" t="str">
        <f t="shared" si="2407"/>
        <v/>
      </c>
      <c r="K780" t="str">
        <f t="shared" si="2416"/>
        <v/>
      </c>
      <c r="L780" t="str">
        <f t="shared" si="2416"/>
        <v/>
      </c>
      <c r="M780" t="str">
        <f t="shared" si="2416"/>
        <v/>
      </c>
      <c r="N780" t="str">
        <f t="shared" si="2436"/>
        <v/>
      </c>
      <c r="O780" t="str">
        <f t="shared" si="2408"/>
        <v/>
      </c>
      <c r="P780" t="str">
        <f t="shared" si="2409"/>
        <v/>
      </c>
      <c r="Q780" t="str">
        <f t="shared" si="2419"/>
        <v/>
      </c>
      <c r="R780" t="str">
        <f t="shared" si="2419"/>
        <v/>
      </c>
      <c r="S780" t="str">
        <f t="shared" si="2419"/>
        <v/>
      </c>
      <c r="T780" t="str">
        <f t="shared" si="2410"/>
        <v/>
      </c>
      <c r="U780" t="str">
        <f t="shared" si="2411"/>
        <v/>
      </c>
      <c r="V780" t="str">
        <f t="shared" si="2412"/>
        <v/>
      </c>
    </row>
    <row r="781" spans="1:22" hidden="1" x14ac:dyDescent="0.25">
      <c r="A781">
        <f t="shared" si="2432"/>
        <v>52</v>
      </c>
      <c r="B781" t="str">
        <f>VLOOKUP(A781,Sheet1!A:Z,2,FALSE)</f>
        <v>SHO</v>
      </c>
      <c r="C781" t="s">
        <v>496</v>
      </c>
      <c r="D781" t="str">
        <f t="shared" ref="D781:F781" si="2441">$C781</f>
        <v>&lt;/p&gt;&lt;/div&gt;&lt;/div&gt;&lt;/div&gt;&lt;/div&gt;&lt;/div&gt;</v>
      </c>
      <c r="E781" t="str">
        <f t="shared" si="2441"/>
        <v>&lt;/p&gt;&lt;/div&gt;&lt;/div&gt;&lt;/div&gt;&lt;/div&gt;&lt;/div&gt;</v>
      </c>
      <c r="F781" t="str">
        <f t="shared" si="2441"/>
        <v>&lt;/p&gt;&lt;/div&gt;&lt;/div&gt;&lt;/div&gt;&lt;/div&gt;&lt;/div&gt;</v>
      </c>
      <c r="G781" t="str">
        <f t="shared" si="2434"/>
        <v/>
      </c>
      <c r="H781" t="str">
        <f t="shared" si="2435"/>
        <v/>
      </c>
      <c r="I781" t="str">
        <f t="shared" si="2406"/>
        <v/>
      </c>
      <c r="J781" t="str">
        <f t="shared" si="2407"/>
        <v/>
      </c>
      <c r="K781" t="str">
        <f t="shared" si="2416"/>
        <v/>
      </c>
      <c r="L781" t="str">
        <f t="shared" si="2416"/>
        <v/>
      </c>
      <c r="M781" t="str">
        <f t="shared" si="2416"/>
        <v/>
      </c>
      <c r="N781" t="str">
        <f t="shared" si="2436"/>
        <v/>
      </c>
      <c r="O781" t="str">
        <f t="shared" si="2408"/>
        <v/>
      </c>
      <c r="P781" t="str">
        <f t="shared" si="2409"/>
        <v/>
      </c>
      <c r="Q781" t="str">
        <f t="shared" si="2419"/>
        <v/>
      </c>
      <c r="R781" t="str">
        <f t="shared" si="2419"/>
        <v/>
      </c>
      <c r="S781" t="str">
        <f t="shared" si="2419"/>
        <v/>
      </c>
      <c r="T781" t="str">
        <f t="shared" si="2410"/>
        <v/>
      </c>
      <c r="U781" t="str">
        <f t="shared" si="2411"/>
        <v/>
      </c>
      <c r="V781" t="str">
        <f t="shared" si="2412"/>
        <v/>
      </c>
    </row>
    <row r="782" spans="1:22" hidden="1" x14ac:dyDescent="0.25">
      <c r="G782">
        <f t="shared" ref="G782:G834" si="2442">IF(EXACT(A781,A782),"",A782)</f>
        <v>0</v>
      </c>
      <c r="H782" t="str">
        <f t="shared" ref="H782:H834" si="2443">IF($G782="","",TRIM(CONCATENATE(D782,D783,D784,D785,D786,D787,D788,D789,D790,D791,D792,D793,D794,D795,D796)))</f>
        <v/>
      </c>
      <c r="I782" t="str">
        <f t="shared" ref="I782:J782" si="2444">IF($G782="","",TRIM(CONCATENATE(E782,E783,E784,E785,E786,E787,E788,E789,E790,E791,E792,E793,E794,E795,E796)))</f>
        <v/>
      </c>
      <c r="J782" t="str">
        <f t="shared" si="2444"/>
        <v/>
      </c>
      <c r="K782" t="str">
        <f t="shared" ref="K782:M834" si="2445">IF($G782="","",IF($B782="DUF",TRIM(CONCATENATE(D782,D783,D784,D785,D786,D787,D788,D789,D790,D791,D792,D793,D794,D795,D796)),""))</f>
        <v/>
      </c>
      <c r="L782" t="str">
        <f t="shared" si="2445"/>
        <v/>
      </c>
      <c r="M782" t="str">
        <f t="shared" si="2445"/>
        <v/>
      </c>
      <c r="N782" t="str">
        <f t="shared" ref="N782:N834" si="2446">IF($G782="","",IF($B782="SHO",TRIM(CONCATENATE(D782,D783,D784,D785,D786,D787,D788,D789,D790,D791,D792,D793,D794,D795,D796)),""))</f>
        <v/>
      </c>
      <c r="O782" t="str">
        <f t="shared" ref="O782:P782" si="2447">IF($G782="","",IF($B782="SHO",TRIM(CONCATENATE(E782,E783,E784,E785,E786,E787,E788,E789,E790,E791,E792,E793,E794,E795,E796)),""))</f>
        <v/>
      </c>
      <c r="P782" t="str">
        <f t="shared" si="2447"/>
        <v/>
      </c>
      <c r="Q782" t="str">
        <f t="shared" ref="Q782:S834" si="2448">IF($G782="","",IF($B782="FNB",TRIM(CONCATENATE(D782,D783,D784,D785,D786,D787,D788,D789,D790,D791,D792,D793,D794,D795,D796)),""))</f>
        <v/>
      </c>
      <c r="R782" t="str">
        <f t="shared" si="2448"/>
        <v/>
      </c>
      <c r="S782" t="str">
        <f t="shared" si="2448"/>
        <v/>
      </c>
      <c r="T782" t="str">
        <f t="shared" ref="T782:V782" si="2449">IF($G782="","",IF($B782="PAS",TRIM(CONCATENATE(D782,D783,D784,D785,D786,D787,D788,D789,D790,D791,D792,D793,D794,D795,D796)),""))</f>
        <v/>
      </c>
      <c r="U782" t="str">
        <f t="shared" si="2449"/>
        <v/>
      </c>
      <c r="V782" t="str">
        <f t="shared" si="2449"/>
        <v/>
      </c>
    </row>
    <row r="783" spans="1:22" hidden="1" x14ac:dyDescent="0.25">
      <c r="G783" t="str">
        <f t="shared" si="2442"/>
        <v/>
      </c>
      <c r="H783" t="str">
        <f t="shared" si="2443"/>
        <v/>
      </c>
      <c r="I783" t="str">
        <f t="shared" ref="I783:J783" si="2450">IF($G783="","",TRIM(CONCATENATE(E783,E784,E785,E786,E787,E788,E789,E790,E791,E792,E793,E794,E795,E796,E797)))</f>
        <v/>
      </c>
      <c r="J783" t="str">
        <f t="shared" si="2450"/>
        <v/>
      </c>
      <c r="K783" t="str">
        <f t="shared" si="2445"/>
        <v/>
      </c>
      <c r="L783" t="str">
        <f t="shared" si="2445"/>
        <v/>
      </c>
      <c r="M783" t="str">
        <f t="shared" si="2445"/>
        <v/>
      </c>
      <c r="N783" t="str">
        <f t="shared" si="2446"/>
        <v/>
      </c>
      <c r="O783" t="str">
        <f t="shared" ref="O783:P783" si="2451">IF($G783="","",IF($B783="SHO",TRIM(CONCATENATE(E783,E784,E785,E786,E787,E788,E789,E790,E791,E792,E793,E794,E795,E796,E797)),""))</f>
        <v/>
      </c>
      <c r="P783" t="str">
        <f t="shared" si="2451"/>
        <v/>
      </c>
      <c r="Q783" t="str">
        <f t="shared" si="2448"/>
        <v/>
      </c>
      <c r="R783" t="str">
        <f t="shared" si="2448"/>
        <v/>
      </c>
      <c r="S783" t="str">
        <f t="shared" si="2448"/>
        <v/>
      </c>
      <c r="T783" t="str">
        <f t="shared" ref="T783:V783" si="2452">IF($G783="","",IF($B783="PAS",TRIM(CONCATENATE(D783,D784,D785,D786,D787,D788,D789,D790,D791,D792,D793,D794,D795,D796,D797)),""))</f>
        <v/>
      </c>
      <c r="U783" t="str">
        <f t="shared" si="2452"/>
        <v/>
      </c>
      <c r="V783" t="str">
        <f t="shared" si="2452"/>
        <v/>
      </c>
    </row>
    <row r="784" spans="1:22" hidden="1" x14ac:dyDescent="0.25">
      <c r="G784" t="str">
        <f t="shared" si="2442"/>
        <v/>
      </c>
      <c r="H784" t="str">
        <f t="shared" si="2443"/>
        <v/>
      </c>
      <c r="I784" t="str">
        <f t="shared" ref="I784:J784" si="2453">IF($G784="","",TRIM(CONCATENATE(E784,E785,E786,E787,E788,E789,E790,E791,E792,E793,E794,E795,E796,E797,E798)))</f>
        <v/>
      </c>
      <c r="J784" t="str">
        <f t="shared" si="2453"/>
        <v/>
      </c>
      <c r="K784" t="str">
        <f t="shared" si="2445"/>
        <v/>
      </c>
      <c r="L784" t="str">
        <f t="shared" si="2445"/>
        <v/>
      </c>
      <c r="M784" t="str">
        <f t="shared" si="2445"/>
        <v/>
      </c>
      <c r="N784" t="str">
        <f t="shared" si="2446"/>
        <v/>
      </c>
      <c r="O784" t="str">
        <f t="shared" ref="O784:P784" si="2454">IF($G784="","",IF($B784="SHO",TRIM(CONCATENATE(E784,E785,E786,E787,E788,E789,E790,E791,E792,E793,E794,E795,E796,E797,E798)),""))</f>
        <v/>
      </c>
      <c r="P784" t="str">
        <f t="shared" si="2454"/>
        <v/>
      </c>
      <c r="Q784" t="str">
        <f t="shared" si="2448"/>
        <v/>
      </c>
      <c r="R784" t="str">
        <f t="shared" si="2448"/>
        <v/>
      </c>
      <c r="S784" t="str">
        <f t="shared" si="2448"/>
        <v/>
      </c>
      <c r="T784" t="str">
        <f t="shared" ref="T784:V784" si="2455">IF($G784="","",IF($B784="PAS",TRIM(CONCATENATE(D784,D785,D786,D787,D788,D789,D790,D791,D792,D793,D794,D795,D796,D797,D798)),""))</f>
        <v/>
      </c>
      <c r="U784" t="str">
        <f t="shared" si="2455"/>
        <v/>
      </c>
      <c r="V784" t="str">
        <f t="shared" si="2455"/>
        <v/>
      </c>
    </row>
    <row r="785" spans="4:22" hidden="1" x14ac:dyDescent="0.25">
      <c r="G785" t="str">
        <f t="shared" si="2442"/>
        <v/>
      </c>
      <c r="H785" t="str">
        <f t="shared" si="2443"/>
        <v/>
      </c>
      <c r="I785" t="str">
        <f t="shared" ref="I785:J785" si="2456">IF($G785="","",TRIM(CONCATENATE(E785,E786,E787,E788,E789,E790,E791,E792,E793,E794,E795,E796,E797,E798,E799)))</f>
        <v/>
      </c>
      <c r="J785" t="str">
        <f t="shared" si="2456"/>
        <v/>
      </c>
      <c r="K785" t="str">
        <f t="shared" si="2445"/>
        <v/>
      </c>
      <c r="L785" t="str">
        <f t="shared" si="2445"/>
        <v/>
      </c>
      <c r="M785" t="str">
        <f t="shared" si="2445"/>
        <v/>
      </c>
      <c r="N785" t="str">
        <f t="shared" si="2446"/>
        <v/>
      </c>
      <c r="O785" t="str">
        <f t="shared" ref="O785:P785" si="2457">IF($G785="","",IF($B785="SHO",TRIM(CONCATENATE(E785,E786,E787,E788,E789,E790,E791,E792,E793,E794,E795,E796,E797,E798,E799)),""))</f>
        <v/>
      </c>
      <c r="P785" t="str">
        <f t="shared" si="2457"/>
        <v/>
      </c>
      <c r="Q785" t="str">
        <f t="shared" si="2448"/>
        <v/>
      </c>
      <c r="R785" t="str">
        <f t="shared" si="2448"/>
        <v/>
      </c>
      <c r="S785" t="str">
        <f t="shared" si="2448"/>
        <v/>
      </c>
      <c r="T785" t="str">
        <f t="shared" ref="T785:V785" si="2458">IF($G785="","",IF($B785="PAS",TRIM(CONCATENATE(D785,D786,D787,D788,D789,D790,D791,D792,D793,D794,D795,D796,D797,D798,D799)),""))</f>
        <v/>
      </c>
      <c r="U785" t="str">
        <f t="shared" si="2458"/>
        <v/>
      </c>
      <c r="V785" t="str">
        <f t="shared" si="2458"/>
        <v/>
      </c>
    </row>
    <row r="786" spans="4:22" hidden="1" x14ac:dyDescent="0.25">
      <c r="G786" t="str">
        <f t="shared" si="2442"/>
        <v/>
      </c>
      <c r="H786" t="str">
        <f t="shared" si="2443"/>
        <v/>
      </c>
      <c r="I786" t="str">
        <f t="shared" ref="I786:J786" si="2459">IF($G786="","",TRIM(CONCATENATE(E786,E787,E788,E789,E790,E791,E792,E793,E794,E795,E796,E797,E798,E799,E800)))</f>
        <v/>
      </c>
      <c r="J786" t="str">
        <f t="shared" si="2459"/>
        <v/>
      </c>
      <c r="K786" t="str">
        <f t="shared" si="2445"/>
        <v/>
      </c>
      <c r="L786" t="str">
        <f t="shared" si="2445"/>
        <v/>
      </c>
      <c r="M786" t="str">
        <f t="shared" si="2445"/>
        <v/>
      </c>
      <c r="N786" t="str">
        <f t="shared" si="2446"/>
        <v/>
      </c>
      <c r="O786" t="str">
        <f t="shared" ref="O786:P786" si="2460">IF($G786="","",IF($B786="SHO",TRIM(CONCATENATE(E786,E787,E788,E789,E790,E791,E792,E793,E794,E795,E796,E797,E798,E799,E800)),""))</f>
        <v/>
      </c>
      <c r="P786" t="str">
        <f t="shared" si="2460"/>
        <v/>
      </c>
      <c r="Q786" t="str">
        <f t="shared" si="2448"/>
        <v/>
      </c>
      <c r="R786" t="str">
        <f t="shared" si="2448"/>
        <v/>
      </c>
      <c r="S786" t="str">
        <f t="shared" si="2448"/>
        <v/>
      </c>
      <c r="T786" t="str">
        <f t="shared" ref="T786:V786" si="2461">IF($G786="","",IF($B786="PAS",TRIM(CONCATENATE(D786,D787,D788,D789,D790,D791,D792,D793,D794,D795,D796,D797,D798,D799,D800)),""))</f>
        <v/>
      </c>
      <c r="U786" t="str">
        <f t="shared" si="2461"/>
        <v/>
      </c>
      <c r="V786" t="str">
        <f t="shared" si="2461"/>
        <v/>
      </c>
    </row>
    <row r="787" spans="4:22" hidden="1" x14ac:dyDescent="0.25">
      <c r="G787" t="str">
        <f t="shared" si="2442"/>
        <v/>
      </c>
      <c r="H787" t="str">
        <f t="shared" si="2443"/>
        <v/>
      </c>
      <c r="I787" t="str">
        <f t="shared" ref="I787:J787" si="2462">IF($G787="","",TRIM(CONCATENATE(E787,E788,E789,E790,E791,E792,E793,E794,E795,E796,E797,E798,E799,E800,E801)))</f>
        <v/>
      </c>
      <c r="J787" t="str">
        <f t="shared" si="2462"/>
        <v/>
      </c>
      <c r="K787" t="str">
        <f t="shared" si="2445"/>
        <v/>
      </c>
      <c r="L787" t="str">
        <f t="shared" si="2445"/>
        <v/>
      </c>
      <c r="M787" t="str">
        <f t="shared" si="2445"/>
        <v/>
      </c>
      <c r="N787" t="str">
        <f t="shared" si="2446"/>
        <v/>
      </c>
      <c r="O787" t="str">
        <f t="shared" ref="O787:P787" si="2463">IF($G787="","",IF($B787="SHO",TRIM(CONCATENATE(E787,E788,E789,E790,E791,E792,E793,E794,E795,E796,E797,E798,E799,E800,E801)),""))</f>
        <v/>
      </c>
      <c r="P787" t="str">
        <f t="shared" si="2463"/>
        <v/>
      </c>
      <c r="Q787" t="str">
        <f t="shared" si="2448"/>
        <v/>
      </c>
      <c r="R787" t="str">
        <f t="shared" si="2448"/>
        <v/>
      </c>
      <c r="S787" t="str">
        <f t="shared" si="2448"/>
        <v/>
      </c>
      <c r="T787" t="str">
        <f t="shared" ref="T787:V787" si="2464">IF($G787="","",IF($B787="PAS",TRIM(CONCATENATE(D787,D788,D789,D790,D791,D792,D793,D794,D795,D796,D797,D798,D799,D800,D801)),""))</f>
        <v/>
      </c>
      <c r="U787" t="str">
        <f t="shared" si="2464"/>
        <v/>
      </c>
      <c r="V787" t="str">
        <f t="shared" si="2464"/>
        <v/>
      </c>
    </row>
    <row r="788" spans="4:22" hidden="1" x14ac:dyDescent="0.25">
      <c r="G788" t="str">
        <f t="shared" si="2442"/>
        <v/>
      </c>
      <c r="H788" t="str">
        <f t="shared" si="2443"/>
        <v/>
      </c>
      <c r="I788" t="str">
        <f t="shared" ref="I788:J788" si="2465">IF($G788="","",TRIM(CONCATENATE(E788,E789,E790,E791,E792,E793,E794,E795,E796,E797,E798,E799,E800,E801,E802)))</f>
        <v/>
      </c>
      <c r="J788" t="str">
        <f t="shared" si="2465"/>
        <v/>
      </c>
      <c r="K788" t="str">
        <f t="shared" si="2445"/>
        <v/>
      </c>
      <c r="L788" t="str">
        <f t="shared" si="2445"/>
        <v/>
      </c>
      <c r="M788" t="str">
        <f t="shared" si="2445"/>
        <v/>
      </c>
      <c r="N788" t="str">
        <f t="shared" si="2446"/>
        <v/>
      </c>
      <c r="O788" t="str">
        <f t="shared" ref="O788:P788" si="2466">IF($G788="","",IF($B788="SHO",TRIM(CONCATENATE(E788,E789,E790,E791,E792,E793,E794,E795,E796,E797,E798,E799,E800,E801,E802)),""))</f>
        <v/>
      </c>
      <c r="P788" t="str">
        <f t="shared" si="2466"/>
        <v/>
      </c>
      <c r="Q788" t="str">
        <f t="shared" si="2448"/>
        <v/>
      </c>
      <c r="R788" t="str">
        <f t="shared" si="2448"/>
        <v/>
      </c>
      <c r="S788" t="str">
        <f t="shared" si="2448"/>
        <v/>
      </c>
      <c r="T788" t="str">
        <f t="shared" ref="T788:V788" si="2467">IF($G788="","",IF($B788="PAS",TRIM(CONCATENATE(D788,D789,D790,D791,D792,D793,D794,D795,D796,D797,D798,D799,D800,D801,D802)),""))</f>
        <v/>
      </c>
      <c r="U788" t="str">
        <f t="shared" si="2467"/>
        <v/>
      </c>
      <c r="V788" t="str">
        <f t="shared" si="2467"/>
        <v/>
      </c>
    </row>
    <row r="789" spans="4:22" hidden="1" x14ac:dyDescent="0.25">
      <c r="G789" t="str">
        <f t="shared" si="2442"/>
        <v/>
      </c>
      <c r="H789" t="str">
        <f t="shared" si="2443"/>
        <v/>
      </c>
      <c r="I789" t="str">
        <f t="shared" ref="I789:J789" si="2468">IF($G789="","",TRIM(CONCATENATE(E789,E790,E791,E792,E793,E794,E795,E796,E797,E798,E799,E800,E801,E802,E803)))</f>
        <v/>
      </c>
      <c r="J789" t="str">
        <f t="shared" si="2468"/>
        <v/>
      </c>
      <c r="K789" t="str">
        <f t="shared" si="2445"/>
        <v/>
      </c>
      <c r="L789" t="str">
        <f t="shared" si="2445"/>
        <v/>
      </c>
      <c r="M789" t="str">
        <f t="shared" si="2445"/>
        <v/>
      </c>
      <c r="N789" t="str">
        <f t="shared" si="2446"/>
        <v/>
      </c>
      <c r="O789" t="str">
        <f t="shared" ref="O789:P789" si="2469">IF($G789="","",IF($B789="SHO",TRIM(CONCATENATE(E789,E790,E791,E792,E793,E794,E795,E796,E797,E798,E799,E800,E801,E802,E803)),""))</f>
        <v/>
      </c>
      <c r="P789" t="str">
        <f t="shared" si="2469"/>
        <v/>
      </c>
      <c r="Q789" t="str">
        <f t="shared" si="2448"/>
        <v/>
      </c>
      <c r="R789" t="str">
        <f t="shared" si="2448"/>
        <v/>
      </c>
      <c r="S789" t="str">
        <f t="shared" si="2448"/>
        <v/>
      </c>
      <c r="T789" t="str">
        <f t="shared" ref="T789:V789" si="2470">IF($G789="","",IF($B789="PAS",TRIM(CONCATENATE(D789,D790,D791,D792,D793,D794,D795,D796,D797,D798,D799,D800,D801,D802,D803)),""))</f>
        <v/>
      </c>
      <c r="U789" t="str">
        <f t="shared" si="2470"/>
        <v/>
      </c>
      <c r="V789" t="str">
        <f t="shared" si="2470"/>
        <v/>
      </c>
    </row>
    <row r="790" spans="4:22" hidden="1" x14ac:dyDescent="0.25">
      <c r="G790" t="str">
        <f t="shared" si="2442"/>
        <v/>
      </c>
      <c r="H790" t="str">
        <f t="shared" si="2443"/>
        <v/>
      </c>
      <c r="I790" t="str">
        <f t="shared" ref="I790:J790" si="2471">IF($G790="","",TRIM(CONCATENATE(E790,E791,E792,E793,E794,E795,E796,E797,E798,E799,E800,E801,E802,E803,E804)))</f>
        <v/>
      </c>
      <c r="J790" t="str">
        <f t="shared" si="2471"/>
        <v/>
      </c>
      <c r="K790" t="str">
        <f t="shared" si="2445"/>
        <v/>
      </c>
      <c r="L790" t="str">
        <f t="shared" si="2445"/>
        <v/>
      </c>
      <c r="M790" t="str">
        <f t="shared" si="2445"/>
        <v/>
      </c>
      <c r="N790" t="str">
        <f t="shared" si="2446"/>
        <v/>
      </c>
      <c r="O790" t="str">
        <f t="shared" ref="O790:P790" si="2472">IF($G790="","",IF($B790="SHO",TRIM(CONCATENATE(E790,E791,E792,E793,E794,E795,E796,E797,E798,E799,E800,E801,E802,E803,E804)),""))</f>
        <v/>
      </c>
      <c r="P790" t="str">
        <f t="shared" si="2472"/>
        <v/>
      </c>
      <c r="Q790" t="str">
        <f t="shared" si="2448"/>
        <v/>
      </c>
      <c r="R790" t="str">
        <f t="shared" si="2448"/>
        <v/>
      </c>
      <c r="S790" t="str">
        <f t="shared" si="2448"/>
        <v/>
      </c>
      <c r="T790" t="str">
        <f t="shared" ref="T790:V790" si="2473">IF($G790="","",IF($B790="PAS",TRIM(CONCATENATE(D790,D791,D792,D793,D794,D795,D796,D797,D798,D799,D800,D801,D802,D803,D804)),""))</f>
        <v/>
      </c>
      <c r="U790" t="str">
        <f t="shared" si="2473"/>
        <v/>
      </c>
      <c r="V790" t="str">
        <f t="shared" si="2473"/>
        <v/>
      </c>
    </row>
    <row r="791" spans="4:22" hidden="1" x14ac:dyDescent="0.25">
      <c r="D791" s="2"/>
      <c r="E791" s="2"/>
      <c r="F791" s="2"/>
      <c r="G791" t="str">
        <f t="shared" si="2442"/>
        <v/>
      </c>
      <c r="H791" t="str">
        <f t="shared" si="2443"/>
        <v/>
      </c>
      <c r="I791" t="str">
        <f t="shared" ref="I791:J791" si="2474">IF($G791="","",TRIM(CONCATENATE(E791,E792,E793,E794,E795,E796,E797,E798,E799,E800,E801,E802,E803,E804,E805)))</f>
        <v/>
      </c>
      <c r="J791" t="str">
        <f t="shared" si="2474"/>
        <v/>
      </c>
      <c r="K791" t="str">
        <f t="shared" si="2445"/>
        <v/>
      </c>
      <c r="L791" t="str">
        <f t="shared" si="2445"/>
        <v/>
      </c>
      <c r="M791" t="str">
        <f t="shared" si="2445"/>
        <v/>
      </c>
      <c r="N791" t="str">
        <f t="shared" si="2446"/>
        <v/>
      </c>
      <c r="O791" t="str">
        <f t="shared" ref="O791:P791" si="2475">IF($G791="","",IF($B791="SHO",TRIM(CONCATENATE(E791,E792,E793,E794,E795,E796,E797,E798,E799,E800,E801,E802,E803,E804,E805)),""))</f>
        <v/>
      </c>
      <c r="P791" t="str">
        <f t="shared" si="2475"/>
        <v/>
      </c>
      <c r="Q791" t="str">
        <f t="shared" si="2448"/>
        <v/>
      </c>
      <c r="R791" t="str">
        <f t="shared" si="2448"/>
        <v/>
      </c>
      <c r="S791" t="str">
        <f t="shared" si="2448"/>
        <v/>
      </c>
      <c r="T791" t="str">
        <f t="shared" ref="T791:V791" si="2476">IF($G791="","",IF($B791="PAS",TRIM(CONCATENATE(D791,D792,D793,D794,D795,D796,D797,D798,D799,D800,D801,D802,D803,D804,D805)),""))</f>
        <v/>
      </c>
      <c r="U791" t="str">
        <f t="shared" si="2476"/>
        <v/>
      </c>
      <c r="V791" t="str">
        <f t="shared" si="2476"/>
        <v/>
      </c>
    </row>
    <row r="792" spans="4:22" hidden="1" x14ac:dyDescent="0.25">
      <c r="G792" t="str">
        <f t="shared" si="2442"/>
        <v/>
      </c>
      <c r="H792" t="str">
        <f t="shared" si="2443"/>
        <v/>
      </c>
      <c r="I792" t="str">
        <f t="shared" ref="I792:J792" si="2477">IF($G792="","",TRIM(CONCATENATE(E792,E793,E794,E795,E796,E797,E798,E799,E800,E801,E802,E803,E804,E805,E806)))</f>
        <v/>
      </c>
      <c r="J792" t="str">
        <f t="shared" si="2477"/>
        <v/>
      </c>
      <c r="K792" t="str">
        <f t="shared" si="2445"/>
        <v/>
      </c>
      <c r="L792" t="str">
        <f t="shared" si="2445"/>
        <v/>
      </c>
      <c r="M792" t="str">
        <f t="shared" si="2445"/>
        <v/>
      </c>
      <c r="N792" t="str">
        <f t="shared" si="2446"/>
        <v/>
      </c>
      <c r="O792" t="str">
        <f t="shared" ref="O792:P792" si="2478">IF($G792="","",IF($B792="SHO",TRIM(CONCATENATE(E792,E793,E794,E795,E796,E797,E798,E799,E800,E801,E802,E803,E804,E805,E806)),""))</f>
        <v/>
      </c>
      <c r="P792" t="str">
        <f t="shared" si="2478"/>
        <v/>
      </c>
      <c r="Q792" t="str">
        <f t="shared" si="2448"/>
        <v/>
      </c>
      <c r="R792" t="str">
        <f t="shared" si="2448"/>
        <v/>
      </c>
      <c r="S792" t="str">
        <f t="shared" si="2448"/>
        <v/>
      </c>
      <c r="T792" t="str">
        <f t="shared" ref="T792:V792" si="2479">IF($G792="","",IF($B792="PAS",TRIM(CONCATENATE(D792,D793,D794,D795,D796,D797,D798,D799,D800,D801,D802,D803,D804,D805,D806)),""))</f>
        <v/>
      </c>
      <c r="U792" t="str">
        <f t="shared" si="2479"/>
        <v/>
      </c>
      <c r="V792" t="str">
        <f t="shared" si="2479"/>
        <v/>
      </c>
    </row>
    <row r="793" spans="4:22" hidden="1" x14ac:dyDescent="0.25">
      <c r="G793" t="str">
        <f t="shared" si="2442"/>
        <v/>
      </c>
      <c r="H793" t="str">
        <f t="shared" si="2443"/>
        <v/>
      </c>
      <c r="I793" t="str">
        <f t="shared" ref="I793:J793" si="2480">IF($G793="","",TRIM(CONCATENATE(E793,E794,E795,E796,E797,E798,E799,E800,E801,E802,E803,E804,E805,E806,E807)))</f>
        <v/>
      </c>
      <c r="J793" t="str">
        <f t="shared" si="2480"/>
        <v/>
      </c>
      <c r="K793" t="str">
        <f t="shared" si="2445"/>
        <v/>
      </c>
      <c r="L793" t="str">
        <f t="shared" si="2445"/>
        <v/>
      </c>
      <c r="M793" t="str">
        <f t="shared" si="2445"/>
        <v/>
      </c>
      <c r="N793" t="str">
        <f t="shared" si="2446"/>
        <v/>
      </c>
      <c r="O793" t="str">
        <f t="shared" ref="O793:P793" si="2481">IF($G793="","",IF($B793="SHO",TRIM(CONCATENATE(E793,E794,E795,E796,E797,E798,E799,E800,E801,E802,E803,E804,E805,E806,E807)),""))</f>
        <v/>
      </c>
      <c r="P793" t="str">
        <f t="shared" si="2481"/>
        <v/>
      </c>
      <c r="Q793" t="str">
        <f t="shared" si="2448"/>
        <v/>
      </c>
      <c r="R793" t="str">
        <f t="shared" si="2448"/>
        <v/>
      </c>
      <c r="S793" t="str">
        <f t="shared" si="2448"/>
        <v/>
      </c>
      <c r="T793" t="str">
        <f t="shared" ref="T793:V793" si="2482">IF($G793="","",IF($B793="PAS",TRIM(CONCATENATE(D793,D794,D795,D796,D797,D798,D799,D800,D801,D802,D803,D804,D805,D806,D807)),""))</f>
        <v/>
      </c>
      <c r="U793" t="str">
        <f t="shared" si="2482"/>
        <v/>
      </c>
      <c r="V793" t="str">
        <f t="shared" si="2482"/>
        <v/>
      </c>
    </row>
    <row r="794" spans="4:22" hidden="1" x14ac:dyDescent="0.25">
      <c r="G794" t="str">
        <f t="shared" si="2442"/>
        <v/>
      </c>
      <c r="H794" t="str">
        <f t="shared" si="2443"/>
        <v/>
      </c>
      <c r="I794" t="str">
        <f t="shared" ref="I794:J794" si="2483">IF($G794="","",TRIM(CONCATENATE(E794,E795,E796,E797,E798,E799,E800,E801,E802,E803,E804,E805,E806,E807,E808)))</f>
        <v/>
      </c>
      <c r="J794" t="str">
        <f t="shared" si="2483"/>
        <v/>
      </c>
      <c r="K794" t="str">
        <f t="shared" si="2445"/>
        <v/>
      </c>
      <c r="L794" t="str">
        <f t="shared" si="2445"/>
        <v/>
      </c>
      <c r="M794" t="str">
        <f t="shared" si="2445"/>
        <v/>
      </c>
      <c r="N794" t="str">
        <f t="shared" si="2446"/>
        <v/>
      </c>
      <c r="O794" t="str">
        <f t="shared" ref="O794:P794" si="2484">IF($G794="","",IF($B794="SHO",TRIM(CONCATENATE(E794,E795,E796,E797,E798,E799,E800,E801,E802,E803,E804,E805,E806,E807,E808)),""))</f>
        <v/>
      </c>
      <c r="P794" t="str">
        <f t="shared" si="2484"/>
        <v/>
      </c>
      <c r="Q794" t="str">
        <f t="shared" si="2448"/>
        <v/>
      </c>
      <c r="R794" t="str">
        <f t="shared" si="2448"/>
        <v/>
      </c>
      <c r="S794" t="str">
        <f t="shared" si="2448"/>
        <v/>
      </c>
      <c r="T794" t="str">
        <f t="shared" ref="T794:V794" si="2485">IF($G794="","",IF($B794="PAS",TRIM(CONCATENATE(D794,D795,D796,D797,D798,D799,D800,D801,D802,D803,D804,D805,D806,D807,D808)),""))</f>
        <v/>
      </c>
      <c r="U794" t="str">
        <f t="shared" si="2485"/>
        <v/>
      </c>
      <c r="V794" t="str">
        <f t="shared" si="2485"/>
        <v/>
      </c>
    </row>
    <row r="795" spans="4:22" hidden="1" x14ac:dyDescent="0.25">
      <c r="G795" t="str">
        <f t="shared" si="2442"/>
        <v/>
      </c>
      <c r="H795" t="str">
        <f t="shared" si="2443"/>
        <v/>
      </c>
      <c r="I795" t="str">
        <f t="shared" ref="I795:J795" si="2486">IF($G795="","",TRIM(CONCATENATE(E795,E796,E797,E798,E799,E800,E801,E802,E803,E804,E805,E806,E807,E808,E809)))</f>
        <v/>
      </c>
      <c r="J795" t="str">
        <f t="shared" si="2486"/>
        <v/>
      </c>
      <c r="K795" t="str">
        <f t="shared" si="2445"/>
        <v/>
      </c>
      <c r="L795" t="str">
        <f t="shared" si="2445"/>
        <v/>
      </c>
      <c r="M795" t="str">
        <f t="shared" si="2445"/>
        <v/>
      </c>
      <c r="N795" t="str">
        <f t="shared" si="2446"/>
        <v/>
      </c>
      <c r="O795" t="str">
        <f t="shared" ref="O795:P795" si="2487">IF($G795="","",IF($B795="SHO",TRIM(CONCATENATE(E795,E796,E797,E798,E799,E800,E801,E802,E803,E804,E805,E806,E807,E808,E809)),""))</f>
        <v/>
      </c>
      <c r="P795" t="str">
        <f t="shared" si="2487"/>
        <v/>
      </c>
      <c r="Q795" t="str">
        <f t="shared" si="2448"/>
        <v/>
      </c>
      <c r="R795" t="str">
        <f t="shared" si="2448"/>
        <v/>
      </c>
      <c r="S795" t="str">
        <f t="shared" si="2448"/>
        <v/>
      </c>
      <c r="T795" t="str">
        <f t="shared" ref="T795:V795" si="2488">IF($G795="","",IF($B795="PAS",TRIM(CONCATENATE(D795,D796,D797,D798,D799,D800,D801,D802,D803,D804,D805,D806,D807,D808,D809)),""))</f>
        <v/>
      </c>
      <c r="U795" t="str">
        <f t="shared" si="2488"/>
        <v/>
      </c>
      <c r="V795" t="str">
        <f t="shared" si="2488"/>
        <v/>
      </c>
    </row>
    <row r="796" spans="4:22" hidden="1" x14ac:dyDescent="0.25">
      <c r="G796" t="str">
        <f t="shared" si="2442"/>
        <v/>
      </c>
      <c r="H796" t="str">
        <f t="shared" si="2443"/>
        <v/>
      </c>
      <c r="I796" t="str">
        <f t="shared" ref="I796:J796" si="2489">IF($G796="","",TRIM(CONCATENATE(E796,E797,E798,E799,E800,E801,E802,E803,E804,E805,E806,E807,E808,E809,E810)))</f>
        <v/>
      </c>
      <c r="J796" t="str">
        <f t="shared" si="2489"/>
        <v/>
      </c>
      <c r="K796" t="str">
        <f t="shared" si="2445"/>
        <v/>
      </c>
      <c r="L796" t="str">
        <f t="shared" si="2445"/>
        <v/>
      </c>
      <c r="M796" t="str">
        <f t="shared" si="2445"/>
        <v/>
      </c>
      <c r="N796" t="str">
        <f t="shared" si="2446"/>
        <v/>
      </c>
      <c r="O796" t="str">
        <f t="shared" ref="O796:P796" si="2490">IF($G796="","",IF($B796="SHO",TRIM(CONCATENATE(E796,E797,E798,E799,E800,E801,E802,E803,E804,E805,E806,E807,E808,E809,E810)),""))</f>
        <v/>
      </c>
      <c r="P796" t="str">
        <f t="shared" si="2490"/>
        <v/>
      </c>
      <c r="Q796" t="str">
        <f t="shared" si="2448"/>
        <v/>
      </c>
      <c r="R796" t="str">
        <f t="shared" si="2448"/>
        <v/>
      </c>
      <c r="S796" t="str">
        <f t="shared" si="2448"/>
        <v/>
      </c>
      <c r="T796" t="str">
        <f t="shared" ref="T796:V796" si="2491">IF($G796="","",IF($B796="PAS",TRIM(CONCATENATE(D796,D797,D798,D799,D800,D801,D802,D803,D804,D805,D806,D807,D808,D809,D810)),""))</f>
        <v/>
      </c>
      <c r="U796" t="str">
        <f t="shared" si="2491"/>
        <v/>
      </c>
      <c r="V796" t="str">
        <f t="shared" si="2491"/>
        <v/>
      </c>
    </row>
    <row r="797" spans="4:22" hidden="1" x14ac:dyDescent="0.25">
      <c r="G797" t="str">
        <f t="shared" si="2442"/>
        <v/>
      </c>
      <c r="H797" t="str">
        <f t="shared" si="2443"/>
        <v/>
      </c>
      <c r="I797" t="str">
        <f t="shared" ref="I797:J797" si="2492">IF($G797="","",TRIM(CONCATENATE(E797,E798,E799,E800,E801,E802,E803,E804,E805,E806,E807,E808,E809,E810,E811)))</f>
        <v/>
      </c>
      <c r="J797" t="str">
        <f t="shared" si="2492"/>
        <v/>
      </c>
      <c r="K797" t="str">
        <f t="shared" si="2445"/>
        <v/>
      </c>
      <c r="L797" t="str">
        <f t="shared" si="2445"/>
        <v/>
      </c>
      <c r="M797" t="str">
        <f t="shared" si="2445"/>
        <v/>
      </c>
      <c r="N797" t="str">
        <f t="shared" si="2446"/>
        <v/>
      </c>
      <c r="O797" t="str">
        <f t="shared" ref="O797:P797" si="2493">IF($G797="","",IF($B797="SHO",TRIM(CONCATENATE(E797,E798,E799,E800,E801,E802,E803,E804,E805,E806,E807,E808,E809,E810,E811)),""))</f>
        <v/>
      </c>
      <c r="P797" t="str">
        <f t="shared" si="2493"/>
        <v/>
      </c>
      <c r="Q797" t="str">
        <f t="shared" si="2448"/>
        <v/>
      </c>
      <c r="R797" t="str">
        <f t="shared" si="2448"/>
        <v/>
      </c>
      <c r="S797" t="str">
        <f t="shared" si="2448"/>
        <v/>
      </c>
      <c r="T797" t="str">
        <f t="shared" ref="T797:V797" si="2494">IF($G797="","",IF($B797="PAS",TRIM(CONCATENATE(D797,D798,D799,D800,D801,D802,D803,D804,D805,D806,D807,D808,D809,D810,D811)),""))</f>
        <v/>
      </c>
      <c r="U797" t="str">
        <f t="shared" si="2494"/>
        <v/>
      </c>
      <c r="V797" t="str">
        <f t="shared" si="2494"/>
        <v/>
      </c>
    </row>
    <row r="798" spans="4:22" hidden="1" x14ac:dyDescent="0.25">
      <c r="G798" t="str">
        <f t="shared" si="2442"/>
        <v/>
      </c>
      <c r="H798" t="str">
        <f t="shared" si="2443"/>
        <v/>
      </c>
      <c r="I798" t="str">
        <f t="shared" ref="I798:J798" si="2495">IF($G798="","",TRIM(CONCATENATE(E798,E799,E800,E801,E802,E803,E804,E805,E806,E807,E808,E809,E810,E811,E812)))</f>
        <v/>
      </c>
      <c r="J798" t="str">
        <f t="shared" si="2495"/>
        <v/>
      </c>
      <c r="K798" t="str">
        <f t="shared" si="2445"/>
        <v/>
      </c>
      <c r="L798" t="str">
        <f t="shared" si="2445"/>
        <v/>
      </c>
      <c r="M798" t="str">
        <f t="shared" si="2445"/>
        <v/>
      </c>
      <c r="N798" t="str">
        <f t="shared" si="2446"/>
        <v/>
      </c>
      <c r="O798" t="str">
        <f t="shared" ref="O798:P798" si="2496">IF($G798="","",IF($B798="SHO",TRIM(CONCATENATE(E798,E799,E800,E801,E802,E803,E804,E805,E806,E807,E808,E809,E810,E811,E812)),""))</f>
        <v/>
      </c>
      <c r="P798" t="str">
        <f t="shared" si="2496"/>
        <v/>
      </c>
      <c r="Q798" t="str">
        <f t="shared" si="2448"/>
        <v/>
      </c>
      <c r="R798" t="str">
        <f t="shared" si="2448"/>
        <v/>
      </c>
      <c r="S798" t="str">
        <f t="shared" si="2448"/>
        <v/>
      </c>
      <c r="T798" t="str">
        <f t="shared" ref="T798:V798" si="2497">IF($G798="","",IF($B798="PAS",TRIM(CONCATENATE(D798,D799,D800,D801,D802,D803,D804,D805,D806,D807,D808,D809,D810,D811,D812)),""))</f>
        <v/>
      </c>
      <c r="U798" t="str">
        <f t="shared" si="2497"/>
        <v/>
      </c>
      <c r="V798" t="str">
        <f t="shared" si="2497"/>
        <v/>
      </c>
    </row>
    <row r="799" spans="4:22" hidden="1" x14ac:dyDescent="0.25">
      <c r="G799" t="str">
        <f t="shared" si="2442"/>
        <v/>
      </c>
      <c r="H799" t="str">
        <f t="shared" si="2443"/>
        <v/>
      </c>
      <c r="I799" t="str">
        <f t="shared" ref="I799:J799" si="2498">IF($G799="","",TRIM(CONCATENATE(E799,E800,E801,E802,E803,E804,E805,E806,E807,E808,E809,E810,E811,E812,E813)))</f>
        <v/>
      </c>
      <c r="J799" t="str">
        <f t="shared" si="2498"/>
        <v/>
      </c>
      <c r="K799" t="str">
        <f t="shared" si="2445"/>
        <v/>
      </c>
      <c r="L799" t="str">
        <f t="shared" si="2445"/>
        <v/>
      </c>
      <c r="M799" t="str">
        <f t="shared" si="2445"/>
        <v/>
      </c>
      <c r="N799" t="str">
        <f t="shared" si="2446"/>
        <v/>
      </c>
      <c r="O799" t="str">
        <f t="shared" ref="O799:P799" si="2499">IF($G799="","",IF($B799="SHO",TRIM(CONCATENATE(E799,E800,E801,E802,E803,E804,E805,E806,E807,E808,E809,E810,E811,E812,E813)),""))</f>
        <v/>
      </c>
      <c r="P799" t="str">
        <f t="shared" si="2499"/>
        <v/>
      </c>
      <c r="Q799" t="str">
        <f t="shared" si="2448"/>
        <v/>
      </c>
      <c r="R799" t="str">
        <f t="shared" si="2448"/>
        <v/>
      </c>
      <c r="S799" t="str">
        <f t="shared" si="2448"/>
        <v/>
      </c>
      <c r="T799" t="str">
        <f t="shared" ref="T799:V799" si="2500">IF($G799="","",IF($B799="PAS",TRIM(CONCATENATE(D799,D800,D801,D802,D803,D804,D805,D806,D807,D808,D809,D810,D811,D812,D813)),""))</f>
        <v/>
      </c>
      <c r="U799" t="str">
        <f t="shared" si="2500"/>
        <v/>
      </c>
      <c r="V799" t="str">
        <f t="shared" si="2500"/>
        <v/>
      </c>
    </row>
    <row r="800" spans="4:22" hidden="1" x14ac:dyDescent="0.25">
      <c r="G800" t="str">
        <f t="shared" si="2442"/>
        <v/>
      </c>
      <c r="H800" t="str">
        <f t="shared" si="2443"/>
        <v/>
      </c>
      <c r="I800" t="str">
        <f t="shared" ref="I800:J800" si="2501">IF($G800="","",TRIM(CONCATENATE(E800,E801,E802,E803,E804,E805,E806,E807,E808,E809,E810,E811,E812,E813,E814)))</f>
        <v/>
      </c>
      <c r="J800" t="str">
        <f t="shared" si="2501"/>
        <v/>
      </c>
      <c r="K800" t="str">
        <f t="shared" si="2445"/>
        <v/>
      </c>
      <c r="L800" t="str">
        <f t="shared" si="2445"/>
        <v/>
      </c>
      <c r="M800" t="str">
        <f t="shared" si="2445"/>
        <v/>
      </c>
      <c r="N800" t="str">
        <f t="shared" si="2446"/>
        <v/>
      </c>
      <c r="O800" t="str">
        <f t="shared" ref="O800:P800" si="2502">IF($G800="","",IF($B800="SHO",TRIM(CONCATENATE(E800,E801,E802,E803,E804,E805,E806,E807,E808,E809,E810,E811,E812,E813,E814)),""))</f>
        <v/>
      </c>
      <c r="P800" t="str">
        <f t="shared" si="2502"/>
        <v/>
      </c>
      <c r="Q800" t="str">
        <f t="shared" si="2448"/>
        <v/>
      </c>
      <c r="R800" t="str">
        <f t="shared" si="2448"/>
        <v/>
      </c>
      <c r="S800" t="str">
        <f t="shared" si="2448"/>
        <v/>
      </c>
      <c r="T800" t="str">
        <f t="shared" ref="T800:V800" si="2503">IF($G800="","",IF($B800="PAS",TRIM(CONCATENATE(D800,D801,D802,D803,D804,D805,D806,D807,D808,D809,D810,D811,D812,D813,D814)),""))</f>
        <v/>
      </c>
      <c r="U800" t="str">
        <f t="shared" si="2503"/>
        <v/>
      </c>
      <c r="V800" t="str">
        <f t="shared" si="2503"/>
        <v/>
      </c>
    </row>
    <row r="801" spans="4:22" hidden="1" x14ac:dyDescent="0.25">
      <c r="G801" t="str">
        <f t="shared" si="2442"/>
        <v/>
      </c>
      <c r="H801" t="str">
        <f t="shared" si="2443"/>
        <v/>
      </c>
      <c r="I801" t="str">
        <f t="shared" ref="I801:J801" si="2504">IF($G801="","",TRIM(CONCATENATE(E801,E802,E803,E804,E805,E806,E807,E808,E809,E810,E811,E812,E813,E814,E815)))</f>
        <v/>
      </c>
      <c r="J801" t="str">
        <f t="shared" si="2504"/>
        <v/>
      </c>
      <c r="K801" t="str">
        <f t="shared" si="2445"/>
        <v/>
      </c>
      <c r="L801" t="str">
        <f t="shared" si="2445"/>
        <v/>
      </c>
      <c r="M801" t="str">
        <f t="shared" si="2445"/>
        <v/>
      </c>
      <c r="N801" t="str">
        <f t="shared" si="2446"/>
        <v/>
      </c>
      <c r="O801" t="str">
        <f t="shared" ref="O801:P801" si="2505">IF($G801="","",IF($B801="SHO",TRIM(CONCATENATE(E801,E802,E803,E804,E805,E806,E807,E808,E809,E810,E811,E812,E813,E814,E815)),""))</f>
        <v/>
      </c>
      <c r="P801" t="str">
        <f t="shared" si="2505"/>
        <v/>
      </c>
      <c r="Q801" t="str">
        <f t="shared" si="2448"/>
        <v/>
      </c>
      <c r="R801" t="str">
        <f t="shared" si="2448"/>
        <v/>
      </c>
      <c r="S801" t="str">
        <f t="shared" si="2448"/>
        <v/>
      </c>
      <c r="T801" t="str">
        <f t="shared" ref="T801:V801" si="2506">IF($G801="","",IF($B801="PAS",TRIM(CONCATENATE(D801,D802,D803,D804,D805,D806,D807,D808,D809,D810,D811,D812,D813,D814,D815)),""))</f>
        <v/>
      </c>
      <c r="U801" t="str">
        <f t="shared" si="2506"/>
        <v/>
      </c>
      <c r="V801" t="str">
        <f t="shared" si="2506"/>
        <v/>
      </c>
    </row>
    <row r="802" spans="4:22" hidden="1" x14ac:dyDescent="0.25">
      <c r="G802" t="str">
        <f t="shared" si="2442"/>
        <v/>
      </c>
      <c r="H802" t="str">
        <f t="shared" si="2443"/>
        <v/>
      </c>
      <c r="I802" t="str">
        <f t="shared" ref="I802:J802" si="2507">IF($G802="","",TRIM(CONCATENATE(E802,E803,E804,E805,E806,E807,E808,E809,E810,E811,E812,E813,E814,E815,E816)))</f>
        <v/>
      </c>
      <c r="J802" t="str">
        <f t="shared" si="2507"/>
        <v/>
      </c>
      <c r="K802" t="str">
        <f t="shared" si="2445"/>
        <v/>
      </c>
      <c r="L802" t="str">
        <f t="shared" si="2445"/>
        <v/>
      </c>
      <c r="M802" t="str">
        <f t="shared" si="2445"/>
        <v/>
      </c>
      <c r="N802" t="str">
        <f t="shared" si="2446"/>
        <v/>
      </c>
      <c r="O802" t="str">
        <f t="shared" ref="O802:P802" si="2508">IF($G802="","",IF($B802="SHO",TRIM(CONCATENATE(E802,E803,E804,E805,E806,E807,E808,E809,E810,E811,E812,E813,E814,E815,E816)),""))</f>
        <v/>
      </c>
      <c r="P802" t="str">
        <f t="shared" si="2508"/>
        <v/>
      </c>
      <c r="Q802" t="str">
        <f t="shared" si="2448"/>
        <v/>
      </c>
      <c r="R802" t="str">
        <f t="shared" si="2448"/>
        <v/>
      </c>
      <c r="S802" t="str">
        <f t="shared" si="2448"/>
        <v/>
      </c>
      <c r="T802" t="str">
        <f t="shared" ref="T802:V802" si="2509">IF($G802="","",IF($B802="PAS",TRIM(CONCATENATE(D802,D803,D804,D805,D806,D807,D808,D809,D810,D811,D812,D813,D814,D815,D816)),""))</f>
        <v/>
      </c>
      <c r="U802" t="str">
        <f t="shared" si="2509"/>
        <v/>
      </c>
      <c r="V802" t="str">
        <f t="shared" si="2509"/>
        <v/>
      </c>
    </row>
    <row r="803" spans="4:22" hidden="1" x14ac:dyDescent="0.25">
      <c r="G803" t="str">
        <f t="shared" si="2442"/>
        <v/>
      </c>
      <c r="H803" t="str">
        <f t="shared" si="2443"/>
        <v/>
      </c>
      <c r="I803" t="str">
        <f t="shared" ref="I803:J803" si="2510">IF($G803="","",TRIM(CONCATENATE(E803,E804,E805,E806,E807,E808,E809,E810,E811,E812,E813,E814,E815,E816,E817)))</f>
        <v/>
      </c>
      <c r="J803" t="str">
        <f t="shared" si="2510"/>
        <v/>
      </c>
      <c r="K803" t="str">
        <f t="shared" si="2445"/>
        <v/>
      </c>
      <c r="L803" t="str">
        <f t="shared" si="2445"/>
        <v/>
      </c>
      <c r="M803" t="str">
        <f t="shared" si="2445"/>
        <v/>
      </c>
      <c r="N803" t="str">
        <f t="shared" si="2446"/>
        <v/>
      </c>
      <c r="O803" t="str">
        <f t="shared" ref="O803:P803" si="2511">IF($G803="","",IF($B803="SHO",TRIM(CONCATENATE(E803,E804,E805,E806,E807,E808,E809,E810,E811,E812,E813,E814,E815,E816,E817)),""))</f>
        <v/>
      </c>
      <c r="P803" t="str">
        <f t="shared" si="2511"/>
        <v/>
      </c>
      <c r="Q803" t="str">
        <f t="shared" si="2448"/>
        <v/>
      </c>
      <c r="R803" t="str">
        <f t="shared" si="2448"/>
        <v/>
      </c>
      <c r="S803" t="str">
        <f t="shared" si="2448"/>
        <v/>
      </c>
      <c r="T803" t="str">
        <f t="shared" ref="T803:V803" si="2512">IF($G803="","",IF($B803="PAS",TRIM(CONCATENATE(D803,D804,D805,D806,D807,D808,D809,D810,D811,D812,D813,D814,D815,D816,D817)),""))</f>
        <v/>
      </c>
      <c r="U803" t="str">
        <f t="shared" si="2512"/>
        <v/>
      </c>
      <c r="V803" t="str">
        <f t="shared" si="2512"/>
        <v/>
      </c>
    </row>
    <row r="804" spans="4:22" hidden="1" x14ac:dyDescent="0.25">
      <c r="G804" t="str">
        <f t="shared" si="2442"/>
        <v/>
      </c>
      <c r="H804" t="str">
        <f t="shared" si="2443"/>
        <v/>
      </c>
      <c r="I804" t="str">
        <f t="shared" ref="I804:J804" si="2513">IF($G804="","",TRIM(CONCATENATE(E804,E805,E806,E807,E808,E809,E810,E811,E812,E813,E814,E815,E816,E817,E818)))</f>
        <v/>
      </c>
      <c r="J804" t="str">
        <f t="shared" si="2513"/>
        <v/>
      </c>
      <c r="K804" t="str">
        <f t="shared" si="2445"/>
        <v/>
      </c>
      <c r="L804" t="str">
        <f t="shared" si="2445"/>
        <v/>
      </c>
      <c r="M804" t="str">
        <f t="shared" si="2445"/>
        <v/>
      </c>
      <c r="N804" t="str">
        <f t="shared" si="2446"/>
        <v/>
      </c>
      <c r="O804" t="str">
        <f t="shared" ref="O804:P804" si="2514">IF($G804="","",IF($B804="SHO",TRIM(CONCATENATE(E804,E805,E806,E807,E808,E809,E810,E811,E812,E813,E814,E815,E816,E817,E818)),""))</f>
        <v/>
      </c>
      <c r="P804" t="str">
        <f t="shared" si="2514"/>
        <v/>
      </c>
      <c r="Q804" t="str">
        <f t="shared" si="2448"/>
        <v/>
      </c>
      <c r="R804" t="str">
        <f t="shared" si="2448"/>
        <v/>
      </c>
      <c r="S804" t="str">
        <f t="shared" si="2448"/>
        <v/>
      </c>
      <c r="T804" t="str">
        <f t="shared" ref="T804:V804" si="2515">IF($G804="","",IF($B804="PAS",TRIM(CONCATENATE(D804,D805,D806,D807,D808,D809,D810,D811,D812,D813,D814,D815,D816,D817,D818)),""))</f>
        <v/>
      </c>
      <c r="U804" t="str">
        <f t="shared" si="2515"/>
        <v/>
      </c>
      <c r="V804" t="str">
        <f t="shared" si="2515"/>
        <v/>
      </c>
    </row>
    <row r="805" spans="4:22" hidden="1" x14ac:dyDescent="0.25">
      <c r="G805" t="str">
        <f t="shared" si="2442"/>
        <v/>
      </c>
      <c r="H805" t="str">
        <f t="shared" si="2443"/>
        <v/>
      </c>
      <c r="I805" t="str">
        <f t="shared" ref="I805:J805" si="2516">IF($G805="","",TRIM(CONCATENATE(E805,E806,E807,E808,E809,E810,E811,E812,E813,E814,E815,E816,E817,E818,E819)))</f>
        <v/>
      </c>
      <c r="J805" t="str">
        <f t="shared" si="2516"/>
        <v/>
      </c>
      <c r="K805" t="str">
        <f t="shared" si="2445"/>
        <v/>
      </c>
      <c r="L805" t="str">
        <f t="shared" si="2445"/>
        <v/>
      </c>
      <c r="M805" t="str">
        <f t="shared" si="2445"/>
        <v/>
      </c>
      <c r="N805" t="str">
        <f t="shared" si="2446"/>
        <v/>
      </c>
      <c r="O805" t="str">
        <f t="shared" ref="O805:P805" si="2517">IF($G805="","",IF($B805="SHO",TRIM(CONCATENATE(E805,E806,E807,E808,E809,E810,E811,E812,E813,E814,E815,E816,E817,E818,E819)),""))</f>
        <v/>
      </c>
      <c r="P805" t="str">
        <f t="shared" si="2517"/>
        <v/>
      </c>
      <c r="Q805" t="str">
        <f t="shared" si="2448"/>
        <v/>
      </c>
      <c r="R805" t="str">
        <f t="shared" si="2448"/>
        <v/>
      </c>
      <c r="S805" t="str">
        <f t="shared" si="2448"/>
        <v/>
      </c>
      <c r="T805" t="str">
        <f t="shared" ref="T805:V805" si="2518">IF($G805="","",IF($B805="PAS",TRIM(CONCATENATE(D805,D806,D807,D808,D809,D810,D811,D812,D813,D814,D815,D816,D817,D818,D819)),""))</f>
        <v/>
      </c>
      <c r="U805" t="str">
        <f t="shared" si="2518"/>
        <v/>
      </c>
      <c r="V805" t="str">
        <f t="shared" si="2518"/>
        <v/>
      </c>
    </row>
    <row r="806" spans="4:22" hidden="1" x14ac:dyDescent="0.25">
      <c r="D806" s="2"/>
      <c r="E806" s="2"/>
      <c r="F806" s="2"/>
      <c r="G806" t="str">
        <f t="shared" si="2442"/>
        <v/>
      </c>
      <c r="H806" t="str">
        <f t="shared" si="2443"/>
        <v/>
      </c>
      <c r="I806" t="str">
        <f t="shared" ref="I806:J806" si="2519">IF($G806="","",TRIM(CONCATENATE(E806,E807,E808,E809,E810,E811,E812,E813,E814,E815,E816,E817,E818,E819,E820)))</f>
        <v/>
      </c>
      <c r="J806" t="str">
        <f t="shared" si="2519"/>
        <v/>
      </c>
      <c r="K806" t="str">
        <f t="shared" si="2445"/>
        <v/>
      </c>
      <c r="L806" t="str">
        <f t="shared" si="2445"/>
        <v/>
      </c>
      <c r="M806" t="str">
        <f t="shared" si="2445"/>
        <v/>
      </c>
      <c r="N806" t="str">
        <f t="shared" si="2446"/>
        <v/>
      </c>
      <c r="O806" t="str">
        <f t="shared" ref="O806:P806" si="2520">IF($G806="","",IF($B806="SHO",TRIM(CONCATENATE(E806,E807,E808,E809,E810,E811,E812,E813,E814,E815,E816,E817,E818,E819,E820)),""))</f>
        <v/>
      </c>
      <c r="P806" t="str">
        <f t="shared" si="2520"/>
        <v/>
      </c>
      <c r="Q806" t="str">
        <f t="shared" si="2448"/>
        <v/>
      </c>
      <c r="R806" t="str">
        <f t="shared" si="2448"/>
        <v/>
      </c>
      <c r="S806" t="str">
        <f t="shared" si="2448"/>
        <v/>
      </c>
      <c r="T806" t="str">
        <f t="shared" ref="T806:V806" si="2521">IF($G806="","",IF($B806="PAS",TRIM(CONCATENATE(D806,D807,D808,D809,D810,D811,D812,D813,D814,D815,D816,D817,D818,D819,D820)),""))</f>
        <v/>
      </c>
      <c r="U806" t="str">
        <f t="shared" si="2521"/>
        <v/>
      </c>
      <c r="V806" t="str">
        <f t="shared" si="2521"/>
        <v/>
      </c>
    </row>
    <row r="807" spans="4:22" hidden="1" x14ac:dyDescent="0.25">
      <c r="G807" t="str">
        <f t="shared" si="2442"/>
        <v/>
      </c>
      <c r="H807" t="str">
        <f t="shared" si="2443"/>
        <v/>
      </c>
      <c r="I807" t="str">
        <f t="shared" ref="I807:J807" si="2522">IF($G807="","",TRIM(CONCATENATE(E807,E808,E809,E810,E811,E812,E813,E814,E815,E816,E817,E818,E819,E820,E821)))</f>
        <v/>
      </c>
      <c r="J807" t="str">
        <f t="shared" si="2522"/>
        <v/>
      </c>
      <c r="K807" t="str">
        <f t="shared" si="2445"/>
        <v/>
      </c>
      <c r="L807" t="str">
        <f t="shared" si="2445"/>
        <v/>
      </c>
      <c r="M807" t="str">
        <f t="shared" si="2445"/>
        <v/>
      </c>
      <c r="N807" t="str">
        <f t="shared" si="2446"/>
        <v/>
      </c>
      <c r="O807" t="str">
        <f t="shared" ref="O807:P807" si="2523">IF($G807="","",IF($B807="SHO",TRIM(CONCATENATE(E807,E808,E809,E810,E811,E812,E813,E814,E815,E816,E817,E818,E819,E820,E821)),""))</f>
        <v/>
      </c>
      <c r="P807" t="str">
        <f t="shared" si="2523"/>
        <v/>
      </c>
      <c r="Q807" t="str">
        <f t="shared" si="2448"/>
        <v/>
      </c>
      <c r="R807" t="str">
        <f t="shared" si="2448"/>
        <v/>
      </c>
      <c r="S807" t="str">
        <f t="shared" si="2448"/>
        <v/>
      </c>
      <c r="T807" t="str">
        <f t="shared" ref="T807:V807" si="2524">IF($G807="","",IF($B807="PAS",TRIM(CONCATENATE(D807,D808,D809,D810,D811,D812,D813,D814,D815,D816,D817,D818,D819,D820,D821)),""))</f>
        <v/>
      </c>
      <c r="U807" t="str">
        <f t="shared" si="2524"/>
        <v/>
      </c>
      <c r="V807" t="str">
        <f t="shared" si="2524"/>
        <v/>
      </c>
    </row>
    <row r="808" spans="4:22" hidden="1" x14ac:dyDescent="0.25">
      <c r="G808" t="str">
        <f t="shared" si="2442"/>
        <v/>
      </c>
      <c r="H808" t="str">
        <f t="shared" si="2443"/>
        <v/>
      </c>
      <c r="I808" t="str">
        <f t="shared" ref="I808:J808" si="2525">IF($G808="","",TRIM(CONCATENATE(E808,E809,E810,E811,E812,E813,E814,E815,E816,E817,E818,E819,E820,E821,E822)))</f>
        <v/>
      </c>
      <c r="J808" t="str">
        <f t="shared" si="2525"/>
        <v/>
      </c>
      <c r="K808" t="str">
        <f t="shared" si="2445"/>
        <v/>
      </c>
      <c r="L808" t="str">
        <f t="shared" si="2445"/>
        <v/>
      </c>
      <c r="M808" t="str">
        <f t="shared" si="2445"/>
        <v/>
      </c>
      <c r="N808" t="str">
        <f t="shared" si="2446"/>
        <v/>
      </c>
      <c r="O808" t="str">
        <f t="shared" ref="O808:P808" si="2526">IF($G808="","",IF($B808="SHO",TRIM(CONCATENATE(E808,E809,E810,E811,E812,E813,E814,E815,E816,E817,E818,E819,E820,E821,E822)),""))</f>
        <v/>
      </c>
      <c r="P808" t="str">
        <f t="shared" si="2526"/>
        <v/>
      </c>
      <c r="Q808" t="str">
        <f t="shared" si="2448"/>
        <v/>
      </c>
      <c r="R808" t="str">
        <f t="shared" si="2448"/>
        <v/>
      </c>
      <c r="S808" t="str">
        <f t="shared" si="2448"/>
        <v/>
      </c>
      <c r="T808" t="str">
        <f t="shared" ref="T808:V808" si="2527">IF($G808="","",IF($B808="PAS",TRIM(CONCATENATE(D808,D809,D810,D811,D812,D813,D814,D815,D816,D817,D818,D819,D820,D821,D822)),""))</f>
        <v/>
      </c>
      <c r="U808" t="str">
        <f t="shared" si="2527"/>
        <v/>
      </c>
      <c r="V808" t="str">
        <f t="shared" si="2527"/>
        <v/>
      </c>
    </row>
    <row r="809" spans="4:22" hidden="1" x14ac:dyDescent="0.25">
      <c r="G809" t="str">
        <f t="shared" si="2442"/>
        <v/>
      </c>
      <c r="H809" t="str">
        <f t="shared" si="2443"/>
        <v/>
      </c>
      <c r="I809" t="str">
        <f t="shared" ref="I809:J809" si="2528">IF($G809="","",TRIM(CONCATENATE(E809,E810,E811,E812,E813,E814,E815,E816,E817,E818,E819,E820,E821,E822,E823)))</f>
        <v/>
      </c>
      <c r="J809" t="str">
        <f t="shared" si="2528"/>
        <v/>
      </c>
      <c r="K809" t="str">
        <f t="shared" si="2445"/>
        <v/>
      </c>
      <c r="L809" t="str">
        <f t="shared" si="2445"/>
        <v/>
      </c>
      <c r="M809" t="str">
        <f t="shared" si="2445"/>
        <v/>
      </c>
      <c r="N809" t="str">
        <f t="shared" si="2446"/>
        <v/>
      </c>
      <c r="O809" t="str">
        <f t="shared" ref="O809:P809" si="2529">IF($G809="","",IF($B809="SHO",TRIM(CONCATENATE(E809,E810,E811,E812,E813,E814,E815,E816,E817,E818,E819,E820,E821,E822,E823)),""))</f>
        <v/>
      </c>
      <c r="P809" t="str">
        <f t="shared" si="2529"/>
        <v/>
      </c>
      <c r="Q809" t="str">
        <f t="shared" si="2448"/>
        <v/>
      </c>
      <c r="R809" t="str">
        <f t="shared" si="2448"/>
        <v/>
      </c>
      <c r="S809" t="str">
        <f t="shared" si="2448"/>
        <v/>
      </c>
      <c r="T809" t="str">
        <f t="shared" ref="T809:V809" si="2530">IF($G809="","",IF($B809="PAS",TRIM(CONCATENATE(D809,D810,D811,D812,D813,D814,D815,D816,D817,D818,D819,D820,D821,D822,D823)),""))</f>
        <v/>
      </c>
      <c r="U809" t="str">
        <f t="shared" si="2530"/>
        <v/>
      </c>
      <c r="V809" t="str">
        <f t="shared" si="2530"/>
        <v/>
      </c>
    </row>
    <row r="810" spans="4:22" hidden="1" x14ac:dyDescent="0.25">
      <c r="G810" t="str">
        <f t="shared" si="2442"/>
        <v/>
      </c>
      <c r="H810" t="str">
        <f t="shared" si="2443"/>
        <v/>
      </c>
      <c r="I810" t="str">
        <f t="shared" ref="I810:J810" si="2531">IF($G810="","",TRIM(CONCATENATE(E810,E811,E812,E813,E814,E815,E816,E817,E818,E819,E820,E821,E822,E823,E824)))</f>
        <v/>
      </c>
      <c r="J810" t="str">
        <f t="shared" si="2531"/>
        <v/>
      </c>
      <c r="K810" t="str">
        <f t="shared" si="2445"/>
        <v/>
      </c>
      <c r="L810" t="str">
        <f t="shared" si="2445"/>
        <v/>
      </c>
      <c r="M810" t="str">
        <f t="shared" si="2445"/>
        <v/>
      </c>
      <c r="N810" t="str">
        <f t="shared" si="2446"/>
        <v/>
      </c>
      <c r="O810" t="str">
        <f t="shared" ref="O810:P810" si="2532">IF($G810="","",IF($B810="SHO",TRIM(CONCATENATE(E810,E811,E812,E813,E814,E815,E816,E817,E818,E819,E820,E821,E822,E823,E824)),""))</f>
        <v/>
      </c>
      <c r="P810" t="str">
        <f t="shared" si="2532"/>
        <v/>
      </c>
      <c r="Q810" t="str">
        <f t="shared" si="2448"/>
        <v/>
      </c>
      <c r="R810" t="str">
        <f t="shared" si="2448"/>
        <v/>
      </c>
      <c r="S810" t="str">
        <f t="shared" si="2448"/>
        <v/>
      </c>
      <c r="T810" t="str">
        <f t="shared" ref="T810:V810" si="2533">IF($G810="","",IF($B810="PAS",TRIM(CONCATENATE(D810,D811,D812,D813,D814,D815,D816,D817,D818,D819,D820,D821,D822,D823,D824)),""))</f>
        <v/>
      </c>
      <c r="U810" t="str">
        <f t="shared" si="2533"/>
        <v/>
      </c>
      <c r="V810" t="str">
        <f t="shared" si="2533"/>
        <v/>
      </c>
    </row>
    <row r="811" spans="4:22" hidden="1" x14ac:dyDescent="0.25">
      <c r="G811" t="str">
        <f t="shared" si="2442"/>
        <v/>
      </c>
      <c r="H811" t="str">
        <f t="shared" si="2443"/>
        <v/>
      </c>
      <c r="I811" t="str">
        <f t="shared" ref="I811:J811" si="2534">IF($G811="","",TRIM(CONCATENATE(E811,E812,E813,E814,E815,E816,E817,E818,E819,E820,E821,E822,E823,E824,E825)))</f>
        <v/>
      </c>
      <c r="J811" t="str">
        <f t="shared" si="2534"/>
        <v/>
      </c>
      <c r="K811" t="str">
        <f t="shared" si="2445"/>
        <v/>
      </c>
      <c r="L811" t="str">
        <f t="shared" si="2445"/>
        <v/>
      </c>
      <c r="M811" t="str">
        <f t="shared" si="2445"/>
        <v/>
      </c>
      <c r="N811" t="str">
        <f t="shared" si="2446"/>
        <v/>
      </c>
      <c r="O811" t="str">
        <f t="shared" ref="O811:P811" si="2535">IF($G811="","",IF($B811="SHO",TRIM(CONCATENATE(E811,E812,E813,E814,E815,E816,E817,E818,E819,E820,E821,E822,E823,E824,E825)),""))</f>
        <v/>
      </c>
      <c r="P811" t="str">
        <f t="shared" si="2535"/>
        <v/>
      </c>
      <c r="Q811" t="str">
        <f t="shared" si="2448"/>
        <v/>
      </c>
      <c r="R811" t="str">
        <f t="shared" si="2448"/>
        <v/>
      </c>
      <c r="S811" t="str">
        <f t="shared" si="2448"/>
        <v/>
      </c>
      <c r="T811" t="str">
        <f t="shared" ref="T811:V811" si="2536">IF($G811="","",IF($B811="PAS",TRIM(CONCATENATE(D811,D812,D813,D814,D815,D816,D817,D818,D819,D820,D821,D822,D823,D824,D825)),""))</f>
        <v/>
      </c>
      <c r="U811" t="str">
        <f t="shared" si="2536"/>
        <v/>
      </c>
      <c r="V811" t="str">
        <f t="shared" si="2536"/>
        <v/>
      </c>
    </row>
    <row r="812" spans="4:22" hidden="1" x14ac:dyDescent="0.25">
      <c r="G812" t="str">
        <f t="shared" si="2442"/>
        <v/>
      </c>
      <c r="H812" t="str">
        <f t="shared" si="2443"/>
        <v/>
      </c>
      <c r="I812" t="str">
        <f t="shared" ref="I812:J812" si="2537">IF($G812="","",TRIM(CONCATENATE(E812,E813,E814,E815,E816,E817,E818,E819,E820,E821,E822,E823,E824,E825,E826)))</f>
        <v/>
      </c>
      <c r="J812" t="str">
        <f t="shared" si="2537"/>
        <v/>
      </c>
      <c r="K812" t="str">
        <f t="shared" si="2445"/>
        <v/>
      </c>
      <c r="L812" t="str">
        <f t="shared" si="2445"/>
        <v/>
      </c>
      <c r="M812" t="str">
        <f t="shared" si="2445"/>
        <v/>
      </c>
      <c r="N812" t="str">
        <f t="shared" si="2446"/>
        <v/>
      </c>
      <c r="O812" t="str">
        <f t="shared" ref="O812:P812" si="2538">IF($G812="","",IF($B812="SHO",TRIM(CONCATENATE(E812,E813,E814,E815,E816,E817,E818,E819,E820,E821,E822,E823,E824,E825,E826)),""))</f>
        <v/>
      </c>
      <c r="P812" t="str">
        <f t="shared" si="2538"/>
        <v/>
      </c>
      <c r="Q812" t="str">
        <f t="shared" si="2448"/>
        <v/>
      </c>
      <c r="R812" t="str">
        <f t="shared" si="2448"/>
        <v/>
      </c>
      <c r="S812" t="str">
        <f t="shared" si="2448"/>
        <v/>
      </c>
      <c r="T812" t="str">
        <f t="shared" ref="T812:V812" si="2539">IF($G812="","",IF($B812="PAS",TRIM(CONCATENATE(D812,D813,D814,D815,D816,D817,D818,D819,D820,D821,D822,D823,D824,D825,D826)),""))</f>
        <v/>
      </c>
      <c r="U812" t="str">
        <f t="shared" si="2539"/>
        <v/>
      </c>
      <c r="V812" t="str">
        <f t="shared" si="2539"/>
        <v/>
      </c>
    </row>
    <row r="813" spans="4:22" hidden="1" x14ac:dyDescent="0.25">
      <c r="G813" t="str">
        <f t="shared" si="2442"/>
        <v/>
      </c>
      <c r="H813" t="str">
        <f t="shared" si="2443"/>
        <v/>
      </c>
      <c r="I813" t="str">
        <f t="shared" ref="I813:J813" si="2540">IF($G813="","",TRIM(CONCATENATE(E813,E814,E815,E816,E817,E818,E819,E820,E821,E822,E823,E824,E825,E826,E827)))</f>
        <v/>
      </c>
      <c r="J813" t="str">
        <f t="shared" si="2540"/>
        <v/>
      </c>
      <c r="K813" t="str">
        <f t="shared" si="2445"/>
        <v/>
      </c>
      <c r="L813" t="str">
        <f t="shared" si="2445"/>
        <v/>
      </c>
      <c r="M813" t="str">
        <f t="shared" si="2445"/>
        <v/>
      </c>
      <c r="N813" t="str">
        <f t="shared" si="2446"/>
        <v/>
      </c>
      <c r="O813" t="str">
        <f t="shared" ref="O813:P813" si="2541">IF($G813="","",IF($B813="SHO",TRIM(CONCATENATE(E813,E814,E815,E816,E817,E818,E819,E820,E821,E822,E823,E824,E825,E826,E827)),""))</f>
        <v/>
      </c>
      <c r="P813" t="str">
        <f t="shared" si="2541"/>
        <v/>
      </c>
      <c r="Q813" t="str">
        <f t="shared" si="2448"/>
        <v/>
      </c>
      <c r="R813" t="str">
        <f t="shared" si="2448"/>
        <v/>
      </c>
      <c r="S813" t="str">
        <f t="shared" si="2448"/>
        <v/>
      </c>
      <c r="T813" t="str">
        <f t="shared" ref="T813:V813" si="2542">IF($G813="","",IF($B813="PAS",TRIM(CONCATENATE(D813,D814,D815,D816,D817,D818,D819,D820,D821,D822,D823,D824,D825,D826,D827)),""))</f>
        <v/>
      </c>
      <c r="U813" t="str">
        <f t="shared" si="2542"/>
        <v/>
      </c>
      <c r="V813" t="str">
        <f t="shared" si="2542"/>
        <v/>
      </c>
    </row>
    <row r="814" spans="4:22" hidden="1" x14ac:dyDescent="0.25">
      <c r="G814" t="str">
        <f t="shared" si="2442"/>
        <v/>
      </c>
      <c r="H814" t="str">
        <f t="shared" si="2443"/>
        <v/>
      </c>
      <c r="I814" t="str">
        <f t="shared" ref="I814:J814" si="2543">IF($G814="","",TRIM(CONCATENATE(E814,E815,E816,E817,E818,E819,E820,E821,E822,E823,E824,E825,E826,E827,E828)))</f>
        <v/>
      </c>
      <c r="J814" t="str">
        <f t="shared" si="2543"/>
        <v/>
      </c>
      <c r="K814" t="str">
        <f t="shared" si="2445"/>
        <v/>
      </c>
      <c r="L814" t="str">
        <f t="shared" si="2445"/>
        <v/>
      </c>
      <c r="M814" t="str">
        <f t="shared" si="2445"/>
        <v/>
      </c>
      <c r="N814" t="str">
        <f t="shared" si="2446"/>
        <v/>
      </c>
      <c r="O814" t="str">
        <f t="shared" ref="O814:P814" si="2544">IF($G814="","",IF($B814="SHO",TRIM(CONCATENATE(E814,E815,E816,E817,E818,E819,E820,E821,E822,E823,E824,E825,E826,E827,E828)),""))</f>
        <v/>
      </c>
      <c r="P814" t="str">
        <f t="shared" si="2544"/>
        <v/>
      </c>
      <c r="Q814" t="str">
        <f t="shared" si="2448"/>
        <v/>
      </c>
      <c r="R814" t="str">
        <f t="shared" si="2448"/>
        <v/>
      </c>
      <c r="S814" t="str">
        <f t="shared" si="2448"/>
        <v/>
      </c>
      <c r="T814" t="str">
        <f t="shared" ref="T814:V814" si="2545">IF($G814="","",IF($B814="PAS",TRIM(CONCATENATE(D814,D815,D816,D817,D818,D819,D820,D821,D822,D823,D824,D825,D826,D827,D828)),""))</f>
        <v/>
      </c>
      <c r="U814" t="str">
        <f t="shared" si="2545"/>
        <v/>
      </c>
      <c r="V814" t="str">
        <f t="shared" si="2545"/>
        <v/>
      </c>
    </row>
    <row r="815" spans="4:22" hidden="1" x14ac:dyDescent="0.25">
      <c r="G815" t="str">
        <f t="shared" si="2442"/>
        <v/>
      </c>
      <c r="H815" t="str">
        <f t="shared" si="2443"/>
        <v/>
      </c>
      <c r="I815" t="str">
        <f t="shared" ref="I815:J815" si="2546">IF($G815="","",TRIM(CONCATENATE(E815,E816,E817,E818,E819,E820,E821,E822,E823,E824,E825,E826,E827,E828,E829)))</f>
        <v/>
      </c>
      <c r="J815" t="str">
        <f t="shared" si="2546"/>
        <v/>
      </c>
      <c r="K815" t="str">
        <f t="shared" si="2445"/>
        <v/>
      </c>
      <c r="L815" t="str">
        <f t="shared" si="2445"/>
        <v/>
      </c>
      <c r="M815" t="str">
        <f t="shared" si="2445"/>
        <v/>
      </c>
      <c r="N815" t="str">
        <f t="shared" si="2446"/>
        <v/>
      </c>
      <c r="O815" t="str">
        <f t="shared" ref="O815:P815" si="2547">IF($G815="","",IF($B815="SHO",TRIM(CONCATENATE(E815,E816,E817,E818,E819,E820,E821,E822,E823,E824,E825,E826,E827,E828,E829)),""))</f>
        <v/>
      </c>
      <c r="P815" t="str">
        <f t="shared" si="2547"/>
        <v/>
      </c>
      <c r="Q815" t="str">
        <f t="shared" si="2448"/>
        <v/>
      </c>
      <c r="R815" t="str">
        <f t="shared" si="2448"/>
        <v/>
      </c>
      <c r="S815" t="str">
        <f t="shared" si="2448"/>
        <v/>
      </c>
      <c r="T815" t="str">
        <f t="shared" ref="T815:V815" si="2548">IF($G815="","",IF($B815="PAS",TRIM(CONCATENATE(D815,D816,D817,D818,D819,D820,D821,D822,D823,D824,D825,D826,D827,D828,D829)),""))</f>
        <v/>
      </c>
      <c r="U815" t="str">
        <f t="shared" si="2548"/>
        <v/>
      </c>
      <c r="V815" t="str">
        <f t="shared" si="2548"/>
        <v/>
      </c>
    </row>
    <row r="816" spans="4:22" hidden="1" x14ac:dyDescent="0.25">
      <c r="G816" t="str">
        <f t="shared" si="2442"/>
        <v/>
      </c>
      <c r="H816" t="str">
        <f t="shared" si="2443"/>
        <v/>
      </c>
      <c r="I816" t="str">
        <f t="shared" ref="I816:J816" si="2549">IF($G816="","",TRIM(CONCATENATE(E816,E817,E818,E819,E820,E821,E822,E823,E824,E825,E826,E827,E828,E829,E830)))</f>
        <v/>
      </c>
      <c r="J816" t="str">
        <f t="shared" si="2549"/>
        <v/>
      </c>
      <c r="K816" t="str">
        <f t="shared" si="2445"/>
        <v/>
      </c>
      <c r="L816" t="str">
        <f t="shared" si="2445"/>
        <v/>
      </c>
      <c r="M816" t="str">
        <f t="shared" si="2445"/>
        <v/>
      </c>
      <c r="N816" t="str">
        <f t="shared" si="2446"/>
        <v/>
      </c>
      <c r="O816" t="str">
        <f t="shared" ref="O816:P816" si="2550">IF($G816="","",IF($B816="SHO",TRIM(CONCATENATE(E816,E817,E818,E819,E820,E821,E822,E823,E824,E825,E826,E827,E828,E829,E830)),""))</f>
        <v/>
      </c>
      <c r="P816" t="str">
        <f t="shared" si="2550"/>
        <v/>
      </c>
      <c r="Q816" t="str">
        <f t="shared" si="2448"/>
        <v/>
      </c>
      <c r="R816" t="str">
        <f t="shared" si="2448"/>
        <v/>
      </c>
      <c r="S816" t="str">
        <f t="shared" si="2448"/>
        <v/>
      </c>
      <c r="T816" t="str">
        <f t="shared" ref="T816:V816" si="2551">IF($G816="","",IF($B816="PAS",TRIM(CONCATENATE(D816,D817,D818,D819,D820,D821,D822,D823,D824,D825,D826,D827,D828,D829,D830)),""))</f>
        <v/>
      </c>
      <c r="U816" t="str">
        <f t="shared" si="2551"/>
        <v/>
      </c>
      <c r="V816" t="str">
        <f t="shared" si="2551"/>
        <v/>
      </c>
    </row>
    <row r="817" spans="4:22" hidden="1" x14ac:dyDescent="0.25">
      <c r="G817" t="str">
        <f t="shared" si="2442"/>
        <v/>
      </c>
      <c r="H817" t="str">
        <f t="shared" si="2443"/>
        <v/>
      </c>
      <c r="I817" t="str">
        <f t="shared" ref="I817:J817" si="2552">IF($G817="","",TRIM(CONCATENATE(E817,E818,E819,E820,E821,E822,E823,E824,E825,E826,E827,E828,E829,E830,E831)))</f>
        <v/>
      </c>
      <c r="J817" t="str">
        <f t="shared" si="2552"/>
        <v/>
      </c>
      <c r="K817" t="str">
        <f t="shared" si="2445"/>
        <v/>
      </c>
      <c r="L817" t="str">
        <f t="shared" si="2445"/>
        <v/>
      </c>
      <c r="M817" t="str">
        <f t="shared" si="2445"/>
        <v/>
      </c>
      <c r="N817" t="str">
        <f t="shared" si="2446"/>
        <v/>
      </c>
      <c r="O817" t="str">
        <f t="shared" ref="O817:P817" si="2553">IF($G817="","",IF($B817="SHO",TRIM(CONCATENATE(E817,E818,E819,E820,E821,E822,E823,E824,E825,E826,E827,E828,E829,E830,E831)),""))</f>
        <v/>
      </c>
      <c r="P817" t="str">
        <f t="shared" si="2553"/>
        <v/>
      </c>
      <c r="Q817" t="str">
        <f t="shared" si="2448"/>
        <v/>
      </c>
      <c r="R817" t="str">
        <f t="shared" si="2448"/>
        <v/>
      </c>
      <c r="S817" t="str">
        <f t="shared" si="2448"/>
        <v/>
      </c>
      <c r="T817" t="str">
        <f t="shared" ref="T817:V817" si="2554">IF($G817="","",IF($B817="PAS",TRIM(CONCATENATE(D817,D818,D819,D820,D821,D822,D823,D824,D825,D826,D827,D828,D829,D830,D831)),""))</f>
        <v/>
      </c>
      <c r="U817" t="str">
        <f t="shared" si="2554"/>
        <v/>
      </c>
      <c r="V817" t="str">
        <f t="shared" si="2554"/>
        <v/>
      </c>
    </row>
    <row r="818" spans="4:22" hidden="1" x14ac:dyDescent="0.25">
      <c r="G818" t="str">
        <f t="shared" si="2442"/>
        <v/>
      </c>
      <c r="H818" t="str">
        <f t="shared" si="2443"/>
        <v/>
      </c>
      <c r="I818" t="str">
        <f t="shared" ref="I818:J818" si="2555">IF($G818="","",TRIM(CONCATENATE(E818,E819,E820,E821,E822,E823,E824,E825,E826,E827,E828,E829,E830,E831,E832)))</f>
        <v/>
      </c>
      <c r="J818" t="str">
        <f t="shared" si="2555"/>
        <v/>
      </c>
      <c r="K818" t="str">
        <f t="shared" si="2445"/>
        <v/>
      </c>
      <c r="L818" t="str">
        <f t="shared" si="2445"/>
        <v/>
      </c>
      <c r="M818" t="str">
        <f t="shared" si="2445"/>
        <v/>
      </c>
      <c r="N818" t="str">
        <f t="shared" si="2446"/>
        <v/>
      </c>
      <c r="O818" t="str">
        <f t="shared" ref="O818:P818" si="2556">IF($G818="","",IF($B818="SHO",TRIM(CONCATENATE(E818,E819,E820,E821,E822,E823,E824,E825,E826,E827,E828,E829,E830,E831,E832)),""))</f>
        <v/>
      </c>
      <c r="P818" t="str">
        <f t="shared" si="2556"/>
        <v/>
      </c>
      <c r="Q818" t="str">
        <f t="shared" si="2448"/>
        <v/>
      </c>
      <c r="R818" t="str">
        <f t="shared" si="2448"/>
        <v/>
      </c>
      <c r="S818" t="str">
        <f t="shared" si="2448"/>
        <v/>
      </c>
      <c r="T818" t="str">
        <f t="shared" ref="T818:V818" si="2557">IF($G818="","",IF($B818="PAS",TRIM(CONCATENATE(D818,D819,D820,D821,D822,D823,D824,D825,D826,D827,D828,D829,D830,D831,D832)),""))</f>
        <v/>
      </c>
      <c r="U818" t="str">
        <f t="shared" si="2557"/>
        <v/>
      </c>
      <c r="V818" t="str">
        <f t="shared" si="2557"/>
        <v/>
      </c>
    </row>
    <row r="819" spans="4:22" hidden="1" x14ac:dyDescent="0.25">
      <c r="G819" t="str">
        <f t="shared" si="2442"/>
        <v/>
      </c>
      <c r="H819" t="str">
        <f t="shared" si="2443"/>
        <v/>
      </c>
      <c r="I819" t="str">
        <f t="shared" ref="I819:J819" si="2558">IF($G819="","",TRIM(CONCATENATE(E819,E820,E821,E822,E823,E824,E825,E826,E827,E828,E829,E830,E831,E832,E833)))</f>
        <v/>
      </c>
      <c r="J819" t="str">
        <f t="shared" si="2558"/>
        <v/>
      </c>
      <c r="K819" t="str">
        <f t="shared" si="2445"/>
        <v/>
      </c>
      <c r="L819" t="str">
        <f t="shared" si="2445"/>
        <v/>
      </c>
      <c r="M819" t="str">
        <f t="shared" si="2445"/>
        <v/>
      </c>
      <c r="N819" t="str">
        <f t="shared" si="2446"/>
        <v/>
      </c>
      <c r="O819" t="str">
        <f t="shared" ref="O819:P819" si="2559">IF($G819="","",IF($B819="SHO",TRIM(CONCATENATE(E819,E820,E821,E822,E823,E824,E825,E826,E827,E828,E829,E830,E831,E832,E833)),""))</f>
        <v/>
      </c>
      <c r="P819" t="str">
        <f t="shared" si="2559"/>
        <v/>
      </c>
      <c r="Q819" t="str">
        <f t="shared" si="2448"/>
        <v/>
      </c>
      <c r="R819" t="str">
        <f t="shared" si="2448"/>
        <v/>
      </c>
      <c r="S819" t="str">
        <f t="shared" si="2448"/>
        <v/>
      </c>
      <c r="T819" t="str">
        <f t="shared" ref="T819:V819" si="2560">IF($G819="","",IF($B819="PAS",TRIM(CONCATENATE(D819,D820,D821,D822,D823,D824,D825,D826,D827,D828,D829,D830,D831,D832,D833)),""))</f>
        <v/>
      </c>
      <c r="U819" t="str">
        <f t="shared" si="2560"/>
        <v/>
      </c>
      <c r="V819" t="str">
        <f t="shared" si="2560"/>
        <v/>
      </c>
    </row>
    <row r="820" spans="4:22" hidden="1" x14ac:dyDescent="0.25">
      <c r="G820" t="str">
        <f t="shared" si="2442"/>
        <v/>
      </c>
      <c r="H820" t="str">
        <f t="shared" si="2443"/>
        <v/>
      </c>
      <c r="I820" t="str">
        <f t="shared" ref="I820:J820" si="2561">IF($G820="","",TRIM(CONCATENATE(E820,E821,E822,E823,E824,E825,E826,E827,E828,E829,E830,E831,E832,E833,E834)))</f>
        <v/>
      </c>
      <c r="J820" t="str">
        <f t="shared" si="2561"/>
        <v/>
      </c>
      <c r="K820" t="str">
        <f t="shared" si="2445"/>
        <v/>
      </c>
      <c r="L820" t="str">
        <f t="shared" si="2445"/>
        <v/>
      </c>
      <c r="M820" t="str">
        <f t="shared" si="2445"/>
        <v/>
      </c>
      <c r="N820" t="str">
        <f t="shared" si="2446"/>
        <v/>
      </c>
      <c r="O820" t="str">
        <f t="shared" ref="O820:P820" si="2562">IF($G820="","",IF($B820="SHO",TRIM(CONCATENATE(E820,E821,E822,E823,E824,E825,E826,E827,E828,E829,E830,E831,E832,E833,E834)),""))</f>
        <v/>
      </c>
      <c r="P820" t="str">
        <f t="shared" si="2562"/>
        <v/>
      </c>
      <c r="Q820" t="str">
        <f t="shared" si="2448"/>
        <v/>
      </c>
      <c r="R820" t="str">
        <f t="shared" si="2448"/>
        <v/>
      </c>
      <c r="S820" t="str">
        <f t="shared" si="2448"/>
        <v/>
      </c>
      <c r="T820" t="str">
        <f t="shared" ref="T820:V820" si="2563">IF($G820="","",IF($B820="PAS",TRIM(CONCATENATE(D820,D821,D822,D823,D824,D825,D826,D827,D828,D829,D830,D831,D832,D833,D834)),""))</f>
        <v/>
      </c>
      <c r="U820" t="str">
        <f t="shared" si="2563"/>
        <v/>
      </c>
      <c r="V820" t="str">
        <f t="shared" si="2563"/>
        <v/>
      </c>
    </row>
    <row r="821" spans="4:22" hidden="1" x14ac:dyDescent="0.25">
      <c r="D821" s="2"/>
      <c r="E821" s="2"/>
      <c r="F821" s="2"/>
      <c r="G821" t="str">
        <f t="shared" si="2442"/>
        <v/>
      </c>
      <c r="H821" t="str">
        <f t="shared" si="2443"/>
        <v/>
      </c>
      <c r="I821" t="str">
        <f t="shared" ref="I821:J821" si="2564">IF($G821="","",TRIM(CONCATENATE(E821,E822,E823,E824,E825,E826,E827,E828,E829,E830,E831,E832,E833,E834,E835)))</f>
        <v/>
      </c>
      <c r="J821" t="str">
        <f t="shared" si="2564"/>
        <v/>
      </c>
      <c r="K821" t="str">
        <f t="shared" si="2445"/>
        <v/>
      </c>
      <c r="L821" t="str">
        <f t="shared" si="2445"/>
        <v/>
      </c>
      <c r="M821" t="str">
        <f t="shared" si="2445"/>
        <v/>
      </c>
      <c r="N821" t="str">
        <f t="shared" si="2446"/>
        <v/>
      </c>
      <c r="O821" t="str">
        <f t="shared" ref="O821:P821" si="2565">IF($G821="","",IF($B821="SHO",TRIM(CONCATENATE(E821,E822,E823,E824,E825,E826,E827,E828,E829,E830,E831,E832,E833,E834,E835)),""))</f>
        <v/>
      </c>
      <c r="P821" t="str">
        <f t="shared" si="2565"/>
        <v/>
      </c>
      <c r="Q821" t="str">
        <f t="shared" si="2448"/>
        <v/>
      </c>
      <c r="R821" t="str">
        <f t="shared" si="2448"/>
        <v/>
      </c>
      <c r="S821" t="str">
        <f t="shared" si="2448"/>
        <v/>
      </c>
      <c r="T821" t="str">
        <f t="shared" ref="T821:V821" si="2566">IF($G821="","",IF($B821="PAS",TRIM(CONCATENATE(D821,D822,D823,D824,D825,D826,D827,D828,D829,D830,D831,D832,D833,D834,D835)),""))</f>
        <v/>
      </c>
      <c r="U821" t="str">
        <f t="shared" si="2566"/>
        <v/>
      </c>
      <c r="V821" t="str">
        <f t="shared" si="2566"/>
        <v/>
      </c>
    </row>
    <row r="822" spans="4:22" hidden="1" x14ac:dyDescent="0.25">
      <c r="G822" t="str">
        <f t="shared" si="2442"/>
        <v/>
      </c>
      <c r="H822" t="str">
        <f t="shared" si="2443"/>
        <v/>
      </c>
      <c r="I822" t="str">
        <f t="shared" ref="I822:J822" si="2567">IF($G822="","",TRIM(CONCATENATE(E822,E823,E824,E825,E826,E827,E828,E829,E830,E831,E832,E833,E834,E835,E836)))</f>
        <v/>
      </c>
      <c r="J822" t="str">
        <f t="shared" si="2567"/>
        <v/>
      </c>
      <c r="K822" t="str">
        <f t="shared" si="2445"/>
        <v/>
      </c>
      <c r="L822" t="str">
        <f t="shared" si="2445"/>
        <v/>
      </c>
      <c r="M822" t="str">
        <f t="shared" si="2445"/>
        <v/>
      </c>
      <c r="N822" t="str">
        <f t="shared" si="2446"/>
        <v/>
      </c>
      <c r="O822" t="str">
        <f t="shared" ref="O822:P822" si="2568">IF($G822="","",IF($B822="SHO",TRIM(CONCATENATE(E822,E823,E824,E825,E826,E827,E828,E829,E830,E831,E832,E833,E834,E835,E836)),""))</f>
        <v/>
      </c>
      <c r="P822" t="str">
        <f t="shared" si="2568"/>
        <v/>
      </c>
      <c r="Q822" t="str">
        <f t="shared" si="2448"/>
        <v/>
      </c>
      <c r="R822" t="str">
        <f t="shared" si="2448"/>
        <v/>
      </c>
      <c r="S822" t="str">
        <f t="shared" si="2448"/>
        <v/>
      </c>
      <c r="T822" t="str">
        <f t="shared" ref="T822:V822" si="2569">IF($G822="","",IF($B822="PAS",TRIM(CONCATENATE(D822,D823,D824,D825,D826,D827,D828,D829,D830,D831,D832,D833,D834,D835,D836)),""))</f>
        <v/>
      </c>
      <c r="U822" t="str">
        <f t="shared" si="2569"/>
        <v/>
      </c>
      <c r="V822" t="str">
        <f t="shared" si="2569"/>
        <v/>
      </c>
    </row>
    <row r="823" spans="4:22" hidden="1" x14ac:dyDescent="0.25">
      <c r="G823" t="str">
        <f t="shared" si="2442"/>
        <v/>
      </c>
      <c r="H823" t="str">
        <f t="shared" si="2443"/>
        <v/>
      </c>
      <c r="I823" t="str">
        <f t="shared" ref="I823:J823" si="2570">IF($G823="","",TRIM(CONCATENATE(E823,E824,E825,E826,E827,E828,E829,E830,E831,E832,E833,E834,E835,E836,E837)))</f>
        <v/>
      </c>
      <c r="J823" t="str">
        <f t="shared" si="2570"/>
        <v/>
      </c>
      <c r="K823" t="str">
        <f t="shared" si="2445"/>
        <v/>
      </c>
      <c r="L823" t="str">
        <f t="shared" si="2445"/>
        <v/>
      </c>
      <c r="M823" t="str">
        <f t="shared" si="2445"/>
        <v/>
      </c>
      <c r="N823" t="str">
        <f t="shared" si="2446"/>
        <v/>
      </c>
      <c r="O823" t="str">
        <f t="shared" ref="O823:P823" si="2571">IF($G823="","",IF($B823="SHO",TRIM(CONCATENATE(E823,E824,E825,E826,E827,E828,E829,E830,E831,E832,E833,E834,E835,E836,E837)),""))</f>
        <v/>
      </c>
      <c r="P823" t="str">
        <f t="shared" si="2571"/>
        <v/>
      </c>
      <c r="Q823" t="str">
        <f t="shared" si="2448"/>
        <v/>
      </c>
      <c r="R823" t="str">
        <f t="shared" si="2448"/>
        <v/>
      </c>
      <c r="S823" t="str">
        <f t="shared" si="2448"/>
        <v/>
      </c>
      <c r="T823" t="str">
        <f t="shared" ref="T823:V823" si="2572">IF($G823="","",IF($B823="PAS",TRIM(CONCATENATE(D823,D824,D825,D826,D827,D828,D829,D830,D831,D832,D833,D834,D835,D836,D837)),""))</f>
        <v/>
      </c>
      <c r="U823" t="str">
        <f t="shared" si="2572"/>
        <v/>
      </c>
      <c r="V823" t="str">
        <f t="shared" si="2572"/>
        <v/>
      </c>
    </row>
    <row r="824" spans="4:22" hidden="1" x14ac:dyDescent="0.25">
      <c r="G824" t="str">
        <f t="shared" si="2442"/>
        <v/>
      </c>
      <c r="H824" t="str">
        <f t="shared" si="2443"/>
        <v/>
      </c>
      <c r="I824" t="str">
        <f t="shared" ref="I824:J824" si="2573">IF($G824="","",TRIM(CONCATENATE(E824,E825,E826,E827,E828,E829,E830,E831,E832,E833,E834,E835,E836,E837,E838)))</f>
        <v/>
      </c>
      <c r="J824" t="str">
        <f t="shared" si="2573"/>
        <v/>
      </c>
      <c r="K824" t="str">
        <f t="shared" si="2445"/>
        <v/>
      </c>
      <c r="L824" t="str">
        <f t="shared" si="2445"/>
        <v/>
      </c>
      <c r="M824" t="str">
        <f t="shared" si="2445"/>
        <v/>
      </c>
      <c r="N824" t="str">
        <f t="shared" si="2446"/>
        <v/>
      </c>
      <c r="O824" t="str">
        <f t="shared" ref="O824:P824" si="2574">IF($G824="","",IF($B824="SHO",TRIM(CONCATENATE(E824,E825,E826,E827,E828,E829,E830,E831,E832,E833,E834,E835,E836,E837,E838)),""))</f>
        <v/>
      </c>
      <c r="P824" t="str">
        <f t="shared" si="2574"/>
        <v/>
      </c>
      <c r="Q824" t="str">
        <f t="shared" si="2448"/>
        <v/>
      </c>
      <c r="R824" t="str">
        <f t="shared" si="2448"/>
        <v/>
      </c>
      <c r="S824" t="str">
        <f t="shared" si="2448"/>
        <v/>
      </c>
      <c r="T824" t="str">
        <f t="shared" ref="T824:V824" si="2575">IF($G824="","",IF($B824="PAS",TRIM(CONCATENATE(D824,D825,D826,D827,D828,D829,D830,D831,D832,D833,D834,D835,D836,D837,D838)),""))</f>
        <v/>
      </c>
      <c r="U824" t="str">
        <f t="shared" si="2575"/>
        <v/>
      </c>
      <c r="V824" t="str">
        <f t="shared" si="2575"/>
        <v/>
      </c>
    </row>
    <row r="825" spans="4:22" hidden="1" x14ac:dyDescent="0.25">
      <c r="G825" t="str">
        <f t="shared" si="2442"/>
        <v/>
      </c>
      <c r="H825" t="str">
        <f t="shared" si="2443"/>
        <v/>
      </c>
      <c r="I825" t="str">
        <f t="shared" ref="I825:J825" si="2576">IF($G825="","",TRIM(CONCATENATE(E825,E826,E827,E828,E829,E830,E831,E832,E833,E834,E835,E836,E837,E838,E839)))</f>
        <v/>
      </c>
      <c r="J825" t="str">
        <f t="shared" si="2576"/>
        <v/>
      </c>
      <c r="K825" t="str">
        <f t="shared" si="2445"/>
        <v/>
      </c>
      <c r="L825" t="str">
        <f t="shared" si="2445"/>
        <v/>
      </c>
      <c r="M825" t="str">
        <f t="shared" si="2445"/>
        <v/>
      </c>
      <c r="N825" t="str">
        <f t="shared" si="2446"/>
        <v/>
      </c>
      <c r="O825" t="str">
        <f t="shared" ref="O825:P825" si="2577">IF($G825="","",IF($B825="SHO",TRIM(CONCATENATE(E825,E826,E827,E828,E829,E830,E831,E832,E833,E834,E835,E836,E837,E838,E839)),""))</f>
        <v/>
      </c>
      <c r="P825" t="str">
        <f t="shared" si="2577"/>
        <v/>
      </c>
      <c r="Q825" t="str">
        <f t="shared" si="2448"/>
        <v/>
      </c>
      <c r="R825" t="str">
        <f t="shared" si="2448"/>
        <v/>
      </c>
      <c r="S825" t="str">
        <f t="shared" si="2448"/>
        <v/>
      </c>
      <c r="T825" t="str">
        <f t="shared" ref="T825:V825" si="2578">IF($G825="","",IF($B825="PAS",TRIM(CONCATENATE(D825,D826,D827,D828,D829,D830,D831,D832,D833,D834,D835,D836,D837,D838,D839)),""))</f>
        <v/>
      </c>
      <c r="U825" t="str">
        <f t="shared" si="2578"/>
        <v/>
      </c>
      <c r="V825" t="str">
        <f t="shared" si="2578"/>
        <v/>
      </c>
    </row>
    <row r="826" spans="4:22" hidden="1" x14ac:dyDescent="0.25">
      <c r="G826" t="str">
        <f t="shared" si="2442"/>
        <v/>
      </c>
      <c r="H826" t="str">
        <f t="shared" si="2443"/>
        <v/>
      </c>
      <c r="I826" t="str">
        <f t="shared" ref="I826:J826" si="2579">IF($G826="","",TRIM(CONCATENATE(E826,E827,E828,E829,E830,E831,E832,E833,E834,E835,E836,E837,E838,E839,E840)))</f>
        <v/>
      </c>
      <c r="J826" t="str">
        <f t="shared" si="2579"/>
        <v/>
      </c>
      <c r="K826" t="str">
        <f t="shared" si="2445"/>
        <v/>
      </c>
      <c r="L826" t="str">
        <f t="shared" si="2445"/>
        <v/>
      </c>
      <c r="M826" t="str">
        <f t="shared" si="2445"/>
        <v/>
      </c>
      <c r="N826" t="str">
        <f t="shared" si="2446"/>
        <v/>
      </c>
      <c r="O826" t="str">
        <f t="shared" ref="O826:P826" si="2580">IF($G826="","",IF($B826="SHO",TRIM(CONCATENATE(E826,E827,E828,E829,E830,E831,E832,E833,E834,E835,E836,E837,E838,E839,E840)),""))</f>
        <v/>
      </c>
      <c r="P826" t="str">
        <f t="shared" si="2580"/>
        <v/>
      </c>
      <c r="Q826" t="str">
        <f t="shared" si="2448"/>
        <v/>
      </c>
      <c r="R826" t="str">
        <f t="shared" si="2448"/>
        <v/>
      </c>
      <c r="S826" t="str">
        <f t="shared" si="2448"/>
        <v/>
      </c>
      <c r="T826" t="str">
        <f t="shared" ref="T826:V826" si="2581">IF($G826="","",IF($B826="PAS",TRIM(CONCATENATE(D826,D827,D828,D829,D830,D831,D832,D833,D834,D835,D836,D837,D838,D839,D840)),""))</f>
        <v/>
      </c>
      <c r="U826" t="str">
        <f t="shared" si="2581"/>
        <v/>
      </c>
      <c r="V826" t="str">
        <f t="shared" si="2581"/>
        <v/>
      </c>
    </row>
    <row r="827" spans="4:22" hidden="1" x14ac:dyDescent="0.25">
      <c r="G827" t="str">
        <f t="shared" si="2442"/>
        <v/>
      </c>
      <c r="H827" t="str">
        <f t="shared" si="2443"/>
        <v/>
      </c>
      <c r="I827" t="str">
        <f t="shared" ref="I827:J827" si="2582">IF($G827="","",TRIM(CONCATENATE(E827,E828,E829,E830,E831,E832,E833,E834,E835,E836,E837,E838,E839,E840,E841)))</f>
        <v/>
      </c>
      <c r="J827" t="str">
        <f t="shared" si="2582"/>
        <v/>
      </c>
      <c r="K827" t="str">
        <f t="shared" si="2445"/>
        <v/>
      </c>
      <c r="L827" t="str">
        <f t="shared" si="2445"/>
        <v/>
      </c>
      <c r="M827" t="str">
        <f t="shared" si="2445"/>
        <v/>
      </c>
      <c r="N827" t="str">
        <f t="shared" si="2446"/>
        <v/>
      </c>
      <c r="O827" t="str">
        <f t="shared" ref="O827:P827" si="2583">IF($G827="","",IF($B827="SHO",TRIM(CONCATENATE(E827,E828,E829,E830,E831,E832,E833,E834,E835,E836,E837,E838,E839,E840,E841)),""))</f>
        <v/>
      </c>
      <c r="P827" t="str">
        <f t="shared" si="2583"/>
        <v/>
      </c>
      <c r="Q827" t="str">
        <f t="shared" si="2448"/>
        <v/>
      </c>
      <c r="R827" t="str">
        <f t="shared" si="2448"/>
        <v/>
      </c>
      <c r="S827" t="str">
        <f t="shared" si="2448"/>
        <v/>
      </c>
      <c r="T827" t="str">
        <f t="shared" ref="T827:V827" si="2584">IF($G827="","",IF($B827="PAS",TRIM(CONCATENATE(D827,D828,D829,D830,D831,D832,D833,D834,D835,D836,D837,D838,D839,D840,D841)),""))</f>
        <v/>
      </c>
      <c r="U827" t="str">
        <f t="shared" si="2584"/>
        <v/>
      </c>
      <c r="V827" t="str">
        <f t="shared" si="2584"/>
        <v/>
      </c>
    </row>
    <row r="828" spans="4:22" hidden="1" x14ac:dyDescent="0.25">
      <c r="G828" t="str">
        <f t="shared" si="2442"/>
        <v/>
      </c>
      <c r="H828" t="str">
        <f t="shared" si="2443"/>
        <v/>
      </c>
      <c r="I828" t="str">
        <f t="shared" ref="I828:J828" si="2585">IF($G828="","",TRIM(CONCATENATE(E828,E829,E830,E831,E832,E833,E834,E835,E836,E837,E838,E839,E840,E841,E842)))</f>
        <v/>
      </c>
      <c r="J828" t="str">
        <f t="shared" si="2585"/>
        <v/>
      </c>
      <c r="K828" t="str">
        <f t="shared" si="2445"/>
        <v/>
      </c>
      <c r="L828" t="str">
        <f t="shared" si="2445"/>
        <v/>
      </c>
      <c r="M828" t="str">
        <f t="shared" si="2445"/>
        <v/>
      </c>
      <c r="N828" t="str">
        <f t="shared" si="2446"/>
        <v/>
      </c>
      <c r="O828" t="str">
        <f t="shared" ref="O828:P828" si="2586">IF($G828="","",IF($B828="SHO",TRIM(CONCATENATE(E828,E829,E830,E831,E832,E833,E834,E835,E836,E837,E838,E839,E840,E841,E842)),""))</f>
        <v/>
      </c>
      <c r="P828" t="str">
        <f t="shared" si="2586"/>
        <v/>
      </c>
      <c r="Q828" t="str">
        <f t="shared" si="2448"/>
        <v/>
      </c>
      <c r="R828" t="str">
        <f t="shared" si="2448"/>
        <v/>
      </c>
      <c r="S828" t="str">
        <f t="shared" si="2448"/>
        <v/>
      </c>
      <c r="T828" t="str">
        <f t="shared" ref="T828:V828" si="2587">IF($G828="","",IF($B828="PAS",TRIM(CONCATENATE(D828,D829,D830,D831,D832,D833,D834,D835,D836,D837,D838,D839,D840,D841,D842)),""))</f>
        <v/>
      </c>
      <c r="U828" t="str">
        <f t="shared" si="2587"/>
        <v/>
      </c>
      <c r="V828" t="str">
        <f t="shared" si="2587"/>
        <v/>
      </c>
    </row>
    <row r="829" spans="4:22" hidden="1" x14ac:dyDescent="0.25">
      <c r="G829" t="str">
        <f t="shared" si="2442"/>
        <v/>
      </c>
      <c r="H829" t="str">
        <f t="shared" si="2443"/>
        <v/>
      </c>
      <c r="I829" t="str">
        <f t="shared" ref="I829:J829" si="2588">IF($G829="","",TRIM(CONCATENATE(E829,E830,E831,E832,E833,E834,E835,E836,E837,E838,E839,E840,E841,E842,E843)))</f>
        <v/>
      </c>
      <c r="J829" t="str">
        <f t="shared" si="2588"/>
        <v/>
      </c>
      <c r="K829" t="str">
        <f t="shared" si="2445"/>
        <v/>
      </c>
      <c r="L829" t="str">
        <f t="shared" si="2445"/>
        <v/>
      </c>
      <c r="M829" t="str">
        <f t="shared" si="2445"/>
        <v/>
      </c>
      <c r="N829" t="str">
        <f t="shared" si="2446"/>
        <v/>
      </c>
      <c r="O829" t="str">
        <f t="shared" ref="O829:P829" si="2589">IF($G829="","",IF($B829="SHO",TRIM(CONCATENATE(E829,E830,E831,E832,E833,E834,E835,E836,E837,E838,E839,E840,E841,E842,E843)),""))</f>
        <v/>
      </c>
      <c r="P829" t="str">
        <f t="shared" si="2589"/>
        <v/>
      </c>
      <c r="Q829" t="str">
        <f t="shared" si="2448"/>
        <v/>
      </c>
      <c r="R829" t="str">
        <f t="shared" si="2448"/>
        <v/>
      </c>
      <c r="S829" t="str">
        <f t="shared" si="2448"/>
        <v/>
      </c>
      <c r="T829" t="str">
        <f t="shared" ref="T829:V829" si="2590">IF($G829="","",IF($B829="PAS",TRIM(CONCATENATE(D829,D830,D831,D832,D833,D834,D835,D836,D837,D838,D839,D840,D841,D842,D843)),""))</f>
        <v/>
      </c>
      <c r="U829" t="str">
        <f t="shared" si="2590"/>
        <v/>
      </c>
      <c r="V829" t="str">
        <f t="shared" si="2590"/>
        <v/>
      </c>
    </row>
    <row r="830" spans="4:22" hidden="1" x14ac:dyDescent="0.25">
      <c r="G830" t="str">
        <f t="shared" si="2442"/>
        <v/>
      </c>
      <c r="H830" t="str">
        <f t="shared" si="2443"/>
        <v/>
      </c>
      <c r="I830" t="str">
        <f t="shared" ref="I830:J830" si="2591">IF($G830="","",TRIM(CONCATENATE(E830,E831,E832,E833,E834,E835,E836,E837,E838,E839,E840,E841,E842,E843,E844)))</f>
        <v/>
      </c>
      <c r="J830" t="str">
        <f t="shared" si="2591"/>
        <v/>
      </c>
      <c r="K830" t="str">
        <f t="shared" si="2445"/>
        <v/>
      </c>
      <c r="L830" t="str">
        <f t="shared" si="2445"/>
        <v/>
      </c>
      <c r="M830" t="str">
        <f t="shared" si="2445"/>
        <v/>
      </c>
      <c r="N830" t="str">
        <f t="shared" si="2446"/>
        <v/>
      </c>
      <c r="O830" t="str">
        <f t="shared" ref="O830:P830" si="2592">IF($G830="","",IF($B830="SHO",TRIM(CONCATENATE(E830,E831,E832,E833,E834,E835,E836,E837,E838,E839,E840,E841,E842,E843,E844)),""))</f>
        <v/>
      </c>
      <c r="P830" t="str">
        <f t="shared" si="2592"/>
        <v/>
      </c>
      <c r="Q830" t="str">
        <f t="shared" si="2448"/>
        <v/>
      </c>
      <c r="R830" t="str">
        <f t="shared" si="2448"/>
        <v/>
      </c>
      <c r="S830" t="str">
        <f t="shared" si="2448"/>
        <v/>
      </c>
      <c r="T830" t="str">
        <f t="shared" ref="T830:V830" si="2593">IF($G830="","",IF($B830="PAS",TRIM(CONCATENATE(D830,D831,D832,D833,D834,D835,D836,D837,D838,D839,D840,D841,D842,D843,D844)),""))</f>
        <v/>
      </c>
      <c r="U830" t="str">
        <f t="shared" si="2593"/>
        <v/>
      </c>
      <c r="V830" t="str">
        <f t="shared" si="2593"/>
        <v/>
      </c>
    </row>
    <row r="831" spans="4:22" hidden="1" x14ac:dyDescent="0.25">
      <c r="G831" t="str">
        <f t="shared" si="2442"/>
        <v/>
      </c>
      <c r="H831" t="str">
        <f t="shared" si="2443"/>
        <v/>
      </c>
      <c r="I831" t="str">
        <f t="shared" ref="I831:J831" si="2594">IF($G831="","",TRIM(CONCATENATE(E831,E832,E833,E834,E835,E836,E837,E838,E839,E840,E841,E842,E843,E844,E845)))</f>
        <v/>
      </c>
      <c r="J831" t="str">
        <f t="shared" si="2594"/>
        <v/>
      </c>
      <c r="K831" t="str">
        <f t="shared" si="2445"/>
        <v/>
      </c>
      <c r="L831" t="str">
        <f t="shared" si="2445"/>
        <v/>
      </c>
      <c r="M831" t="str">
        <f t="shared" si="2445"/>
        <v/>
      </c>
      <c r="N831" t="str">
        <f t="shared" si="2446"/>
        <v/>
      </c>
      <c r="O831" t="str">
        <f t="shared" ref="O831:P831" si="2595">IF($G831="","",IF($B831="SHO",TRIM(CONCATENATE(E831,E832,E833,E834,E835,E836,E837,E838,E839,E840,E841,E842,E843,E844,E845)),""))</f>
        <v/>
      </c>
      <c r="P831" t="str">
        <f t="shared" si="2595"/>
        <v/>
      </c>
      <c r="Q831" t="str">
        <f t="shared" si="2448"/>
        <v/>
      </c>
      <c r="R831" t="str">
        <f t="shared" si="2448"/>
        <v/>
      </c>
      <c r="S831" t="str">
        <f t="shared" si="2448"/>
        <v/>
      </c>
      <c r="T831" t="str">
        <f t="shared" ref="T831:V831" si="2596">IF($G831="","",IF($B831="PAS",TRIM(CONCATENATE(D831,D832,D833,D834,D835,D836,D837,D838,D839,D840,D841,D842,D843,D844,D845)),""))</f>
        <v/>
      </c>
      <c r="U831" t="str">
        <f t="shared" si="2596"/>
        <v/>
      </c>
      <c r="V831" t="str">
        <f t="shared" si="2596"/>
        <v/>
      </c>
    </row>
    <row r="832" spans="4:22" hidden="1" x14ac:dyDescent="0.25">
      <c r="G832" t="str">
        <f t="shared" si="2442"/>
        <v/>
      </c>
      <c r="H832" t="str">
        <f t="shared" si="2443"/>
        <v/>
      </c>
      <c r="I832" t="str">
        <f t="shared" ref="I832:J832" si="2597">IF($G832="","",TRIM(CONCATENATE(E832,E833,E834,E835,E836,E837,E838,E839,E840,E841,E842,E843,E844,E845,E846)))</f>
        <v/>
      </c>
      <c r="J832" t="str">
        <f t="shared" si="2597"/>
        <v/>
      </c>
      <c r="K832" t="str">
        <f t="shared" si="2445"/>
        <v/>
      </c>
      <c r="L832" t="str">
        <f t="shared" si="2445"/>
        <v/>
      </c>
      <c r="M832" t="str">
        <f t="shared" si="2445"/>
        <v/>
      </c>
      <c r="N832" t="str">
        <f t="shared" si="2446"/>
        <v/>
      </c>
      <c r="O832" t="str">
        <f t="shared" ref="O832:P832" si="2598">IF($G832="","",IF($B832="SHO",TRIM(CONCATENATE(E832,E833,E834,E835,E836,E837,E838,E839,E840,E841,E842,E843,E844,E845,E846)),""))</f>
        <v/>
      </c>
      <c r="P832" t="str">
        <f t="shared" si="2598"/>
        <v/>
      </c>
      <c r="Q832" t="str">
        <f t="shared" si="2448"/>
        <v/>
      </c>
      <c r="R832" t="str">
        <f t="shared" si="2448"/>
        <v/>
      </c>
      <c r="S832" t="str">
        <f t="shared" si="2448"/>
        <v/>
      </c>
      <c r="T832" t="str">
        <f t="shared" ref="T832:V832" si="2599">IF($G832="","",IF($B832="PAS",TRIM(CONCATENATE(D832,D833,D834,D835,D836,D837,D838,D839,D840,D841,D842,D843,D844,D845,D846)),""))</f>
        <v/>
      </c>
      <c r="U832" t="str">
        <f t="shared" si="2599"/>
        <v/>
      </c>
      <c r="V832" t="str">
        <f t="shared" si="2599"/>
        <v/>
      </c>
    </row>
    <row r="833" spans="4:22" hidden="1" x14ac:dyDescent="0.25">
      <c r="G833" t="str">
        <f t="shared" si="2442"/>
        <v/>
      </c>
      <c r="H833" t="str">
        <f t="shared" si="2443"/>
        <v/>
      </c>
      <c r="I833" t="str">
        <f t="shared" ref="I833:J833" si="2600">IF($G833="","",TRIM(CONCATENATE(E833,E834,E835,E836,E837,E838,E839,E840,E841,E842,E843,E844,E845,E846,E847)))</f>
        <v/>
      </c>
      <c r="J833" t="str">
        <f t="shared" si="2600"/>
        <v/>
      </c>
      <c r="K833" t="str">
        <f t="shared" si="2445"/>
        <v/>
      </c>
      <c r="L833" t="str">
        <f t="shared" si="2445"/>
        <v/>
      </c>
      <c r="M833" t="str">
        <f t="shared" si="2445"/>
        <v/>
      </c>
      <c r="N833" t="str">
        <f t="shared" si="2446"/>
        <v/>
      </c>
      <c r="O833" t="str">
        <f t="shared" ref="O833:P833" si="2601">IF($G833="","",IF($B833="SHO",TRIM(CONCATENATE(E833,E834,E835,E836,E837,E838,E839,E840,E841,E842,E843,E844,E845,E846,E847)),""))</f>
        <v/>
      </c>
      <c r="P833" t="str">
        <f t="shared" si="2601"/>
        <v/>
      </c>
      <c r="Q833" t="str">
        <f t="shared" si="2448"/>
        <v/>
      </c>
      <c r="R833" t="str">
        <f t="shared" si="2448"/>
        <v/>
      </c>
      <c r="S833" t="str">
        <f t="shared" si="2448"/>
        <v/>
      </c>
      <c r="T833" t="str">
        <f t="shared" ref="T833:V833" si="2602">IF($G833="","",IF($B833="PAS",TRIM(CONCATENATE(D833,D834,D835,D836,D837,D838,D839,D840,D841,D842,D843,D844,D845,D846,D847)),""))</f>
        <v/>
      </c>
      <c r="U833" t="str">
        <f t="shared" si="2602"/>
        <v/>
      </c>
      <c r="V833" t="str">
        <f t="shared" si="2602"/>
        <v/>
      </c>
    </row>
    <row r="834" spans="4:22" hidden="1" x14ac:dyDescent="0.25">
      <c r="G834" t="str">
        <f t="shared" si="2442"/>
        <v/>
      </c>
      <c r="H834" t="str">
        <f t="shared" si="2443"/>
        <v/>
      </c>
      <c r="I834" t="str">
        <f t="shared" ref="I834:J834" si="2603">IF($G834="","",TRIM(CONCATENATE(E834,E835,E836,E837,E838,E839,E840,E841,E842,E843,E844,E845,E846,E847,E848)))</f>
        <v/>
      </c>
      <c r="J834" t="str">
        <f t="shared" si="2603"/>
        <v/>
      </c>
      <c r="K834" t="str">
        <f t="shared" si="2445"/>
        <v/>
      </c>
      <c r="L834" t="str">
        <f t="shared" si="2445"/>
        <v/>
      </c>
      <c r="M834" t="str">
        <f t="shared" si="2445"/>
        <v/>
      </c>
      <c r="N834" t="str">
        <f t="shared" si="2446"/>
        <v/>
      </c>
      <c r="O834" t="str">
        <f t="shared" ref="O834:P834" si="2604">IF($G834="","",IF($B834="SHO",TRIM(CONCATENATE(E834,E835,E836,E837,E838,E839,E840,E841,E842,E843,E844,E845,E846,E847,E848)),""))</f>
        <v/>
      </c>
      <c r="P834" t="str">
        <f t="shared" si="2604"/>
        <v/>
      </c>
      <c r="Q834" t="str">
        <f t="shared" si="2448"/>
        <v/>
      </c>
      <c r="R834" t="str">
        <f t="shared" si="2448"/>
        <v/>
      </c>
      <c r="S834" t="str">
        <f t="shared" si="2448"/>
        <v/>
      </c>
      <c r="T834" t="str">
        <f t="shared" ref="T834:V834" si="2605">IF($G834="","",IF($B834="PAS",TRIM(CONCATENATE(D834,D835,D836,D837,D838,D839,D840,D841,D842,D843,D844,D845,D846,D847,D848)),""))</f>
        <v/>
      </c>
      <c r="U834" t="str">
        <f t="shared" si="2605"/>
        <v/>
      </c>
      <c r="V834" t="str">
        <f t="shared" si="2605"/>
        <v/>
      </c>
    </row>
    <row r="835" spans="4:22" hidden="1" x14ac:dyDescent="0.25">
      <c r="G835" t="str">
        <f t="shared" ref="G835:G898" si="2606">IF(EXACT(A834,A835),"",A835)</f>
        <v/>
      </c>
      <c r="H835" t="str">
        <f t="shared" ref="H835:H898" si="2607">IF($G835="","",TRIM(CONCATENATE(D835,D836,D837,D838,D839,D840,D841,D842,D843,D844,D845,D846,D847,D848,D849)))</f>
        <v/>
      </c>
      <c r="I835" t="str">
        <f t="shared" ref="I835:J835" si="2608">IF($G835="","",TRIM(CONCATENATE(E835,E836,E837,E838,E839,E840,E841,E842,E843,E844,E845,E846,E847,E848,E849)))</f>
        <v/>
      </c>
      <c r="J835" t="str">
        <f t="shared" si="2608"/>
        <v/>
      </c>
      <c r="K835" t="str">
        <f t="shared" ref="K835:M898" si="2609">IF($G835="","",IF($B835="DUF",TRIM(CONCATENATE(D835,D836,D837,D838,D839,D840,D841,D842,D843,D844,D845,D846,D847,D848,D849)),""))</f>
        <v/>
      </c>
      <c r="L835" t="str">
        <f t="shared" si="2609"/>
        <v/>
      </c>
      <c r="M835" t="str">
        <f t="shared" si="2609"/>
        <v/>
      </c>
      <c r="N835" t="str">
        <f t="shared" ref="N835:N898" si="2610">IF($G835="","",IF($B835="SHO",TRIM(CONCATENATE(D835,D836,D837,D838,D839,D840,D841,D842,D843,D844,D845,D846,D847,D848,D849)),""))</f>
        <v/>
      </c>
      <c r="O835" t="str">
        <f t="shared" ref="O835:P835" si="2611">IF($G835="","",IF($B835="SHO",TRIM(CONCATENATE(E835,E836,E837,E838,E839,E840,E841,E842,E843,E844,E845,E846,E847,E848,E849)),""))</f>
        <v/>
      </c>
      <c r="P835" t="str">
        <f t="shared" si="2611"/>
        <v/>
      </c>
      <c r="Q835" t="str">
        <f t="shared" ref="Q835:S898" si="2612">IF($G835="","",IF($B835="FNB",TRIM(CONCATENATE(D835,D836,D837,D838,D839,D840,D841,D842,D843,D844,D845,D846,D847,D848,D849)),""))</f>
        <v/>
      </c>
      <c r="R835" t="str">
        <f t="shared" si="2612"/>
        <v/>
      </c>
      <c r="S835" t="str">
        <f t="shared" si="2612"/>
        <v/>
      </c>
      <c r="T835" t="str">
        <f t="shared" ref="T835:V835" si="2613">IF($G835="","",IF($B835="PAS",TRIM(CONCATENATE(D835,D836,D837,D838,D839,D840,D841,D842,D843,D844,D845,D846,D847,D848,D849)),""))</f>
        <v/>
      </c>
      <c r="U835" t="str">
        <f t="shared" si="2613"/>
        <v/>
      </c>
      <c r="V835" t="str">
        <f t="shared" si="2613"/>
        <v/>
      </c>
    </row>
    <row r="836" spans="4:22" hidden="1" x14ac:dyDescent="0.25">
      <c r="D836" s="2"/>
      <c r="E836" s="2"/>
      <c r="F836" s="2"/>
      <c r="G836" t="str">
        <f t="shared" si="2606"/>
        <v/>
      </c>
      <c r="H836" t="str">
        <f t="shared" si="2607"/>
        <v/>
      </c>
      <c r="I836" t="str">
        <f t="shared" ref="I836:J836" si="2614">IF($G836="","",TRIM(CONCATENATE(E836,E837,E838,E839,E840,E841,E842,E843,E844,E845,E846,E847,E848,E849,E850)))</f>
        <v/>
      </c>
      <c r="J836" t="str">
        <f t="shared" si="2614"/>
        <v/>
      </c>
      <c r="K836" t="str">
        <f t="shared" si="2609"/>
        <v/>
      </c>
      <c r="L836" t="str">
        <f t="shared" si="2609"/>
        <v/>
      </c>
      <c r="M836" t="str">
        <f t="shared" si="2609"/>
        <v/>
      </c>
      <c r="N836" t="str">
        <f t="shared" si="2610"/>
        <v/>
      </c>
      <c r="O836" t="str">
        <f t="shared" ref="O836:P836" si="2615">IF($G836="","",IF($B836="SHO",TRIM(CONCATENATE(E836,E837,E838,E839,E840,E841,E842,E843,E844,E845,E846,E847,E848,E849,E850)),""))</f>
        <v/>
      </c>
      <c r="P836" t="str">
        <f t="shared" si="2615"/>
        <v/>
      </c>
      <c r="Q836" t="str">
        <f t="shared" si="2612"/>
        <v/>
      </c>
      <c r="R836" t="str">
        <f t="shared" si="2612"/>
        <v/>
      </c>
      <c r="S836" t="str">
        <f t="shared" si="2612"/>
        <v/>
      </c>
      <c r="T836" t="str">
        <f t="shared" ref="T836:V836" si="2616">IF($G836="","",IF($B836="PAS",TRIM(CONCATENATE(D836,D837,D838,D839,D840,D841,D842,D843,D844,D845,D846,D847,D848,D849,D850)),""))</f>
        <v/>
      </c>
      <c r="U836" t="str">
        <f t="shared" si="2616"/>
        <v/>
      </c>
      <c r="V836" t="str">
        <f t="shared" si="2616"/>
        <v/>
      </c>
    </row>
    <row r="837" spans="4:22" hidden="1" x14ac:dyDescent="0.25">
      <c r="G837" t="str">
        <f t="shared" si="2606"/>
        <v/>
      </c>
      <c r="H837" t="str">
        <f t="shared" si="2607"/>
        <v/>
      </c>
      <c r="I837" t="str">
        <f t="shared" ref="I837:J837" si="2617">IF($G837="","",TRIM(CONCATENATE(E837,E838,E839,E840,E841,E842,E843,E844,E845,E846,E847,E848,E849,E850,E851)))</f>
        <v/>
      </c>
      <c r="J837" t="str">
        <f t="shared" si="2617"/>
        <v/>
      </c>
      <c r="K837" t="str">
        <f t="shared" si="2609"/>
        <v/>
      </c>
      <c r="L837" t="str">
        <f t="shared" si="2609"/>
        <v/>
      </c>
      <c r="M837" t="str">
        <f t="shared" si="2609"/>
        <v/>
      </c>
      <c r="N837" t="str">
        <f t="shared" si="2610"/>
        <v/>
      </c>
      <c r="O837" t="str">
        <f t="shared" ref="O837:P837" si="2618">IF($G837="","",IF($B837="SHO",TRIM(CONCATENATE(E837,E838,E839,E840,E841,E842,E843,E844,E845,E846,E847,E848,E849,E850,E851)),""))</f>
        <v/>
      </c>
      <c r="P837" t="str">
        <f t="shared" si="2618"/>
        <v/>
      </c>
      <c r="Q837" t="str">
        <f t="shared" si="2612"/>
        <v/>
      </c>
      <c r="R837" t="str">
        <f t="shared" si="2612"/>
        <v/>
      </c>
      <c r="S837" t="str">
        <f t="shared" si="2612"/>
        <v/>
      </c>
      <c r="T837" t="str">
        <f t="shared" ref="T837:V837" si="2619">IF($G837="","",IF($B837="PAS",TRIM(CONCATENATE(D837,D838,D839,D840,D841,D842,D843,D844,D845,D846,D847,D848,D849,D850,D851)),""))</f>
        <v/>
      </c>
      <c r="U837" t="str">
        <f t="shared" si="2619"/>
        <v/>
      </c>
      <c r="V837" t="str">
        <f t="shared" si="2619"/>
        <v/>
      </c>
    </row>
    <row r="838" spans="4:22" hidden="1" x14ac:dyDescent="0.25">
      <c r="G838" t="str">
        <f t="shared" si="2606"/>
        <v/>
      </c>
      <c r="H838" t="str">
        <f t="shared" si="2607"/>
        <v/>
      </c>
      <c r="I838" t="str">
        <f t="shared" ref="I838:J838" si="2620">IF($G838="","",TRIM(CONCATENATE(E838,E839,E840,E841,E842,E843,E844,E845,E846,E847,E848,E849,E850,E851,E852)))</f>
        <v/>
      </c>
      <c r="J838" t="str">
        <f t="shared" si="2620"/>
        <v/>
      </c>
      <c r="K838" t="str">
        <f t="shared" si="2609"/>
        <v/>
      </c>
      <c r="L838" t="str">
        <f t="shared" si="2609"/>
        <v/>
      </c>
      <c r="M838" t="str">
        <f t="shared" si="2609"/>
        <v/>
      </c>
      <c r="N838" t="str">
        <f t="shared" si="2610"/>
        <v/>
      </c>
      <c r="O838" t="str">
        <f t="shared" ref="O838:P838" si="2621">IF($G838="","",IF($B838="SHO",TRIM(CONCATENATE(E838,E839,E840,E841,E842,E843,E844,E845,E846,E847,E848,E849,E850,E851,E852)),""))</f>
        <v/>
      </c>
      <c r="P838" t="str">
        <f t="shared" si="2621"/>
        <v/>
      </c>
      <c r="Q838" t="str">
        <f t="shared" si="2612"/>
        <v/>
      </c>
      <c r="R838" t="str">
        <f t="shared" si="2612"/>
        <v/>
      </c>
      <c r="S838" t="str">
        <f t="shared" si="2612"/>
        <v/>
      </c>
      <c r="T838" t="str">
        <f t="shared" ref="T838:V838" si="2622">IF($G838="","",IF($B838="PAS",TRIM(CONCATENATE(D838,D839,D840,D841,D842,D843,D844,D845,D846,D847,D848,D849,D850,D851,D852)),""))</f>
        <v/>
      </c>
      <c r="U838" t="str">
        <f t="shared" si="2622"/>
        <v/>
      </c>
      <c r="V838" t="str">
        <f t="shared" si="2622"/>
        <v/>
      </c>
    </row>
    <row r="839" spans="4:22" hidden="1" x14ac:dyDescent="0.25">
      <c r="G839" t="str">
        <f t="shared" si="2606"/>
        <v/>
      </c>
      <c r="H839" t="str">
        <f t="shared" si="2607"/>
        <v/>
      </c>
      <c r="I839" t="str">
        <f t="shared" ref="I839:J839" si="2623">IF($G839="","",TRIM(CONCATENATE(E839,E840,E841,E842,E843,E844,E845,E846,E847,E848,E849,E850,E851,E852,E853)))</f>
        <v/>
      </c>
      <c r="J839" t="str">
        <f t="shared" si="2623"/>
        <v/>
      </c>
      <c r="K839" t="str">
        <f t="shared" si="2609"/>
        <v/>
      </c>
      <c r="L839" t="str">
        <f t="shared" si="2609"/>
        <v/>
      </c>
      <c r="M839" t="str">
        <f t="shared" si="2609"/>
        <v/>
      </c>
      <c r="N839" t="str">
        <f t="shared" si="2610"/>
        <v/>
      </c>
      <c r="O839" t="str">
        <f t="shared" ref="O839:P839" si="2624">IF($G839="","",IF($B839="SHO",TRIM(CONCATENATE(E839,E840,E841,E842,E843,E844,E845,E846,E847,E848,E849,E850,E851,E852,E853)),""))</f>
        <v/>
      </c>
      <c r="P839" t="str">
        <f t="shared" si="2624"/>
        <v/>
      </c>
      <c r="Q839" t="str">
        <f t="shared" si="2612"/>
        <v/>
      </c>
      <c r="R839" t="str">
        <f t="shared" si="2612"/>
        <v/>
      </c>
      <c r="S839" t="str">
        <f t="shared" si="2612"/>
        <v/>
      </c>
      <c r="T839" t="str">
        <f t="shared" ref="T839:V839" si="2625">IF($G839="","",IF($B839="PAS",TRIM(CONCATENATE(D839,D840,D841,D842,D843,D844,D845,D846,D847,D848,D849,D850,D851,D852,D853)),""))</f>
        <v/>
      </c>
      <c r="U839" t="str">
        <f t="shared" si="2625"/>
        <v/>
      </c>
      <c r="V839" t="str">
        <f t="shared" si="2625"/>
        <v/>
      </c>
    </row>
    <row r="840" spans="4:22" hidden="1" x14ac:dyDescent="0.25">
      <c r="G840" t="str">
        <f t="shared" si="2606"/>
        <v/>
      </c>
      <c r="H840" t="str">
        <f t="shared" si="2607"/>
        <v/>
      </c>
      <c r="I840" t="str">
        <f t="shared" ref="I840:J840" si="2626">IF($G840="","",TRIM(CONCATENATE(E840,E841,E842,E843,E844,E845,E846,E847,E848,E849,E850,E851,E852,E853,E854)))</f>
        <v/>
      </c>
      <c r="J840" t="str">
        <f t="shared" si="2626"/>
        <v/>
      </c>
      <c r="K840" t="str">
        <f t="shared" si="2609"/>
        <v/>
      </c>
      <c r="L840" t="str">
        <f t="shared" si="2609"/>
        <v/>
      </c>
      <c r="M840" t="str">
        <f t="shared" si="2609"/>
        <v/>
      </c>
      <c r="N840" t="str">
        <f t="shared" si="2610"/>
        <v/>
      </c>
      <c r="O840" t="str">
        <f t="shared" ref="O840:P840" si="2627">IF($G840="","",IF($B840="SHO",TRIM(CONCATENATE(E840,E841,E842,E843,E844,E845,E846,E847,E848,E849,E850,E851,E852,E853,E854)),""))</f>
        <v/>
      </c>
      <c r="P840" t="str">
        <f t="shared" si="2627"/>
        <v/>
      </c>
      <c r="Q840" t="str">
        <f t="shared" si="2612"/>
        <v/>
      </c>
      <c r="R840" t="str">
        <f t="shared" si="2612"/>
        <v/>
      </c>
      <c r="S840" t="str">
        <f t="shared" si="2612"/>
        <v/>
      </c>
      <c r="T840" t="str">
        <f t="shared" ref="T840:V840" si="2628">IF($G840="","",IF($B840="PAS",TRIM(CONCATENATE(D840,D841,D842,D843,D844,D845,D846,D847,D848,D849,D850,D851,D852,D853,D854)),""))</f>
        <v/>
      </c>
      <c r="U840" t="str">
        <f t="shared" si="2628"/>
        <v/>
      </c>
      <c r="V840" t="str">
        <f t="shared" si="2628"/>
        <v/>
      </c>
    </row>
    <row r="841" spans="4:22" hidden="1" x14ac:dyDescent="0.25">
      <c r="G841" t="str">
        <f t="shared" si="2606"/>
        <v/>
      </c>
      <c r="H841" t="str">
        <f t="shared" si="2607"/>
        <v/>
      </c>
      <c r="I841" t="str">
        <f t="shared" ref="I841:J841" si="2629">IF($G841="","",TRIM(CONCATENATE(E841,E842,E843,E844,E845,E846,E847,E848,E849,E850,E851,E852,E853,E854,E855)))</f>
        <v/>
      </c>
      <c r="J841" t="str">
        <f t="shared" si="2629"/>
        <v/>
      </c>
      <c r="K841" t="str">
        <f t="shared" si="2609"/>
        <v/>
      </c>
      <c r="L841" t="str">
        <f t="shared" si="2609"/>
        <v/>
      </c>
      <c r="M841" t="str">
        <f t="shared" si="2609"/>
        <v/>
      </c>
      <c r="N841" t="str">
        <f t="shared" si="2610"/>
        <v/>
      </c>
      <c r="O841" t="str">
        <f t="shared" ref="O841:P841" si="2630">IF($G841="","",IF($B841="SHO",TRIM(CONCATENATE(E841,E842,E843,E844,E845,E846,E847,E848,E849,E850,E851,E852,E853,E854,E855)),""))</f>
        <v/>
      </c>
      <c r="P841" t="str">
        <f t="shared" si="2630"/>
        <v/>
      </c>
      <c r="Q841" t="str">
        <f t="shared" si="2612"/>
        <v/>
      </c>
      <c r="R841" t="str">
        <f t="shared" si="2612"/>
        <v/>
      </c>
      <c r="S841" t="str">
        <f t="shared" si="2612"/>
        <v/>
      </c>
      <c r="T841" t="str">
        <f t="shared" ref="T841:V841" si="2631">IF($G841="","",IF($B841="PAS",TRIM(CONCATENATE(D841,D842,D843,D844,D845,D846,D847,D848,D849,D850,D851,D852,D853,D854,D855)),""))</f>
        <v/>
      </c>
      <c r="U841" t="str">
        <f t="shared" si="2631"/>
        <v/>
      </c>
      <c r="V841" t="str">
        <f t="shared" si="2631"/>
        <v/>
      </c>
    </row>
    <row r="842" spans="4:22" hidden="1" x14ac:dyDescent="0.25">
      <c r="G842" t="str">
        <f t="shared" si="2606"/>
        <v/>
      </c>
      <c r="H842" t="str">
        <f t="shared" si="2607"/>
        <v/>
      </c>
      <c r="I842" t="str">
        <f t="shared" ref="I842:J842" si="2632">IF($G842="","",TRIM(CONCATENATE(E842,E843,E844,E845,E846,E847,E848,E849,E850,E851,E852,E853,E854,E855,E856)))</f>
        <v/>
      </c>
      <c r="J842" t="str">
        <f t="shared" si="2632"/>
        <v/>
      </c>
      <c r="K842" t="str">
        <f t="shared" si="2609"/>
        <v/>
      </c>
      <c r="L842" t="str">
        <f t="shared" si="2609"/>
        <v/>
      </c>
      <c r="M842" t="str">
        <f t="shared" si="2609"/>
        <v/>
      </c>
      <c r="N842" t="str">
        <f t="shared" si="2610"/>
        <v/>
      </c>
      <c r="O842" t="str">
        <f t="shared" ref="O842:P842" si="2633">IF($G842="","",IF($B842="SHO",TRIM(CONCATENATE(E842,E843,E844,E845,E846,E847,E848,E849,E850,E851,E852,E853,E854,E855,E856)),""))</f>
        <v/>
      </c>
      <c r="P842" t="str">
        <f t="shared" si="2633"/>
        <v/>
      </c>
      <c r="Q842" t="str">
        <f t="shared" si="2612"/>
        <v/>
      </c>
      <c r="R842" t="str">
        <f t="shared" si="2612"/>
        <v/>
      </c>
      <c r="S842" t="str">
        <f t="shared" si="2612"/>
        <v/>
      </c>
      <c r="T842" t="str">
        <f t="shared" ref="T842:V842" si="2634">IF($G842="","",IF($B842="PAS",TRIM(CONCATENATE(D842,D843,D844,D845,D846,D847,D848,D849,D850,D851,D852,D853,D854,D855,D856)),""))</f>
        <v/>
      </c>
      <c r="U842" t="str">
        <f t="shared" si="2634"/>
        <v/>
      </c>
      <c r="V842" t="str">
        <f t="shared" si="2634"/>
        <v/>
      </c>
    </row>
    <row r="843" spans="4:22" hidden="1" x14ac:dyDescent="0.25">
      <c r="G843" t="str">
        <f t="shared" si="2606"/>
        <v/>
      </c>
      <c r="H843" t="str">
        <f t="shared" si="2607"/>
        <v/>
      </c>
      <c r="I843" t="str">
        <f t="shared" ref="I843:J843" si="2635">IF($G843="","",TRIM(CONCATENATE(E843,E844,E845,E846,E847,E848,E849,E850,E851,E852,E853,E854,E855,E856,E857)))</f>
        <v/>
      </c>
      <c r="J843" t="str">
        <f t="shared" si="2635"/>
        <v/>
      </c>
      <c r="K843" t="str">
        <f t="shared" si="2609"/>
        <v/>
      </c>
      <c r="L843" t="str">
        <f t="shared" si="2609"/>
        <v/>
      </c>
      <c r="M843" t="str">
        <f t="shared" si="2609"/>
        <v/>
      </c>
      <c r="N843" t="str">
        <f t="shared" si="2610"/>
        <v/>
      </c>
      <c r="O843" t="str">
        <f t="shared" ref="O843:P843" si="2636">IF($G843="","",IF($B843="SHO",TRIM(CONCATENATE(E843,E844,E845,E846,E847,E848,E849,E850,E851,E852,E853,E854,E855,E856,E857)),""))</f>
        <v/>
      </c>
      <c r="P843" t="str">
        <f t="shared" si="2636"/>
        <v/>
      </c>
      <c r="Q843" t="str">
        <f t="shared" si="2612"/>
        <v/>
      </c>
      <c r="R843" t="str">
        <f t="shared" si="2612"/>
        <v/>
      </c>
      <c r="S843" t="str">
        <f t="shared" si="2612"/>
        <v/>
      </c>
      <c r="T843" t="str">
        <f t="shared" ref="T843:V843" si="2637">IF($G843="","",IF($B843="PAS",TRIM(CONCATENATE(D843,D844,D845,D846,D847,D848,D849,D850,D851,D852,D853,D854,D855,D856,D857)),""))</f>
        <v/>
      </c>
      <c r="U843" t="str">
        <f t="shared" si="2637"/>
        <v/>
      </c>
      <c r="V843" t="str">
        <f t="shared" si="2637"/>
        <v/>
      </c>
    </row>
    <row r="844" spans="4:22" hidden="1" x14ac:dyDescent="0.25">
      <c r="G844" t="str">
        <f t="shared" si="2606"/>
        <v/>
      </c>
      <c r="H844" t="str">
        <f t="shared" si="2607"/>
        <v/>
      </c>
      <c r="I844" t="str">
        <f t="shared" ref="I844:J844" si="2638">IF($G844="","",TRIM(CONCATENATE(E844,E845,E846,E847,E848,E849,E850,E851,E852,E853,E854,E855,E856,E857,E858)))</f>
        <v/>
      </c>
      <c r="J844" t="str">
        <f t="shared" si="2638"/>
        <v/>
      </c>
      <c r="K844" t="str">
        <f t="shared" si="2609"/>
        <v/>
      </c>
      <c r="L844" t="str">
        <f t="shared" si="2609"/>
        <v/>
      </c>
      <c r="M844" t="str">
        <f t="shared" si="2609"/>
        <v/>
      </c>
      <c r="N844" t="str">
        <f t="shared" si="2610"/>
        <v/>
      </c>
      <c r="O844" t="str">
        <f t="shared" ref="O844:P844" si="2639">IF($G844="","",IF($B844="SHO",TRIM(CONCATENATE(E844,E845,E846,E847,E848,E849,E850,E851,E852,E853,E854,E855,E856,E857,E858)),""))</f>
        <v/>
      </c>
      <c r="P844" t="str">
        <f t="shared" si="2639"/>
        <v/>
      </c>
      <c r="Q844" t="str">
        <f t="shared" si="2612"/>
        <v/>
      </c>
      <c r="R844" t="str">
        <f t="shared" si="2612"/>
        <v/>
      </c>
      <c r="S844" t="str">
        <f t="shared" si="2612"/>
        <v/>
      </c>
      <c r="T844" t="str">
        <f t="shared" ref="T844:V844" si="2640">IF($G844="","",IF($B844="PAS",TRIM(CONCATENATE(D844,D845,D846,D847,D848,D849,D850,D851,D852,D853,D854,D855,D856,D857,D858)),""))</f>
        <v/>
      </c>
      <c r="U844" t="str">
        <f t="shared" si="2640"/>
        <v/>
      </c>
      <c r="V844" t="str">
        <f t="shared" si="2640"/>
        <v/>
      </c>
    </row>
    <row r="845" spans="4:22" hidden="1" x14ac:dyDescent="0.25">
      <c r="G845" t="str">
        <f t="shared" si="2606"/>
        <v/>
      </c>
      <c r="H845" t="str">
        <f t="shared" si="2607"/>
        <v/>
      </c>
      <c r="I845" t="str">
        <f t="shared" ref="I845:J845" si="2641">IF($G845="","",TRIM(CONCATENATE(E845,E846,E847,E848,E849,E850,E851,E852,E853,E854,E855,E856,E857,E858,E859)))</f>
        <v/>
      </c>
      <c r="J845" t="str">
        <f t="shared" si="2641"/>
        <v/>
      </c>
      <c r="K845" t="str">
        <f t="shared" si="2609"/>
        <v/>
      </c>
      <c r="L845" t="str">
        <f t="shared" si="2609"/>
        <v/>
      </c>
      <c r="M845" t="str">
        <f t="shared" si="2609"/>
        <v/>
      </c>
      <c r="N845" t="str">
        <f t="shared" si="2610"/>
        <v/>
      </c>
      <c r="O845" t="str">
        <f t="shared" ref="O845:P845" si="2642">IF($G845="","",IF($B845="SHO",TRIM(CONCATENATE(E845,E846,E847,E848,E849,E850,E851,E852,E853,E854,E855,E856,E857,E858,E859)),""))</f>
        <v/>
      </c>
      <c r="P845" t="str">
        <f t="shared" si="2642"/>
        <v/>
      </c>
      <c r="Q845" t="str">
        <f t="shared" si="2612"/>
        <v/>
      </c>
      <c r="R845" t="str">
        <f t="shared" si="2612"/>
        <v/>
      </c>
      <c r="S845" t="str">
        <f t="shared" si="2612"/>
        <v/>
      </c>
      <c r="T845" t="str">
        <f t="shared" ref="T845:V845" si="2643">IF($G845="","",IF($B845="PAS",TRIM(CONCATENATE(D845,D846,D847,D848,D849,D850,D851,D852,D853,D854,D855,D856,D857,D858,D859)),""))</f>
        <v/>
      </c>
      <c r="U845" t="str">
        <f t="shared" si="2643"/>
        <v/>
      </c>
      <c r="V845" t="str">
        <f t="shared" si="2643"/>
        <v/>
      </c>
    </row>
    <row r="846" spans="4:22" hidden="1" x14ac:dyDescent="0.25">
      <c r="G846" t="str">
        <f t="shared" si="2606"/>
        <v/>
      </c>
      <c r="H846" t="str">
        <f t="shared" si="2607"/>
        <v/>
      </c>
      <c r="I846" t="str">
        <f t="shared" ref="I846:J846" si="2644">IF($G846="","",TRIM(CONCATENATE(E846,E847,E848,E849,E850,E851,E852,E853,E854,E855,E856,E857,E858,E859,E860)))</f>
        <v/>
      </c>
      <c r="J846" t="str">
        <f t="shared" si="2644"/>
        <v/>
      </c>
      <c r="K846" t="str">
        <f t="shared" si="2609"/>
        <v/>
      </c>
      <c r="L846" t="str">
        <f t="shared" si="2609"/>
        <v/>
      </c>
      <c r="M846" t="str">
        <f t="shared" si="2609"/>
        <v/>
      </c>
      <c r="N846" t="str">
        <f t="shared" si="2610"/>
        <v/>
      </c>
      <c r="O846" t="str">
        <f t="shared" ref="O846:P846" si="2645">IF($G846="","",IF($B846="SHO",TRIM(CONCATENATE(E846,E847,E848,E849,E850,E851,E852,E853,E854,E855,E856,E857,E858,E859,E860)),""))</f>
        <v/>
      </c>
      <c r="P846" t="str">
        <f t="shared" si="2645"/>
        <v/>
      </c>
      <c r="Q846" t="str">
        <f t="shared" si="2612"/>
        <v/>
      </c>
      <c r="R846" t="str">
        <f t="shared" si="2612"/>
        <v/>
      </c>
      <c r="S846" t="str">
        <f t="shared" si="2612"/>
        <v/>
      </c>
      <c r="T846" t="str">
        <f t="shared" ref="T846:V846" si="2646">IF($G846="","",IF($B846="PAS",TRIM(CONCATENATE(D846,D847,D848,D849,D850,D851,D852,D853,D854,D855,D856,D857,D858,D859,D860)),""))</f>
        <v/>
      </c>
      <c r="U846" t="str">
        <f t="shared" si="2646"/>
        <v/>
      </c>
      <c r="V846" t="str">
        <f t="shared" si="2646"/>
        <v/>
      </c>
    </row>
    <row r="847" spans="4:22" hidden="1" x14ac:dyDescent="0.25">
      <c r="G847" t="str">
        <f t="shared" si="2606"/>
        <v/>
      </c>
      <c r="H847" t="str">
        <f t="shared" si="2607"/>
        <v/>
      </c>
      <c r="I847" t="str">
        <f t="shared" ref="I847:J847" si="2647">IF($G847="","",TRIM(CONCATENATE(E847,E848,E849,E850,E851,E852,E853,E854,E855,E856,E857,E858,E859,E860,E861)))</f>
        <v/>
      </c>
      <c r="J847" t="str">
        <f t="shared" si="2647"/>
        <v/>
      </c>
      <c r="K847" t="str">
        <f t="shared" si="2609"/>
        <v/>
      </c>
      <c r="L847" t="str">
        <f t="shared" si="2609"/>
        <v/>
      </c>
      <c r="M847" t="str">
        <f t="shared" si="2609"/>
        <v/>
      </c>
      <c r="N847" t="str">
        <f t="shared" si="2610"/>
        <v/>
      </c>
      <c r="O847" t="str">
        <f t="shared" ref="O847:P847" si="2648">IF($G847="","",IF($B847="SHO",TRIM(CONCATENATE(E847,E848,E849,E850,E851,E852,E853,E854,E855,E856,E857,E858,E859,E860,E861)),""))</f>
        <v/>
      </c>
      <c r="P847" t="str">
        <f t="shared" si="2648"/>
        <v/>
      </c>
      <c r="Q847" t="str">
        <f t="shared" si="2612"/>
        <v/>
      </c>
      <c r="R847" t="str">
        <f t="shared" si="2612"/>
        <v/>
      </c>
      <c r="S847" t="str">
        <f t="shared" si="2612"/>
        <v/>
      </c>
      <c r="T847" t="str">
        <f t="shared" ref="T847:V847" si="2649">IF($G847="","",IF($B847="PAS",TRIM(CONCATENATE(D847,D848,D849,D850,D851,D852,D853,D854,D855,D856,D857,D858,D859,D860,D861)),""))</f>
        <v/>
      </c>
      <c r="U847" t="str">
        <f t="shared" si="2649"/>
        <v/>
      </c>
      <c r="V847" t="str">
        <f t="shared" si="2649"/>
        <v/>
      </c>
    </row>
    <row r="848" spans="4:22" hidden="1" x14ac:dyDescent="0.25">
      <c r="G848" t="str">
        <f t="shared" si="2606"/>
        <v/>
      </c>
      <c r="H848" t="str">
        <f t="shared" si="2607"/>
        <v/>
      </c>
      <c r="I848" t="str">
        <f t="shared" ref="I848:J848" si="2650">IF($G848="","",TRIM(CONCATENATE(E848,E849,E850,E851,E852,E853,E854,E855,E856,E857,E858,E859,E860,E861,E862)))</f>
        <v/>
      </c>
      <c r="J848" t="str">
        <f t="shared" si="2650"/>
        <v/>
      </c>
      <c r="K848" t="str">
        <f t="shared" si="2609"/>
        <v/>
      </c>
      <c r="L848" t="str">
        <f t="shared" si="2609"/>
        <v/>
      </c>
      <c r="M848" t="str">
        <f t="shared" si="2609"/>
        <v/>
      </c>
      <c r="N848" t="str">
        <f t="shared" si="2610"/>
        <v/>
      </c>
      <c r="O848" t="str">
        <f t="shared" ref="O848:P848" si="2651">IF($G848="","",IF($B848="SHO",TRIM(CONCATENATE(E848,E849,E850,E851,E852,E853,E854,E855,E856,E857,E858,E859,E860,E861,E862)),""))</f>
        <v/>
      </c>
      <c r="P848" t="str">
        <f t="shared" si="2651"/>
        <v/>
      </c>
      <c r="Q848" t="str">
        <f t="shared" si="2612"/>
        <v/>
      </c>
      <c r="R848" t="str">
        <f t="shared" si="2612"/>
        <v/>
      </c>
      <c r="S848" t="str">
        <f t="shared" si="2612"/>
        <v/>
      </c>
      <c r="T848" t="str">
        <f t="shared" ref="T848:V848" si="2652">IF($G848="","",IF($B848="PAS",TRIM(CONCATENATE(D848,D849,D850,D851,D852,D853,D854,D855,D856,D857,D858,D859,D860,D861,D862)),""))</f>
        <v/>
      </c>
      <c r="U848" t="str">
        <f t="shared" si="2652"/>
        <v/>
      </c>
      <c r="V848" t="str">
        <f t="shared" si="2652"/>
        <v/>
      </c>
    </row>
    <row r="849" spans="4:22" hidden="1" x14ac:dyDescent="0.25">
      <c r="G849" t="str">
        <f t="shared" si="2606"/>
        <v/>
      </c>
      <c r="H849" t="str">
        <f t="shared" si="2607"/>
        <v/>
      </c>
      <c r="I849" t="str">
        <f t="shared" ref="I849:J849" si="2653">IF($G849="","",TRIM(CONCATENATE(E849,E850,E851,E852,E853,E854,E855,E856,E857,E858,E859,E860,E861,E862,E863)))</f>
        <v/>
      </c>
      <c r="J849" t="str">
        <f t="shared" si="2653"/>
        <v/>
      </c>
      <c r="K849" t="str">
        <f t="shared" si="2609"/>
        <v/>
      </c>
      <c r="L849" t="str">
        <f t="shared" si="2609"/>
        <v/>
      </c>
      <c r="M849" t="str">
        <f t="shared" si="2609"/>
        <v/>
      </c>
      <c r="N849" t="str">
        <f t="shared" si="2610"/>
        <v/>
      </c>
      <c r="O849" t="str">
        <f t="shared" ref="O849:P849" si="2654">IF($G849="","",IF($B849="SHO",TRIM(CONCATENATE(E849,E850,E851,E852,E853,E854,E855,E856,E857,E858,E859,E860,E861,E862,E863)),""))</f>
        <v/>
      </c>
      <c r="P849" t="str">
        <f t="shared" si="2654"/>
        <v/>
      </c>
      <c r="Q849" t="str">
        <f t="shared" si="2612"/>
        <v/>
      </c>
      <c r="R849" t="str">
        <f t="shared" si="2612"/>
        <v/>
      </c>
      <c r="S849" t="str">
        <f t="shared" si="2612"/>
        <v/>
      </c>
      <c r="T849" t="str">
        <f t="shared" ref="T849:V849" si="2655">IF($G849="","",IF($B849="PAS",TRIM(CONCATENATE(D849,D850,D851,D852,D853,D854,D855,D856,D857,D858,D859,D860,D861,D862,D863)),""))</f>
        <v/>
      </c>
      <c r="U849" t="str">
        <f t="shared" si="2655"/>
        <v/>
      </c>
      <c r="V849" t="str">
        <f t="shared" si="2655"/>
        <v/>
      </c>
    </row>
    <row r="850" spans="4:22" hidden="1" x14ac:dyDescent="0.25">
      <c r="G850" t="str">
        <f t="shared" si="2606"/>
        <v/>
      </c>
      <c r="H850" t="str">
        <f t="shared" si="2607"/>
        <v/>
      </c>
      <c r="I850" t="str">
        <f t="shared" ref="I850:J850" si="2656">IF($G850="","",TRIM(CONCATENATE(E850,E851,E852,E853,E854,E855,E856,E857,E858,E859,E860,E861,E862,E863,E864)))</f>
        <v/>
      </c>
      <c r="J850" t="str">
        <f t="shared" si="2656"/>
        <v/>
      </c>
      <c r="K850" t="str">
        <f t="shared" si="2609"/>
        <v/>
      </c>
      <c r="L850" t="str">
        <f t="shared" si="2609"/>
        <v/>
      </c>
      <c r="M850" t="str">
        <f t="shared" si="2609"/>
        <v/>
      </c>
      <c r="N850" t="str">
        <f t="shared" si="2610"/>
        <v/>
      </c>
      <c r="O850" t="str">
        <f t="shared" ref="O850:P850" si="2657">IF($G850="","",IF($B850="SHO",TRIM(CONCATENATE(E850,E851,E852,E853,E854,E855,E856,E857,E858,E859,E860,E861,E862,E863,E864)),""))</f>
        <v/>
      </c>
      <c r="P850" t="str">
        <f t="shared" si="2657"/>
        <v/>
      </c>
      <c r="Q850" t="str">
        <f t="shared" si="2612"/>
        <v/>
      </c>
      <c r="R850" t="str">
        <f t="shared" si="2612"/>
        <v/>
      </c>
      <c r="S850" t="str">
        <f t="shared" si="2612"/>
        <v/>
      </c>
      <c r="T850" t="str">
        <f t="shared" ref="T850:V850" si="2658">IF($G850="","",IF($B850="PAS",TRIM(CONCATENATE(D850,D851,D852,D853,D854,D855,D856,D857,D858,D859,D860,D861,D862,D863,D864)),""))</f>
        <v/>
      </c>
      <c r="U850" t="str">
        <f t="shared" si="2658"/>
        <v/>
      </c>
      <c r="V850" t="str">
        <f t="shared" si="2658"/>
        <v/>
      </c>
    </row>
    <row r="851" spans="4:22" hidden="1" x14ac:dyDescent="0.25">
      <c r="D851" s="2"/>
      <c r="E851" s="2"/>
      <c r="F851" s="2"/>
      <c r="G851" t="str">
        <f t="shared" si="2606"/>
        <v/>
      </c>
      <c r="H851" t="str">
        <f t="shared" si="2607"/>
        <v/>
      </c>
      <c r="I851" t="str">
        <f t="shared" ref="I851:J851" si="2659">IF($G851="","",TRIM(CONCATENATE(E851,E852,E853,E854,E855,E856,E857,E858,E859,E860,E861,E862,E863,E864,E865)))</f>
        <v/>
      </c>
      <c r="J851" t="str">
        <f t="shared" si="2659"/>
        <v/>
      </c>
      <c r="K851" t="str">
        <f t="shared" si="2609"/>
        <v/>
      </c>
      <c r="L851" t="str">
        <f t="shared" si="2609"/>
        <v/>
      </c>
      <c r="M851" t="str">
        <f t="shared" si="2609"/>
        <v/>
      </c>
      <c r="N851" t="str">
        <f t="shared" si="2610"/>
        <v/>
      </c>
      <c r="O851" t="str">
        <f t="shared" ref="O851:P851" si="2660">IF($G851="","",IF($B851="SHO",TRIM(CONCATENATE(E851,E852,E853,E854,E855,E856,E857,E858,E859,E860,E861,E862,E863,E864,E865)),""))</f>
        <v/>
      </c>
      <c r="P851" t="str">
        <f t="shared" si="2660"/>
        <v/>
      </c>
      <c r="Q851" t="str">
        <f t="shared" si="2612"/>
        <v/>
      </c>
      <c r="R851" t="str">
        <f t="shared" si="2612"/>
        <v/>
      </c>
      <c r="S851" t="str">
        <f t="shared" si="2612"/>
        <v/>
      </c>
      <c r="T851" t="str">
        <f t="shared" ref="T851:V851" si="2661">IF($G851="","",IF($B851="PAS",TRIM(CONCATENATE(D851,D852,D853,D854,D855,D856,D857,D858,D859,D860,D861,D862,D863,D864,D865)),""))</f>
        <v/>
      </c>
      <c r="U851" t="str">
        <f t="shared" si="2661"/>
        <v/>
      </c>
      <c r="V851" t="str">
        <f t="shared" si="2661"/>
        <v/>
      </c>
    </row>
    <row r="852" spans="4:22" hidden="1" x14ac:dyDescent="0.25">
      <c r="G852" t="str">
        <f t="shared" si="2606"/>
        <v/>
      </c>
      <c r="H852" t="str">
        <f t="shared" si="2607"/>
        <v/>
      </c>
      <c r="I852" t="str">
        <f t="shared" ref="I852:J852" si="2662">IF($G852="","",TRIM(CONCATENATE(E852,E853,E854,E855,E856,E857,E858,E859,E860,E861,E862,E863,E864,E865,E866)))</f>
        <v/>
      </c>
      <c r="J852" t="str">
        <f t="shared" si="2662"/>
        <v/>
      </c>
      <c r="K852" t="str">
        <f t="shared" si="2609"/>
        <v/>
      </c>
      <c r="L852" t="str">
        <f t="shared" si="2609"/>
        <v/>
      </c>
      <c r="M852" t="str">
        <f t="shared" si="2609"/>
        <v/>
      </c>
      <c r="N852" t="str">
        <f t="shared" si="2610"/>
        <v/>
      </c>
      <c r="O852" t="str">
        <f t="shared" ref="O852:P852" si="2663">IF($G852="","",IF($B852="SHO",TRIM(CONCATENATE(E852,E853,E854,E855,E856,E857,E858,E859,E860,E861,E862,E863,E864,E865,E866)),""))</f>
        <v/>
      </c>
      <c r="P852" t="str">
        <f t="shared" si="2663"/>
        <v/>
      </c>
      <c r="Q852" t="str">
        <f t="shared" si="2612"/>
        <v/>
      </c>
      <c r="R852" t="str">
        <f t="shared" si="2612"/>
        <v/>
      </c>
      <c r="S852" t="str">
        <f t="shared" si="2612"/>
        <v/>
      </c>
      <c r="T852" t="str">
        <f t="shared" ref="T852:V852" si="2664">IF($G852="","",IF($B852="PAS",TRIM(CONCATENATE(D852,D853,D854,D855,D856,D857,D858,D859,D860,D861,D862,D863,D864,D865,D866)),""))</f>
        <v/>
      </c>
      <c r="U852" t="str">
        <f t="shared" si="2664"/>
        <v/>
      </c>
      <c r="V852" t="str">
        <f t="shared" si="2664"/>
        <v/>
      </c>
    </row>
    <row r="853" spans="4:22" hidden="1" x14ac:dyDescent="0.25">
      <c r="G853" t="str">
        <f t="shared" si="2606"/>
        <v/>
      </c>
      <c r="H853" t="str">
        <f t="shared" si="2607"/>
        <v/>
      </c>
      <c r="I853" t="str">
        <f t="shared" ref="I853:J853" si="2665">IF($G853="","",TRIM(CONCATENATE(E853,E854,E855,E856,E857,E858,E859,E860,E861,E862,E863,E864,E865,E866,E867)))</f>
        <v/>
      </c>
      <c r="J853" t="str">
        <f t="shared" si="2665"/>
        <v/>
      </c>
      <c r="K853" t="str">
        <f t="shared" si="2609"/>
        <v/>
      </c>
      <c r="L853" t="str">
        <f t="shared" si="2609"/>
        <v/>
      </c>
      <c r="M853" t="str">
        <f t="shared" si="2609"/>
        <v/>
      </c>
      <c r="N853" t="str">
        <f t="shared" si="2610"/>
        <v/>
      </c>
      <c r="O853" t="str">
        <f t="shared" ref="O853:P853" si="2666">IF($G853="","",IF($B853="SHO",TRIM(CONCATENATE(E853,E854,E855,E856,E857,E858,E859,E860,E861,E862,E863,E864,E865,E866,E867)),""))</f>
        <v/>
      </c>
      <c r="P853" t="str">
        <f t="shared" si="2666"/>
        <v/>
      </c>
      <c r="Q853" t="str">
        <f t="shared" si="2612"/>
        <v/>
      </c>
      <c r="R853" t="str">
        <f t="shared" si="2612"/>
        <v/>
      </c>
      <c r="S853" t="str">
        <f t="shared" si="2612"/>
        <v/>
      </c>
      <c r="T853" t="str">
        <f t="shared" ref="T853:V853" si="2667">IF($G853="","",IF($B853="PAS",TRIM(CONCATENATE(D853,D854,D855,D856,D857,D858,D859,D860,D861,D862,D863,D864,D865,D866,D867)),""))</f>
        <v/>
      </c>
      <c r="U853" t="str">
        <f t="shared" si="2667"/>
        <v/>
      </c>
      <c r="V853" t="str">
        <f t="shared" si="2667"/>
        <v/>
      </c>
    </row>
    <row r="854" spans="4:22" hidden="1" x14ac:dyDescent="0.25">
      <c r="G854" t="str">
        <f t="shared" si="2606"/>
        <v/>
      </c>
      <c r="H854" t="str">
        <f t="shared" si="2607"/>
        <v/>
      </c>
      <c r="I854" t="str">
        <f t="shared" ref="I854:J854" si="2668">IF($G854="","",TRIM(CONCATENATE(E854,E855,E856,E857,E858,E859,E860,E861,E862,E863,E864,E865,E866,E867,E868)))</f>
        <v/>
      </c>
      <c r="J854" t="str">
        <f t="shared" si="2668"/>
        <v/>
      </c>
      <c r="K854" t="str">
        <f t="shared" si="2609"/>
        <v/>
      </c>
      <c r="L854" t="str">
        <f t="shared" si="2609"/>
        <v/>
      </c>
      <c r="M854" t="str">
        <f t="shared" si="2609"/>
        <v/>
      </c>
      <c r="N854" t="str">
        <f t="shared" si="2610"/>
        <v/>
      </c>
      <c r="O854" t="str">
        <f t="shared" ref="O854:P854" si="2669">IF($G854="","",IF($B854="SHO",TRIM(CONCATENATE(E854,E855,E856,E857,E858,E859,E860,E861,E862,E863,E864,E865,E866,E867,E868)),""))</f>
        <v/>
      </c>
      <c r="P854" t="str">
        <f t="shared" si="2669"/>
        <v/>
      </c>
      <c r="Q854" t="str">
        <f t="shared" si="2612"/>
        <v/>
      </c>
      <c r="R854" t="str">
        <f t="shared" si="2612"/>
        <v/>
      </c>
      <c r="S854" t="str">
        <f t="shared" si="2612"/>
        <v/>
      </c>
      <c r="T854" t="str">
        <f t="shared" ref="T854:V854" si="2670">IF($G854="","",IF($B854="PAS",TRIM(CONCATENATE(D854,D855,D856,D857,D858,D859,D860,D861,D862,D863,D864,D865,D866,D867,D868)),""))</f>
        <v/>
      </c>
      <c r="U854" t="str">
        <f t="shared" si="2670"/>
        <v/>
      </c>
      <c r="V854" t="str">
        <f t="shared" si="2670"/>
        <v/>
      </c>
    </row>
    <row r="855" spans="4:22" hidden="1" x14ac:dyDescent="0.25">
      <c r="G855" t="str">
        <f t="shared" si="2606"/>
        <v/>
      </c>
      <c r="H855" t="str">
        <f t="shared" si="2607"/>
        <v/>
      </c>
      <c r="I855" t="str">
        <f t="shared" ref="I855:J855" si="2671">IF($G855="","",TRIM(CONCATENATE(E855,E856,E857,E858,E859,E860,E861,E862,E863,E864,E865,E866,E867,E868,E869)))</f>
        <v/>
      </c>
      <c r="J855" t="str">
        <f t="shared" si="2671"/>
        <v/>
      </c>
      <c r="K855" t="str">
        <f t="shared" si="2609"/>
        <v/>
      </c>
      <c r="L855" t="str">
        <f t="shared" si="2609"/>
        <v/>
      </c>
      <c r="M855" t="str">
        <f t="shared" si="2609"/>
        <v/>
      </c>
      <c r="N855" t="str">
        <f t="shared" si="2610"/>
        <v/>
      </c>
      <c r="O855" t="str">
        <f t="shared" ref="O855:P855" si="2672">IF($G855="","",IF($B855="SHO",TRIM(CONCATENATE(E855,E856,E857,E858,E859,E860,E861,E862,E863,E864,E865,E866,E867,E868,E869)),""))</f>
        <v/>
      </c>
      <c r="P855" t="str">
        <f t="shared" si="2672"/>
        <v/>
      </c>
      <c r="Q855" t="str">
        <f t="shared" si="2612"/>
        <v/>
      </c>
      <c r="R855" t="str">
        <f t="shared" si="2612"/>
        <v/>
      </c>
      <c r="S855" t="str">
        <f t="shared" si="2612"/>
        <v/>
      </c>
      <c r="T855" t="str">
        <f t="shared" ref="T855:V855" si="2673">IF($G855="","",IF($B855="PAS",TRIM(CONCATENATE(D855,D856,D857,D858,D859,D860,D861,D862,D863,D864,D865,D866,D867,D868,D869)),""))</f>
        <v/>
      </c>
      <c r="U855" t="str">
        <f t="shared" si="2673"/>
        <v/>
      </c>
      <c r="V855" t="str">
        <f t="shared" si="2673"/>
        <v/>
      </c>
    </row>
    <row r="856" spans="4:22" hidden="1" x14ac:dyDescent="0.25">
      <c r="G856" t="str">
        <f t="shared" si="2606"/>
        <v/>
      </c>
      <c r="H856" t="str">
        <f t="shared" si="2607"/>
        <v/>
      </c>
      <c r="I856" t="str">
        <f t="shared" ref="I856:J856" si="2674">IF($G856="","",TRIM(CONCATENATE(E856,E857,E858,E859,E860,E861,E862,E863,E864,E865,E866,E867,E868,E869,E870)))</f>
        <v/>
      </c>
      <c r="J856" t="str">
        <f t="shared" si="2674"/>
        <v/>
      </c>
      <c r="K856" t="str">
        <f t="shared" si="2609"/>
        <v/>
      </c>
      <c r="L856" t="str">
        <f t="shared" si="2609"/>
        <v/>
      </c>
      <c r="M856" t="str">
        <f t="shared" si="2609"/>
        <v/>
      </c>
      <c r="N856" t="str">
        <f t="shared" si="2610"/>
        <v/>
      </c>
      <c r="O856" t="str">
        <f t="shared" ref="O856:P856" si="2675">IF($G856="","",IF($B856="SHO",TRIM(CONCATENATE(E856,E857,E858,E859,E860,E861,E862,E863,E864,E865,E866,E867,E868,E869,E870)),""))</f>
        <v/>
      </c>
      <c r="P856" t="str">
        <f t="shared" si="2675"/>
        <v/>
      </c>
      <c r="Q856" t="str">
        <f t="shared" si="2612"/>
        <v/>
      </c>
      <c r="R856" t="str">
        <f t="shared" si="2612"/>
        <v/>
      </c>
      <c r="S856" t="str">
        <f t="shared" si="2612"/>
        <v/>
      </c>
      <c r="T856" t="str">
        <f t="shared" ref="T856:V856" si="2676">IF($G856="","",IF($B856="PAS",TRIM(CONCATENATE(D856,D857,D858,D859,D860,D861,D862,D863,D864,D865,D866,D867,D868,D869,D870)),""))</f>
        <v/>
      </c>
      <c r="U856" t="str">
        <f t="shared" si="2676"/>
        <v/>
      </c>
      <c r="V856" t="str">
        <f t="shared" si="2676"/>
        <v/>
      </c>
    </row>
    <row r="857" spans="4:22" hidden="1" x14ac:dyDescent="0.25">
      <c r="G857" t="str">
        <f t="shared" si="2606"/>
        <v/>
      </c>
      <c r="H857" t="str">
        <f t="shared" si="2607"/>
        <v/>
      </c>
      <c r="I857" t="str">
        <f t="shared" ref="I857:J857" si="2677">IF($G857="","",TRIM(CONCATENATE(E857,E858,E859,E860,E861,E862,E863,E864,E865,E866,E867,E868,E869,E870,E871)))</f>
        <v/>
      </c>
      <c r="J857" t="str">
        <f t="shared" si="2677"/>
        <v/>
      </c>
      <c r="K857" t="str">
        <f t="shared" si="2609"/>
        <v/>
      </c>
      <c r="L857" t="str">
        <f t="shared" si="2609"/>
        <v/>
      </c>
      <c r="M857" t="str">
        <f t="shared" si="2609"/>
        <v/>
      </c>
      <c r="N857" t="str">
        <f t="shared" si="2610"/>
        <v/>
      </c>
      <c r="O857" t="str">
        <f t="shared" ref="O857:P857" si="2678">IF($G857="","",IF($B857="SHO",TRIM(CONCATENATE(E857,E858,E859,E860,E861,E862,E863,E864,E865,E866,E867,E868,E869,E870,E871)),""))</f>
        <v/>
      </c>
      <c r="P857" t="str">
        <f t="shared" si="2678"/>
        <v/>
      </c>
      <c r="Q857" t="str">
        <f t="shared" si="2612"/>
        <v/>
      </c>
      <c r="R857" t="str">
        <f t="shared" si="2612"/>
        <v/>
      </c>
      <c r="S857" t="str">
        <f t="shared" si="2612"/>
        <v/>
      </c>
      <c r="T857" t="str">
        <f t="shared" ref="T857:V857" si="2679">IF($G857="","",IF($B857="PAS",TRIM(CONCATENATE(D857,D858,D859,D860,D861,D862,D863,D864,D865,D866,D867,D868,D869,D870,D871)),""))</f>
        <v/>
      </c>
      <c r="U857" t="str">
        <f t="shared" si="2679"/>
        <v/>
      </c>
      <c r="V857" t="str">
        <f t="shared" si="2679"/>
        <v/>
      </c>
    </row>
    <row r="858" spans="4:22" hidden="1" x14ac:dyDescent="0.25">
      <c r="G858" t="str">
        <f t="shared" si="2606"/>
        <v/>
      </c>
      <c r="H858" t="str">
        <f t="shared" si="2607"/>
        <v/>
      </c>
      <c r="I858" t="str">
        <f t="shared" ref="I858:J858" si="2680">IF($G858="","",TRIM(CONCATENATE(E858,E859,E860,E861,E862,E863,E864,E865,E866,E867,E868,E869,E870,E871,E872)))</f>
        <v/>
      </c>
      <c r="J858" t="str">
        <f t="shared" si="2680"/>
        <v/>
      </c>
      <c r="K858" t="str">
        <f t="shared" si="2609"/>
        <v/>
      </c>
      <c r="L858" t="str">
        <f t="shared" si="2609"/>
        <v/>
      </c>
      <c r="M858" t="str">
        <f t="shared" si="2609"/>
        <v/>
      </c>
      <c r="N858" t="str">
        <f t="shared" si="2610"/>
        <v/>
      </c>
      <c r="O858" t="str">
        <f t="shared" ref="O858:P858" si="2681">IF($G858="","",IF($B858="SHO",TRIM(CONCATENATE(E858,E859,E860,E861,E862,E863,E864,E865,E866,E867,E868,E869,E870,E871,E872)),""))</f>
        <v/>
      </c>
      <c r="P858" t="str">
        <f t="shared" si="2681"/>
        <v/>
      </c>
      <c r="Q858" t="str">
        <f t="shared" si="2612"/>
        <v/>
      </c>
      <c r="R858" t="str">
        <f t="shared" si="2612"/>
        <v/>
      </c>
      <c r="S858" t="str">
        <f t="shared" si="2612"/>
        <v/>
      </c>
      <c r="T858" t="str">
        <f t="shared" ref="T858:V858" si="2682">IF($G858="","",IF($B858="PAS",TRIM(CONCATENATE(D858,D859,D860,D861,D862,D863,D864,D865,D866,D867,D868,D869,D870,D871,D872)),""))</f>
        <v/>
      </c>
      <c r="U858" t="str">
        <f t="shared" si="2682"/>
        <v/>
      </c>
      <c r="V858" t="str">
        <f t="shared" si="2682"/>
        <v/>
      </c>
    </row>
    <row r="859" spans="4:22" hidden="1" x14ac:dyDescent="0.25">
      <c r="G859" t="str">
        <f t="shared" si="2606"/>
        <v/>
      </c>
      <c r="H859" t="str">
        <f t="shared" si="2607"/>
        <v/>
      </c>
      <c r="I859" t="str">
        <f t="shared" ref="I859:J859" si="2683">IF($G859="","",TRIM(CONCATENATE(E859,E860,E861,E862,E863,E864,E865,E866,E867,E868,E869,E870,E871,E872,E873)))</f>
        <v/>
      </c>
      <c r="J859" t="str">
        <f t="shared" si="2683"/>
        <v/>
      </c>
      <c r="K859" t="str">
        <f t="shared" si="2609"/>
        <v/>
      </c>
      <c r="L859" t="str">
        <f t="shared" si="2609"/>
        <v/>
      </c>
      <c r="M859" t="str">
        <f t="shared" si="2609"/>
        <v/>
      </c>
      <c r="N859" t="str">
        <f t="shared" si="2610"/>
        <v/>
      </c>
      <c r="O859" t="str">
        <f t="shared" ref="O859:P859" si="2684">IF($G859="","",IF($B859="SHO",TRIM(CONCATENATE(E859,E860,E861,E862,E863,E864,E865,E866,E867,E868,E869,E870,E871,E872,E873)),""))</f>
        <v/>
      </c>
      <c r="P859" t="str">
        <f t="shared" si="2684"/>
        <v/>
      </c>
      <c r="Q859" t="str">
        <f t="shared" si="2612"/>
        <v/>
      </c>
      <c r="R859" t="str">
        <f t="shared" si="2612"/>
        <v/>
      </c>
      <c r="S859" t="str">
        <f t="shared" si="2612"/>
        <v/>
      </c>
      <c r="T859" t="str">
        <f t="shared" ref="T859:V859" si="2685">IF($G859="","",IF($B859="PAS",TRIM(CONCATENATE(D859,D860,D861,D862,D863,D864,D865,D866,D867,D868,D869,D870,D871,D872,D873)),""))</f>
        <v/>
      </c>
      <c r="U859" t="str">
        <f t="shared" si="2685"/>
        <v/>
      </c>
      <c r="V859" t="str">
        <f t="shared" si="2685"/>
        <v/>
      </c>
    </row>
    <row r="860" spans="4:22" hidden="1" x14ac:dyDescent="0.25">
      <c r="G860" t="str">
        <f t="shared" si="2606"/>
        <v/>
      </c>
      <c r="H860" t="str">
        <f t="shared" si="2607"/>
        <v/>
      </c>
      <c r="I860" t="str">
        <f t="shared" ref="I860:J860" si="2686">IF($G860="","",TRIM(CONCATENATE(E860,E861,E862,E863,E864,E865,E866,E867,E868,E869,E870,E871,E872,E873,E874)))</f>
        <v/>
      </c>
      <c r="J860" t="str">
        <f t="shared" si="2686"/>
        <v/>
      </c>
      <c r="K860" t="str">
        <f t="shared" si="2609"/>
        <v/>
      </c>
      <c r="L860" t="str">
        <f t="shared" si="2609"/>
        <v/>
      </c>
      <c r="M860" t="str">
        <f t="shared" si="2609"/>
        <v/>
      </c>
      <c r="N860" t="str">
        <f t="shared" si="2610"/>
        <v/>
      </c>
      <c r="O860" t="str">
        <f t="shared" ref="O860:P860" si="2687">IF($G860="","",IF($B860="SHO",TRIM(CONCATENATE(E860,E861,E862,E863,E864,E865,E866,E867,E868,E869,E870,E871,E872,E873,E874)),""))</f>
        <v/>
      </c>
      <c r="P860" t="str">
        <f t="shared" si="2687"/>
        <v/>
      </c>
      <c r="Q860" t="str">
        <f t="shared" si="2612"/>
        <v/>
      </c>
      <c r="R860" t="str">
        <f t="shared" si="2612"/>
        <v/>
      </c>
      <c r="S860" t="str">
        <f t="shared" si="2612"/>
        <v/>
      </c>
      <c r="T860" t="str">
        <f t="shared" ref="T860:V860" si="2688">IF($G860="","",IF($B860="PAS",TRIM(CONCATENATE(D860,D861,D862,D863,D864,D865,D866,D867,D868,D869,D870,D871,D872,D873,D874)),""))</f>
        <v/>
      </c>
      <c r="U860" t="str">
        <f t="shared" si="2688"/>
        <v/>
      </c>
      <c r="V860" t="str">
        <f t="shared" si="2688"/>
        <v/>
      </c>
    </row>
    <row r="861" spans="4:22" hidden="1" x14ac:dyDescent="0.25">
      <c r="G861" t="str">
        <f t="shared" si="2606"/>
        <v/>
      </c>
      <c r="H861" t="str">
        <f t="shared" si="2607"/>
        <v/>
      </c>
      <c r="I861" t="str">
        <f t="shared" ref="I861:J861" si="2689">IF($G861="","",TRIM(CONCATENATE(E861,E862,E863,E864,E865,E866,E867,E868,E869,E870,E871,E872,E873,E874,E875)))</f>
        <v/>
      </c>
      <c r="J861" t="str">
        <f t="shared" si="2689"/>
        <v/>
      </c>
      <c r="K861" t="str">
        <f t="shared" si="2609"/>
        <v/>
      </c>
      <c r="L861" t="str">
        <f t="shared" si="2609"/>
        <v/>
      </c>
      <c r="M861" t="str">
        <f t="shared" si="2609"/>
        <v/>
      </c>
      <c r="N861" t="str">
        <f t="shared" si="2610"/>
        <v/>
      </c>
      <c r="O861" t="str">
        <f t="shared" ref="O861:P861" si="2690">IF($G861="","",IF($B861="SHO",TRIM(CONCATENATE(E861,E862,E863,E864,E865,E866,E867,E868,E869,E870,E871,E872,E873,E874,E875)),""))</f>
        <v/>
      </c>
      <c r="P861" t="str">
        <f t="shared" si="2690"/>
        <v/>
      </c>
      <c r="Q861" t="str">
        <f t="shared" si="2612"/>
        <v/>
      </c>
      <c r="R861" t="str">
        <f t="shared" si="2612"/>
        <v/>
      </c>
      <c r="S861" t="str">
        <f t="shared" si="2612"/>
        <v/>
      </c>
      <c r="T861" t="str">
        <f t="shared" ref="T861:V861" si="2691">IF($G861="","",IF($B861="PAS",TRIM(CONCATENATE(D861,D862,D863,D864,D865,D866,D867,D868,D869,D870,D871,D872,D873,D874,D875)),""))</f>
        <v/>
      </c>
      <c r="U861" t="str">
        <f t="shared" si="2691"/>
        <v/>
      </c>
      <c r="V861" t="str">
        <f t="shared" si="2691"/>
        <v/>
      </c>
    </row>
    <row r="862" spans="4:22" hidden="1" x14ac:dyDescent="0.25">
      <c r="G862" t="str">
        <f t="shared" si="2606"/>
        <v/>
      </c>
      <c r="H862" t="str">
        <f t="shared" si="2607"/>
        <v/>
      </c>
      <c r="I862" t="str">
        <f t="shared" ref="I862:J862" si="2692">IF($G862="","",TRIM(CONCATENATE(E862,E863,E864,E865,E866,E867,E868,E869,E870,E871,E872,E873,E874,E875,E876)))</f>
        <v/>
      </c>
      <c r="J862" t="str">
        <f t="shared" si="2692"/>
        <v/>
      </c>
      <c r="K862" t="str">
        <f t="shared" si="2609"/>
        <v/>
      </c>
      <c r="L862" t="str">
        <f t="shared" si="2609"/>
        <v/>
      </c>
      <c r="M862" t="str">
        <f t="shared" si="2609"/>
        <v/>
      </c>
      <c r="N862" t="str">
        <f t="shared" si="2610"/>
        <v/>
      </c>
      <c r="O862" t="str">
        <f t="shared" ref="O862:P862" si="2693">IF($G862="","",IF($B862="SHO",TRIM(CONCATENATE(E862,E863,E864,E865,E866,E867,E868,E869,E870,E871,E872,E873,E874,E875,E876)),""))</f>
        <v/>
      </c>
      <c r="P862" t="str">
        <f t="shared" si="2693"/>
        <v/>
      </c>
      <c r="Q862" t="str">
        <f t="shared" si="2612"/>
        <v/>
      </c>
      <c r="R862" t="str">
        <f t="shared" si="2612"/>
        <v/>
      </c>
      <c r="S862" t="str">
        <f t="shared" si="2612"/>
        <v/>
      </c>
      <c r="T862" t="str">
        <f t="shared" ref="T862:V862" si="2694">IF($G862="","",IF($B862="PAS",TRIM(CONCATENATE(D862,D863,D864,D865,D866,D867,D868,D869,D870,D871,D872,D873,D874,D875,D876)),""))</f>
        <v/>
      </c>
      <c r="U862" t="str">
        <f t="shared" si="2694"/>
        <v/>
      </c>
      <c r="V862" t="str">
        <f t="shared" si="2694"/>
        <v/>
      </c>
    </row>
    <row r="863" spans="4:22" hidden="1" x14ac:dyDescent="0.25">
      <c r="G863" t="str">
        <f t="shared" si="2606"/>
        <v/>
      </c>
      <c r="H863" t="str">
        <f t="shared" si="2607"/>
        <v/>
      </c>
      <c r="I863" t="str">
        <f t="shared" ref="I863:J863" si="2695">IF($G863="","",TRIM(CONCATENATE(E863,E864,E865,E866,E867,E868,E869,E870,E871,E872,E873,E874,E875,E876,E877)))</f>
        <v/>
      </c>
      <c r="J863" t="str">
        <f t="shared" si="2695"/>
        <v/>
      </c>
      <c r="K863" t="str">
        <f t="shared" si="2609"/>
        <v/>
      </c>
      <c r="L863" t="str">
        <f t="shared" si="2609"/>
        <v/>
      </c>
      <c r="M863" t="str">
        <f t="shared" si="2609"/>
        <v/>
      </c>
      <c r="N863" t="str">
        <f t="shared" si="2610"/>
        <v/>
      </c>
      <c r="O863" t="str">
        <f t="shared" ref="O863:P863" si="2696">IF($G863="","",IF($B863="SHO",TRIM(CONCATENATE(E863,E864,E865,E866,E867,E868,E869,E870,E871,E872,E873,E874,E875,E876,E877)),""))</f>
        <v/>
      </c>
      <c r="P863" t="str">
        <f t="shared" si="2696"/>
        <v/>
      </c>
      <c r="Q863" t="str">
        <f t="shared" si="2612"/>
        <v/>
      </c>
      <c r="R863" t="str">
        <f t="shared" si="2612"/>
        <v/>
      </c>
      <c r="S863" t="str">
        <f t="shared" si="2612"/>
        <v/>
      </c>
      <c r="T863" t="str">
        <f t="shared" ref="T863:V863" si="2697">IF($G863="","",IF($B863="PAS",TRIM(CONCATENATE(D863,D864,D865,D866,D867,D868,D869,D870,D871,D872,D873,D874,D875,D876,D877)),""))</f>
        <v/>
      </c>
      <c r="U863" t="str">
        <f t="shared" si="2697"/>
        <v/>
      </c>
      <c r="V863" t="str">
        <f t="shared" si="2697"/>
        <v/>
      </c>
    </row>
    <row r="864" spans="4:22" hidden="1" x14ac:dyDescent="0.25">
      <c r="G864" t="str">
        <f t="shared" si="2606"/>
        <v/>
      </c>
      <c r="H864" t="str">
        <f t="shared" si="2607"/>
        <v/>
      </c>
      <c r="I864" t="str">
        <f t="shared" ref="I864:J864" si="2698">IF($G864="","",TRIM(CONCATENATE(E864,E865,E866,E867,E868,E869,E870,E871,E872,E873,E874,E875,E876,E877,E878)))</f>
        <v/>
      </c>
      <c r="J864" t="str">
        <f t="shared" si="2698"/>
        <v/>
      </c>
      <c r="K864" t="str">
        <f t="shared" si="2609"/>
        <v/>
      </c>
      <c r="L864" t="str">
        <f t="shared" si="2609"/>
        <v/>
      </c>
      <c r="M864" t="str">
        <f t="shared" si="2609"/>
        <v/>
      </c>
      <c r="N864" t="str">
        <f t="shared" si="2610"/>
        <v/>
      </c>
      <c r="O864" t="str">
        <f t="shared" ref="O864:P864" si="2699">IF($G864="","",IF($B864="SHO",TRIM(CONCATENATE(E864,E865,E866,E867,E868,E869,E870,E871,E872,E873,E874,E875,E876,E877,E878)),""))</f>
        <v/>
      </c>
      <c r="P864" t="str">
        <f t="shared" si="2699"/>
        <v/>
      </c>
      <c r="Q864" t="str">
        <f t="shared" si="2612"/>
        <v/>
      </c>
      <c r="R864" t="str">
        <f t="shared" si="2612"/>
        <v/>
      </c>
      <c r="S864" t="str">
        <f t="shared" si="2612"/>
        <v/>
      </c>
      <c r="T864" t="str">
        <f t="shared" ref="T864:V864" si="2700">IF($G864="","",IF($B864="PAS",TRIM(CONCATENATE(D864,D865,D866,D867,D868,D869,D870,D871,D872,D873,D874,D875,D876,D877,D878)),""))</f>
        <v/>
      </c>
      <c r="U864" t="str">
        <f t="shared" si="2700"/>
        <v/>
      </c>
      <c r="V864" t="str">
        <f t="shared" si="2700"/>
        <v/>
      </c>
    </row>
    <row r="865" spans="4:22" hidden="1" x14ac:dyDescent="0.25">
      <c r="G865" t="str">
        <f t="shared" si="2606"/>
        <v/>
      </c>
      <c r="H865" t="str">
        <f t="shared" si="2607"/>
        <v/>
      </c>
      <c r="I865" t="str">
        <f t="shared" ref="I865:J865" si="2701">IF($G865="","",TRIM(CONCATENATE(E865,E866,E867,E868,E869,E870,E871,E872,E873,E874,E875,E876,E877,E878,E879)))</f>
        <v/>
      </c>
      <c r="J865" t="str">
        <f t="shared" si="2701"/>
        <v/>
      </c>
      <c r="K865" t="str">
        <f t="shared" si="2609"/>
        <v/>
      </c>
      <c r="L865" t="str">
        <f t="shared" si="2609"/>
        <v/>
      </c>
      <c r="M865" t="str">
        <f t="shared" si="2609"/>
        <v/>
      </c>
      <c r="N865" t="str">
        <f t="shared" si="2610"/>
        <v/>
      </c>
      <c r="O865" t="str">
        <f t="shared" ref="O865:P865" si="2702">IF($G865="","",IF($B865="SHO",TRIM(CONCATENATE(E865,E866,E867,E868,E869,E870,E871,E872,E873,E874,E875,E876,E877,E878,E879)),""))</f>
        <v/>
      </c>
      <c r="P865" t="str">
        <f t="shared" si="2702"/>
        <v/>
      </c>
      <c r="Q865" t="str">
        <f t="shared" si="2612"/>
        <v/>
      </c>
      <c r="R865" t="str">
        <f t="shared" si="2612"/>
        <v/>
      </c>
      <c r="S865" t="str">
        <f t="shared" si="2612"/>
        <v/>
      </c>
      <c r="T865" t="str">
        <f t="shared" ref="T865:V865" si="2703">IF($G865="","",IF($B865="PAS",TRIM(CONCATENATE(D865,D866,D867,D868,D869,D870,D871,D872,D873,D874,D875,D876,D877,D878,D879)),""))</f>
        <v/>
      </c>
      <c r="U865" t="str">
        <f t="shared" si="2703"/>
        <v/>
      </c>
      <c r="V865" t="str">
        <f t="shared" si="2703"/>
        <v/>
      </c>
    </row>
    <row r="866" spans="4:22" hidden="1" x14ac:dyDescent="0.25">
      <c r="D866" s="2"/>
      <c r="E866" s="2"/>
      <c r="F866" s="2"/>
      <c r="G866" t="str">
        <f t="shared" si="2606"/>
        <v/>
      </c>
      <c r="H866" t="str">
        <f t="shared" si="2607"/>
        <v/>
      </c>
      <c r="I866" t="str">
        <f t="shared" ref="I866:J866" si="2704">IF($G866="","",TRIM(CONCATENATE(E866,E867,E868,E869,E870,E871,E872,E873,E874,E875,E876,E877,E878,E879,E880)))</f>
        <v/>
      </c>
      <c r="J866" t="str">
        <f t="shared" si="2704"/>
        <v/>
      </c>
      <c r="K866" t="str">
        <f t="shared" si="2609"/>
        <v/>
      </c>
      <c r="L866" t="str">
        <f t="shared" si="2609"/>
        <v/>
      </c>
      <c r="M866" t="str">
        <f t="shared" si="2609"/>
        <v/>
      </c>
      <c r="N866" t="str">
        <f t="shared" si="2610"/>
        <v/>
      </c>
      <c r="O866" t="str">
        <f t="shared" ref="O866:P866" si="2705">IF($G866="","",IF($B866="SHO",TRIM(CONCATENATE(E866,E867,E868,E869,E870,E871,E872,E873,E874,E875,E876,E877,E878,E879,E880)),""))</f>
        <v/>
      </c>
      <c r="P866" t="str">
        <f t="shared" si="2705"/>
        <v/>
      </c>
      <c r="Q866" t="str">
        <f t="shared" si="2612"/>
        <v/>
      </c>
      <c r="R866" t="str">
        <f t="shared" si="2612"/>
        <v/>
      </c>
      <c r="S866" t="str">
        <f t="shared" si="2612"/>
        <v/>
      </c>
      <c r="T866" t="str">
        <f t="shared" ref="T866:V866" si="2706">IF($G866="","",IF($B866="PAS",TRIM(CONCATENATE(D866,D867,D868,D869,D870,D871,D872,D873,D874,D875,D876,D877,D878,D879,D880)),""))</f>
        <v/>
      </c>
      <c r="U866" t="str">
        <f t="shared" si="2706"/>
        <v/>
      </c>
      <c r="V866" t="str">
        <f t="shared" si="2706"/>
        <v/>
      </c>
    </row>
    <row r="867" spans="4:22" hidden="1" x14ac:dyDescent="0.25">
      <c r="G867" t="str">
        <f t="shared" si="2606"/>
        <v/>
      </c>
      <c r="H867" t="str">
        <f t="shared" si="2607"/>
        <v/>
      </c>
      <c r="I867" t="str">
        <f t="shared" ref="I867:J867" si="2707">IF($G867="","",TRIM(CONCATENATE(E867,E868,E869,E870,E871,E872,E873,E874,E875,E876,E877,E878,E879,E880,E881)))</f>
        <v/>
      </c>
      <c r="J867" t="str">
        <f t="shared" si="2707"/>
        <v/>
      </c>
      <c r="K867" t="str">
        <f t="shared" si="2609"/>
        <v/>
      </c>
      <c r="L867" t="str">
        <f t="shared" si="2609"/>
        <v/>
      </c>
      <c r="M867" t="str">
        <f t="shared" si="2609"/>
        <v/>
      </c>
      <c r="N867" t="str">
        <f t="shared" si="2610"/>
        <v/>
      </c>
      <c r="O867" t="str">
        <f t="shared" ref="O867:P867" si="2708">IF($G867="","",IF($B867="SHO",TRIM(CONCATENATE(E867,E868,E869,E870,E871,E872,E873,E874,E875,E876,E877,E878,E879,E880,E881)),""))</f>
        <v/>
      </c>
      <c r="P867" t="str">
        <f t="shared" si="2708"/>
        <v/>
      </c>
      <c r="Q867" t="str">
        <f t="shared" si="2612"/>
        <v/>
      </c>
      <c r="R867" t="str">
        <f t="shared" si="2612"/>
        <v/>
      </c>
      <c r="S867" t="str">
        <f t="shared" si="2612"/>
        <v/>
      </c>
      <c r="T867" t="str">
        <f t="shared" ref="T867:V867" si="2709">IF($G867="","",IF($B867="PAS",TRIM(CONCATENATE(D867,D868,D869,D870,D871,D872,D873,D874,D875,D876,D877,D878,D879,D880,D881)),""))</f>
        <v/>
      </c>
      <c r="U867" t="str">
        <f t="shared" si="2709"/>
        <v/>
      </c>
      <c r="V867" t="str">
        <f t="shared" si="2709"/>
        <v/>
      </c>
    </row>
    <row r="868" spans="4:22" hidden="1" x14ac:dyDescent="0.25">
      <c r="G868" t="str">
        <f t="shared" si="2606"/>
        <v/>
      </c>
      <c r="H868" t="str">
        <f t="shared" si="2607"/>
        <v/>
      </c>
      <c r="I868" t="str">
        <f t="shared" ref="I868:J868" si="2710">IF($G868="","",TRIM(CONCATENATE(E868,E869,E870,E871,E872,E873,E874,E875,E876,E877,E878,E879,E880,E881,E882)))</f>
        <v/>
      </c>
      <c r="J868" t="str">
        <f t="shared" si="2710"/>
        <v/>
      </c>
      <c r="K868" t="str">
        <f t="shared" si="2609"/>
        <v/>
      </c>
      <c r="L868" t="str">
        <f t="shared" si="2609"/>
        <v/>
      </c>
      <c r="M868" t="str">
        <f t="shared" si="2609"/>
        <v/>
      </c>
      <c r="N868" t="str">
        <f t="shared" si="2610"/>
        <v/>
      </c>
      <c r="O868" t="str">
        <f t="shared" ref="O868:P868" si="2711">IF($G868="","",IF($B868="SHO",TRIM(CONCATENATE(E868,E869,E870,E871,E872,E873,E874,E875,E876,E877,E878,E879,E880,E881,E882)),""))</f>
        <v/>
      </c>
      <c r="P868" t="str">
        <f t="shared" si="2711"/>
        <v/>
      </c>
      <c r="Q868" t="str">
        <f t="shared" si="2612"/>
        <v/>
      </c>
      <c r="R868" t="str">
        <f t="shared" si="2612"/>
        <v/>
      </c>
      <c r="S868" t="str">
        <f t="shared" si="2612"/>
        <v/>
      </c>
      <c r="T868" t="str">
        <f t="shared" ref="T868:V868" si="2712">IF($G868="","",IF($B868="PAS",TRIM(CONCATENATE(D868,D869,D870,D871,D872,D873,D874,D875,D876,D877,D878,D879,D880,D881,D882)),""))</f>
        <v/>
      </c>
      <c r="U868" t="str">
        <f t="shared" si="2712"/>
        <v/>
      </c>
      <c r="V868" t="str">
        <f t="shared" si="2712"/>
        <v/>
      </c>
    </row>
    <row r="869" spans="4:22" hidden="1" x14ac:dyDescent="0.25">
      <c r="G869" t="str">
        <f t="shared" si="2606"/>
        <v/>
      </c>
      <c r="H869" t="str">
        <f t="shared" si="2607"/>
        <v/>
      </c>
      <c r="I869" t="str">
        <f t="shared" ref="I869:J869" si="2713">IF($G869="","",TRIM(CONCATENATE(E869,E870,E871,E872,E873,E874,E875,E876,E877,E878,E879,E880,E881,E882,E883)))</f>
        <v/>
      </c>
      <c r="J869" t="str">
        <f t="shared" si="2713"/>
        <v/>
      </c>
      <c r="K869" t="str">
        <f t="shared" si="2609"/>
        <v/>
      </c>
      <c r="L869" t="str">
        <f t="shared" si="2609"/>
        <v/>
      </c>
      <c r="M869" t="str">
        <f t="shared" si="2609"/>
        <v/>
      </c>
      <c r="N869" t="str">
        <f t="shared" si="2610"/>
        <v/>
      </c>
      <c r="O869" t="str">
        <f t="shared" ref="O869:P869" si="2714">IF($G869="","",IF($B869="SHO",TRIM(CONCATENATE(E869,E870,E871,E872,E873,E874,E875,E876,E877,E878,E879,E880,E881,E882,E883)),""))</f>
        <v/>
      </c>
      <c r="P869" t="str">
        <f t="shared" si="2714"/>
        <v/>
      </c>
      <c r="Q869" t="str">
        <f t="shared" si="2612"/>
        <v/>
      </c>
      <c r="R869" t="str">
        <f t="shared" si="2612"/>
        <v/>
      </c>
      <c r="S869" t="str">
        <f t="shared" si="2612"/>
        <v/>
      </c>
      <c r="T869" t="str">
        <f t="shared" ref="T869:V869" si="2715">IF($G869="","",IF($B869="PAS",TRIM(CONCATENATE(D869,D870,D871,D872,D873,D874,D875,D876,D877,D878,D879,D880,D881,D882,D883)),""))</f>
        <v/>
      </c>
      <c r="U869" t="str">
        <f t="shared" si="2715"/>
        <v/>
      </c>
      <c r="V869" t="str">
        <f t="shared" si="2715"/>
        <v/>
      </c>
    </row>
    <row r="870" spans="4:22" hidden="1" x14ac:dyDescent="0.25">
      <c r="G870" t="str">
        <f t="shared" si="2606"/>
        <v/>
      </c>
      <c r="H870" t="str">
        <f t="shared" si="2607"/>
        <v/>
      </c>
      <c r="I870" t="str">
        <f t="shared" ref="I870:J870" si="2716">IF($G870="","",TRIM(CONCATENATE(E870,E871,E872,E873,E874,E875,E876,E877,E878,E879,E880,E881,E882,E883,E884)))</f>
        <v/>
      </c>
      <c r="J870" t="str">
        <f t="shared" si="2716"/>
        <v/>
      </c>
      <c r="K870" t="str">
        <f t="shared" si="2609"/>
        <v/>
      </c>
      <c r="L870" t="str">
        <f t="shared" si="2609"/>
        <v/>
      </c>
      <c r="M870" t="str">
        <f t="shared" si="2609"/>
        <v/>
      </c>
      <c r="N870" t="str">
        <f t="shared" si="2610"/>
        <v/>
      </c>
      <c r="O870" t="str">
        <f t="shared" ref="O870:P870" si="2717">IF($G870="","",IF($B870="SHO",TRIM(CONCATENATE(E870,E871,E872,E873,E874,E875,E876,E877,E878,E879,E880,E881,E882,E883,E884)),""))</f>
        <v/>
      </c>
      <c r="P870" t="str">
        <f t="shared" si="2717"/>
        <v/>
      </c>
      <c r="Q870" t="str">
        <f t="shared" si="2612"/>
        <v/>
      </c>
      <c r="R870" t="str">
        <f t="shared" si="2612"/>
        <v/>
      </c>
      <c r="S870" t="str">
        <f t="shared" si="2612"/>
        <v/>
      </c>
      <c r="T870" t="str">
        <f t="shared" ref="T870:V870" si="2718">IF($G870="","",IF($B870="PAS",TRIM(CONCATENATE(D870,D871,D872,D873,D874,D875,D876,D877,D878,D879,D880,D881,D882,D883,D884)),""))</f>
        <v/>
      </c>
      <c r="U870" t="str">
        <f t="shared" si="2718"/>
        <v/>
      </c>
      <c r="V870" t="str">
        <f t="shared" si="2718"/>
        <v/>
      </c>
    </row>
    <row r="871" spans="4:22" hidden="1" x14ac:dyDescent="0.25">
      <c r="G871" t="str">
        <f t="shared" si="2606"/>
        <v/>
      </c>
      <c r="H871" t="str">
        <f t="shared" si="2607"/>
        <v/>
      </c>
      <c r="I871" t="str">
        <f t="shared" ref="I871:J871" si="2719">IF($G871="","",TRIM(CONCATENATE(E871,E872,E873,E874,E875,E876,E877,E878,E879,E880,E881,E882,E883,E884,E885)))</f>
        <v/>
      </c>
      <c r="J871" t="str">
        <f t="shared" si="2719"/>
        <v/>
      </c>
      <c r="K871" t="str">
        <f t="shared" si="2609"/>
        <v/>
      </c>
      <c r="L871" t="str">
        <f t="shared" si="2609"/>
        <v/>
      </c>
      <c r="M871" t="str">
        <f t="shared" si="2609"/>
        <v/>
      </c>
      <c r="N871" t="str">
        <f t="shared" si="2610"/>
        <v/>
      </c>
      <c r="O871" t="str">
        <f t="shared" ref="O871:P871" si="2720">IF($G871="","",IF($B871="SHO",TRIM(CONCATENATE(E871,E872,E873,E874,E875,E876,E877,E878,E879,E880,E881,E882,E883,E884,E885)),""))</f>
        <v/>
      </c>
      <c r="P871" t="str">
        <f t="shared" si="2720"/>
        <v/>
      </c>
      <c r="Q871" t="str">
        <f t="shared" si="2612"/>
        <v/>
      </c>
      <c r="R871" t="str">
        <f t="shared" si="2612"/>
        <v/>
      </c>
      <c r="S871" t="str">
        <f t="shared" si="2612"/>
        <v/>
      </c>
      <c r="T871" t="str">
        <f t="shared" ref="T871:V871" si="2721">IF($G871="","",IF($B871="PAS",TRIM(CONCATENATE(D871,D872,D873,D874,D875,D876,D877,D878,D879,D880,D881,D882,D883,D884,D885)),""))</f>
        <v/>
      </c>
      <c r="U871" t="str">
        <f t="shared" si="2721"/>
        <v/>
      </c>
      <c r="V871" t="str">
        <f t="shared" si="2721"/>
        <v/>
      </c>
    </row>
    <row r="872" spans="4:22" hidden="1" x14ac:dyDescent="0.25">
      <c r="G872" t="str">
        <f t="shared" si="2606"/>
        <v/>
      </c>
      <c r="H872" t="str">
        <f t="shared" si="2607"/>
        <v/>
      </c>
      <c r="I872" t="str">
        <f t="shared" ref="I872:J872" si="2722">IF($G872="","",TRIM(CONCATENATE(E872,E873,E874,E875,E876,E877,E878,E879,E880,E881,E882,E883,E884,E885,E886)))</f>
        <v/>
      </c>
      <c r="J872" t="str">
        <f t="shared" si="2722"/>
        <v/>
      </c>
      <c r="K872" t="str">
        <f t="shared" si="2609"/>
        <v/>
      </c>
      <c r="L872" t="str">
        <f t="shared" si="2609"/>
        <v/>
      </c>
      <c r="M872" t="str">
        <f t="shared" si="2609"/>
        <v/>
      </c>
      <c r="N872" t="str">
        <f t="shared" si="2610"/>
        <v/>
      </c>
      <c r="O872" t="str">
        <f t="shared" ref="O872:P872" si="2723">IF($G872="","",IF($B872="SHO",TRIM(CONCATENATE(E872,E873,E874,E875,E876,E877,E878,E879,E880,E881,E882,E883,E884,E885,E886)),""))</f>
        <v/>
      </c>
      <c r="P872" t="str">
        <f t="shared" si="2723"/>
        <v/>
      </c>
      <c r="Q872" t="str">
        <f t="shared" si="2612"/>
        <v/>
      </c>
      <c r="R872" t="str">
        <f t="shared" si="2612"/>
        <v/>
      </c>
      <c r="S872" t="str">
        <f t="shared" si="2612"/>
        <v/>
      </c>
      <c r="T872" t="str">
        <f t="shared" ref="T872:V872" si="2724">IF($G872="","",IF($B872="PAS",TRIM(CONCATENATE(D872,D873,D874,D875,D876,D877,D878,D879,D880,D881,D882,D883,D884,D885,D886)),""))</f>
        <v/>
      </c>
      <c r="U872" t="str">
        <f t="shared" si="2724"/>
        <v/>
      </c>
      <c r="V872" t="str">
        <f t="shared" si="2724"/>
        <v/>
      </c>
    </row>
    <row r="873" spans="4:22" hidden="1" x14ac:dyDescent="0.25">
      <c r="G873" t="str">
        <f t="shared" si="2606"/>
        <v/>
      </c>
      <c r="H873" t="str">
        <f t="shared" si="2607"/>
        <v/>
      </c>
      <c r="I873" t="str">
        <f t="shared" ref="I873:J873" si="2725">IF($G873="","",TRIM(CONCATENATE(E873,E874,E875,E876,E877,E878,E879,E880,E881,E882,E883,E884,E885,E886,E887)))</f>
        <v/>
      </c>
      <c r="J873" t="str">
        <f t="shared" si="2725"/>
        <v/>
      </c>
      <c r="K873" t="str">
        <f t="shared" si="2609"/>
        <v/>
      </c>
      <c r="L873" t="str">
        <f t="shared" si="2609"/>
        <v/>
      </c>
      <c r="M873" t="str">
        <f t="shared" si="2609"/>
        <v/>
      </c>
      <c r="N873" t="str">
        <f t="shared" si="2610"/>
        <v/>
      </c>
      <c r="O873" t="str">
        <f t="shared" ref="O873:P873" si="2726">IF($G873="","",IF($B873="SHO",TRIM(CONCATENATE(E873,E874,E875,E876,E877,E878,E879,E880,E881,E882,E883,E884,E885,E886,E887)),""))</f>
        <v/>
      </c>
      <c r="P873" t="str">
        <f t="shared" si="2726"/>
        <v/>
      </c>
      <c r="Q873" t="str">
        <f t="shared" si="2612"/>
        <v/>
      </c>
      <c r="R873" t="str">
        <f t="shared" si="2612"/>
        <v/>
      </c>
      <c r="S873" t="str">
        <f t="shared" si="2612"/>
        <v/>
      </c>
      <c r="T873" t="str">
        <f t="shared" ref="T873:V873" si="2727">IF($G873="","",IF($B873="PAS",TRIM(CONCATENATE(D873,D874,D875,D876,D877,D878,D879,D880,D881,D882,D883,D884,D885,D886,D887)),""))</f>
        <v/>
      </c>
      <c r="U873" t="str">
        <f t="shared" si="2727"/>
        <v/>
      </c>
      <c r="V873" t="str">
        <f t="shared" si="2727"/>
        <v/>
      </c>
    </row>
    <row r="874" spans="4:22" hidden="1" x14ac:dyDescent="0.25">
      <c r="G874" t="str">
        <f t="shared" si="2606"/>
        <v/>
      </c>
      <c r="H874" t="str">
        <f t="shared" si="2607"/>
        <v/>
      </c>
      <c r="I874" t="str">
        <f t="shared" ref="I874:J874" si="2728">IF($G874="","",TRIM(CONCATENATE(E874,E875,E876,E877,E878,E879,E880,E881,E882,E883,E884,E885,E886,E887,E888)))</f>
        <v/>
      </c>
      <c r="J874" t="str">
        <f t="shared" si="2728"/>
        <v/>
      </c>
      <c r="K874" t="str">
        <f t="shared" si="2609"/>
        <v/>
      </c>
      <c r="L874" t="str">
        <f t="shared" si="2609"/>
        <v/>
      </c>
      <c r="M874" t="str">
        <f t="shared" si="2609"/>
        <v/>
      </c>
      <c r="N874" t="str">
        <f t="shared" si="2610"/>
        <v/>
      </c>
      <c r="O874" t="str">
        <f t="shared" ref="O874:P874" si="2729">IF($G874="","",IF($B874="SHO",TRIM(CONCATENATE(E874,E875,E876,E877,E878,E879,E880,E881,E882,E883,E884,E885,E886,E887,E888)),""))</f>
        <v/>
      </c>
      <c r="P874" t="str">
        <f t="shared" si="2729"/>
        <v/>
      </c>
      <c r="Q874" t="str">
        <f t="shared" si="2612"/>
        <v/>
      </c>
      <c r="R874" t="str">
        <f t="shared" si="2612"/>
        <v/>
      </c>
      <c r="S874" t="str">
        <f t="shared" si="2612"/>
        <v/>
      </c>
      <c r="T874" t="str">
        <f t="shared" ref="T874:V874" si="2730">IF($G874="","",IF($B874="PAS",TRIM(CONCATENATE(D874,D875,D876,D877,D878,D879,D880,D881,D882,D883,D884,D885,D886,D887,D888)),""))</f>
        <v/>
      </c>
      <c r="U874" t="str">
        <f t="shared" si="2730"/>
        <v/>
      </c>
      <c r="V874" t="str">
        <f t="shared" si="2730"/>
        <v/>
      </c>
    </row>
    <row r="875" spans="4:22" hidden="1" x14ac:dyDescent="0.25">
      <c r="G875" t="str">
        <f t="shared" si="2606"/>
        <v/>
      </c>
      <c r="H875" t="str">
        <f t="shared" si="2607"/>
        <v/>
      </c>
      <c r="I875" t="str">
        <f t="shared" ref="I875:J875" si="2731">IF($G875="","",TRIM(CONCATENATE(E875,E876,E877,E878,E879,E880,E881,E882,E883,E884,E885,E886,E887,E888,E889)))</f>
        <v/>
      </c>
      <c r="J875" t="str">
        <f t="shared" si="2731"/>
        <v/>
      </c>
      <c r="K875" t="str">
        <f t="shared" si="2609"/>
        <v/>
      </c>
      <c r="L875" t="str">
        <f t="shared" si="2609"/>
        <v/>
      </c>
      <c r="M875" t="str">
        <f t="shared" si="2609"/>
        <v/>
      </c>
      <c r="N875" t="str">
        <f t="shared" si="2610"/>
        <v/>
      </c>
      <c r="O875" t="str">
        <f t="shared" ref="O875:P875" si="2732">IF($G875="","",IF($B875="SHO",TRIM(CONCATENATE(E875,E876,E877,E878,E879,E880,E881,E882,E883,E884,E885,E886,E887,E888,E889)),""))</f>
        <v/>
      </c>
      <c r="P875" t="str">
        <f t="shared" si="2732"/>
        <v/>
      </c>
      <c r="Q875" t="str">
        <f t="shared" si="2612"/>
        <v/>
      </c>
      <c r="R875" t="str">
        <f t="shared" si="2612"/>
        <v/>
      </c>
      <c r="S875" t="str">
        <f t="shared" si="2612"/>
        <v/>
      </c>
      <c r="T875" t="str">
        <f t="shared" ref="T875:V875" si="2733">IF($G875="","",IF($B875="PAS",TRIM(CONCATENATE(D875,D876,D877,D878,D879,D880,D881,D882,D883,D884,D885,D886,D887,D888,D889)),""))</f>
        <v/>
      </c>
      <c r="U875" t="str">
        <f t="shared" si="2733"/>
        <v/>
      </c>
      <c r="V875" t="str">
        <f t="shared" si="2733"/>
        <v/>
      </c>
    </row>
    <row r="876" spans="4:22" hidden="1" x14ac:dyDescent="0.25">
      <c r="G876" t="str">
        <f t="shared" si="2606"/>
        <v/>
      </c>
      <c r="H876" t="str">
        <f t="shared" si="2607"/>
        <v/>
      </c>
      <c r="I876" t="str">
        <f t="shared" ref="I876:J876" si="2734">IF($G876="","",TRIM(CONCATENATE(E876,E877,E878,E879,E880,E881,E882,E883,E884,E885,E886,E887,E888,E889,E890)))</f>
        <v/>
      </c>
      <c r="J876" t="str">
        <f t="shared" si="2734"/>
        <v/>
      </c>
      <c r="K876" t="str">
        <f t="shared" si="2609"/>
        <v/>
      </c>
      <c r="L876" t="str">
        <f t="shared" si="2609"/>
        <v/>
      </c>
      <c r="M876" t="str">
        <f t="shared" si="2609"/>
        <v/>
      </c>
      <c r="N876" t="str">
        <f t="shared" si="2610"/>
        <v/>
      </c>
      <c r="O876" t="str">
        <f t="shared" ref="O876:P876" si="2735">IF($G876="","",IF($B876="SHO",TRIM(CONCATENATE(E876,E877,E878,E879,E880,E881,E882,E883,E884,E885,E886,E887,E888,E889,E890)),""))</f>
        <v/>
      </c>
      <c r="P876" t="str">
        <f t="shared" si="2735"/>
        <v/>
      </c>
      <c r="Q876" t="str">
        <f t="shared" si="2612"/>
        <v/>
      </c>
      <c r="R876" t="str">
        <f t="shared" si="2612"/>
        <v/>
      </c>
      <c r="S876" t="str">
        <f t="shared" si="2612"/>
        <v/>
      </c>
      <c r="T876" t="str">
        <f t="shared" ref="T876:V876" si="2736">IF($G876="","",IF($B876="PAS",TRIM(CONCATENATE(D876,D877,D878,D879,D880,D881,D882,D883,D884,D885,D886,D887,D888,D889,D890)),""))</f>
        <v/>
      </c>
      <c r="U876" t="str">
        <f t="shared" si="2736"/>
        <v/>
      </c>
      <c r="V876" t="str">
        <f t="shared" si="2736"/>
        <v/>
      </c>
    </row>
    <row r="877" spans="4:22" hidden="1" x14ac:dyDescent="0.25">
      <c r="G877" t="str">
        <f t="shared" si="2606"/>
        <v/>
      </c>
      <c r="H877" t="str">
        <f t="shared" si="2607"/>
        <v/>
      </c>
      <c r="I877" t="str">
        <f t="shared" ref="I877:J877" si="2737">IF($G877="","",TRIM(CONCATENATE(E877,E878,E879,E880,E881,E882,E883,E884,E885,E886,E887,E888,E889,E890,E891)))</f>
        <v/>
      </c>
      <c r="J877" t="str">
        <f t="shared" si="2737"/>
        <v/>
      </c>
      <c r="K877" t="str">
        <f t="shared" si="2609"/>
        <v/>
      </c>
      <c r="L877" t="str">
        <f t="shared" si="2609"/>
        <v/>
      </c>
      <c r="M877" t="str">
        <f t="shared" si="2609"/>
        <v/>
      </c>
      <c r="N877" t="str">
        <f t="shared" si="2610"/>
        <v/>
      </c>
      <c r="O877" t="str">
        <f t="shared" ref="O877:P877" si="2738">IF($G877="","",IF($B877="SHO",TRIM(CONCATENATE(E877,E878,E879,E880,E881,E882,E883,E884,E885,E886,E887,E888,E889,E890,E891)),""))</f>
        <v/>
      </c>
      <c r="P877" t="str">
        <f t="shared" si="2738"/>
        <v/>
      </c>
      <c r="Q877" t="str">
        <f t="shared" si="2612"/>
        <v/>
      </c>
      <c r="R877" t="str">
        <f t="shared" si="2612"/>
        <v/>
      </c>
      <c r="S877" t="str">
        <f t="shared" si="2612"/>
        <v/>
      </c>
      <c r="T877" t="str">
        <f t="shared" ref="T877:V877" si="2739">IF($G877="","",IF($B877="PAS",TRIM(CONCATENATE(D877,D878,D879,D880,D881,D882,D883,D884,D885,D886,D887,D888,D889,D890,D891)),""))</f>
        <v/>
      </c>
      <c r="U877" t="str">
        <f t="shared" si="2739"/>
        <v/>
      </c>
      <c r="V877" t="str">
        <f t="shared" si="2739"/>
        <v/>
      </c>
    </row>
    <row r="878" spans="4:22" hidden="1" x14ac:dyDescent="0.25">
      <c r="G878" t="str">
        <f t="shared" si="2606"/>
        <v/>
      </c>
      <c r="H878" t="str">
        <f t="shared" si="2607"/>
        <v/>
      </c>
      <c r="I878" t="str">
        <f t="shared" ref="I878:J878" si="2740">IF($G878="","",TRIM(CONCATENATE(E878,E879,E880,E881,E882,E883,E884,E885,E886,E887,E888,E889,E890,E891,E892)))</f>
        <v/>
      </c>
      <c r="J878" t="str">
        <f t="shared" si="2740"/>
        <v/>
      </c>
      <c r="K878" t="str">
        <f t="shared" si="2609"/>
        <v/>
      </c>
      <c r="L878" t="str">
        <f t="shared" si="2609"/>
        <v/>
      </c>
      <c r="M878" t="str">
        <f t="shared" si="2609"/>
        <v/>
      </c>
      <c r="N878" t="str">
        <f t="shared" si="2610"/>
        <v/>
      </c>
      <c r="O878" t="str">
        <f t="shared" ref="O878:P878" si="2741">IF($G878="","",IF($B878="SHO",TRIM(CONCATENATE(E878,E879,E880,E881,E882,E883,E884,E885,E886,E887,E888,E889,E890,E891,E892)),""))</f>
        <v/>
      </c>
      <c r="P878" t="str">
        <f t="shared" si="2741"/>
        <v/>
      </c>
      <c r="Q878" t="str">
        <f t="shared" si="2612"/>
        <v/>
      </c>
      <c r="R878" t="str">
        <f t="shared" si="2612"/>
        <v/>
      </c>
      <c r="S878" t="str">
        <f t="shared" si="2612"/>
        <v/>
      </c>
      <c r="T878" t="str">
        <f t="shared" ref="T878:V878" si="2742">IF($G878="","",IF($B878="PAS",TRIM(CONCATENATE(D878,D879,D880,D881,D882,D883,D884,D885,D886,D887,D888,D889,D890,D891,D892)),""))</f>
        <v/>
      </c>
      <c r="U878" t="str">
        <f t="shared" si="2742"/>
        <v/>
      </c>
      <c r="V878" t="str">
        <f t="shared" si="2742"/>
        <v/>
      </c>
    </row>
    <row r="879" spans="4:22" hidden="1" x14ac:dyDescent="0.25">
      <c r="G879" t="str">
        <f t="shared" si="2606"/>
        <v/>
      </c>
      <c r="H879" t="str">
        <f t="shared" si="2607"/>
        <v/>
      </c>
      <c r="I879" t="str">
        <f t="shared" ref="I879:J879" si="2743">IF($G879="","",TRIM(CONCATENATE(E879,E880,E881,E882,E883,E884,E885,E886,E887,E888,E889,E890,E891,E892,E893)))</f>
        <v/>
      </c>
      <c r="J879" t="str">
        <f t="shared" si="2743"/>
        <v/>
      </c>
      <c r="K879" t="str">
        <f t="shared" si="2609"/>
        <v/>
      </c>
      <c r="L879" t="str">
        <f t="shared" si="2609"/>
        <v/>
      </c>
      <c r="M879" t="str">
        <f t="shared" si="2609"/>
        <v/>
      </c>
      <c r="N879" t="str">
        <f t="shared" si="2610"/>
        <v/>
      </c>
      <c r="O879" t="str">
        <f t="shared" ref="O879:P879" si="2744">IF($G879="","",IF($B879="SHO",TRIM(CONCATENATE(E879,E880,E881,E882,E883,E884,E885,E886,E887,E888,E889,E890,E891,E892,E893)),""))</f>
        <v/>
      </c>
      <c r="P879" t="str">
        <f t="shared" si="2744"/>
        <v/>
      </c>
      <c r="Q879" t="str">
        <f t="shared" si="2612"/>
        <v/>
      </c>
      <c r="R879" t="str">
        <f t="shared" si="2612"/>
        <v/>
      </c>
      <c r="S879" t="str">
        <f t="shared" si="2612"/>
        <v/>
      </c>
      <c r="T879" t="str">
        <f t="shared" ref="T879:V879" si="2745">IF($G879="","",IF($B879="PAS",TRIM(CONCATENATE(D879,D880,D881,D882,D883,D884,D885,D886,D887,D888,D889,D890,D891,D892,D893)),""))</f>
        <v/>
      </c>
      <c r="U879" t="str">
        <f t="shared" si="2745"/>
        <v/>
      </c>
      <c r="V879" t="str">
        <f t="shared" si="2745"/>
        <v/>
      </c>
    </row>
    <row r="880" spans="4:22" hidden="1" x14ac:dyDescent="0.25">
      <c r="G880" t="str">
        <f t="shared" si="2606"/>
        <v/>
      </c>
      <c r="H880" t="str">
        <f t="shared" si="2607"/>
        <v/>
      </c>
      <c r="I880" t="str">
        <f t="shared" ref="I880:J880" si="2746">IF($G880="","",TRIM(CONCATENATE(E880,E881,E882,E883,E884,E885,E886,E887,E888,E889,E890,E891,E892,E893,E894)))</f>
        <v/>
      </c>
      <c r="J880" t="str">
        <f t="shared" si="2746"/>
        <v/>
      </c>
      <c r="K880" t="str">
        <f t="shared" si="2609"/>
        <v/>
      </c>
      <c r="L880" t="str">
        <f t="shared" si="2609"/>
        <v/>
      </c>
      <c r="M880" t="str">
        <f t="shared" si="2609"/>
        <v/>
      </c>
      <c r="N880" t="str">
        <f t="shared" si="2610"/>
        <v/>
      </c>
      <c r="O880" t="str">
        <f t="shared" ref="O880:P880" si="2747">IF($G880="","",IF($B880="SHO",TRIM(CONCATENATE(E880,E881,E882,E883,E884,E885,E886,E887,E888,E889,E890,E891,E892,E893,E894)),""))</f>
        <v/>
      </c>
      <c r="P880" t="str">
        <f t="shared" si="2747"/>
        <v/>
      </c>
      <c r="Q880" t="str">
        <f t="shared" si="2612"/>
        <v/>
      </c>
      <c r="R880" t="str">
        <f t="shared" si="2612"/>
        <v/>
      </c>
      <c r="S880" t="str">
        <f t="shared" si="2612"/>
        <v/>
      </c>
      <c r="T880" t="str">
        <f t="shared" ref="T880:V880" si="2748">IF($G880="","",IF($B880="PAS",TRIM(CONCATENATE(D880,D881,D882,D883,D884,D885,D886,D887,D888,D889,D890,D891,D892,D893,D894)),""))</f>
        <v/>
      </c>
      <c r="U880" t="str">
        <f t="shared" si="2748"/>
        <v/>
      </c>
      <c r="V880" t="str">
        <f t="shared" si="2748"/>
        <v/>
      </c>
    </row>
    <row r="881" spans="4:22" hidden="1" x14ac:dyDescent="0.25">
      <c r="D881" s="2"/>
      <c r="E881" s="2"/>
      <c r="F881" s="2"/>
      <c r="G881" t="str">
        <f t="shared" si="2606"/>
        <v/>
      </c>
      <c r="H881" t="str">
        <f t="shared" si="2607"/>
        <v/>
      </c>
      <c r="I881" t="str">
        <f t="shared" ref="I881:J881" si="2749">IF($G881="","",TRIM(CONCATENATE(E881,E882,E883,E884,E885,E886,E887,E888,E889,E890,E891,E892,E893,E894,E895)))</f>
        <v/>
      </c>
      <c r="J881" t="str">
        <f t="shared" si="2749"/>
        <v/>
      </c>
      <c r="K881" t="str">
        <f t="shared" si="2609"/>
        <v/>
      </c>
      <c r="L881" t="str">
        <f t="shared" si="2609"/>
        <v/>
      </c>
      <c r="M881" t="str">
        <f t="shared" si="2609"/>
        <v/>
      </c>
      <c r="N881" t="str">
        <f t="shared" si="2610"/>
        <v/>
      </c>
      <c r="O881" t="str">
        <f t="shared" ref="O881:P881" si="2750">IF($G881="","",IF($B881="SHO",TRIM(CONCATENATE(E881,E882,E883,E884,E885,E886,E887,E888,E889,E890,E891,E892,E893,E894,E895)),""))</f>
        <v/>
      </c>
      <c r="P881" t="str">
        <f t="shared" si="2750"/>
        <v/>
      </c>
      <c r="Q881" t="str">
        <f t="shared" si="2612"/>
        <v/>
      </c>
      <c r="R881" t="str">
        <f t="shared" si="2612"/>
        <v/>
      </c>
      <c r="S881" t="str">
        <f t="shared" si="2612"/>
        <v/>
      </c>
      <c r="T881" t="str">
        <f t="shared" ref="T881:V881" si="2751">IF($G881="","",IF($B881="PAS",TRIM(CONCATENATE(D881,D882,D883,D884,D885,D886,D887,D888,D889,D890,D891,D892,D893,D894,D895)),""))</f>
        <v/>
      </c>
      <c r="U881" t="str">
        <f t="shared" si="2751"/>
        <v/>
      </c>
      <c r="V881" t="str">
        <f t="shared" si="2751"/>
        <v/>
      </c>
    </row>
    <row r="882" spans="4:22" hidden="1" x14ac:dyDescent="0.25">
      <c r="G882" t="str">
        <f t="shared" si="2606"/>
        <v/>
      </c>
      <c r="H882" t="str">
        <f t="shared" si="2607"/>
        <v/>
      </c>
      <c r="I882" t="str">
        <f t="shared" ref="I882:J882" si="2752">IF($G882="","",TRIM(CONCATENATE(E882,E883,E884,E885,E886,E887,E888,E889,E890,E891,E892,E893,E894,E895,E896)))</f>
        <v/>
      </c>
      <c r="J882" t="str">
        <f t="shared" si="2752"/>
        <v/>
      </c>
      <c r="K882" t="str">
        <f t="shared" si="2609"/>
        <v/>
      </c>
      <c r="L882" t="str">
        <f t="shared" si="2609"/>
        <v/>
      </c>
      <c r="M882" t="str">
        <f t="shared" si="2609"/>
        <v/>
      </c>
      <c r="N882" t="str">
        <f t="shared" si="2610"/>
        <v/>
      </c>
      <c r="O882" t="str">
        <f t="shared" ref="O882:P882" si="2753">IF($G882="","",IF($B882="SHO",TRIM(CONCATENATE(E882,E883,E884,E885,E886,E887,E888,E889,E890,E891,E892,E893,E894,E895,E896)),""))</f>
        <v/>
      </c>
      <c r="P882" t="str">
        <f t="shared" si="2753"/>
        <v/>
      </c>
      <c r="Q882" t="str">
        <f t="shared" si="2612"/>
        <v/>
      </c>
      <c r="R882" t="str">
        <f t="shared" si="2612"/>
        <v/>
      </c>
      <c r="S882" t="str">
        <f t="shared" si="2612"/>
        <v/>
      </c>
      <c r="T882" t="str">
        <f t="shared" ref="T882:V882" si="2754">IF($G882="","",IF($B882="PAS",TRIM(CONCATENATE(D882,D883,D884,D885,D886,D887,D888,D889,D890,D891,D892,D893,D894,D895,D896)),""))</f>
        <v/>
      </c>
      <c r="U882" t="str">
        <f t="shared" si="2754"/>
        <v/>
      </c>
      <c r="V882" t="str">
        <f t="shared" si="2754"/>
        <v/>
      </c>
    </row>
    <row r="883" spans="4:22" hidden="1" x14ac:dyDescent="0.25">
      <c r="G883" t="str">
        <f t="shared" si="2606"/>
        <v/>
      </c>
      <c r="H883" t="str">
        <f t="shared" si="2607"/>
        <v/>
      </c>
      <c r="I883" t="str">
        <f t="shared" ref="I883:J883" si="2755">IF($G883="","",TRIM(CONCATENATE(E883,E884,E885,E886,E887,E888,E889,E890,E891,E892,E893,E894,E895,E896,E897)))</f>
        <v/>
      </c>
      <c r="J883" t="str">
        <f t="shared" si="2755"/>
        <v/>
      </c>
      <c r="K883" t="str">
        <f t="shared" si="2609"/>
        <v/>
      </c>
      <c r="L883" t="str">
        <f t="shared" si="2609"/>
        <v/>
      </c>
      <c r="M883" t="str">
        <f t="shared" si="2609"/>
        <v/>
      </c>
      <c r="N883" t="str">
        <f t="shared" si="2610"/>
        <v/>
      </c>
      <c r="O883" t="str">
        <f t="shared" ref="O883:P883" si="2756">IF($G883="","",IF($B883="SHO",TRIM(CONCATENATE(E883,E884,E885,E886,E887,E888,E889,E890,E891,E892,E893,E894,E895,E896,E897)),""))</f>
        <v/>
      </c>
      <c r="P883" t="str">
        <f t="shared" si="2756"/>
        <v/>
      </c>
      <c r="Q883" t="str">
        <f t="shared" si="2612"/>
        <v/>
      </c>
      <c r="R883" t="str">
        <f t="shared" si="2612"/>
        <v/>
      </c>
      <c r="S883" t="str">
        <f t="shared" si="2612"/>
        <v/>
      </c>
      <c r="T883" t="str">
        <f t="shared" ref="T883:V883" si="2757">IF($G883="","",IF($B883="PAS",TRIM(CONCATENATE(D883,D884,D885,D886,D887,D888,D889,D890,D891,D892,D893,D894,D895,D896,D897)),""))</f>
        <v/>
      </c>
      <c r="U883" t="str">
        <f t="shared" si="2757"/>
        <v/>
      </c>
      <c r="V883" t="str">
        <f t="shared" si="2757"/>
        <v/>
      </c>
    </row>
    <row r="884" spans="4:22" hidden="1" x14ac:dyDescent="0.25">
      <c r="G884" t="str">
        <f t="shared" si="2606"/>
        <v/>
      </c>
      <c r="H884" t="str">
        <f t="shared" si="2607"/>
        <v/>
      </c>
      <c r="I884" t="str">
        <f t="shared" ref="I884:J884" si="2758">IF($G884="","",TRIM(CONCATENATE(E884,E885,E886,E887,E888,E889,E890,E891,E892,E893,E894,E895,E896,E897,E898)))</f>
        <v/>
      </c>
      <c r="J884" t="str">
        <f t="shared" si="2758"/>
        <v/>
      </c>
      <c r="K884" t="str">
        <f t="shared" si="2609"/>
        <v/>
      </c>
      <c r="L884" t="str">
        <f t="shared" si="2609"/>
        <v/>
      </c>
      <c r="M884" t="str">
        <f t="shared" si="2609"/>
        <v/>
      </c>
      <c r="N884" t="str">
        <f t="shared" si="2610"/>
        <v/>
      </c>
      <c r="O884" t="str">
        <f t="shared" ref="O884:P884" si="2759">IF($G884="","",IF($B884="SHO",TRIM(CONCATENATE(E884,E885,E886,E887,E888,E889,E890,E891,E892,E893,E894,E895,E896,E897,E898)),""))</f>
        <v/>
      </c>
      <c r="P884" t="str">
        <f t="shared" si="2759"/>
        <v/>
      </c>
      <c r="Q884" t="str">
        <f t="shared" si="2612"/>
        <v/>
      </c>
      <c r="R884" t="str">
        <f t="shared" si="2612"/>
        <v/>
      </c>
      <c r="S884" t="str">
        <f t="shared" si="2612"/>
        <v/>
      </c>
      <c r="T884" t="str">
        <f t="shared" ref="T884:V884" si="2760">IF($G884="","",IF($B884="PAS",TRIM(CONCATENATE(D884,D885,D886,D887,D888,D889,D890,D891,D892,D893,D894,D895,D896,D897,D898)),""))</f>
        <v/>
      </c>
      <c r="U884" t="str">
        <f t="shared" si="2760"/>
        <v/>
      </c>
      <c r="V884" t="str">
        <f t="shared" si="2760"/>
        <v/>
      </c>
    </row>
    <row r="885" spans="4:22" hidden="1" x14ac:dyDescent="0.25">
      <c r="G885" t="str">
        <f t="shared" si="2606"/>
        <v/>
      </c>
      <c r="H885" t="str">
        <f t="shared" si="2607"/>
        <v/>
      </c>
      <c r="I885" t="str">
        <f t="shared" ref="I885:J885" si="2761">IF($G885="","",TRIM(CONCATENATE(E885,E886,E887,E888,E889,E890,E891,E892,E893,E894,E895,E896,E897,E898,E899)))</f>
        <v/>
      </c>
      <c r="J885" t="str">
        <f t="shared" si="2761"/>
        <v/>
      </c>
      <c r="K885" t="str">
        <f t="shared" si="2609"/>
        <v/>
      </c>
      <c r="L885" t="str">
        <f t="shared" si="2609"/>
        <v/>
      </c>
      <c r="M885" t="str">
        <f t="shared" si="2609"/>
        <v/>
      </c>
      <c r="N885" t="str">
        <f t="shared" si="2610"/>
        <v/>
      </c>
      <c r="O885" t="str">
        <f t="shared" ref="O885:P885" si="2762">IF($G885="","",IF($B885="SHO",TRIM(CONCATENATE(E885,E886,E887,E888,E889,E890,E891,E892,E893,E894,E895,E896,E897,E898,E899)),""))</f>
        <v/>
      </c>
      <c r="P885" t="str">
        <f t="shared" si="2762"/>
        <v/>
      </c>
      <c r="Q885" t="str">
        <f t="shared" si="2612"/>
        <v/>
      </c>
      <c r="R885" t="str">
        <f t="shared" si="2612"/>
        <v/>
      </c>
      <c r="S885" t="str">
        <f t="shared" si="2612"/>
        <v/>
      </c>
      <c r="T885" t="str">
        <f t="shared" ref="T885:V885" si="2763">IF($G885="","",IF($B885="PAS",TRIM(CONCATENATE(D885,D886,D887,D888,D889,D890,D891,D892,D893,D894,D895,D896,D897,D898,D899)),""))</f>
        <v/>
      </c>
      <c r="U885" t="str">
        <f t="shared" si="2763"/>
        <v/>
      </c>
      <c r="V885" t="str">
        <f t="shared" si="2763"/>
        <v/>
      </c>
    </row>
    <row r="886" spans="4:22" hidden="1" x14ac:dyDescent="0.25">
      <c r="G886" t="str">
        <f t="shared" si="2606"/>
        <v/>
      </c>
      <c r="H886" t="str">
        <f t="shared" si="2607"/>
        <v/>
      </c>
      <c r="I886" t="str">
        <f t="shared" ref="I886:J886" si="2764">IF($G886="","",TRIM(CONCATENATE(E886,E887,E888,E889,E890,E891,E892,E893,E894,E895,E896,E897,E898,E899,E900)))</f>
        <v/>
      </c>
      <c r="J886" t="str">
        <f t="shared" si="2764"/>
        <v/>
      </c>
      <c r="K886" t="str">
        <f t="shared" si="2609"/>
        <v/>
      </c>
      <c r="L886" t="str">
        <f t="shared" si="2609"/>
        <v/>
      </c>
      <c r="M886" t="str">
        <f t="shared" si="2609"/>
        <v/>
      </c>
      <c r="N886" t="str">
        <f t="shared" si="2610"/>
        <v/>
      </c>
      <c r="O886" t="str">
        <f t="shared" ref="O886:P886" si="2765">IF($G886="","",IF($B886="SHO",TRIM(CONCATENATE(E886,E887,E888,E889,E890,E891,E892,E893,E894,E895,E896,E897,E898,E899,E900)),""))</f>
        <v/>
      </c>
      <c r="P886" t="str">
        <f t="shared" si="2765"/>
        <v/>
      </c>
      <c r="Q886" t="str">
        <f t="shared" si="2612"/>
        <v/>
      </c>
      <c r="R886" t="str">
        <f t="shared" si="2612"/>
        <v/>
      </c>
      <c r="S886" t="str">
        <f t="shared" si="2612"/>
        <v/>
      </c>
      <c r="T886" t="str">
        <f t="shared" ref="T886:V886" si="2766">IF($G886="","",IF($B886="PAS",TRIM(CONCATENATE(D886,D887,D888,D889,D890,D891,D892,D893,D894,D895,D896,D897,D898,D899,D900)),""))</f>
        <v/>
      </c>
      <c r="U886" t="str">
        <f t="shared" si="2766"/>
        <v/>
      </c>
      <c r="V886" t="str">
        <f t="shared" si="2766"/>
        <v/>
      </c>
    </row>
    <row r="887" spans="4:22" hidden="1" x14ac:dyDescent="0.25">
      <c r="G887" t="str">
        <f t="shared" si="2606"/>
        <v/>
      </c>
      <c r="H887" t="str">
        <f t="shared" si="2607"/>
        <v/>
      </c>
      <c r="I887" t="str">
        <f t="shared" ref="I887:J887" si="2767">IF($G887="","",TRIM(CONCATENATE(E887,E888,E889,E890,E891,E892,E893,E894,E895,E896,E897,E898,E899,E900,E901)))</f>
        <v/>
      </c>
      <c r="J887" t="str">
        <f t="shared" si="2767"/>
        <v/>
      </c>
      <c r="K887" t="str">
        <f t="shared" si="2609"/>
        <v/>
      </c>
      <c r="L887" t="str">
        <f t="shared" si="2609"/>
        <v/>
      </c>
      <c r="M887" t="str">
        <f t="shared" si="2609"/>
        <v/>
      </c>
      <c r="N887" t="str">
        <f t="shared" si="2610"/>
        <v/>
      </c>
      <c r="O887" t="str">
        <f t="shared" ref="O887:P887" si="2768">IF($G887="","",IF($B887="SHO",TRIM(CONCATENATE(E887,E888,E889,E890,E891,E892,E893,E894,E895,E896,E897,E898,E899,E900,E901)),""))</f>
        <v/>
      </c>
      <c r="P887" t="str">
        <f t="shared" si="2768"/>
        <v/>
      </c>
      <c r="Q887" t="str">
        <f t="shared" si="2612"/>
        <v/>
      </c>
      <c r="R887" t="str">
        <f t="shared" si="2612"/>
        <v/>
      </c>
      <c r="S887" t="str">
        <f t="shared" si="2612"/>
        <v/>
      </c>
      <c r="T887" t="str">
        <f t="shared" ref="T887:V887" si="2769">IF($G887="","",IF($B887="PAS",TRIM(CONCATENATE(D887,D888,D889,D890,D891,D892,D893,D894,D895,D896,D897,D898,D899,D900,D901)),""))</f>
        <v/>
      </c>
      <c r="U887" t="str">
        <f t="shared" si="2769"/>
        <v/>
      </c>
      <c r="V887" t="str">
        <f t="shared" si="2769"/>
        <v/>
      </c>
    </row>
    <row r="888" spans="4:22" hidden="1" x14ac:dyDescent="0.25">
      <c r="G888" t="str">
        <f t="shared" si="2606"/>
        <v/>
      </c>
      <c r="H888" t="str">
        <f t="shared" si="2607"/>
        <v/>
      </c>
      <c r="I888" t="str">
        <f t="shared" ref="I888:J888" si="2770">IF($G888="","",TRIM(CONCATENATE(E888,E889,E890,E891,E892,E893,E894,E895,E896,E897,E898,E899,E900,E901,E902)))</f>
        <v/>
      </c>
      <c r="J888" t="str">
        <f t="shared" si="2770"/>
        <v/>
      </c>
      <c r="K888" t="str">
        <f t="shared" si="2609"/>
        <v/>
      </c>
      <c r="L888" t="str">
        <f t="shared" si="2609"/>
        <v/>
      </c>
      <c r="M888" t="str">
        <f t="shared" si="2609"/>
        <v/>
      </c>
      <c r="N888" t="str">
        <f t="shared" si="2610"/>
        <v/>
      </c>
      <c r="O888" t="str">
        <f t="shared" ref="O888:P888" si="2771">IF($G888="","",IF($B888="SHO",TRIM(CONCATENATE(E888,E889,E890,E891,E892,E893,E894,E895,E896,E897,E898,E899,E900,E901,E902)),""))</f>
        <v/>
      </c>
      <c r="P888" t="str">
        <f t="shared" si="2771"/>
        <v/>
      </c>
      <c r="Q888" t="str">
        <f t="shared" si="2612"/>
        <v/>
      </c>
      <c r="R888" t="str">
        <f t="shared" si="2612"/>
        <v/>
      </c>
      <c r="S888" t="str">
        <f t="shared" si="2612"/>
        <v/>
      </c>
      <c r="T888" t="str">
        <f t="shared" ref="T888:V888" si="2772">IF($G888="","",IF($B888="PAS",TRIM(CONCATENATE(D888,D889,D890,D891,D892,D893,D894,D895,D896,D897,D898,D899,D900,D901,D902)),""))</f>
        <v/>
      </c>
      <c r="U888" t="str">
        <f t="shared" si="2772"/>
        <v/>
      </c>
      <c r="V888" t="str">
        <f t="shared" si="2772"/>
        <v/>
      </c>
    </row>
    <row r="889" spans="4:22" hidden="1" x14ac:dyDescent="0.25">
      <c r="G889" t="str">
        <f t="shared" si="2606"/>
        <v/>
      </c>
      <c r="H889" t="str">
        <f t="shared" si="2607"/>
        <v/>
      </c>
      <c r="I889" t="str">
        <f t="shared" ref="I889:J889" si="2773">IF($G889="","",TRIM(CONCATENATE(E889,E890,E891,E892,E893,E894,E895,E896,E897,E898,E899,E900,E901,E902,E903)))</f>
        <v/>
      </c>
      <c r="J889" t="str">
        <f t="shared" si="2773"/>
        <v/>
      </c>
      <c r="K889" t="str">
        <f t="shared" si="2609"/>
        <v/>
      </c>
      <c r="L889" t="str">
        <f t="shared" si="2609"/>
        <v/>
      </c>
      <c r="M889" t="str">
        <f t="shared" si="2609"/>
        <v/>
      </c>
      <c r="N889" t="str">
        <f t="shared" si="2610"/>
        <v/>
      </c>
      <c r="O889" t="str">
        <f t="shared" ref="O889:P889" si="2774">IF($G889="","",IF($B889="SHO",TRIM(CONCATENATE(E889,E890,E891,E892,E893,E894,E895,E896,E897,E898,E899,E900,E901,E902,E903)),""))</f>
        <v/>
      </c>
      <c r="P889" t="str">
        <f t="shared" si="2774"/>
        <v/>
      </c>
      <c r="Q889" t="str">
        <f t="shared" si="2612"/>
        <v/>
      </c>
      <c r="R889" t="str">
        <f t="shared" si="2612"/>
        <v/>
      </c>
      <c r="S889" t="str">
        <f t="shared" si="2612"/>
        <v/>
      </c>
      <c r="T889" t="str">
        <f t="shared" ref="T889:V889" si="2775">IF($G889="","",IF($B889="PAS",TRIM(CONCATENATE(D889,D890,D891,D892,D893,D894,D895,D896,D897,D898,D899,D900,D901,D902,D903)),""))</f>
        <v/>
      </c>
      <c r="U889" t="str">
        <f t="shared" si="2775"/>
        <v/>
      </c>
      <c r="V889" t="str">
        <f t="shared" si="2775"/>
        <v/>
      </c>
    </row>
    <row r="890" spans="4:22" hidden="1" x14ac:dyDescent="0.25">
      <c r="G890" t="str">
        <f t="shared" si="2606"/>
        <v/>
      </c>
      <c r="H890" t="str">
        <f t="shared" si="2607"/>
        <v/>
      </c>
      <c r="I890" t="str">
        <f t="shared" ref="I890:J890" si="2776">IF($G890="","",TRIM(CONCATENATE(E890,E891,E892,E893,E894,E895,E896,E897,E898,E899,E900,E901,E902,E903,E904)))</f>
        <v/>
      </c>
      <c r="J890" t="str">
        <f t="shared" si="2776"/>
        <v/>
      </c>
      <c r="K890" t="str">
        <f t="shared" si="2609"/>
        <v/>
      </c>
      <c r="L890" t="str">
        <f t="shared" si="2609"/>
        <v/>
      </c>
      <c r="M890" t="str">
        <f t="shared" si="2609"/>
        <v/>
      </c>
      <c r="N890" t="str">
        <f t="shared" si="2610"/>
        <v/>
      </c>
      <c r="O890" t="str">
        <f t="shared" ref="O890:P890" si="2777">IF($G890="","",IF($B890="SHO",TRIM(CONCATENATE(E890,E891,E892,E893,E894,E895,E896,E897,E898,E899,E900,E901,E902,E903,E904)),""))</f>
        <v/>
      </c>
      <c r="P890" t="str">
        <f t="shared" si="2777"/>
        <v/>
      </c>
      <c r="Q890" t="str">
        <f t="shared" si="2612"/>
        <v/>
      </c>
      <c r="R890" t="str">
        <f t="shared" si="2612"/>
        <v/>
      </c>
      <c r="S890" t="str">
        <f t="shared" si="2612"/>
        <v/>
      </c>
      <c r="T890" t="str">
        <f t="shared" ref="T890:V890" si="2778">IF($G890="","",IF($B890="PAS",TRIM(CONCATENATE(D890,D891,D892,D893,D894,D895,D896,D897,D898,D899,D900,D901,D902,D903,D904)),""))</f>
        <v/>
      </c>
      <c r="U890" t="str">
        <f t="shared" si="2778"/>
        <v/>
      </c>
      <c r="V890" t="str">
        <f t="shared" si="2778"/>
        <v/>
      </c>
    </row>
    <row r="891" spans="4:22" hidden="1" x14ac:dyDescent="0.25">
      <c r="G891" t="str">
        <f t="shared" si="2606"/>
        <v/>
      </c>
      <c r="H891" t="str">
        <f t="shared" si="2607"/>
        <v/>
      </c>
      <c r="I891" t="str">
        <f t="shared" ref="I891:J891" si="2779">IF($G891="","",TRIM(CONCATENATE(E891,E892,E893,E894,E895,E896,E897,E898,E899,E900,E901,E902,E903,E904,E905)))</f>
        <v/>
      </c>
      <c r="J891" t="str">
        <f t="shared" si="2779"/>
        <v/>
      </c>
      <c r="K891" t="str">
        <f t="shared" si="2609"/>
        <v/>
      </c>
      <c r="L891" t="str">
        <f t="shared" si="2609"/>
        <v/>
      </c>
      <c r="M891" t="str">
        <f t="shared" si="2609"/>
        <v/>
      </c>
      <c r="N891" t="str">
        <f t="shared" si="2610"/>
        <v/>
      </c>
      <c r="O891" t="str">
        <f t="shared" ref="O891:P891" si="2780">IF($G891="","",IF($B891="SHO",TRIM(CONCATENATE(E891,E892,E893,E894,E895,E896,E897,E898,E899,E900,E901,E902,E903,E904,E905)),""))</f>
        <v/>
      </c>
      <c r="P891" t="str">
        <f t="shared" si="2780"/>
        <v/>
      </c>
      <c r="Q891" t="str">
        <f t="shared" si="2612"/>
        <v/>
      </c>
      <c r="R891" t="str">
        <f t="shared" si="2612"/>
        <v/>
      </c>
      <c r="S891" t="str">
        <f t="shared" si="2612"/>
        <v/>
      </c>
      <c r="T891" t="str">
        <f t="shared" ref="T891:V891" si="2781">IF($G891="","",IF($B891="PAS",TRIM(CONCATENATE(D891,D892,D893,D894,D895,D896,D897,D898,D899,D900,D901,D902,D903,D904,D905)),""))</f>
        <v/>
      </c>
      <c r="U891" t="str">
        <f t="shared" si="2781"/>
        <v/>
      </c>
      <c r="V891" t="str">
        <f t="shared" si="2781"/>
        <v/>
      </c>
    </row>
    <row r="892" spans="4:22" hidden="1" x14ac:dyDescent="0.25">
      <c r="G892" t="str">
        <f t="shared" si="2606"/>
        <v/>
      </c>
      <c r="H892" t="str">
        <f t="shared" si="2607"/>
        <v/>
      </c>
      <c r="I892" t="str">
        <f t="shared" ref="I892:J892" si="2782">IF($G892="","",TRIM(CONCATENATE(E892,E893,E894,E895,E896,E897,E898,E899,E900,E901,E902,E903,E904,E905,E906)))</f>
        <v/>
      </c>
      <c r="J892" t="str">
        <f t="shared" si="2782"/>
        <v/>
      </c>
      <c r="K892" t="str">
        <f t="shared" si="2609"/>
        <v/>
      </c>
      <c r="L892" t="str">
        <f t="shared" si="2609"/>
        <v/>
      </c>
      <c r="M892" t="str">
        <f t="shared" si="2609"/>
        <v/>
      </c>
      <c r="N892" t="str">
        <f t="shared" si="2610"/>
        <v/>
      </c>
      <c r="O892" t="str">
        <f t="shared" ref="O892:P892" si="2783">IF($G892="","",IF($B892="SHO",TRIM(CONCATENATE(E892,E893,E894,E895,E896,E897,E898,E899,E900,E901,E902,E903,E904,E905,E906)),""))</f>
        <v/>
      </c>
      <c r="P892" t="str">
        <f t="shared" si="2783"/>
        <v/>
      </c>
      <c r="Q892" t="str">
        <f t="shared" si="2612"/>
        <v/>
      </c>
      <c r="R892" t="str">
        <f t="shared" si="2612"/>
        <v/>
      </c>
      <c r="S892" t="str">
        <f t="shared" si="2612"/>
        <v/>
      </c>
      <c r="T892" t="str">
        <f t="shared" ref="T892:V892" si="2784">IF($G892="","",IF($B892="PAS",TRIM(CONCATENATE(D892,D893,D894,D895,D896,D897,D898,D899,D900,D901,D902,D903,D904,D905,D906)),""))</f>
        <v/>
      </c>
      <c r="U892" t="str">
        <f t="shared" si="2784"/>
        <v/>
      </c>
      <c r="V892" t="str">
        <f t="shared" si="2784"/>
        <v/>
      </c>
    </row>
    <row r="893" spans="4:22" hidden="1" x14ac:dyDescent="0.25">
      <c r="G893" t="str">
        <f t="shared" si="2606"/>
        <v/>
      </c>
      <c r="H893" t="str">
        <f t="shared" si="2607"/>
        <v/>
      </c>
      <c r="I893" t="str">
        <f t="shared" ref="I893:J893" si="2785">IF($G893="","",TRIM(CONCATENATE(E893,E894,E895,E896,E897,E898,E899,E900,E901,E902,E903,E904,E905,E906,E907)))</f>
        <v/>
      </c>
      <c r="J893" t="str">
        <f t="shared" si="2785"/>
        <v/>
      </c>
      <c r="K893" t="str">
        <f t="shared" si="2609"/>
        <v/>
      </c>
      <c r="L893" t="str">
        <f t="shared" si="2609"/>
        <v/>
      </c>
      <c r="M893" t="str">
        <f t="shared" si="2609"/>
        <v/>
      </c>
      <c r="N893" t="str">
        <f t="shared" si="2610"/>
        <v/>
      </c>
      <c r="O893" t="str">
        <f t="shared" ref="O893:P893" si="2786">IF($G893="","",IF($B893="SHO",TRIM(CONCATENATE(E893,E894,E895,E896,E897,E898,E899,E900,E901,E902,E903,E904,E905,E906,E907)),""))</f>
        <v/>
      </c>
      <c r="P893" t="str">
        <f t="shared" si="2786"/>
        <v/>
      </c>
      <c r="Q893" t="str">
        <f t="shared" si="2612"/>
        <v/>
      </c>
      <c r="R893" t="str">
        <f t="shared" si="2612"/>
        <v/>
      </c>
      <c r="S893" t="str">
        <f t="shared" si="2612"/>
        <v/>
      </c>
      <c r="T893" t="str">
        <f t="shared" ref="T893:V893" si="2787">IF($G893="","",IF($B893="PAS",TRIM(CONCATENATE(D893,D894,D895,D896,D897,D898,D899,D900,D901,D902,D903,D904,D905,D906,D907)),""))</f>
        <v/>
      </c>
      <c r="U893" t="str">
        <f t="shared" si="2787"/>
        <v/>
      </c>
      <c r="V893" t="str">
        <f t="shared" si="2787"/>
        <v/>
      </c>
    </row>
    <row r="894" spans="4:22" hidden="1" x14ac:dyDescent="0.25">
      <c r="G894" t="str">
        <f t="shared" si="2606"/>
        <v/>
      </c>
      <c r="H894" t="str">
        <f t="shared" si="2607"/>
        <v/>
      </c>
      <c r="I894" t="str">
        <f t="shared" ref="I894:J894" si="2788">IF($G894="","",TRIM(CONCATENATE(E894,E895,E896,E897,E898,E899,E900,E901,E902,E903,E904,E905,E906,E907,E908)))</f>
        <v/>
      </c>
      <c r="J894" t="str">
        <f t="shared" si="2788"/>
        <v/>
      </c>
      <c r="K894" t="str">
        <f t="shared" si="2609"/>
        <v/>
      </c>
      <c r="L894" t="str">
        <f t="shared" si="2609"/>
        <v/>
      </c>
      <c r="M894" t="str">
        <f t="shared" si="2609"/>
        <v/>
      </c>
      <c r="N894" t="str">
        <f t="shared" si="2610"/>
        <v/>
      </c>
      <c r="O894" t="str">
        <f t="shared" ref="O894:P894" si="2789">IF($G894="","",IF($B894="SHO",TRIM(CONCATENATE(E894,E895,E896,E897,E898,E899,E900,E901,E902,E903,E904,E905,E906,E907,E908)),""))</f>
        <v/>
      </c>
      <c r="P894" t="str">
        <f t="shared" si="2789"/>
        <v/>
      </c>
      <c r="Q894" t="str">
        <f t="shared" si="2612"/>
        <v/>
      </c>
      <c r="R894" t="str">
        <f t="shared" si="2612"/>
        <v/>
      </c>
      <c r="S894" t="str">
        <f t="shared" si="2612"/>
        <v/>
      </c>
      <c r="T894" t="str">
        <f t="shared" ref="T894:V894" si="2790">IF($G894="","",IF($B894="PAS",TRIM(CONCATENATE(D894,D895,D896,D897,D898,D899,D900,D901,D902,D903,D904,D905,D906,D907,D908)),""))</f>
        <v/>
      </c>
      <c r="U894" t="str">
        <f t="shared" si="2790"/>
        <v/>
      </c>
      <c r="V894" t="str">
        <f t="shared" si="2790"/>
        <v/>
      </c>
    </row>
    <row r="895" spans="4:22" hidden="1" x14ac:dyDescent="0.25">
      <c r="G895" t="str">
        <f t="shared" si="2606"/>
        <v/>
      </c>
      <c r="H895" t="str">
        <f t="shared" si="2607"/>
        <v/>
      </c>
      <c r="I895" t="str">
        <f t="shared" ref="I895:J895" si="2791">IF($G895="","",TRIM(CONCATENATE(E895,E896,E897,E898,E899,E900,E901,E902,E903,E904,E905,E906,E907,E908,E909)))</f>
        <v/>
      </c>
      <c r="J895" t="str">
        <f t="shared" si="2791"/>
        <v/>
      </c>
      <c r="K895" t="str">
        <f t="shared" si="2609"/>
        <v/>
      </c>
      <c r="L895" t="str">
        <f t="shared" si="2609"/>
        <v/>
      </c>
      <c r="M895" t="str">
        <f t="shared" si="2609"/>
        <v/>
      </c>
      <c r="N895" t="str">
        <f t="shared" si="2610"/>
        <v/>
      </c>
      <c r="O895" t="str">
        <f t="shared" ref="O895:P895" si="2792">IF($G895="","",IF($B895="SHO",TRIM(CONCATENATE(E895,E896,E897,E898,E899,E900,E901,E902,E903,E904,E905,E906,E907,E908,E909)),""))</f>
        <v/>
      </c>
      <c r="P895" t="str">
        <f t="shared" si="2792"/>
        <v/>
      </c>
      <c r="Q895" t="str">
        <f t="shared" si="2612"/>
        <v/>
      </c>
      <c r="R895" t="str">
        <f t="shared" si="2612"/>
        <v/>
      </c>
      <c r="S895" t="str">
        <f t="shared" si="2612"/>
        <v/>
      </c>
      <c r="T895" t="str">
        <f t="shared" ref="T895:V895" si="2793">IF($G895="","",IF($B895="PAS",TRIM(CONCATENATE(D895,D896,D897,D898,D899,D900,D901,D902,D903,D904,D905,D906,D907,D908,D909)),""))</f>
        <v/>
      </c>
      <c r="U895" t="str">
        <f t="shared" si="2793"/>
        <v/>
      </c>
      <c r="V895" t="str">
        <f t="shared" si="2793"/>
        <v/>
      </c>
    </row>
    <row r="896" spans="4:22" hidden="1" x14ac:dyDescent="0.25">
      <c r="D896" s="2"/>
      <c r="E896" s="2"/>
      <c r="F896" s="2"/>
      <c r="G896" t="str">
        <f t="shared" si="2606"/>
        <v/>
      </c>
      <c r="H896" t="str">
        <f t="shared" si="2607"/>
        <v/>
      </c>
      <c r="I896" t="str">
        <f t="shared" ref="I896:J896" si="2794">IF($G896="","",TRIM(CONCATENATE(E896,E897,E898,E899,E900,E901,E902,E903,E904,E905,E906,E907,E908,E909,E910)))</f>
        <v/>
      </c>
      <c r="J896" t="str">
        <f t="shared" si="2794"/>
        <v/>
      </c>
      <c r="K896" t="str">
        <f t="shared" si="2609"/>
        <v/>
      </c>
      <c r="L896" t="str">
        <f t="shared" si="2609"/>
        <v/>
      </c>
      <c r="M896" t="str">
        <f t="shared" si="2609"/>
        <v/>
      </c>
      <c r="N896" t="str">
        <f t="shared" si="2610"/>
        <v/>
      </c>
      <c r="O896" t="str">
        <f t="shared" ref="O896:P896" si="2795">IF($G896="","",IF($B896="SHO",TRIM(CONCATENATE(E896,E897,E898,E899,E900,E901,E902,E903,E904,E905,E906,E907,E908,E909,E910)),""))</f>
        <v/>
      </c>
      <c r="P896" t="str">
        <f t="shared" si="2795"/>
        <v/>
      </c>
      <c r="Q896" t="str">
        <f t="shared" si="2612"/>
        <v/>
      </c>
      <c r="R896" t="str">
        <f t="shared" si="2612"/>
        <v/>
      </c>
      <c r="S896" t="str">
        <f t="shared" si="2612"/>
        <v/>
      </c>
      <c r="T896" t="str">
        <f t="shared" ref="T896:V896" si="2796">IF($G896="","",IF($B896="PAS",TRIM(CONCATENATE(D896,D897,D898,D899,D900,D901,D902,D903,D904,D905,D906,D907,D908,D909,D910)),""))</f>
        <v/>
      </c>
      <c r="U896" t="str">
        <f t="shared" si="2796"/>
        <v/>
      </c>
      <c r="V896" t="str">
        <f t="shared" si="2796"/>
        <v/>
      </c>
    </row>
    <row r="897" spans="4:22" hidden="1" x14ac:dyDescent="0.25">
      <c r="G897" t="str">
        <f t="shared" si="2606"/>
        <v/>
      </c>
      <c r="H897" t="str">
        <f t="shared" si="2607"/>
        <v/>
      </c>
      <c r="I897" t="str">
        <f t="shared" ref="I897:J897" si="2797">IF($G897="","",TRIM(CONCATENATE(E897,E898,E899,E900,E901,E902,E903,E904,E905,E906,E907,E908,E909,E910,E911)))</f>
        <v/>
      </c>
      <c r="J897" t="str">
        <f t="shared" si="2797"/>
        <v/>
      </c>
      <c r="K897" t="str">
        <f t="shared" si="2609"/>
        <v/>
      </c>
      <c r="L897" t="str">
        <f t="shared" si="2609"/>
        <v/>
      </c>
      <c r="M897" t="str">
        <f t="shared" si="2609"/>
        <v/>
      </c>
      <c r="N897" t="str">
        <f t="shared" si="2610"/>
        <v/>
      </c>
      <c r="O897" t="str">
        <f t="shared" ref="O897:P897" si="2798">IF($G897="","",IF($B897="SHO",TRIM(CONCATENATE(E897,E898,E899,E900,E901,E902,E903,E904,E905,E906,E907,E908,E909,E910,E911)),""))</f>
        <v/>
      </c>
      <c r="P897" t="str">
        <f t="shared" si="2798"/>
        <v/>
      </c>
      <c r="Q897" t="str">
        <f t="shared" si="2612"/>
        <v/>
      </c>
      <c r="R897" t="str">
        <f t="shared" si="2612"/>
        <v/>
      </c>
      <c r="S897" t="str">
        <f t="shared" si="2612"/>
        <v/>
      </c>
      <c r="T897" t="str">
        <f t="shared" ref="T897:V897" si="2799">IF($G897="","",IF($B897="PAS",TRIM(CONCATENATE(D897,D898,D899,D900,D901,D902,D903,D904,D905,D906,D907,D908,D909,D910,D911)),""))</f>
        <v/>
      </c>
      <c r="U897" t="str">
        <f t="shared" si="2799"/>
        <v/>
      </c>
      <c r="V897" t="str">
        <f t="shared" si="2799"/>
        <v/>
      </c>
    </row>
    <row r="898" spans="4:22" hidden="1" x14ac:dyDescent="0.25">
      <c r="G898" t="str">
        <f t="shared" si="2606"/>
        <v/>
      </c>
      <c r="H898" t="str">
        <f t="shared" si="2607"/>
        <v/>
      </c>
      <c r="I898" t="str">
        <f t="shared" ref="I898:J898" si="2800">IF($G898="","",TRIM(CONCATENATE(E898,E899,E900,E901,E902,E903,E904,E905,E906,E907,E908,E909,E910,E911,E912)))</f>
        <v/>
      </c>
      <c r="J898" t="str">
        <f t="shared" si="2800"/>
        <v/>
      </c>
      <c r="K898" t="str">
        <f t="shared" si="2609"/>
        <v/>
      </c>
      <c r="L898" t="str">
        <f t="shared" si="2609"/>
        <v/>
      </c>
      <c r="M898" t="str">
        <f t="shared" si="2609"/>
        <v/>
      </c>
      <c r="N898" t="str">
        <f t="shared" si="2610"/>
        <v/>
      </c>
      <c r="O898" t="str">
        <f t="shared" ref="O898:P898" si="2801">IF($G898="","",IF($B898="SHO",TRIM(CONCATENATE(E898,E899,E900,E901,E902,E903,E904,E905,E906,E907,E908,E909,E910,E911,E912)),""))</f>
        <v/>
      </c>
      <c r="P898" t="str">
        <f t="shared" si="2801"/>
        <v/>
      </c>
      <c r="Q898" t="str">
        <f t="shared" si="2612"/>
        <v/>
      </c>
      <c r="R898" t="str">
        <f t="shared" si="2612"/>
        <v/>
      </c>
      <c r="S898" t="str">
        <f t="shared" si="2612"/>
        <v/>
      </c>
      <c r="T898" t="str">
        <f t="shared" ref="T898:V898" si="2802">IF($G898="","",IF($B898="PAS",TRIM(CONCATENATE(D898,D899,D900,D901,D902,D903,D904,D905,D906,D907,D908,D909,D910,D911,D912)),""))</f>
        <v/>
      </c>
      <c r="U898" t="str">
        <f t="shared" si="2802"/>
        <v/>
      </c>
      <c r="V898" t="str">
        <f t="shared" si="2802"/>
        <v/>
      </c>
    </row>
    <row r="899" spans="4:22" hidden="1" x14ac:dyDescent="0.25">
      <c r="G899" t="str">
        <f t="shared" ref="G899:G962" si="2803">IF(EXACT(A898,A899),"",A899)</f>
        <v/>
      </c>
      <c r="H899" t="str">
        <f t="shared" ref="H899:H962" si="2804">IF($G899="","",TRIM(CONCATENATE(D899,D900,D901,D902,D903,D904,D905,D906,D907,D908,D909,D910,D911,D912,D913)))</f>
        <v/>
      </c>
      <c r="I899" t="str">
        <f t="shared" ref="I899:J899" si="2805">IF($G899="","",TRIM(CONCATENATE(E899,E900,E901,E902,E903,E904,E905,E906,E907,E908,E909,E910,E911,E912,E913)))</f>
        <v/>
      </c>
      <c r="J899" t="str">
        <f t="shared" si="2805"/>
        <v/>
      </c>
      <c r="K899" t="str">
        <f t="shared" ref="K899:M962" si="2806">IF($G899="","",IF($B899="DUF",TRIM(CONCATENATE(D899,D900,D901,D902,D903,D904,D905,D906,D907,D908,D909,D910,D911,D912,D913)),""))</f>
        <v/>
      </c>
      <c r="L899" t="str">
        <f t="shared" si="2806"/>
        <v/>
      </c>
      <c r="M899" t="str">
        <f t="shared" si="2806"/>
        <v/>
      </c>
      <c r="N899" t="str">
        <f t="shared" ref="N899:N962" si="2807">IF($G899="","",IF($B899="SHO",TRIM(CONCATENATE(D899,D900,D901,D902,D903,D904,D905,D906,D907,D908,D909,D910,D911,D912,D913)),""))</f>
        <v/>
      </c>
      <c r="O899" t="str">
        <f t="shared" ref="O899:P899" si="2808">IF($G899="","",IF($B899="SHO",TRIM(CONCATENATE(E899,E900,E901,E902,E903,E904,E905,E906,E907,E908,E909,E910,E911,E912,E913)),""))</f>
        <v/>
      </c>
      <c r="P899" t="str">
        <f t="shared" si="2808"/>
        <v/>
      </c>
      <c r="Q899" t="str">
        <f t="shared" ref="Q899:S962" si="2809">IF($G899="","",IF($B899="FNB",TRIM(CONCATENATE(D899,D900,D901,D902,D903,D904,D905,D906,D907,D908,D909,D910,D911,D912,D913)),""))</f>
        <v/>
      </c>
      <c r="R899" t="str">
        <f t="shared" si="2809"/>
        <v/>
      </c>
      <c r="S899" t="str">
        <f t="shared" si="2809"/>
        <v/>
      </c>
      <c r="T899" t="str">
        <f t="shared" ref="T899:V899" si="2810">IF($G899="","",IF($B899="PAS",TRIM(CONCATENATE(D899,D900,D901,D902,D903,D904,D905,D906,D907,D908,D909,D910,D911,D912,D913)),""))</f>
        <v/>
      </c>
      <c r="U899" t="str">
        <f t="shared" si="2810"/>
        <v/>
      </c>
      <c r="V899" t="str">
        <f t="shared" si="2810"/>
        <v/>
      </c>
    </row>
    <row r="900" spans="4:22" hidden="1" x14ac:dyDescent="0.25">
      <c r="G900" t="str">
        <f t="shared" si="2803"/>
        <v/>
      </c>
      <c r="H900" t="str">
        <f t="shared" si="2804"/>
        <v/>
      </c>
      <c r="I900" t="str">
        <f t="shared" ref="I900:J900" si="2811">IF($G900="","",TRIM(CONCATENATE(E900,E901,E902,E903,E904,E905,E906,E907,E908,E909,E910,E911,E912,E913,E914)))</f>
        <v/>
      </c>
      <c r="J900" t="str">
        <f t="shared" si="2811"/>
        <v/>
      </c>
      <c r="K900" t="str">
        <f t="shared" si="2806"/>
        <v/>
      </c>
      <c r="L900" t="str">
        <f t="shared" si="2806"/>
        <v/>
      </c>
      <c r="M900" t="str">
        <f t="shared" si="2806"/>
        <v/>
      </c>
      <c r="N900" t="str">
        <f t="shared" si="2807"/>
        <v/>
      </c>
      <c r="O900" t="str">
        <f t="shared" ref="O900:P900" si="2812">IF($G900="","",IF($B900="SHO",TRIM(CONCATENATE(E900,E901,E902,E903,E904,E905,E906,E907,E908,E909,E910,E911,E912,E913,E914)),""))</f>
        <v/>
      </c>
      <c r="P900" t="str">
        <f t="shared" si="2812"/>
        <v/>
      </c>
      <c r="Q900" t="str">
        <f t="shared" si="2809"/>
        <v/>
      </c>
      <c r="R900" t="str">
        <f t="shared" si="2809"/>
        <v/>
      </c>
      <c r="S900" t="str">
        <f t="shared" si="2809"/>
        <v/>
      </c>
      <c r="T900" t="str">
        <f t="shared" ref="T900:V900" si="2813">IF($G900="","",IF($B900="PAS",TRIM(CONCATENATE(D900,D901,D902,D903,D904,D905,D906,D907,D908,D909,D910,D911,D912,D913,D914)),""))</f>
        <v/>
      </c>
      <c r="U900" t="str">
        <f t="shared" si="2813"/>
        <v/>
      </c>
      <c r="V900" t="str">
        <f t="shared" si="2813"/>
        <v/>
      </c>
    </row>
    <row r="901" spans="4:22" hidden="1" x14ac:dyDescent="0.25">
      <c r="G901" t="str">
        <f t="shared" si="2803"/>
        <v/>
      </c>
      <c r="H901" t="str">
        <f t="shared" si="2804"/>
        <v/>
      </c>
      <c r="I901" t="str">
        <f t="shared" ref="I901:J901" si="2814">IF($G901="","",TRIM(CONCATENATE(E901,E902,E903,E904,E905,E906,E907,E908,E909,E910,E911,E912,E913,E914,E915)))</f>
        <v/>
      </c>
      <c r="J901" t="str">
        <f t="shared" si="2814"/>
        <v/>
      </c>
      <c r="K901" t="str">
        <f t="shared" si="2806"/>
        <v/>
      </c>
      <c r="L901" t="str">
        <f t="shared" si="2806"/>
        <v/>
      </c>
      <c r="M901" t="str">
        <f t="shared" si="2806"/>
        <v/>
      </c>
      <c r="N901" t="str">
        <f t="shared" si="2807"/>
        <v/>
      </c>
      <c r="O901" t="str">
        <f t="shared" ref="O901:P901" si="2815">IF($G901="","",IF($B901="SHO",TRIM(CONCATENATE(E901,E902,E903,E904,E905,E906,E907,E908,E909,E910,E911,E912,E913,E914,E915)),""))</f>
        <v/>
      </c>
      <c r="P901" t="str">
        <f t="shared" si="2815"/>
        <v/>
      </c>
      <c r="Q901" t="str">
        <f t="shared" si="2809"/>
        <v/>
      </c>
      <c r="R901" t="str">
        <f t="shared" si="2809"/>
        <v/>
      </c>
      <c r="S901" t="str">
        <f t="shared" si="2809"/>
        <v/>
      </c>
      <c r="T901" t="str">
        <f t="shared" ref="T901:V901" si="2816">IF($G901="","",IF($B901="PAS",TRIM(CONCATENATE(D901,D902,D903,D904,D905,D906,D907,D908,D909,D910,D911,D912,D913,D914,D915)),""))</f>
        <v/>
      </c>
      <c r="U901" t="str">
        <f t="shared" si="2816"/>
        <v/>
      </c>
      <c r="V901" t="str">
        <f t="shared" si="2816"/>
        <v/>
      </c>
    </row>
    <row r="902" spans="4:22" hidden="1" x14ac:dyDescent="0.25">
      <c r="G902" t="str">
        <f t="shared" si="2803"/>
        <v/>
      </c>
      <c r="H902" t="str">
        <f t="shared" si="2804"/>
        <v/>
      </c>
      <c r="I902" t="str">
        <f t="shared" ref="I902:J902" si="2817">IF($G902="","",TRIM(CONCATENATE(E902,E903,E904,E905,E906,E907,E908,E909,E910,E911,E912,E913,E914,E915,E916)))</f>
        <v/>
      </c>
      <c r="J902" t="str">
        <f t="shared" si="2817"/>
        <v/>
      </c>
      <c r="K902" t="str">
        <f t="shared" si="2806"/>
        <v/>
      </c>
      <c r="L902" t="str">
        <f t="shared" si="2806"/>
        <v/>
      </c>
      <c r="M902" t="str">
        <f t="shared" si="2806"/>
        <v/>
      </c>
      <c r="N902" t="str">
        <f t="shared" si="2807"/>
        <v/>
      </c>
      <c r="O902" t="str">
        <f t="shared" ref="O902:P902" si="2818">IF($G902="","",IF($B902="SHO",TRIM(CONCATENATE(E902,E903,E904,E905,E906,E907,E908,E909,E910,E911,E912,E913,E914,E915,E916)),""))</f>
        <v/>
      </c>
      <c r="P902" t="str">
        <f t="shared" si="2818"/>
        <v/>
      </c>
      <c r="Q902" t="str">
        <f t="shared" si="2809"/>
        <v/>
      </c>
      <c r="R902" t="str">
        <f t="shared" si="2809"/>
        <v/>
      </c>
      <c r="S902" t="str">
        <f t="shared" si="2809"/>
        <v/>
      </c>
      <c r="T902" t="str">
        <f t="shared" ref="T902:V902" si="2819">IF($G902="","",IF($B902="PAS",TRIM(CONCATENATE(D902,D903,D904,D905,D906,D907,D908,D909,D910,D911,D912,D913,D914,D915,D916)),""))</f>
        <v/>
      </c>
      <c r="U902" t="str">
        <f t="shared" si="2819"/>
        <v/>
      </c>
      <c r="V902" t="str">
        <f t="shared" si="2819"/>
        <v/>
      </c>
    </row>
    <row r="903" spans="4:22" hidden="1" x14ac:dyDescent="0.25">
      <c r="G903" t="str">
        <f t="shared" si="2803"/>
        <v/>
      </c>
      <c r="H903" t="str">
        <f t="shared" si="2804"/>
        <v/>
      </c>
      <c r="I903" t="str">
        <f t="shared" ref="I903:J903" si="2820">IF($G903="","",TRIM(CONCATENATE(E903,E904,E905,E906,E907,E908,E909,E910,E911,E912,E913,E914,E915,E916,E917)))</f>
        <v/>
      </c>
      <c r="J903" t="str">
        <f t="shared" si="2820"/>
        <v/>
      </c>
      <c r="K903" t="str">
        <f t="shared" si="2806"/>
        <v/>
      </c>
      <c r="L903" t="str">
        <f t="shared" si="2806"/>
        <v/>
      </c>
      <c r="M903" t="str">
        <f t="shared" si="2806"/>
        <v/>
      </c>
      <c r="N903" t="str">
        <f t="shared" si="2807"/>
        <v/>
      </c>
      <c r="O903" t="str">
        <f t="shared" ref="O903:P903" si="2821">IF($G903="","",IF($B903="SHO",TRIM(CONCATENATE(E903,E904,E905,E906,E907,E908,E909,E910,E911,E912,E913,E914,E915,E916,E917)),""))</f>
        <v/>
      </c>
      <c r="P903" t="str">
        <f t="shared" si="2821"/>
        <v/>
      </c>
      <c r="Q903" t="str">
        <f t="shared" si="2809"/>
        <v/>
      </c>
      <c r="R903" t="str">
        <f t="shared" si="2809"/>
        <v/>
      </c>
      <c r="S903" t="str">
        <f t="shared" si="2809"/>
        <v/>
      </c>
      <c r="T903" t="str">
        <f t="shared" ref="T903:V903" si="2822">IF($G903="","",IF($B903="PAS",TRIM(CONCATENATE(D903,D904,D905,D906,D907,D908,D909,D910,D911,D912,D913,D914,D915,D916,D917)),""))</f>
        <v/>
      </c>
      <c r="U903" t="str">
        <f t="shared" si="2822"/>
        <v/>
      </c>
      <c r="V903" t="str">
        <f t="shared" si="2822"/>
        <v/>
      </c>
    </row>
    <row r="904" spans="4:22" hidden="1" x14ac:dyDescent="0.25">
      <c r="G904" t="str">
        <f t="shared" si="2803"/>
        <v/>
      </c>
      <c r="H904" t="str">
        <f t="shared" si="2804"/>
        <v/>
      </c>
      <c r="I904" t="str">
        <f t="shared" ref="I904:J904" si="2823">IF($G904="","",TRIM(CONCATENATE(E904,E905,E906,E907,E908,E909,E910,E911,E912,E913,E914,E915,E916,E917,E918)))</f>
        <v/>
      </c>
      <c r="J904" t="str">
        <f t="shared" si="2823"/>
        <v/>
      </c>
      <c r="K904" t="str">
        <f t="shared" si="2806"/>
        <v/>
      </c>
      <c r="L904" t="str">
        <f t="shared" si="2806"/>
        <v/>
      </c>
      <c r="M904" t="str">
        <f t="shared" si="2806"/>
        <v/>
      </c>
      <c r="N904" t="str">
        <f t="shared" si="2807"/>
        <v/>
      </c>
      <c r="O904" t="str">
        <f t="shared" ref="O904:P904" si="2824">IF($G904="","",IF($B904="SHO",TRIM(CONCATENATE(E904,E905,E906,E907,E908,E909,E910,E911,E912,E913,E914,E915,E916,E917,E918)),""))</f>
        <v/>
      </c>
      <c r="P904" t="str">
        <f t="shared" si="2824"/>
        <v/>
      </c>
      <c r="Q904" t="str">
        <f t="shared" si="2809"/>
        <v/>
      </c>
      <c r="R904" t="str">
        <f t="shared" si="2809"/>
        <v/>
      </c>
      <c r="S904" t="str">
        <f t="shared" si="2809"/>
        <v/>
      </c>
      <c r="T904" t="str">
        <f t="shared" ref="T904:V904" si="2825">IF($G904="","",IF($B904="PAS",TRIM(CONCATENATE(D904,D905,D906,D907,D908,D909,D910,D911,D912,D913,D914,D915,D916,D917,D918)),""))</f>
        <v/>
      </c>
      <c r="U904" t="str">
        <f t="shared" si="2825"/>
        <v/>
      </c>
      <c r="V904" t="str">
        <f t="shared" si="2825"/>
        <v/>
      </c>
    </row>
    <row r="905" spans="4:22" hidden="1" x14ac:dyDescent="0.25">
      <c r="G905" t="str">
        <f t="shared" si="2803"/>
        <v/>
      </c>
      <c r="H905" t="str">
        <f t="shared" si="2804"/>
        <v/>
      </c>
      <c r="I905" t="str">
        <f t="shared" ref="I905:J905" si="2826">IF($G905="","",TRIM(CONCATENATE(E905,E906,E907,E908,E909,E910,E911,E912,E913,E914,E915,E916,E917,E918,E919)))</f>
        <v/>
      </c>
      <c r="J905" t="str">
        <f t="shared" si="2826"/>
        <v/>
      </c>
      <c r="K905" t="str">
        <f t="shared" si="2806"/>
        <v/>
      </c>
      <c r="L905" t="str">
        <f t="shared" si="2806"/>
        <v/>
      </c>
      <c r="M905" t="str">
        <f t="shared" si="2806"/>
        <v/>
      </c>
      <c r="N905" t="str">
        <f t="shared" si="2807"/>
        <v/>
      </c>
      <c r="O905" t="str">
        <f t="shared" ref="O905:P905" si="2827">IF($G905="","",IF($B905="SHO",TRIM(CONCATENATE(E905,E906,E907,E908,E909,E910,E911,E912,E913,E914,E915,E916,E917,E918,E919)),""))</f>
        <v/>
      </c>
      <c r="P905" t="str">
        <f t="shared" si="2827"/>
        <v/>
      </c>
      <c r="Q905" t="str">
        <f t="shared" si="2809"/>
        <v/>
      </c>
      <c r="R905" t="str">
        <f t="shared" si="2809"/>
        <v/>
      </c>
      <c r="S905" t="str">
        <f t="shared" si="2809"/>
        <v/>
      </c>
      <c r="T905" t="str">
        <f t="shared" ref="T905:V905" si="2828">IF($G905="","",IF($B905="PAS",TRIM(CONCATENATE(D905,D906,D907,D908,D909,D910,D911,D912,D913,D914,D915,D916,D917,D918,D919)),""))</f>
        <v/>
      </c>
      <c r="U905" t="str">
        <f t="shared" si="2828"/>
        <v/>
      </c>
      <c r="V905" t="str">
        <f t="shared" si="2828"/>
        <v/>
      </c>
    </row>
    <row r="906" spans="4:22" hidden="1" x14ac:dyDescent="0.25">
      <c r="G906" t="str">
        <f t="shared" si="2803"/>
        <v/>
      </c>
      <c r="H906" t="str">
        <f t="shared" si="2804"/>
        <v/>
      </c>
      <c r="I906" t="str">
        <f t="shared" ref="I906:J906" si="2829">IF($G906="","",TRIM(CONCATENATE(E906,E907,E908,E909,E910,E911,E912,E913,E914,E915,E916,E917,E918,E919,E920)))</f>
        <v/>
      </c>
      <c r="J906" t="str">
        <f t="shared" si="2829"/>
        <v/>
      </c>
      <c r="K906" t="str">
        <f t="shared" si="2806"/>
        <v/>
      </c>
      <c r="L906" t="str">
        <f t="shared" si="2806"/>
        <v/>
      </c>
      <c r="M906" t="str">
        <f t="shared" si="2806"/>
        <v/>
      </c>
      <c r="N906" t="str">
        <f t="shared" si="2807"/>
        <v/>
      </c>
      <c r="O906" t="str">
        <f t="shared" ref="O906:P906" si="2830">IF($G906="","",IF($B906="SHO",TRIM(CONCATENATE(E906,E907,E908,E909,E910,E911,E912,E913,E914,E915,E916,E917,E918,E919,E920)),""))</f>
        <v/>
      </c>
      <c r="P906" t="str">
        <f t="shared" si="2830"/>
        <v/>
      </c>
      <c r="Q906" t="str">
        <f t="shared" si="2809"/>
        <v/>
      </c>
      <c r="R906" t="str">
        <f t="shared" si="2809"/>
        <v/>
      </c>
      <c r="S906" t="str">
        <f t="shared" si="2809"/>
        <v/>
      </c>
      <c r="T906" t="str">
        <f t="shared" ref="T906:V906" si="2831">IF($G906="","",IF($B906="PAS",TRIM(CONCATENATE(D906,D907,D908,D909,D910,D911,D912,D913,D914,D915,D916,D917,D918,D919,D920)),""))</f>
        <v/>
      </c>
      <c r="U906" t="str">
        <f t="shared" si="2831"/>
        <v/>
      </c>
      <c r="V906" t="str">
        <f t="shared" si="2831"/>
        <v/>
      </c>
    </row>
    <row r="907" spans="4:22" hidden="1" x14ac:dyDescent="0.25">
      <c r="G907" t="str">
        <f t="shared" si="2803"/>
        <v/>
      </c>
      <c r="H907" t="str">
        <f t="shared" si="2804"/>
        <v/>
      </c>
      <c r="I907" t="str">
        <f t="shared" ref="I907:J907" si="2832">IF($G907="","",TRIM(CONCATENATE(E907,E908,E909,E910,E911,E912,E913,E914,E915,E916,E917,E918,E919,E920,E921)))</f>
        <v/>
      </c>
      <c r="J907" t="str">
        <f t="shared" si="2832"/>
        <v/>
      </c>
      <c r="K907" t="str">
        <f t="shared" si="2806"/>
        <v/>
      </c>
      <c r="L907" t="str">
        <f t="shared" si="2806"/>
        <v/>
      </c>
      <c r="M907" t="str">
        <f t="shared" si="2806"/>
        <v/>
      </c>
      <c r="N907" t="str">
        <f t="shared" si="2807"/>
        <v/>
      </c>
      <c r="O907" t="str">
        <f t="shared" ref="O907:P907" si="2833">IF($G907="","",IF($B907="SHO",TRIM(CONCATENATE(E907,E908,E909,E910,E911,E912,E913,E914,E915,E916,E917,E918,E919,E920,E921)),""))</f>
        <v/>
      </c>
      <c r="P907" t="str">
        <f t="shared" si="2833"/>
        <v/>
      </c>
      <c r="Q907" t="str">
        <f t="shared" si="2809"/>
        <v/>
      </c>
      <c r="R907" t="str">
        <f t="shared" si="2809"/>
        <v/>
      </c>
      <c r="S907" t="str">
        <f t="shared" si="2809"/>
        <v/>
      </c>
      <c r="T907" t="str">
        <f t="shared" ref="T907:V907" si="2834">IF($G907="","",IF($B907="PAS",TRIM(CONCATENATE(D907,D908,D909,D910,D911,D912,D913,D914,D915,D916,D917,D918,D919,D920,D921)),""))</f>
        <v/>
      </c>
      <c r="U907" t="str">
        <f t="shared" si="2834"/>
        <v/>
      </c>
      <c r="V907" t="str">
        <f t="shared" si="2834"/>
        <v/>
      </c>
    </row>
    <row r="908" spans="4:22" hidden="1" x14ac:dyDescent="0.25">
      <c r="G908" t="str">
        <f t="shared" si="2803"/>
        <v/>
      </c>
      <c r="H908" t="str">
        <f t="shared" si="2804"/>
        <v/>
      </c>
      <c r="I908" t="str">
        <f t="shared" ref="I908:J908" si="2835">IF($G908="","",TRIM(CONCATENATE(E908,E909,E910,E911,E912,E913,E914,E915,E916,E917,E918,E919,E920,E921,E922)))</f>
        <v/>
      </c>
      <c r="J908" t="str">
        <f t="shared" si="2835"/>
        <v/>
      </c>
      <c r="K908" t="str">
        <f t="shared" si="2806"/>
        <v/>
      </c>
      <c r="L908" t="str">
        <f t="shared" si="2806"/>
        <v/>
      </c>
      <c r="M908" t="str">
        <f t="shared" si="2806"/>
        <v/>
      </c>
      <c r="N908" t="str">
        <f t="shared" si="2807"/>
        <v/>
      </c>
      <c r="O908" t="str">
        <f t="shared" ref="O908:P908" si="2836">IF($G908="","",IF($B908="SHO",TRIM(CONCATENATE(E908,E909,E910,E911,E912,E913,E914,E915,E916,E917,E918,E919,E920,E921,E922)),""))</f>
        <v/>
      </c>
      <c r="P908" t="str">
        <f t="shared" si="2836"/>
        <v/>
      </c>
      <c r="Q908" t="str">
        <f t="shared" si="2809"/>
        <v/>
      </c>
      <c r="R908" t="str">
        <f t="shared" si="2809"/>
        <v/>
      </c>
      <c r="S908" t="str">
        <f t="shared" si="2809"/>
        <v/>
      </c>
      <c r="T908" t="str">
        <f t="shared" ref="T908:V908" si="2837">IF($G908="","",IF($B908="PAS",TRIM(CONCATENATE(D908,D909,D910,D911,D912,D913,D914,D915,D916,D917,D918,D919,D920,D921,D922)),""))</f>
        <v/>
      </c>
      <c r="U908" t="str">
        <f t="shared" si="2837"/>
        <v/>
      </c>
      <c r="V908" t="str">
        <f t="shared" si="2837"/>
        <v/>
      </c>
    </row>
    <row r="909" spans="4:22" hidden="1" x14ac:dyDescent="0.25">
      <c r="G909" t="str">
        <f t="shared" si="2803"/>
        <v/>
      </c>
      <c r="H909" t="str">
        <f t="shared" si="2804"/>
        <v/>
      </c>
      <c r="I909" t="str">
        <f t="shared" ref="I909:J909" si="2838">IF($G909="","",TRIM(CONCATENATE(E909,E910,E911,E912,E913,E914,E915,E916,E917,E918,E919,E920,E921,E922,E923)))</f>
        <v/>
      </c>
      <c r="J909" t="str">
        <f t="shared" si="2838"/>
        <v/>
      </c>
      <c r="K909" t="str">
        <f t="shared" si="2806"/>
        <v/>
      </c>
      <c r="L909" t="str">
        <f t="shared" si="2806"/>
        <v/>
      </c>
      <c r="M909" t="str">
        <f t="shared" si="2806"/>
        <v/>
      </c>
      <c r="N909" t="str">
        <f t="shared" si="2807"/>
        <v/>
      </c>
      <c r="O909" t="str">
        <f t="shared" ref="O909:P909" si="2839">IF($G909="","",IF($B909="SHO",TRIM(CONCATENATE(E909,E910,E911,E912,E913,E914,E915,E916,E917,E918,E919,E920,E921,E922,E923)),""))</f>
        <v/>
      </c>
      <c r="P909" t="str">
        <f t="shared" si="2839"/>
        <v/>
      </c>
      <c r="Q909" t="str">
        <f t="shared" si="2809"/>
        <v/>
      </c>
      <c r="R909" t="str">
        <f t="shared" si="2809"/>
        <v/>
      </c>
      <c r="S909" t="str">
        <f t="shared" si="2809"/>
        <v/>
      </c>
      <c r="T909" t="str">
        <f t="shared" ref="T909:V909" si="2840">IF($G909="","",IF($B909="PAS",TRIM(CONCATENATE(D909,D910,D911,D912,D913,D914,D915,D916,D917,D918,D919,D920,D921,D922,D923)),""))</f>
        <v/>
      </c>
      <c r="U909" t="str">
        <f t="shared" si="2840"/>
        <v/>
      </c>
      <c r="V909" t="str">
        <f t="shared" si="2840"/>
        <v/>
      </c>
    </row>
    <row r="910" spans="4:22" hidden="1" x14ac:dyDescent="0.25">
      <c r="G910" t="str">
        <f t="shared" si="2803"/>
        <v/>
      </c>
      <c r="H910" t="str">
        <f t="shared" si="2804"/>
        <v/>
      </c>
      <c r="I910" t="str">
        <f t="shared" ref="I910:J910" si="2841">IF($G910="","",TRIM(CONCATENATE(E910,E911,E912,E913,E914,E915,E916,E917,E918,E919,E920,E921,E922,E923,E924)))</f>
        <v/>
      </c>
      <c r="J910" t="str">
        <f t="shared" si="2841"/>
        <v/>
      </c>
      <c r="K910" t="str">
        <f t="shared" si="2806"/>
        <v/>
      </c>
      <c r="L910" t="str">
        <f t="shared" si="2806"/>
        <v/>
      </c>
      <c r="M910" t="str">
        <f t="shared" si="2806"/>
        <v/>
      </c>
      <c r="N910" t="str">
        <f t="shared" si="2807"/>
        <v/>
      </c>
      <c r="O910" t="str">
        <f t="shared" ref="O910:P910" si="2842">IF($G910="","",IF($B910="SHO",TRIM(CONCATENATE(E910,E911,E912,E913,E914,E915,E916,E917,E918,E919,E920,E921,E922,E923,E924)),""))</f>
        <v/>
      </c>
      <c r="P910" t="str">
        <f t="shared" si="2842"/>
        <v/>
      </c>
      <c r="Q910" t="str">
        <f t="shared" si="2809"/>
        <v/>
      </c>
      <c r="R910" t="str">
        <f t="shared" si="2809"/>
        <v/>
      </c>
      <c r="S910" t="str">
        <f t="shared" si="2809"/>
        <v/>
      </c>
      <c r="T910" t="str">
        <f t="shared" ref="T910:V910" si="2843">IF($G910="","",IF($B910="PAS",TRIM(CONCATENATE(D910,D911,D912,D913,D914,D915,D916,D917,D918,D919,D920,D921,D922,D923,D924)),""))</f>
        <v/>
      </c>
      <c r="U910" t="str">
        <f t="shared" si="2843"/>
        <v/>
      </c>
      <c r="V910" t="str">
        <f t="shared" si="2843"/>
        <v/>
      </c>
    </row>
    <row r="911" spans="4:22" hidden="1" x14ac:dyDescent="0.25">
      <c r="D911" s="2"/>
      <c r="E911" s="2"/>
      <c r="F911" s="2"/>
      <c r="G911" t="str">
        <f t="shared" si="2803"/>
        <v/>
      </c>
      <c r="H911" t="str">
        <f t="shared" si="2804"/>
        <v/>
      </c>
      <c r="I911" t="str">
        <f t="shared" ref="I911:J911" si="2844">IF($G911="","",TRIM(CONCATENATE(E911,E912,E913,E914,E915,E916,E917,E918,E919,E920,E921,E922,E923,E924,E925)))</f>
        <v/>
      </c>
      <c r="J911" t="str">
        <f t="shared" si="2844"/>
        <v/>
      </c>
      <c r="K911" t="str">
        <f t="shared" si="2806"/>
        <v/>
      </c>
      <c r="L911" t="str">
        <f t="shared" si="2806"/>
        <v/>
      </c>
      <c r="M911" t="str">
        <f t="shared" si="2806"/>
        <v/>
      </c>
      <c r="N911" t="str">
        <f t="shared" si="2807"/>
        <v/>
      </c>
      <c r="O911" t="str">
        <f t="shared" ref="O911:P911" si="2845">IF($G911="","",IF($B911="SHO",TRIM(CONCATENATE(E911,E912,E913,E914,E915,E916,E917,E918,E919,E920,E921,E922,E923,E924,E925)),""))</f>
        <v/>
      </c>
      <c r="P911" t="str">
        <f t="shared" si="2845"/>
        <v/>
      </c>
      <c r="Q911" t="str">
        <f t="shared" si="2809"/>
        <v/>
      </c>
      <c r="R911" t="str">
        <f t="shared" si="2809"/>
        <v/>
      </c>
      <c r="S911" t="str">
        <f t="shared" si="2809"/>
        <v/>
      </c>
      <c r="T911" t="str">
        <f t="shared" ref="T911:V911" si="2846">IF($G911="","",IF($B911="PAS",TRIM(CONCATENATE(D911,D912,D913,D914,D915,D916,D917,D918,D919,D920,D921,D922,D923,D924,D925)),""))</f>
        <v/>
      </c>
      <c r="U911" t="str">
        <f t="shared" si="2846"/>
        <v/>
      </c>
      <c r="V911" t="str">
        <f t="shared" si="2846"/>
        <v/>
      </c>
    </row>
    <row r="912" spans="4:22" hidden="1" x14ac:dyDescent="0.25">
      <c r="G912" t="str">
        <f t="shared" si="2803"/>
        <v/>
      </c>
      <c r="H912" t="str">
        <f t="shared" si="2804"/>
        <v/>
      </c>
      <c r="I912" t="str">
        <f t="shared" ref="I912:J912" si="2847">IF($G912="","",TRIM(CONCATENATE(E912,E913,E914,E915,E916,E917,E918,E919,E920,E921,E922,E923,E924,E925,E926)))</f>
        <v/>
      </c>
      <c r="J912" t="str">
        <f t="shared" si="2847"/>
        <v/>
      </c>
      <c r="K912" t="str">
        <f t="shared" si="2806"/>
        <v/>
      </c>
      <c r="L912" t="str">
        <f t="shared" si="2806"/>
        <v/>
      </c>
      <c r="M912" t="str">
        <f t="shared" si="2806"/>
        <v/>
      </c>
      <c r="N912" t="str">
        <f t="shared" si="2807"/>
        <v/>
      </c>
      <c r="O912" t="str">
        <f t="shared" ref="O912:P912" si="2848">IF($G912="","",IF($B912="SHO",TRIM(CONCATENATE(E912,E913,E914,E915,E916,E917,E918,E919,E920,E921,E922,E923,E924,E925,E926)),""))</f>
        <v/>
      </c>
      <c r="P912" t="str">
        <f t="shared" si="2848"/>
        <v/>
      </c>
      <c r="Q912" t="str">
        <f t="shared" si="2809"/>
        <v/>
      </c>
      <c r="R912" t="str">
        <f t="shared" si="2809"/>
        <v/>
      </c>
      <c r="S912" t="str">
        <f t="shared" si="2809"/>
        <v/>
      </c>
      <c r="T912" t="str">
        <f t="shared" ref="T912:V912" si="2849">IF($G912="","",IF($B912="PAS",TRIM(CONCATENATE(D912,D913,D914,D915,D916,D917,D918,D919,D920,D921,D922,D923,D924,D925,D926)),""))</f>
        <v/>
      </c>
      <c r="U912" t="str">
        <f t="shared" si="2849"/>
        <v/>
      </c>
      <c r="V912" t="str">
        <f t="shared" si="2849"/>
        <v/>
      </c>
    </row>
    <row r="913" spans="4:22" hidden="1" x14ac:dyDescent="0.25">
      <c r="G913" t="str">
        <f t="shared" si="2803"/>
        <v/>
      </c>
      <c r="H913" t="str">
        <f t="shared" si="2804"/>
        <v/>
      </c>
      <c r="I913" t="str">
        <f t="shared" ref="I913:J913" si="2850">IF($G913="","",TRIM(CONCATENATE(E913,E914,E915,E916,E917,E918,E919,E920,E921,E922,E923,E924,E925,E926,E927)))</f>
        <v/>
      </c>
      <c r="J913" t="str">
        <f t="shared" si="2850"/>
        <v/>
      </c>
      <c r="K913" t="str">
        <f t="shared" si="2806"/>
        <v/>
      </c>
      <c r="L913" t="str">
        <f t="shared" si="2806"/>
        <v/>
      </c>
      <c r="M913" t="str">
        <f t="shared" si="2806"/>
        <v/>
      </c>
      <c r="N913" t="str">
        <f t="shared" si="2807"/>
        <v/>
      </c>
      <c r="O913" t="str">
        <f t="shared" ref="O913:P913" si="2851">IF($G913="","",IF($B913="SHO",TRIM(CONCATENATE(E913,E914,E915,E916,E917,E918,E919,E920,E921,E922,E923,E924,E925,E926,E927)),""))</f>
        <v/>
      </c>
      <c r="P913" t="str">
        <f t="shared" si="2851"/>
        <v/>
      </c>
      <c r="Q913" t="str">
        <f t="shared" si="2809"/>
        <v/>
      </c>
      <c r="R913" t="str">
        <f t="shared" si="2809"/>
        <v/>
      </c>
      <c r="S913" t="str">
        <f t="shared" si="2809"/>
        <v/>
      </c>
      <c r="T913" t="str">
        <f t="shared" ref="T913:V913" si="2852">IF($G913="","",IF($B913="PAS",TRIM(CONCATENATE(D913,D914,D915,D916,D917,D918,D919,D920,D921,D922,D923,D924,D925,D926,D927)),""))</f>
        <v/>
      </c>
      <c r="U913" t="str">
        <f t="shared" si="2852"/>
        <v/>
      </c>
      <c r="V913" t="str">
        <f t="shared" si="2852"/>
        <v/>
      </c>
    </row>
    <row r="914" spans="4:22" hidden="1" x14ac:dyDescent="0.25">
      <c r="G914" t="str">
        <f t="shared" si="2803"/>
        <v/>
      </c>
      <c r="H914" t="str">
        <f t="shared" si="2804"/>
        <v/>
      </c>
      <c r="I914" t="str">
        <f t="shared" ref="I914:J914" si="2853">IF($G914="","",TRIM(CONCATENATE(E914,E915,E916,E917,E918,E919,E920,E921,E922,E923,E924,E925,E926,E927,E928)))</f>
        <v/>
      </c>
      <c r="J914" t="str">
        <f t="shared" si="2853"/>
        <v/>
      </c>
      <c r="K914" t="str">
        <f t="shared" si="2806"/>
        <v/>
      </c>
      <c r="L914" t="str">
        <f t="shared" si="2806"/>
        <v/>
      </c>
      <c r="M914" t="str">
        <f t="shared" si="2806"/>
        <v/>
      </c>
      <c r="N914" t="str">
        <f t="shared" si="2807"/>
        <v/>
      </c>
      <c r="O914" t="str">
        <f t="shared" ref="O914:P914" si="2854">IF($G914="","",IF($B914="SHO",TRIM(CONCATENATE(E914,E915,E916,E917,E918,E919,E920,E921,E922,E923,E924,E925,E926,E927,E928)),""))</f>
        <v/>
      </c>
      <c r="P914" t="str">
        <f t="shared" si="2854"/>
        <v/>
      </c>
      <c r="Q914" t="str">
        <f t="shared" si="2809"/>
        <v/>
      </c>
      <c r="R914" t="str">
        <f t="shared" si="2809"/>
        <v/>
      </c>
      <c r="S914" t="str">
        <f t="shared" si="2809"/>
        <v/>
      </c>
      <c r="T914" t="str">
        <f t="shared" ref="T914:V914" si="2855">IF($G914="","",IF($B914="PAS",TRIM(CONCATENATE(D914,D915,D916,D917,D918,D919,D920,D921,D922,D923,D924,D925,D926,D927,D928)),""))</f>
        <v/>
      </c>
      <c r="U914" t="str">
        <f t="shared" si="2855"/>
        <v/>
      </c>
      <c r="V914" t="str">
        <f t="shared" si="2855"/>
        <v/>
      </c>
    </row>
    <row r="915" spans="4:22" hidden="1" x14ac:dyDescent="0.25">
      <c r="G915" t="str">
        <f t="shared" si="2803"/>
        <v/>
      </c>
      <c r="H915" t="str">
        <f t="shared" si="2804"/>
        <v/>
      </c>
      <c r="I915" t="str">
        <f t="shared" ref="I915:J915" si="2856">IF($G915="","",TRIM(CONCATENATE(E915,E916,E917,E918,E919,E920,E921,E922,E923,E924,E925,E926,E927,E928,E929)))</f>
        <v/>
      </c>
      <c r="J915" t="str">
        <f t="shared" si="2856"/>
        <v/>
      </c>
      <c r="K915" t="str">
        <f t="shared" si="2806"/>
        <v/>
      </c>
      <c r="L915" t="str">
        <f t="shared" si="2806"/>
        <v/>
      </c>
      <c r="M915" t="str">
        <f t="shared" si="2806"/>
        <v/>
      </c>
      <c r="N915" t="str">
        <f t="shared" si="2807"/>
        <v/>
      </c>
      <c r="O915" t="str">
        <f t="shared" ref="O915:P915" si="2857">IF($G915="","",IF($B915="SHO",TRIM(CONCATENATE(E915,E916,E917,E918,E919,E920,E921,E922,E923,E924,E925,E926,E927,E928,E929)),""))</f>
        <v/>
      </c>
      <c r="P915" t="str">
        <f t="shared" si="2857"/>
        <v/>
      </c>
      <c r="Q915" t="str">
        <f t="shared" si="2809"/>
        <v/>
      </c>
      <c r="R915" t="str">
        <f t="shared" si="2809"/>
        <v/>
      </c>
      <c r="S915" t="str">
        <f t="shared" si="2809"/>
        <v/>
      </c>
      <c r="T915" t="str">
        <f t="shared" ref="T915:V915" si="2858">IF($G915="","",IF($B915="PAS",TRIM(CONCATENATE(D915,D916,D917,D918,D919,D920,D921,D922,D923,D924,D925,D926,D927,D928,D929)),""))</f>
        <v/>
      </c>
      <c r="U915" t="str">
        <f t="shared" si="2858"/>
        <v/>
      </c>
      <c r="V915" t="str">
        <f t="shared" si="2858"/>
        <v/>
      </c>
    </row>
    <row r="916" spans="4:22" hidden="1" x14ac:dyDescent="0.25">
      <c r="G916" t="str">
        <f t="shared" si="2803"/>
        <v/>
      </c>
      <c r="H916" t="str">
        <f t="shared" si="2804"/>
        <v/>
      </c>
      <c r="I916" t="str">
        <f t="shared" ref="I916:J916" si="2859">IF($G916="","",TRIM(CONCATENATE(E916,E917,E918,E919,E920,E921,E922,E923,E924,E925,E926,E927,E928,E929,E930)))</f>
        <v/>
      </c>
      <c r="J916" t="str">
        <f t="shared" si="2859"/>
        <v/>
      </c>
      <c r="K916" t="str">
        <f t="shared" si="2806"/>
        <v/>
      </c>
      <c r="L916" t="str">
        <f t="shared" si="2806"/>
        <v/>
      </c>
      <c r="M916" t="str">
        <f t="shared" si="2806"/>
        <v/>
      </c>
      <c r="N916" t="str">
        <f t="shared" si="2807"/>
        <v/>
      </c>
      <c r="O916" t="str">
        <f t="shared" ref="O916:P916" si="2860">IF($G916="","",IF($B916="SHO",TRIM(CONCATENATE(E916,E917,E918,E919,E920,E921,E922,E923,E924,E925,E926,E927,E928,E929,E930)),""))</f>
        <v/>
      </c>
      <c r="P916" t="str">
        <f t="shared" si="2860"/>
        <v/>
      </c>
      <c r="Q916" t="str">
        <f t="shared" si="2809"/>
        <v/>
      </c>
      <c r="R916" t="str">
        <f t="shared" si="2809"/>
        <v/>
      </c>
      <c r="S916" t="str">
        <f t="shared" si="2809"/>
        <v/>
      </c>
      <c r="T916" t="str">
        <f t="shared" ref="T916:V916" si="2861">IF($G916="","",IF($B916="PAS",TRIM(CONCATENATE(D916,D917,D918,D919,D920,D921,D922,D923,D924,D925,D926,D927,D928,D929,D930)),""))</f>
        <v/>
      </c>
      <c r="U916" t="str">
        <f t="shared" si="2861"/>
        <v/>
      </c>
      <c r="V916" t="str">
        <f t="shared" si="2861"/>
        <v/>
      </c>
    </row>
    <row r="917" spans="4:22" hidden="1" x14ac:dyDescent="0.25">
      <c r="G917" t="str">
        <f t="shared" si="2803"/>
        <v/>
      </c>
      <c r="H917" t="str">
        <f t="shared" si="2804"/>
        <v/>
      </c>
      <c r="I917" t="str">
        <f t="shared" ref="I917:J917" si="2862">IF($G917="","",TRIM(CONCATENATE(E917,E918,E919,E920,E921,E922,E923,E924,E925,E926,E927,E928,E929,E930,E931)))</f>
        <v/>
      </c>
      <c r="J917" t="str">
        <f t="shared" si="2862"/>
        <v/>
      </c>
      <c r="K917" t="str">
        <f t="shared" si="2806"/>
        <v/>
      </c>
      <c r="L917" t="str">
        <f t="shared" si="2806"/>
        <v/>
      </c>
      <c r="M917" t="str">
        <f t="shared" si="2806"/>
        <v/>
      </c>
      <c r="N917" t="str">
        <f t="shared" si="2807"/>
        <v/>
      </c>
      <c r="O917" t="str">
        <f t="shared" ref="O917:P917" si="2863">IF($G917="","",IF($B917="SHO",TRIM(CONCATENATE(E917,E918,E919,E920,E921,E922,E923,E924,E925,E926,E927,E928,E929,E930,E931)),""))</f>
        <v/>
      </c>
      <c r="P917" t="str">
        <f t="shared" si="2863"/>
        <v/>
      </c>
      <c r="Q917" t="str">
        <f t="shared" si="2809"/>
        <v/>
      </c>
      <c r="R917" t="str">
        <f t="shared" si="2809"/>
        <v/>
      </c>
      <c r="S917" t="str">
        <f t="shared" si="2809"/>
        <v/>
      </c>
      <c r="T917" t="str">
        <f t="shared" ref="T917:V917" si="2864">IF($G917="","",IF($B917="PAS",TRIM(CONCATENATE(D917,D918,D919,D920,D921,D922,D923,D924,D925,D926,D927,D928,D929,D930,D931)),""))</f>
        <v/>
      </c>
      <c r="U917" t="str">
        <f t="shared" si="2864"/>
        <v/>
      </c>
      <c r="V917" t="str">
        <f t="shared" si="2864"/>
        <v/>
      </c>
    </row>
    <row r="918" spans="4:22" hidden="1" x14ac:dyDescent="0.25">
      <c r="G918" t="str">
        <f t="shared" si="2803"/>
        <v/>
      </c>
      <c r="H918" t="str">
        <f t="shared" si="2804"/>
        <v/>
      </c>
      <c r="I918" t="str">
        <f t="shared" ref="I918:J918" si="2865">IF($G918="","",TRIM(CONCATENATE(E918,E919,E920,E921,E922,E923,E924,E925,E926,E927,E928,E929,E930,E931,E932)))</f>
        <v/>
      </c>
      <c r="J918" t="str">
        <f t="shared" si="2865"/>
        <v/>
      </c>
      <c r="K918" t="str">
        <f t="shared" si="2806"/>
        <v/>
      </c>
      <c r="L918" t="str">
        <f t="shared" si="2806"/>
        <v/>
      </c>
      <c r="M918" t="str">
        <f t="shared" si="2806"/>
        <v/>
      </c>
      <c r="N918" t="str">
        <f t="shared" si="2807"/>
        <v/>
      </c>
      <c r="O918" t="str">
        <f t="shared" ref="O918:P918" si="2866">IF($G918="","",IF($B918="SHO",TRIM(CONCATENATE(E918,E919,E920,E921,E922,E923,E924,E925,E926,E927,E928,E929,E930,E931,E932)),""))</f>
        <v/>
      </c>
      <c r="P918" t="str">
        <f t="shared" si="2866"/>
        <v/>
      </c>
      <c r="Q918" t="str">
        <f t="shared" si="2809"/>
        <v/>
      </c>
      <c r="R918" t="str">
        <f t="shared" si="2809"/>
        <v/>
      </c>
      <c r="S918" t="str">
        <f t="shared" si="2809"/>
        <v/>
      </c>
      <c r="T918" t="str">
        <f t="shared" ref="T918:V918" si="2867">IF($G918="","",IF($B918="PAS",TRIM(CONCATENATE(D918,D919,D920,D921,D922,D923,D924,D925,D926,D927,D928,D929,D930,D931,D932)),""))</f>
        <v/>
      </c>
      <c r="U918" t="str">
        <f t="shared" si="2867"/>
        <v/>
      </c>
      <c r="V918" t="str">
        <f t="shared" si="2867"/>
        <v/>
      </c>
    </row>
    <row r="919" spans="4:22" hidden="1" x14ac:dyDescent="0.25">
      <c r="G919" t="str">
        <f t="shared" si="2803"/>
        <v/>
      </c>
      <c r="H919" t="str">
        <f t="shared" si="2804"/>
        <v/>
      </c>
      <c r="I919" t="str">
        <f t="shared" ref="I919:J919" si="2868">IF($G919="","",TRIM(CONCATENATE(E919,E920,E921,E922,E923,E924,E925,E926,E927,E928,E929,E930,E931,E932,E933)))</f>
        <v/>
      </c>
      <c r="J919" t="str">
        <f t="shared" si="2868"/>
        <v/>
      </c>
      <c r="K919" t="str">
        <f t="shared" si="2806"/>
        <v/>
      </c>
      <c r="L919" t="str">
        <f t="shared" si="2806"/>
        <v/>
      </c>
      <c r="M919" t="str">
        <f t="shared" si="2806"/>
        <v/>
      </c>
      <c r="N919" t="str">
        <f t="shared" si="2807"/>
        <v/>
      </c>
      <c r="O919" t="str">
        <f t="shared" ref="O919:P919" si="2869">IF($G919="","",IF($B919="SHO",TRIM(CONCATENATE(E919,E920,E921,E922,E923,E924,E925,E926,E927,E928,E929,E930,E931,E932,E933)),""))</f>
        <v/>
      </c>
      <c r="P919" t="str">
        <f t="shared" si="2869"/>
        <v/>
      </c>
      <c r="Q919" t="str">
        <f t="shared" si="2809"/>
        <v/>
      </c>
      <c r="R919" t="str">
        <f t="shared" si="2809"/>
        <v/>
      </c>
      <c r="S919" t="str">
        <f t="shared" si="2809"/>
        <v/>
      </c>
      <c r="T919" t="str">
        <f t="shared" ref="T919:V919" si="2870">IF($G919="","",IF($B919="PAS",TRIM(CONCATENATE(D919,D920,D921,D922,D923,D924,D925,D926,D927,D928,D929,D930,D931,D932,D933)),""))</f>
        <v/>
      </c>
      <c r="U919" t="str">
        <f t="shared" si="2870"/>
        <v/>
      </c>
      <c r="V919" t="str">
        <f t="shared" si="2870"/>
        <v/>
      </c>
    </row>
    <row r="920" spans="4:22" hidden="1" x14ac:dyDescent="0.25">
      <c r="G920" t="str">
        <f t="shared" si="2803"/>
        <v/>
      </c>
      <c r="H920" t="str">
        <f t="shared" si="2804"/>
        <v/>
      </c>
      <c r="I920" t="str">
        <f t="shared" ref="I920:J920" si="2871">IF($G920="","",TRIM(CONCATENATE(E920,E921,E922,E923,E924,E925,E926,E927,E928,E929,E930,E931,E932,E933,E934)))</f>
        <v/>
      </c>
      <c r="J920" t="str">
        <f t="shared" si="2871"/>
        <v/>
      </c>
      <c r="K920" t="str">
        <f t="shared" si="2806"/>
        <v/>
      </c>
      <c r="L920" t="str">
        <f t="shared" si="2806"/>
        <v/>
      </c>
      <c r="M920" t="str">
        <f t="shared" si="2806"/>
        <v/>
      </c>
      <c r="N920" t="str">
        <f t="shared" si="2807"/>
        <v/>
      </c>
      <c r="O920" t="str">
        <f t="shared" ref="O920:P920" si="2872">IF($G920="","",IF($B920="SHO",TRIM(CONCATENATE(E920,E921,E922,E923,E924,E925,E926,E927,E928,E929,E930,E931,E932,E933,E934)),""))</f>
        <v/>
      </c>
      <c r="P920" t="str">
        <f t="shared" si="2872"/>
        <v/>
      </c>
      <c r="Q920" t="str">
        <f t="shared" si="2809"/>
        <v/>
      </c>
      <c r="R920" t="str">
        <f t="shared" si="2809"/>
        <v/>
      </c>
      <c r="S920" t="str">
        <f t="shared" si="2809"/>
        <v/>
      </c>
      <c r="T920" t="str">
        <f t="shared" ref="T920:V920" si="2873">IF($G920="","",IF($B920="PAS",TRIM(CONCATENATE(D920,D921,D922,D923,D924,D925,D926,D927,D928,D929,D930,D931,D932,D933,D934)),""))</f>
        <v/>
      </c>
      <c r="U920" t="str">
        <f t="shared" si="2873"/>
        <v/>
      </c>
      <c r="V920" t="str">
        <f t="shared" si="2873"/>
        <v/>
      </c>
    </row>
    <row r="921" spans="4:22" hidden="1" x14ac:dyDescent="0.25">
      <c r="G921" t="str">
        <f t="shared" si="2803"/>
        <v/>
      </c>
      <c r="H921" t="str">
        <f t="shared" si="2804"/>
        <v/>
      </c>
      <c r="I921" t="str">
        <f t="shared" ref="I921:J921" si="2874">IF($G921="","",TRIM(CONCATENATE(E921,E922,E923,E924,E925,E926,E927,E928,E929,E930,E931,E932,E933,E934,E935)))</f>
        <v/>
      </c>
      <c r="J921" t="str">
        <f t="shared" si="2874"/>
        <v/>
      </c>
      <c r="K921" t="str">
        <f t="shared" si="2806"/>
        <v/>
      </c>
      <c r="L921" t="str">
        <f t="shared" si="2806"/>
        <v/>
      </c>
      <c r="M921" t="str">
        <f t="shared" si="2806"/>
        <v/>
      </c>
      <c r="N921" t="str">
        <f t="shared" si="2807"/>
        <v/>
      </c>
      <c r="O921" t="str">
        <f t="shared" ref="O921:P921" si="2875">IF($G921="","",IF($B921="SHO",TRIM(CONCATENATE(E921,E922,E923,E924,E925,E926,E927,E928,E929,E930,E931,E932,E933,E934,E935)),""))</f>
        <v/>
      </c>
      <c r="P921" t="str">
        <f t="shared" si="2875"/>
        <v/>
      </c>
      <c r="Q921" t="str">
        <f t="shared" si="2809"/>
        <v/>
      </c>
      <c r="R921" t="str">
        <f t="shared" si="2809"/>
        <v/>
      </c>
      <c r="S921" t="str">
        <f t="shared" si="2809"/>
        <v/>
      </c>
      <c r="T921" t="str">
        <f t="shared" ref="T921:V921" si="2876">IF($G921="","",IF($B921="PAS",TRIM(CONCATENATE(D921,D922,D923,D924,D925,D926,D927,D928,D929,D930,D931,D932,D933,D934,D935)),""))</f>
        <v/>
      </c>
      <c r="U921" t="str">
        <f t="shared" si="2876"/>
        <v/>
      </c>
      <c r="V921" t="str">
        <f t="shared" si="2876"/>
        <v/>
      </c>
    </row>
    <row r="922" spans="4:22" hidden="1" x14ac:dyDescent="0.25">
      <c r="G922" t="str">
        <f t="shared" si="2803"/>
        <v/>
      </c>
      <c r="H922" t="str">
        <f t="shared" si="2804"/>
        <v/>
      </c>
      <c r="I922" t="str">
        <f t="shared" ref="I922:J922" si="2877">IF($G922="","",TRIM(CONCATENATE(E922,E923,E924,E925,E926,E927,E928,E929,E930,E931,E932,E933,E934,E935,E936)))</f>
        <v/>
      </c>
      <c r="J922" t="str">
        <f t="shared" si="2877"/>
        <v/>
      </c>
      <c r="K922" t="str">
        <f t="shared" si="2806"/>
        <v/>
      </c>
      <c r="L922" t="str">
        <f t="shared" si="2806"/>
        <v/>
      </c>
      <c r="M922" t="str">
        <f t="shared" si="2806"/>
        <v/>
      </c>
      <c r="N922" t="str">
        <f t="shared" si="2807"/>
        <v/>
      </c>
      <c r="O922" t="str">
        <f t="shared" ref="O922:P922" si="2878">IF($G922="","",IF($B922="SHO",TRIM(CONCATENATE(E922,E923,E924,E925,E926,E927,E928,E929,E930,E931,E932,E933,E934,E935,E936)),""))</f>
        <v/>
      </c>
      <c r="P922" t="str">
        <f t="shared" si="2878"/>
        <v/>
      </c>
      <c r="Q922" t="str">
        <f t="shared" si="2809"/>
        <v/>
      </c>
      <c r="R922" t="str">
        <f t="shared" si="2809"/>
        <v/>
      </c>
      <c r="S922" t="str">
        <f t="shared" si="2809"/>
        <v/>
      </c>
      <c r="T922" t="str">
        <f t="shared" ref="T922:V922" si="2879">IF($G922="","",IF($B922="PAS",TRIM(CONCATENATE(D922,D923,D924,D925,D926,D927,D928,D929,D930,D931,D932,D933,D934,D935,D936)),""))</f>
        <v/>
      </c>
      <c r="U922" t="str">
        <f t="shared" si="2879"/>
        <v/>
      </c>
      <c r="V922" t="str">
        <f t="shared" si="2879"/>
        <v/>
      </c>
    </row>
    <row r="923" spans="4:22" hidden="1" x14ac:dyDescent="0.25">
      <c r="G923" t="str">
        <f t="shared" si="2803"/>
        <v/>
      </c>
      <c r="H923" t="str">
        <f t="shared" si="2804"/>
        <v/>
      </c>
      <c r="I923" t="str">
        <f t="shared" ref="I923:J923" si="2880">IF($G923="","",TRIM(CONCATENATE(E923,E924,E925,E926,E927,E928,E929,E930,E931,E932,E933,E934,E935,E936,E937)))</f>
        <v/>
      </c>
      <c r="J923" t="str">
        <f t="shared" si="2880"/>
        <v/>
      </c>
      <c r="K923" t="str">
        <f t="shared" si="2806"/>
        <v/>
      </c>
      <c r="L923" t="str">
        <f t="shared" si="2806"/>
        <v/>
      </c>
      <c r="M923" t="str">
        <f t="shared" si="2806"/>
        <v/>
      </c>
      <c r="N923" t="str">
        <f t="shared" si="2807"/>
        <v/>
      </c>
      <c r="O923" t="str">
        <f t="shared" ref="O923:P923" si="2881">IF($G923="","",IF($B923="SHO",TRIM(CONCATENATE(E923,E924,E925,E926,E927,E928,E929,E930,E931,E932,E933,E934,E935,E936,E937)),""))</f>
        <v/>
      </c>
      <c r="P923" t="str">
        <f t="shared" si="2881"/>
        <v/>
      </c>
      <c r="Q923" t="str">
        <f t="shared" si="2809"/>
        <v/>
      </c>
      <c r="R923" t="str">
        <f t="shared" si="2809"/>
        <v/>
      </c>
      <c r="S923" t="str">
        <f t="shared" si="2809"/>
        <v/>
      </c>
      <c r="T923" t="str">
        <f t="shared" ref="T923:V923" si="2882">IF($G923="","",IF($B923="PAS",TRIM(CONCATENATE(D923,D924,D925,D926,D927,D928,D929,D930,D931,D932,D933,D934,D935,D936,D937)),""))</f>
        <v/>
      </c>
      <c r="U923" t="str">
        <f t="shared" si="2882"/>
        <v/>
      </c>
      <c r="V923" t="str">
        <f t="shared" si="2882"/>
        <v/>
      </c>
    </row>
    <row r="924" spans="4:22" hidden="1" x14ac:dyDescent="0.25">
      <c r="G924" t="str">
        <f t="shared" si="2803"/>
        <v/>
      </c>
      <c r="H924" t="str">
        <f t="shared" si="2804"/>
        <v/>
      </c>
      <c r="I924" t="str">
        <f t="shared" ref="I924:J924" si="2883">IF($G924="","",TRIM(CONCATENATE(E924,E925,E926,E927,E928,E929,E930,E931,E932,E933,E934,E935,E936,E937,E938)))</f>
        <v/>
      </c>
      <c r="J924" t="str">
        <f t="shared" si="2883"/>
        <v/>
      </c>
      <c r="K924" t="str">
        <f t="shared" si="2806"/>
        <v/>
      </c>
      <c r="L924" t="str">
        <f t="shared" si="2806"/>
        <v/>
      </c>
      <c r="M924" t="str">
        <f t="shared" si="2806"/>
        <v/>
      </c>
      <c r="N924" t="str">
        <f t="shared" si="2807"/>
        <v/>
      </c>
      <c r="O924" t="str">
        <f t="shared" ref="O924:P924" si="2884">IF($G924="","",IF($B924="SHO",TRIM(CONCATENATE(E924,E925,E926,E927,E928,E929,E930,E931,E932,E933,E934,E935,E936,E937,E938)),""))</f>
        <v/>
      </c>
      <c r="P924" t="str">
        <f t="shared" si="2884"/>
        <v/>
      </c>
      <c r="Q924" t="str">
        <f t="shared" si="2809"/>
        <v/>
      </c>
      <c r="R924" t="str">
        <f t="shared" si="2809"/>
        <v/>
      </c>
      <c r="S924" t="str">
        <f t="shared" si="2809"/>
        <v/>
      </c>
      <c r="T924" t="str">
        <f t="shared" ref="T924:V924" si="2885">IF($G924="","",IF($B924="PAS",TRIM(CONCATENATE(D924,D925,D926,D927,D928,D929,D930,D931,D932,D933,D934,D935,D936,D937,D938)),""))</f>
        <v/>
      </c>
      <c r="U924" t="str">
        <f t="shared" si="2885"/>
        <v/>
      </c>
      <c r="V924" t="str">
        <f t="shared" si="2885"/>
        <v/>
      </c>
    </row>
    <row r="925" spans="4:22" hidden="1" x14ac:dyDescent="0.25">
      <c r="G925" t="str">
        <f t="shared" si="2803"/>
        <v/>
      </c>
      <c r="H925" t="str">
        <f t="shared" si="2804"/>
        <v/>
      </c>
      <c r="I925" t="str">
        <f t="shared" ref="I925:J925" si="2886">IF($G925="","",TRIM(CONCATENATE(E925,E926,E927,E928,E929,E930,E931,E932,E933,E934,E935,E936,E937,E938,E939)))</f>
        <v/>
      </c>
      <c r="J925" t="str">
        <f t="shared" si="2886"/>
        <v/>
      </c>
      <c r="K925" t="str">
        <f t="shared" si="2806"/>
        <v/>
      </c>
      <c r="L925" t="str">
        <f t="shared" si="2806"/>
        <v/>
      </c>
      <c r="M925" t="str">
        <f t="shared" si="2806"/>
        <v/>
      </c>
      <c r="N925" t="str">
        <f t="shared" si="2807"/>
        <v/>
      </c>
      <c r="O925" t="str">
        <f t="shared" ref="O925:P925" si="2887">IF($G925="","",IF($B925="SHO",TRIM(CONCATENATE(E925,E926,E927,E928,E929,E930,E931,E932,E933,E934,E935,E936,E937,E938,E939)),""))</f>
        <v/>
      </c>
      <c r="P925" t="str">
        <f t="shared" si="2887"/>
        <v/>
      </c>
      <c r="Q925" t="str">
        <f t="shared" si="2809"/>
        <v/>
      </c>
      <c r="R925" t="str">
        <f t="shared" si="2809"/>
        <v/>
      </c>
      <c r="S925" t="str">
        <f t="shared" si="2809"/>
        <v/>
      </c>
      <c r="T925" t="str">
        <f t="shared" ref="T925:V925" si="2888">IF($G925="","",IF($B925="PAS",TRIM(CONCATENATE(D925,D926,D927,D928,D929,D930,D931,D932,D933,D934,D935,D936,D937,D938,D939)),""))</f>
        <v/>
      </c>
      <c r="U925" t="str">
        <f t="shared" si="2888"/>
        <v/>
      </c>
      <c r="V925" t="str">
        <f t="shared" si="2888"/>
        <v/>
      </c>
    </row>
    <row r="926" spans="4:22" hidden="1" x14ac:dyDescent="0.25">
      <c r="D926" s="2"/>
      <c r="E926" s="2"/>
      <c r="F926" s="2"/>
      <c r="G926" t="str">
        <f t="shared" si="2803"/>
        <v/>
      </c>
      <c r="H926" t="str">
        <f t="shared" si="2804"/>
        <v/>
      </c>
      <c r="I926" t="str">
        <f t="shared" ref="I926:J926" si="2889">IF($G926="","",TRIM(CONCATENATE(E926,E927,E928,E929,E930,E931,E932,E933,E934,E935,E936,E937,E938,E939,E940)))</f>
        <v/>
      </c>
      <c r="J926" t="str">
        <f t="shared" si="2889"/>
        <v/>
      </c>
      <c r="K926" t="str">
        <f t="shared" si="2806"/>
        <v/>
      </c>
      <c r="L926" t="str">
        <f t="shared" si="2806"/>
        <v/>
      </c>
      <c r="M926" t="str">
        <f t="shared" si="2806"/>
        <v/>
      </c>
      <c r="N926" t="str">
        <f t="shared" si="2807"/>
        <v/>
      </c>
      <c r="O926" t="str">
        <f t="shared" ref="O926:P926" si="2890">IF($G926="","",IF($B926="SHO",TRIM(CONCATENATE(E926,E927,E928,E929,E930,E931,E932,E933,E934,E935,E936,E937,E938,E939,E940)),""))</f>
        <v/>
      </c>
      <c r="P926" t="str">
        <f t="shared" si="2890"/>
        <v/>
      </c>
      <c r="Q926" t="str">
        <f t="shared" si="2809"/>
        <v/>
      </c>
      <c r="R926" t="str">
        <f t="shared" si="2809"/>
        <v/>
      </c>
      <c r="S926" t="str">
        <f t="shared" si="2809"/>
        <v/>
      </c>
      <c r="T926" t="str">
        <f t="shared" ref="T926:V926" si="2891">IF($G926="","",IF($B926="PAS",TRIM(CONCATENATE(D926,D927,D928,D929,D930,D931,D932,D933,D934,D935,D936,D937,D938,D939,D940)),""))</f>
        <v/>
      </c>
      <c r="U926" t="str">
        <f t="shared" si="2891"/>
        <v/>
      </c>
      <c r="V926" t="str">
        <f t="shared" si="2891"/>
        <v/>
      </c>
    </row>
    <row r="927" spans="4:22" hidden="1" x14ac:dyDescent="0.25">
      <c r="G927" t="str">
        <f t="shared" si="2803"/>
        <v/>
      </c>
      <c r="H927" t="str">
        <f t="shared" si="2804"/>
        <v/>
      </c>
      <c r="I927" t="str">
        <f t="shared" ref="I927:J927" si="2892">IF($G927="","",TRIM(CONCATENATE(E927,E928,E929,E930,E931,E932,E933,E934,E935,E936,E937,E938,E939,E940,E941)))</f>
        <v/>
      </c>
      <c r="J927" t="str">
        <f t="shared" si="2892"/>
        <v/>
      </c>
      <c r="K927" t="str">
        <f t="shared" si="2806"/>
        <v/>
      </c>
      <c r="L927" t="str">
        <f t="shared" si="2806"/>
        <v/>
      </c>
      <c r="M927" t="str">
        <f t="shared" si="2806"/>
        <v/>
      </c>
      <c r="N927" t="str">
        <f t="shared" si="2807"/>
        <v/>
      </c>
      <c r="O927" t="str">
        <f t="shared" ref="O927:P927" si="2893">IF($G927="","",IF($B927="SHO",TRIM(CONCATENATE(E927,E928,E929,E930,E931,E932,E933,E934,E935,E936,E937,E938,E939,E940,E941)),""))</f>
        <v/>
      </c>
      <c r="P927" t="str">
        <f t="shared" si="2893"/>
        <v/>
      </c>
      <c r="Q927" t="str">
        <f t="shared" si="2809"/>
        <v/>
      </c>
      <c r="R927" t="str">
        <f t="shared" si="2809"/>
        <v/>
      </c>
      <c r="S927" t="str">
        <f t="shared" si="2809"/>
        <v/>
      </c>
      <c r="T927" t="str">
        <f t="shared" ref="T927:V927" si="2894">IF($G927="","",IF($B927="PAS",TRIM(CONCATENATE(D927,D928,D929,D930,D931,D932,D933,D934,D935,D936,D937,D938,D939,D940,D941)),""))</f>
        <v/>
      </c>
      <c r="U927" t="str">
        <f t="shared" si="2894"/>
        <v/>
      </c>
      <c r="V927" t="str">
        <f t="shared" si="2894"/>
        <v/>
      </c>
    </row>
    <row r="928" spans="4:22" hidden="1" x14ac:dyDescent="0.25">
      <c r="G928" t="str">
        <f t="shared" si="2803"/>
        <v/>
      </c>
      <c r="H928" t="str">
        <f t="shared" si="2804"/>
        <v/>
      </c>
      <c r="I928" t="str">
        <f t="shared" ref="I928:J928" si="2895">IF($G928="","",TRIM(CONCATENATE(E928,E929,E930,E931,E932,E933,E934,E935,E936,E937,E938,E939,E940,E941,E942)))</f>
        <v/>
      </c>
      <c r="J928" t="str">
        <f t="shared" si="2895"/>
        <v/>
      </c>
      <c r="K928" t="str">
        <f t="shared" si="2806"/>
        <v/>
      </c>
      <c r="L928" t="str">
        <f t="shared" si="2806"/>
        <v/>
      </c>
      <c r="M928" t="str">
        <f t="shared" si="2806"/>
        <v/>
      </c>
      <c r="N928" t="str">
        <f t="shared" si="2807"/>
        <v/>
      </c>
      <c r="O928" t="str">
        <f t="shared" ref="O928:P928" si="2896">IF($G928="","",IF($B928="SHO",TRIM(CONCATENATE(E928,E929,E930,E931,E932,E933,E934,E935,E936,E937,E938,E939,E940,E941,E942)),""))</f>
        <v/>
      </c>
      <c r="P928" t="str">
        <f t="shared" si="2896"/>
        <v/>
      </c>
      <c r="Q928" t="str">
        <f t="shared" si="2809"/>
        <v/>
      </c>
      <c r="R928" t="str">
        <f t="shared" si="2809"/>
        <v/>
      </c>
      <c r="S928" t="str">
        <f t="shared" si="2809"/>
        <v/>
      </c>
      <c r="T928" t="str">
        <f t="shared" ref="T928:V928" si="2897">IF($G928="","",IF($B928="PAS",TRIM(CONCATENATE(D928,D929,D930,D931,D932,D933,D934,D935,D936,D937,D938,D939,D940,D941,D942)),""))</f>
        <v/>
      </c>
      <c r="U928" t="str">
        <f t="shared" si="2897"/>
        <v/>
      </c>
      <c r="V928" t="str">
        <f t="shared" si="2897"/>
        <v/>
      </c>
    </row>
    <row r="929" spans="4:22" hidden="1" x14ac:dyDescent="0.25">
      <c r="G929" t="str">
        <f t="shared" si="2803"/>
        <v/>
      </c>
      <c r="H929" t="str">
        <f t="shared" si="2804"/>
        <v/>
      </c>
      <c r="I929" t="str">
        <f t="shared" ref="I929:J929" si="2898">IF($G929="","",TRIM(CONCATENATE(E929,E930,E931,E932,E933,E934,E935,E936,E937,E938,E939,E940,E941,E942,E943)))</f>
        <v/>
      </c>
      <c r="J929" t="str">
        <f t="shared" si="2898"/>
        <v/>
      </c>
      <c r="K929" t="str">
        <f t="shared" si="2806"/>
        <v/>
      </c>
      <c r="L929" t="str">
        <f t="shared" si="2806"/>
        <v/>
      </c>
      <c r="M929" t="str">
        <f t="shared" si="2806"/>
        <v/>
      </c>
      <c r="N929" t="str">
        <f t="shared" si="2807"/>
        <v/>
      </c>
      <c r="O929" t="str">
        <f t="shared" ref="O929:P929" si="2899">IF($G929="","",IF($B929="SHO",TRIM(CONCATENATE(E929,E930,E931,E932,E933,E934,E935,E936,E937,E938,E939,E940,E941,E942,E943)),""))</f>
        <v/>
      </c>
      <c r="P929" t="str">
        <f t="shared" si="2899"/>
        <v/>
      </c>
      <c r="Q929" t="str">
        <f t="shared" si="2809"/>
        <v/>
      </c>
      <c r="R929" t="str">
        <f t="shared" si="2809"/>
        <v/>
      </c>
      <c r="S929" t="str">
        <f t="shared" si="2809"/>
        <v/>
      </c>
      <c r="T929" t="str">
        <f t="shared" ref="T929:V929" si="2900">IF($G929="","",IF($B929="PAS",TRIM(CONCATENATE(D929,D930,D931,D932,D933,D934,D935,D936,D937,D938,D939,D940,D941,D942,D943)),""))</f>
        <v/>
      </c>
      <c r="U929" t="str">
        <f t="shared" si="2900"/>
        <v/>
      </c>
      <c r="V929" t="str">
        <f t="shared" si="2900"/>
        <v/>
      </c>
    </row>
    <row r="930" spans="4:22" hidden="1" x14ac:dyDescent="0.25">
      <c r="G930" t="str">
        <f t="shared" si="2803"/>
        <v/>
      </c>
      <c r="H930" t="str">
        <f t="shared" si="2804"/>
        <v/>
      </c>
      <c r="I930" t="str">
        <f t="shared" ref="I930:J930" si="2901">IF($G930="","",TRIM(CONCATENATE(E930,E931,E932,E933,E934,E935,E936,E937,E938,E939,E940,E941,E942,E943,E944)))</f>
        <v/>
      </c>
      <c r="J930" t="str">
        <f t="shared" si="2901"/>
        <v/>
      </c>
      <c r="K930" t="str">
        <f t="shared" si="2806"/>
        <v/>
      </c>
      <c r="L930" t="str">
        <f t="shared" si="2806"/>
        <v/>
      </c>
      <c r="M930" t="str">
        <f t="shared" si="2806"/>
        <v/>
      </c>
      <c r="N930" t="str">
        <f t="shared" si="2807"/>
        <v/>
      </c>
      <c r="O930" t="str">
        <f t="shared" ref="O930:P930" si="2902">IF($G930="","",IF($B930="SHO",TRIM(CONCATENATE(E930,E931,E932,E933,E934,E935,E936,E937,E938,E939,E940,E941,E942,E943,E944)),""))</f>
        <v/>
      </c>
      <c r="P930" t="str">
        <f t="shared" si="2902"/>
        <v/>
      </c>
      <c r="Q930" t="str">
        <f t="shared" si="2809"/>
        <v/>
      </c>
      <c r="R930" t="str">
        <f t="shared" si="2809"/>
        <v/>
      </c>
      <c r="S930" t="str">
        <f t="shared" si="2809"/>
        <v/>
      </c>
      <c r="T930" t="str">
        <f t="shared" ref="T930:V930" si="2903">IF($G930="","",IF($B930="PAS",TRIM(CONCATENATE(D930,D931,D932,D933,D934,D935,D936,D937,D938,D939,D940,D941,D942,D943,D944)),""))</f>
        <v/>
      </c>
      <c r="U930" t="str">
        <f t="shared" si="2903"/>
        <v/>
      </c>
      <c r="V930" t="str">
        <f t="shared" si="2903"/>
        <v/>
      </c>
    </row>
    <row r="931" spans="4:22" hidden="1" x14ac:dyDescent="0.25">
      <c r="G931" t="str">
        <f t="shared" si="2803"/>
        <v/>
      </c>
      <c r="H931" t="str">
        <f t="shared" si="2804"/>
        <v/>
      </c>
      <c r="I931" t="str">
        <f t="shared" ref="I931:J931" si="2904">IF($G931="","",TRIM(CONCATENATE(E931,E932,E933,E934,E935,E936,E937,E938,E939,E940,E941,E942,E943,E944,E945)))</f>
        <v/>
      </c>
      <c r="J931" t="str">
        <f t="shared" si="2904"/>
        <v/>
      </c>
      <c r="K931" t="str">
        <f t="shared" si="2806"/>
        <v/>
      </c>
      <c r="L931" t="str">
        <f t="shared" si="2806"/>
        <v/>
      </c>
      <c r="M931" t="str">
        <f t="shared" si="2806"/>
        <v/>
      </c>
      <c r="N931" t="str">
        <f t="shared" si="2807"/>
        <v/>
      </c>
      <c r="O931" t="str">
        <f t="shared" ref="O931:P931" si="2905">IF($G931="","",IF($B931="SHO",TRIM(CONCATENATE(E931,E932,E933,E934,E935,E936,E937,E938,E939,E940,E941,E942,E943,E944,E945)),""))</f>
        <v/>
      </c>
      <c r="P931" t="str">
        <f t="shared" si="2905"/>
        <v/>
      </c>
      <c r="Q931" t="str">
        <f t="shared" si="2809"/>
        <v/>
      </c>
      <c r="R931" t="str">
        <f t="shared" si="2809"/>
        <v/>
      </c>
      <c r="S931" t="str">
        <f t="shared" si="2809"/>
        <v/>
      </c>
      <c r="T931" t="str">
        <f t="shared" ref="T931:V931" si="2906">IF($G931="","",IF($B931="PAS",TRIM(CONCATENATE(D931,D932,D933,D934,D935,D936,D937,D938,D939,D940,D941,D942,D943,D944,D945)),""))</f>
        <v/>
      </c>
      <c r="U931" t="str">
        <f t="shared" si="2906"/>
        <v/>
      </c>
      <c r="V931" t="str">
        <f t="shared" si="2906"/>
        <v/>
      </c>
    </row>
    <row r="932" spans="4:22" hidden="1" x14ac:dyDescent="0.25">
      <c r="G932" t="str">
        <f t="shared" si="2803"/>
        <v/>
      </c>
      <c r="H932" t="str">
        <f t="shared" si="2804"/>
        <v/>
      </c>
      <c r="I932" t="str">
        <f t="shared" ref="I932:J932" si="2907">IF($G932="","",TRIM(CONCATENATE(E932,E933,E934,E935,E936,E937,E938,E939,E940,E941,E942,E943,E944,E945,E946)))</f>
        <v/>
      </c>
      <c r="J932" t="str">
        <f t="shared" si="2907"/>
        <v/>
      </c>
      <c r="K932" t="str">
        <f t="shared" si="2806"/>
        <v/>
      </c>
      <c r="L932" t="str">
        <f t="shared" si="2806"/>
        <v/>
      </c>
      <c r="M932" t="str">
        <f t="shared" si="2806"/>
        <v/>
      </c>
      <c r="N932" t="str">
        <f t="shared" si="2807"/>
        <v/>
      </c>
      <c r="O932" t="str">
        <f t="shared" ref="O932:P932" si="2908">IF($G932="","",IF($B932="SHO",TRIM(CONCATENATE(E932,E933,E934,E935,E936,E937,E938,E939,E940,E941,E942,E943,E944,E945,E946)),""))</f>
        <v/>
      </c>
      <c r="P932" t="str">
        <f t="shared" si="2908"/>
        <v/>
      </c>
      <c r="Q932" t="str">
        <f t="shared" si="2809"/>
        <v/>
      </c>
      <c r="R932" t="str">
        <f t="shared" si="2809"/>
        <v/>
      </c>
      <c r="S932" t="str">
        <f t="shared" si="2809"/>
        <v/>
      </c>
      <c r="T932" t="str">
        <f t="shared" ref="T932:V932" si="2909">IF($G932="","",IF($B932="PAS",TRIM(CONCATENATE(D932,D933,D934,D935,D936,D937,D938,D939,D940,D941,D942,D943,D944,D945,D946)),""))</f>
        <v/>
      </c>
      <c r="U932" t="str">
        <f t="shared" si="2909"/>
        <v/>
      </c>
      <c r="V932" t="str">
        <f t="shared" si="2909"/>
        <v/>
      </c>
    </row>
    <row r="933" spans="4:22" hidden="1" x14ac:dyDescent="0.25">
      <c r="G933" t="str">
        <f t="shared" si="2803"/>
        <v/>
      </c>
      <c r="H933" t="str">
        <f t="shared" si="2804"/>
        <v/>
      </c>
      <c r="I933" t="str">
        <f t="shared" ref="I933:J933" si="2910">IF($G933="","",TRIM(CONCATENATE(E933,E934,E935,E936,E937,E938,E939,E940,E941,E942,E943,E944,E945,E946,E947)))</f>
        <v/>
      </c>
      <c r="J933" t="str">
        <f t="shared" si="2910"/>
        <v/>
      </c>
      <c r="K933" t="str">
        <f t="shared" si="2806"/>
        <v/>
      </c>
      <c r="L933" t="str">
        <f t="shared" si="2806"/>
        <v/>
      </c>
      <c r="M933" t="str">
        <f t="shared" si="2806"/>
        <v/>
      </c>
      <c r="N933" t="str">
        <f t="shared" si="2807"/>
        <v/>
      </c>
      <c r="O933" t="str">
        <f t="shared" ref="O933:P933" si="2911">IF($G933="","",IF($B933="SHO",TRIM(CONCATENATE(E933,E934,E935,E936,E937,E938,E939,E940,E941,E942,E943,E944,E945,E946,E947)),""))</f>
        <v/>
      </c>
      <c r="P933" t="str">
        <f t="shared" si="2911"/>
        <v/>
      </c>
      <c r="Q933" t="str">
        <f t="shared" si="2809"/>
        <v/>
      </c>
      <c r="R933" t="str">
        <f t="shared" si="2809"/>
        <v/>
      </c>
      <c r="S933" t="str">
        <f t="shared" si="2809"/>
        <v/>
      </c>
      <c r="T933" t="str">
        <f t="shared" ref="T933:V933" si="2912">IF($G933="","",IF($B933="PAS",TRIM(CONCATENATE(D933,D934,D935,D936,D937,D938,D939,D940,D941,D942,D943,D944,D945,D946,D947)),""))</f>
        <v/>
      </c>
      <c r="U933" t="str">
        <f t="shared" si="2912"/>
        <v/>
      </c>
      <c r="V933" t="str">
        <f t="shared" si="2912"/>
        <v/>
      </c>
    </row>
    <row r="934" spans="4:22" hidden="1" x14ac:dyDescent="0.25">
      <c r="G934" t="str">
        <f t="shared" si="2803"/>
        <v/>
      </c>
      <c r="H934" t="str">
        <f t="shared" si="2804"/>
        <v/>
      </c>
      <c r="I934" t="str">
        <f t="shared" ref="I934:J934" si="2913">IF($G934="","",TRIM(CONCATENATE(E934,E935,E936,E937,E938,E939,E940,E941,E942,E943,E944,E945,E946,E947,E948)))</f>
        <v/>
      </c>
      <c r="J934" t="str">
        <f t="shared" si="2913"/>
        <v/>
      </c>
      <c r="K934" t="str">
        <f t="shared" si="2806"/>
        <v/>
      </c>
      <c r="L934" t="str">
        <f t="shared" si="2806"/>
        <v/>
      </c>
      <c r="M934" t="str">
        <f t="shared" si="2806"/>
        <v/>
      </c>
      <c r="N934" t="str">
        <f t="shared" si="2807"/>
        <v/>
      </c>
      <c r="O934" t="str">
        <f t="shared" ref="O934:P934" si="2914">IF($G934="","",IF($B934="SHO",TRIM(CONCATENATE(E934,E935,E936,E937,E938,E939,E940,E941,E942,E943,E944,E945,E946,E947,E948)),""))</f>
        <v/>
      </c>
      <c r="P934" t="str">
        <f t="shared" si="2914"/>
        <v/>
      </c>
      <c r="Q934" t="str">
        <f t="shared" si="2809"/>
        <v/>
      </c>
      <c r="R934" t="str">
        <f t="shared" si="2809"/>
        <v/>
      </c>
      <c r="S934" t="str">
        <f t="shared" si="2809"/>
        <v/>
      </c>
      <c r="T934" t="str">
        <f t="shared" ref="T934:V934" si="2915">IF($G934="","",IF($B934="PAS",TRIM(CONCATENATE(D934,D935,D936,D937,D938,D939,D940,D941,D942,D943,D944,D945,D946,D947,D948)),""))</f>
        <v/>
      </c>
      <c r="U934" t="str">
        <f t="shared" si="2915"/>
        <v/>
      </c>
      <c r="V934" t="str">
        <f t="shared" si="2915"/>
        <v/>
      </c>
    </row>
    <row r="935" spans="4:22" hidden="1" x14ac:dyDescent="0.25">
      <c r="G935" t="str">
        <f t="shared" si="2803"/>
        <v/>
      </c>
      <c r="H935" t="str">
        <f t="shared" si="2804"/>
        <v/>
      </c>
      <c r="I935" t="str">
        <f t="shared" ref="I935:J935" si="2916">IF($G935="","",TRIM(CONCATENATE(E935,E936,E937,E938,E939,E940,E941,E942,E943,E944,E945,E946,E947,E948,E949)))</f>
        <v/>
      </c>
      <c r="J935" t="str">
        <f t="shared" si="2916"/>
        <v/>
      </c>
      <c r="K935" t="str">
        <f t="shared" si="2806"/>
        <v/>
      </c>
      <c r="L935" t="str">
        <f t="shared" si="2806"/>
        <v/>
      </c>
      <c r="M935" t="str">
        <f t="shared" si="2806"/>
        <v/>
      </c>
      <c r="N935" t="str">
        <f t="shared" si="2807"/>
        <v/>
      </c>
      <c r="O935" t="str">
        <f t="shared" ref="O935:P935" si="2917">IF($G935="","",IF($B935="SHO",TRIM(CONCATENATE(E935,E936,E937,E938,E939,E940,E941,E942,E943,E944,E945,E946,E947,E948,E949)),""))</f>
        <v/>
      </c>
      <c r="P935" t="str">
        <f t="shared" si="2917"/>
        <v/>
      </c>
      <c r="Q935" t="str">
        <f t="shared" si="2809"/>
        <v/>
      </c>
      <c r="R935" t="str">
        <f t="shared" si="2809"/>
        <v/>
      </c>
      <c r="S935" t="str">
        <f t="shared" si="2809"/>
        <v/>
      </c>
      <c r="T935" t="str">
        <f t="shared" ref="T935:V935" si="2918">IF($G935="","",IF($B935="PAS",TRIM(CONCATENATE(D935,D936,D937,D938,D939,D940,D941,D942,D943,D944,D945,D946,D947,D948,D949)),""))</f>
        <v/>
      </c>
      <c r="U935" t="str">
        <f t="shared" si="2918"/>
        <v/>
      </c>
      <c r="V935" t="str">
        <f t="shared" si="2918"/>
        <v/>
      </c>
    </row>
    <row r="936" spans="4:22" hidden="1" x14ac:dyDescent="0.25">
      <c r="G936" t="str">
        <f t="shared" si="2803"/>
        <v/>
      </c>
      <c r="H936" t="str">
        <f t="shared" si="2804"/>
        <v/>
      </c>
      <c r="I936" t="str">
        <f t="shared" ref="I936:J936" si="2919">IF($G936="","",TRIM(CONCATENATE(E936,E937,E938,E939,E940,E941,E942,E943,E944,E945,E946,E947,E948,E949,E950)))</f>
        <v/>
      </c>
      <c r="J936" t="str">
        <f t="shared" si="2919"/>
        <v/>
      </c>
      <c r="K936" t="str">
        <f t="shared" si="2806"/>
        <v/>
      </c>
      <c r="L936" t="str">
        <f t="shared" si="2806"/>
        <v/>
      </c>
      <c r="M936" t="str">
        <f t="shared" si="2806"/>
        <v/>
      </c>
      <c r="N936" t="str">
        <f t="shared" si="2807"/>
        <v/>
      </c>
      <c r="O936" t="str">
        <f t="shared" ref="O936:P936" si="2920">IF($G936="","",IF($B936="SHO",TRIM(CONCATENATE(E936,E937,E938,E939,E940,E941,E942,E943,E944,E945,E946,E947,E948,E949,E950)),""))</f>
        <v/>
      </c>
      <c r="P936" t="str">
        <f t="shared" si="2920"/>
        <v/>
      </c>
      <c r="Q936" t="str">
        <f t="shared" si="2809"/>
        <v/>
      </c>
      <c r="R936" t="str">
        <f t="shared" si="2809"/>
        <v/>
      </c>
      <c r="S936" t="str">
        <f t="shared" si="2809"/>
        <v/>
      </c>
      <c r="T936" t="str">
        <f t="shared" ref="T936:V936" si="2921">IF($G936="","",IF($B936="PAS",TRIM(CONCATENATE(D936,D937,D938,D939,D940,D941,D942,D943,D944,D945,D946,D947,D948,D949,D950)),""))</f>
        <v/>
      </c>
      <c r="U936" t="str">
        <f t="shared" si="2921"/>
        <v/>
      </c>
      <c r="V936" t="str">
        <f t="shared" si="2921"/>
        <v/>
      </c>
    </row>
    <row r="937" spans="4:22" hidden="1" x14ac:dyDescent="0.25">
      <c r="G937" t="str">
        <f t="shared" si="2803"/>
        <v/>
      </c>
      <c r="H937" t="str">
        <f t="shared" si="2804"/>
        <v/>
      </c>
      <c r="I937" t="str">
        <f t="shared" ref="I937:J937" si="2922">IF($G937="","",TRIM(CONCATENATE(E937,E938,E939,E940,E941,E942,E943,E944,E945,E946,E947,E948,E949,E950,E951)))</f>
        <v/>
      </c>
      <c r="J937" t="str">
        <f t="shared" si="2922"/>
        <v/>
      </c>
      <c r="K937" t="str">
        <f t="shared" si="2806"/>
        <v/>
      </c>
      <c r="L937" t="str">
        <f t="shared" si="2806"/>
        <v/>
      </c>
      <c r="M937" t="str">
        <f t="shared" si="2806"/>
        <v/>
      </c>
      <c r="N937" t="str">
        <f t="shared" si="2807"/>
        <v/>
      </c>
      <c r="O937" t="str">
        <f t="shared" ref="O937:P937" si="2923">IF($G937="","",IF($B937="SHO",TRIM(CONCATENATE(E937,E938,E939,E940,E941,E942,E943,E944,E945,E946,E947,E948,E949,E950,E951)),""))</f>
        <v/>
      </c>
      <c r="P937" t="str">
        <f t="shared" si="2923"/>
        <v/>
      </c>
      <c r="Q937" t="str">
        <f t="shared" si="2809"/>
        <v/>
      </c>
      <c r="R937" t="str">
        <f t="shared" si="2809"/>
        <v/>
      </c>
      <c r="S937" t="str">
        <f t="shared" si="2809"/>
        <v/>
      </c>
      <c r="T937" t="str">
        <f t="shared" ref="T937:V937" si="2924">IF($G937="","",IF($B937="PAS",TRIM(CONCATENATE(D937,D938,D939,D940,D941,D942,D943,D944,D945,D946,D947,D948,D949,D950,D951)),""))</f>
        <v/>
      </c>
      <c r="U937" t="str">
        <f t="shared" si="2924"/>
        <v/>
      </c>
      <c r="V937" t="str">
        <f t="shared" si="2924"/>
        <v/>
      </c>
    </row>
    <row r="938" spans="4:22" hidden="1" x14ac:dyDescent="0.25">
      <c r="G938" t="str">
        <f t="shared" si="2803"/>
        <v/>
      </c>
      <c r="H938" t="str">
        <f t="shared" si="2804"/>
        <v/>
      </c>
      <c r="I938" t="str">
        <f t="shared" ref="I938:J938" si="2925">IF($G938="","",TRIM(CONCATENATE(E938,E939,E940,E941,E942,E943,E944,E945,E946,E947,E948,E949,E950,E951,E952)))</f>
        <v/>
      </c>
      <c r="J938" t="str">
        <f t="shared" si="2925"/>
        <v/>
      </c>
      <c r="K938" t="str">
        <f t="shared" si="2806"/>
        <v/>
      </c>
      <c r="L938" t="str">
        <f t="shared" si="2806"/>
        <v/>
      </c>
      <c r="M938" t="str">
        <f t="shared" si="2806"/>
        <v/>
      </c>
      <c r="N938" t="str">
        <f t="shared" si="2807"/>
        <v/>
      </c>
      <c r="O938" t="str">
        <f t="shared" ref="O938:P938" si="2926">IF($G938="","",IF($B938="SHO",TRIM(CONCATENATE(E938,E939,E940,E941,E942,E943,E944,E945,E946,E947,E948,E949,E950,E951,E952)),""))</f>
        <v/>
      </c>
      <c r="P938" t="str">
        <f t="shared" si="2926"/>
        <v/>
      </c>
      <c r="Q938" t="str">
        <f t="shared" si="2809"/>
        <v/>
      </c>
      <c r="R938" t="str">
        <f t="shared" si="2809"/>
        <v/>
      </c>
      <c r="S938" t="str">
        <f t="shared" si="2809"/>
        <v/>
      </c>
      <c r="T938" t="str">
        <f t="shared" ref="T938:V938" si="2927">IF($G938="","",IF($B938="PAS",TRIM(CONCATENATE(D938,D939,D940,D941,D942,D943,D944,D945,D946,D947,D948,D949,D950,D951,D952)),""))</f>
        <v/>
      </c>
      <c r="U938" t="str">
        <f t="shared" si="2927"/>
        <v/>
      </c>
      <c r="V938" t="str">
        <f t="shared" si="2927"/>
        <v/>
      </c>
    </row>
    <row r="939" spans="4:22" hidden="1" x14ac:dyDescent="0.25">
      <c r="G939" t="str">
        <f t="shared" si="2803"/>
        <v/>
      </c>
      <c r="H939" t="str">
        <f t="shared" si="2804"/>
        <v/>
      </c>
      <c r="I939" t="str">
        <f t="shared" ref="I939:J939" si="2928">IF($G939="","",TRIM(CONCATENATE(E939,E940,E941,E942,E943,E944,E945,E946,E947,E948,E949,E950,E951,E952,E953)))</f>
        <v/>
      </c>
      <c r="J939" t="str">
        <f t="shared" si="2928"/>
        <v/>
      </c>
      <c r="K939" t="str">
        <f t="shared" si="2806"/>
        <v/>
      </c>
      <c r="L939" t="str">
        <f t="shared" si="2806"/>
        <v/>
      </c>
      <c r="M939" t="str">
        <f t="shared" si="2806"/>
        <v/>
      </c>
      <c r="N939" t="str">
        <f t="shared" si="2807"/>
        <v/>
      </c>
      <c r="O939" t="str">
        <f t="shared" ref="O939:P939" si="2929">IF($G939="","",IF($B939="SHO",TRIM(CONCATENATE(E939,E940,E941,E942,E943,E944,E945,E946,E947,E948,E949,E950,E951,E952,E953)),""))</f>
        <v/>
      </c>
      <c r="P939" t="str">
        <f t="shared" si="2929"/>
        <v/>
      </c>
      <c r="Q939" t="str">
        <f t="shared" si="2809"/>
        <v/>
      </c>
      <c r="R939" t="str">
        <f t="shared" si="2809"/>
        <v/>
      </c>
      <c r="S939" t="str">
        <f t="shared" si="2809"/>
        <v/>
      </c>
      <c r="T939" t="str">
        <f t="shared" ref="T939:V939" si="2930">IF($G939="","",IF($B939="PAS",TRIM(CONCATENATE(D939,D940,D941,D942,D943,D944,D945,D946,D947,D948,D949,D950,D951,D952,D953)),""))</f>
        <v/>
      </c>
      <c r="U939" t="str">
        <f t="shared" si="2930"/>
        <v/>
      </c>
      <c r="V939" t="str">
        <f t="shared" si="2930"/>
        <v/>
      </c>
    </row>
    <row r="940" spans="4:22" hidden="1" x14ac:dyDescent="0.25">
      <c r="G940" t="str">
        <f t="shared" si="2803"/>
        <v/>
      </c>
      <c r="H940" t="str">
        <f t="shared" si="2804"/>
        <v/>
      </c>
      <c r="I940" t="str">
        <f t="shared" ref="I940:J940" si="2931">IF($G940="","",TRIM(CONCATENATE(E940,E941,E942,E943,E944,E945,E946,E947,E948,E949,E950,E951,E952,E953,E954)))</f>
        <v/>
      </c>
      <c r="J940" t="str">
        <f t="shared" si="2931"/>
        <v/>
      </c>
      <c r="K940" t="str">
        <f t="shared" si="2806"/>
        <v/>
      </c>
      <c r="L940" t="str">
        <f t="shared" si="2806"/>
        <v/>
      </c>
      <c r="M940" t="str">
        <f t="shared" si="2806"/>
        <v/>
      </c>
      <c r="N940" t="str">
        <f t="shared" si="2807"/>
        <v/>
      </c>
      <c r="O940" t="str">
        <f t="shared" ref="O940:P940" si="2932">IF($G940="","",IF($B940="SHO",TRIM(CONCATENATE(E940,E941,E942,E943,E944,E945,E946,E947,E948,E949,E950,E951,E952,E953,E954)),""))</f>
        <v/>
      </c>
      <c r="P940" t="str">
        <f t="shared" si="2932"/>
        <v/>
      </c>
      <c r="Q940" t="str">
        <f t="shared" si="2809"/>
        <v/>
      </c>
      <c r="R940" t="str">
        <f t="shared" si="2809"/>
        <v/>
      </c>
      <c r="S940" t="str">
        <f t="shared" si="2809"/>
        <v/>
      </c>
      <c r="T940" t="str">
        <f t="shared" ref="T940:V940" si="2933">IF($G940="","",IF($B940="PAS",TRIM(CONCATENATE(D940,D941,D942,D943,D944,D945,D946,D947,D948,D949,D950,D951,D952,D953,D954)),""))</f>
        <v/>
      </c>
      <c r="U940" t="str">
        <f t="shared" si="2933"/>
        <v/>
      </c>
      <c r="V940" t="str">
        <f t="shared" si="2933"/>
        <v/>
      </c>
    </row>
    <row r="941" spans="4:22" hidden="1" x14ac:dyDescent="0.25">
      <c r="D941" s="2"/>
      <c r="E941" s="2"/>
      <c r="F941" s="2"/>
      <c r="G941" t="str">
        <f t="shared" si="2803"/>
        <v/>
      </c>
      <c r="H941" t="str">
        <f t="shared" si="2804"/>
        <v/>
      </c>
      <c r="I941" t="str">
        <f t="shared" ref="I941:J941" si="2934">IF($G941="","",TRIM(CONCATENATE(E941,E942,E943,E944,E945,E946,E947,E948,E949,E950,E951,E952,E953,E954,E955)))</f>
        <v/>
      </c>
      <c r="J941" t="str">
        <f t="shared" si="2934"/>
        <v/>
      </c>
      <c r="K941" t="str">
        <f t="shared" si="2806"/>
        <v/>
      </c>
      <c r="L941" t="str">
        <f t="shared" si="2806"/>
        <v/>
      </c>
      <c r="M941" t="str">
        <f t="shared" si="2806"/>
        <v/>
      </c>
      <c r="N941" t="str">
        <f t="shared" si="2807"/>
        <v/>
      </c>
      <c r="O941" t="str">
        <f t="shared" ref="O941:P941" si="2935">IF($G941="","",IF($B941="SHO",TRIM(CONCATENATE(E941,E942,E943,E944,E945,E946,E947,E948,E949,E950,E951,E952,E953,E954,E955)),""))</f>
        <v/>
      </c>
      <c r="P941" t="str">
        <f t="shared" si="2935"/>
        <v/>
      </c>
      <c r="Q941" t="str">
        <f t="shared" si="2809"/>
        <v/>
      </c>
      <c r="R941" t="str">
        <f t="shared" si="2809"/>
        <v/>
      </c>
      <c r="S941" t="str">
        <f t="shared" si="2809"/>
        <v/>
      </c>
      <c r="T941" t="str">
        <f t="shared" ref="T941:V941" si="2936">IF($G941="","",IF($B941="PAS",TRIM(CONCATENATE(D941,D942,D943,D944,D945,D946,D947,D948,D949,D950,D951,D952,D953,D954,D955)),""))</f>
        <v/>
      </c>
      <c r="U941" t="str">
        <f t="shared" si="2936"/>
        <v/>
      </c>
      <c r="V941" t="str">
        <f t="shared" si="2936"/>
        <v/>
      </c>
    </row>
    <row r="942" spans="4:22" hidden="1" x14ac:dyDescent="0.25">
      <c r="G942" t="str">
        <f t="shared" si="2803"/>
        <v/>
      </c>
      <c r="H942" t="str">
        <f t="shared" si="2804"/>
        <v/>
      </c>
      <c r="I942" t="str">
        <f t="shared" ref="I942:J942" si="2937">IF($G942="","",TRIM(CONCATENATE(E942,E943,E944,E945,E946,E947,E948,E949,E950,E951,E952,E953,E954,E955,E956)))</f>
        <v/>
      </c>
      <c r="J942" t="str">
        <f t="shared" si="2937"/>
        <v/>
      </c>
      <c r="K942" t="str">
        <f t="shared" si="2806"/>
        <v/>
      </c>
      <c r="L942" t="str">
        <f t="shared" si="2806"/>
        <v/>
      </c>
      <c r="M942" t="str">
        <f t="shared" si="2806"/>
        <v/>
      </c>
      <c r="N942" t="str">
        <f t="shared" si="2807"/>
        <v/>
      </c>
      <c r="O942" t="str">
        <f t="shared" ref="O942:P942" si="2938">IF($G942="","",IF($B942="SHO",TRIM(CONCATENATE(E942,E943,E944,E945,E946,E947,E948,E949,E950,E951,E952,E953,E954,E955,E956)),""))</f>
        <v/>
      </c>
      <c r="P942" t="str">
        <f t="shared" si="2938"/>
        <v/>
      </c>
      <c r="Q942" t="str">
        <f t="shared" si="2809"/>
        <v/>
      </c>
      <c r="R942" t="str">
        <f t="shared" si="2809"/>
        <v/>
      </c>
      <c r="S942" t="str">
        <f t="shared" si="2809"/>
        <v/>
      </c>
      <c r="T942" t="str">
        <f t="shared" ref="T942:V942" si="2939">IF($G942="","",IF($B942="PAS",TRIM(CONCATENATE(D942,D943,D944,D945,D946,D947,D948,D949,D950,D951,D952,D953,D954,D955,D956)),""))</f>
        <v/>
      </c>
      <c r="U942" t="str">
        <f t="shared" si="2939"/>
        <v/>
      </c>
      <c r="V942" t="str">
        <f t="shared" si="2939"/>
        <v/>
      </c>
    </row>
    <row r="943" spans="4:22" hidden="1" x14ac:dyDescent="0.25">
      <c r="G943" t="str">
        <f t="shared" si="2803"/>
        <v/>
      </c>
      <c r="H943" t="str">
        <f t="shared" si="2804"/>
        <v/>
      </c>
      <c r="I943" t="str">
        <f t="shared" ref="I943:J943" si="2940">IF($G943="","",TRIM(CONCATENATE(E943,E944,E945,E946,E947,E948,E949,E950,E951,E952,E953,E954,E955,E956,E957)))</f>
        <v/>
      </c>
      <c r="J943" t="str">
        <f t="shared" si="2940"/>
        <v/>
      </c>
      <c r="K943" t="str">
        <f t="shared" si="2806"/>
        <v/>
      </c>
      <c r="L943" t="str">
        <f t="shared" si="2806"/>
        <v/>
      </c>
      <c r="M943" t="str">
        <f t="shared" si="2806"/>
        <v/>
      </c>
      <c r="N943" t="str">
        <f t="shared" si="2807"/>
        <v/>
      </c>
      <c r="O943" t="str">
        <f t="shared" ref="O943:P943" si="2941">IF($G943="","",IF($B943="SHO",TRIM(CONCATENATE(E943,E944,E945,E946,E947,E948,E949,E950,E951,E952,E953,E954,E955,E956,E957)),""))</f>
        <v/>
      </c>
      <c r="P943" t="str">
        <f t="shared" si="2941"/>
        <v/>
      </c>
      <c r="Q943" t="str">
        <f t="shared" si="2809"/>
        <v/>
      </c>
      <c r="R943" t="str">
        <f t="shared" si="2809"/>
        <v/>
      </c>
      <c r="S943" t="str">
        <f t="shared" si="2809"/>
        <v/>
      </c>
      <c r="T943" t="str">
        <f t="shared" ref="T943:V943" si="2942">IF($G943="","",IF($B943="PAS",TRIM(CONCATENATE(D943,D944,D945,D946,D947,D948,D949,D950,D951,D952,D953,D954,D955,D956,D957)),""))</f>
        <v/>
      </c>
      <c r="U943" t="str">
        <f t="shared" si="2942"/>
        <v/>
      </c>
      <c r="V943" t="str">
        <f t="shared" si="2942"/>
        <v/>
      </c>
    </row>
    <row r="944" spans="4:22" hidden="1" x14ac:dyDescent="0.25">
      <c r="G944" t="str">
        <f t="shared" si="2803"/>
        <v/>
      </c>
      <c r="H944" t="str">
        <f t="shared" si="2804"/>
        <v/>
      </c>
      <c r="I944" t="str">
        <f t="shared" ref="I944:J944" si="2943">IF($G944="","",TRIM(CONCATENATE(E944,E945,E946,E947,E948,E949,E950,E951,E952,E953,E954,E955,E956,E957,E958)))</f>
        <v/>
      </c>
      <c r="J944" t="str">
        <f t="shared" si="2943"/>
        <v/>
      </c>
      <c r="K944" t="str">
        <f t="shared" si="2806"/>
        <v/>
      </c>
      <c r="L944" t="str">
        <f t="shared" si="2806"/>
        <v/>
      </c>
      <c r="M944" t="str">
        <f t="shared" si="2806"/>
        <v/>
      </c>
      <c r="N944" t="str">
        <f t="shared" si="2807"/>
        <v/>
      </c>
      <c r="O944" t="str">
        <f t="shared" ref="O944:P944" si="2944">IF($G944="","",IF($B944="SHO",TRIM(CONCATENATE(E944,E945,E946,E947,E948,E949,E950,E951,E952,E953,E954,E955,E956,E957,E958)),""))</f>
        <v/>
      </c>
      <c r="P944" t="str">
        <f t="shared" si="2944"/>
        <v/>
      </c>
      <c r="Q944" t="str">
        <f t="shared" si="2809"/>
        <v/>
      </c>
      <c r="R944" t="str">
        <f t="shared" si="2809"/>
        <v/>
      </c>
      <c r="S944" t="str">
        <f t="shared" si="2809"/>
        <v/>
      </c>
      <c r="T944" t="str">
        <f t="shared" ref="T944:V944" si="2945">IF($G944="","",IF($B944="PAS",TRIM(CONCATENATE(D944,D945,D946,D947,D948,D949,D950,D951,D952,D953,D954,D955,D956,D957,D958)),""))</f>
        <v/>
      </c>
      <c r="U944" t="str">
        <f t="shared" si="2945"/>
        <v/>
      </c>
      <c r="V944" t="str">
        <f t="shared" si="2945"/>
        <v/>
      </c>
    </row>
    <row r="945" spans="4:22" hidden="1" x14ac:dyDescent="0.25">
      <c r="G945" t="str">
        <f t="shared" si="2803"/>
        <v/>
      </c>
      <c r="H945" t="str">
        <f t="shared" si="2804"/>
        <v/>
      </c>
      <c r="I945" t="str">
        <f t="shared" ref="I945:J945" si="2946">IF($G945="","",TRIM(CONCATENATE(E945,E946,E947,E948,E949,E950,E951,E952,E953,E954,E955,E956,E957,E958,E959)))</f>
        <v/>
      </c>
      <c r="J945" t="str">
        <f t="shared" si="2946"/>
        <v/>
      </c>
      <c r="K945" t="str">
        <f t="shared" si="2806"/>
        <v/>
      </c>
      <c r="L945" t="str">
        <f t="shared" si="2806"/>
        <v/>
      </c>
      <c r="M945" t="str">
        <f t="shared" si="2806"/>
        <v/>
      </c>
      <c r="N945" t="str">
        <f t="shared" si="2807"/>
        <v/>
      </c>
      <c r="O945" t="str">
        <f t="shared" ref="O945:P945" si="2947">IF($G945="","",IF($B945="SHO",TRIM(CONCATENATE(E945,E946,E947,E948,E949,E950,E951,E952,E953,E954,E955,E956,E957,E958,E959)),""))</f>
        <v/>
      </c>
      <c r="P945" t="str">
        <f t="shared" si="2947"/>
        <v/>
      </c>
      <c r="Q945" t="str">
        <f t="shared" si="2809"/>
        <v/>
      </c>
      <c r="R945" t="str">
        <f t="shared" si="2809"/>
        <v/>
      </c>
      <c r="S945" t="str">
        <f t="shared" si="2809"/>
        <v/>
      </c>
      <c r="T945" t="str">
        <f t="shared" ref="T945:V945" si="2948">IF($G945="","",IF($B945="PAS",TRIM(CONCATENATE(D945,D946,D947,D948,D949,D950,D951,D952,D953,D954,D955,D956,D957,D958,D959)),""))</f>
        <v/>
      </c>
      <c r="U945" t="str">
        <f t="shared" si="2948"/>
        <v/>
      </c>
      <c r="V945" t="str">
        <f t="shared" si="2948"/>
        <v/>
      </c>
    </row>
    <row r="946" spans="4:22" hidden="1" x14ac:dyDescent="0.25">
      <c r="G946" t="str">
        <f t="shared" si="2803"/>
        <v/>
      </c>
      <c r="H946" t="str">
        <f t="shared" si="2804"/>
        <v/>
      </c>
      <c r="I946" t="str">
        <f t="shared" ref="I946:J946" si="2949">IF($G946="","",TRIM(CONCATENATE(E946,E947,E948,E949,E950,E951,E952,E953,E954,E955,E956,E957,E958,E959,E960)))</f>
        <v/>
      </c>
      <c r="J946" t="str">
        <f t="shared" si="2949"/>
        <v/>
      </c>
      <c r="K946" t="str">
        <f t="shared" si="2806"/>
        <v/>
      </c>
      <c r="L946" t="str">
        <f t="shared" si="2806"/>
        <v/>
      </c>
      <c r="M946" t="str">
        <f t="shared" si="2806"/>
        <v/>
      </c>
      <c r="N946" t="str">
        <f t="shared" si="2807"/>
        <v/>
      </c>
      <c r="O946" t="str">
        <f t="shared" ref="O946:P946" si="2950">IF($G946="","",IF($B946="SHO",TRIM(CONCATENATE(E946,E947,E948,E949,E950,E951,E952,E953,E954,E955,E956,E957,E958,E959,E960)),""))</f>
        <v/>
      </c>
      <c r="P946" t="str">
        <f t="shared" si="2950"/>
        <v/>
      </c>
      <c r="Q946" t="str">
        <f t="shared" si="2809"/>
        <v/>
      </c>
      <c r="R946" t="str">
        <f t="shared" si="2809"/>
        <v/>
      </c>
      <c r="S946" t="str">
        <f t="shared" si="2809"/>
        <v/>
      </c>
      <c r="T946" t="str">
        <f t="shared" ref="T946:V946" si="2951">IF($G946="","",IF($B946="PAS",TRIM(CONCATENATE(D946,D947,D948,D949,D950,D951,D952,D953,D954,D955,D956,D957,D958,D959,D960)),""))</f>
        <v/>
      </c>
      <c r="U946" t="str">
        <f t="shared" si="2951"/>
        <v/>
      </c>
      <c r="V946" t="str">
        <f t="shared" si="2951"/>
        <v/>
      </c>
    </row>
    <row r="947" spans="4:22" hidden="1" x14ac:dyDescent="0.25">
      <c r="G947" t="str">
        <f t="shared" si="2803"/>
        <v/>
      </c>
      <c r="H947" t="str">
        <f t="shared" si="2804"/>
        <v/>
      </c>
      <c r="I947" t="str">
        <f t="shared" ref="I947:J947" si="2952">IF($G947="","",TRIM(CONCATENATE(E947,E948,E949,E950,E951,E952,E953,E954,E955,E956,E957,E958,E959,E960,E961)))</f>
        <v/>
      </c>
      <c r="J947" t="str">
        <f t="shared" si="2952"/>
        <v/>
      </c>
      <c r="K947" t="str">
        <f t="shared" si="2806"/>
        <v/>
      </c>
      <c r="L947" t="str">
        <f t="shared" si="2806"/>
        <v/>
      </c>
      <c r="M947" t="str">
        <f t="shared" si="2806"/>
        <v/>
      </c>
      <c r="N947" t="str">
        <f t="shared" si="2807"/>
        <v/>
      </c>
      <c r="O947" t="str">
        <f t="shared" ref="O947:P947" si="2953">IF($G947="","",IF($B947="SHO",TRIM(CONCATENATE(E947,E948,E949,E950,E951,E952,E953,E954,E955,E956,E957,E958,E959,E960,E961)),""))</f>
        <v/>
      </c>
      <c r="P947" t="str">
        <f t="shared" si="2953"/>
        <v/>
      </c>
      <c r="Q947" t="str">
        <f t="shared" si="2809"/>
        <v/>
      </c>
      <c r="R947" t="str">
        <f t="shared" si="2809"/>
        <v/>
      </c>
      <c r="S947" t="str">
        <f t="shared" si="2809"/>
        <v/>
      </c>
      <c r="T947" t="str">
        <f t="shared" ref="T947:V947" si="2954">IF($G947="","",IF($B947="PAS",TRIM(CONCATENATE(D947,D948,D949,D950,D951,D952,D953,D954,D955,D956,D957,D958,D959,D960,D961)),""))</f>
        <v/>
      </c>
      <c r="U947" t="str">
        <f t="shared" si="2954"/>
        <v/>
      </c>
      <c r="V947" t="str">
        <f t="shared" si="2954"/>
        <v/>
      </c>
    </row>
    <row r="948" spans="4:22" hidden="1" x14ac:dyDescent="0.25">
      <c r="G948" t="str">
        <f t="shared" si="2803"/>
        <v/>
      </c>
      <c r="H948" t="str">
        <f t="shared" si="2804"/>
        <v/>
      </c>
      <c r="I948" t="str">
        <f t="shared" ref="I948:J948" si="2955">IF($G948="","",TRIM(CONCATENATE(E948,E949,E950,E951,E952,E953,E954,E955,E956,E957,E958,E959,E960,E961,E962)))</f>
        <v/>
      </c>
      <c r="J948" t="str">
        <f t="shared" si="2955"/>
        <v/>
      </c>
      <c r="K948" t="str">
        <f t="shared" si="2806"/>
        <v/>
      </c>
      <c r="L948" t="str">
        <f t="shared" si="2806"/>
        <v/>
      </c>
      <c r="M948" t="str">
        <f t="shared" si="2806"/>
        <v/>
      </c>
      <c r="N948" t="str">
        <f t="shared" si="2807"/>
        <v/>
      </c>
      <c r="O948" t="str">
        <f t="shared" ref="O948:P948" si="2956">IF($G948="","",IF($B948="SHO",TRIM(CONCATENATE(E948,E949,E950,E951,E952,E953,E954,E955,E956,E957,E958,E959,E960,E961,E962)),""))</f>
        <v/>
      </c>
      <c r="P948" t="str">
        <f t="shared" si="2956"/>
        <v/>
      </c>
      <c r="Q948" t="str">
        <f t="shared" si="2809"/>
        <v/>
      </c>
      <c r="R948" t="str">
        <f t="shared" si="2809"/>
        <v/>
      </c>
      <c r="S948" t="str">
        <f t="shared" si="2809"/>
        <v/>
      </c>
      <c r="T948" t="str">
        <f t="shared" ref="T948:V948" si="2957">IF($G948="","",IF($B948="PAS",TRIM(CONCATENATE(D948,D949,D950,D951,D952,D953,D954,D955,D956,D957,D958,D959,D960,D961,D962)),""))</f>
        <v/>
      </c>
      <c r="U948" t="str">
        <f t="shared" si="2957"/>
        <v/>
      </c>
      <c r="V948" t="str">
        <f t="shared" si="2957"/>
        <v/>
      </c>
    </row>
    <row r="949" spans="4:22" hidden="1" x14ac:dyDescent="0.25">
      <c r="G949" t="str">
        <f t="shared" si="2803"/>
        <v/>
      </c>
      <c r="H949" t="str">
        <f t="shared" si="2804"/>
        <v/>
      </c>
      <c r="I949" t="str">
        <f t="shared" ref="I949:J949" si="2958">IF($G949="","",TRIM(CONCATENATE(E949,E950,E951,E952,E953,E954,E955,E956,E957,E958,E959,E960,E961,E962,E963)))</f>
        <v/>
      </c>
      <c r="J949" t="str">
        <f t="shared" si="2958"/>
        <v/>
      </c>
      <c r="K949" t="str">
        <f t="shared" si="2806"/>
        <v/>
      </c>
      <c r="L949" t="str">
        <f t="shared" si="2806"/>
        <v/>
      </c>
      <c r="M949" t="str">
        <f t="shared" si="2806"/>
        <v/>
      </c>
      <c r="N949" t="str">
        <f t="shared" si="2807"/>
        <v/>
      </c>
      <c r="O949" t="str">
        <f t="shared" ref="O949:P949" si="2959">IF($G949="","",IF($B949="SHO",TRIM(CONCATENATE(E949,E950,E951,E952,E953,E954,E955,E956,E957,E958,E959,E960,E961,E962,E963)),""))</f>
        <v/>
      </c>
      <c r="P949" t="str">
        <f t="shared" si="2959"/>
        <v/>
      </c>
      <c r="Q949" t="str">
        <f t="shared" si="2809"/>
        <v/>
      </c>
      <c r="R949" t="str">
        <f t="shared" si="2809"/>
        <v/>
      </c>
      <c r="S949" t="str">
        <f t="shared" si="2809"/>
        <v/>
      </c>
      <c r="T949" t="str">
        <f t="shared" ref="T949:V949" si="2960">IF($G949="","",IF($B949="PAS",TRIM(CONCATENATE(D949,D950,D951,D952,D953,D954,D955,D956,D957,D958,D959,D960,D961,D962,D963)),""))</f>
        <v/>
      </c>
      <c r="U949" t="str">
        <f t="shared" si="2960"/>
        <v/>
      </c>
      <c r="V949" t="str">
        <f t="shared" si="2960"/>
        <v/>
      </c>
    </row>
    <row r="950" spans="4:22" hidden="1" x14ac:dyDescent="0.25">
      <c r="G950" t="str">
        <f t="shared" si="2803"/>
        <v/>
      </c>
      <c r="H950" t="str">
        <f t="shared" si="2804"/>
        <v/>
      </c>
      <c r="I950" t="str">
        <f t="shared" ref="I950:J950" si="2961">IF($G950="","",TRIM(CONCATENATE(E950,E951,E952,E953,E954,E955,E956,E957,E958,E959,E960,E961,E962,E963,E964)))</f>
        <v/>
      </c>
      <c r="J950" t="str">
        <f t="shared" si="2961"/>
        <v/>
      </c>
      <c r="K950" t="str">
        <f t="shared" si="2806"/>
        <v/>
      </c>
      <c r="L950" t="str">
        <f t="shared" si="2806"/>
        <v/>
      </c>
      <c r="M950" t="str">
        <f t="shared" si="2806"/>
        <v/>
      </c>
      <c r="N950" t="str">
        <f t="shared" si="2807"/>
        <v/>
      </c>
      <c r="O950" t="str">
        <f t="shared" ref="O950:P950" si="2962">IF($G950="","",IF($B950="SHO",TRIM(CONCATENATE(E950,E951,E952,E953,E954,E955,E956,E957,E958,E959,E960,E961,E962,E963,E964)),""))</f>
        <v/>
      </c>
      <c r="P950" t="str">
        <f t="shared" si="2962"/>
        <v/>
      </c>
      <c r="Q950" t="str">
        <f t="shared" si="2809"/>
        <v/>
      </c>
      <c r="R950" t="str">
        <f t="shared" si="2809"/>
        <v/>
      </c>
      <c r="S950" t="str">
        <f t="shared" si="2809"/>
        <v/>
      </c>
      <c r="T950" t="str">
        <f t="shared" ref="T950:V950" si="2963">IF($G950="","",IF($B950="PAS",TRIM(CONCATENATE(D950,D951,D952,D953,D954,D955,D956,D957,D958,D959,D960,D961,D962,D963,D964)),""))</f>
        <v/>
      </c>
      <c r="U950" t="str">
        <f t="shared" si="2963"/>
        <v/>
      </c>
      <c r="V950" t="str">
        <f t="shared" si="2963"/>
        <v/>
      </c>
    </row>
    <row r="951" spans="4:22" hidden="1" x14ac:dyDescent="0.25">
      <c r="G951" t="str">
        <f t="shared" si="2803"/>
        <v/>
      </c>
      <c r="H951" t="str">
        <f t="shared" si="2804"/>
        <v/>
      </c>
      <c r="I951" t="str">
        <f t="shared" ref="I951:J951" si="2964">IF($G951="","",TRIM(CONCATENATE(E951,E952,E953,E954,E955,E956,E957,E958,E959,E960,E961,E962,E963,E964,E965)))</f>
        <v/>
      </c>
      <c r="J951" t="str">
        <f t="shared" si="2964"/>
        <v/>
      </c>
      <c r="K951" t="str">
        <f t="shared" si="2806"/>
        <v/>
      </c>
      <c r="L951" t="str">
        <f t="shared" si="2806"/>
        <v/>
      </c>
      <c r="M951" t="str">
        <f t="shared" si="2806"/>
        <v/>
      </c>
      <c r="N951" t="str">
        <f t="shared" si="2807"/>
        <v/>
      </c>
      <c r="O951" t="str">
        <f t="shared" ref="O951:P951" si="2965">IF($G951="","",IF($B951="SHO",TRIM(CONCATENATE(E951,E952,E953,E954,E955,E956,E957,E958,E959,E960,E961,E962,E963,E964,E965)),""))</f>
        <v/>
      </c>
      <c r="P951" t="str">
        <f t="shared" si="2965"/>
        <v/>
      </c>
      <c r="Q951" t="str">
        <f t="shared" si="2809"/>
        <v/>
      </c>
      <c r="R951" t="str">
        <f t="shared" si="2809"/>
        <v/>
      </c>
      <c r="S951" t="str">
        <f t="shared" si="2809"/>
        <v/>
      </c>
      <c r="T951" t="str">
        <f t="shared" ref="T951:V951" si="2966">IF($G951="","",IF($B951="PAS",TRIM(CONCATENATE(D951,D952,D953,D954,D955,D956,D957,D958,D959,D960,D961,D962,D963,D964,D965)),""))</f>
        <v/>
      </c>
      <c r="U951" t="str">
        <f t="shared" si="2966"/>
        <v/>
      </c>
      <c r="V951" t="str">
        <f t="shared" si="2966"/>
        <v/>
      </c>
    </row>
    <row r="952" spans="4:22" hidden="1" x14ac:dyDescent="0.25">
      <c r="G952" t="str">
        <f t="shared" si="2803"/>
        <v/>
      </c>
      <c r="H952" t="str">
        <f t="shared" si="2804"/>
        <v/>
      </c>
      <c r="I952" t="str">
        <f t="shared" ref="I952:J952" si="2967">IF($G952="","",TRIM(CONCATENATE(E952,E953,E954,E955,E956,E957,E958,E959,E960,E961,E962,E963,E964,E965,E966)))</f>
        <v/>
      </c>
      <c r="J952" t="str">
        <f t="shared" si="2967"/>
        <v/>
      </c>
      <c r="K952" t="str">
        <f t="shared" si="2806"/>
        <v/>
      </c>
      <c r="L952" t="str">
        <f t="shared" si="2806"/>
        <v/>
      </c>
      <c r="M952" t="str">
        <f t="shared" si="2806"/>
        <v/>
      </c>
      <c r="N952" t="str">
        <f t="shared" si="2807"/>
        <v/>
      </c>
      <c r="O952" t="str">
        <f t="shared" ref="O952:P952" si="2968">IF($G952="","",IF($B952="SHO",TRIM(CONCATENATE(E952,E953,E954,E955,E956,E957,E958,E959,E960,E961,E962,E963,E964,E965,E966)),""))</f>
        <v/>
      </c>
      <c r="P952" t="str">
        <f t="shared" si="2968"/>
        <v/>
      </c>
      <c r="Q952" t="str">
        <f t="shared" si="2809"/>
        <v/>
      </c>
      <c r="R952" t="str">
        <f t="shared" si="2809"/>
        <v/>
      </c>
      <c r="S952" t="str">
        <f t="shared" si="2809"/>
        <v/>
      </c>
      <c r="T952" t="str">
        <f t="shared" ref="T952:V952" si="2969">IF($G952="","",IF($B952="PAS",TRIM(CONCATENATE(D952,D953,D954,D955,D956,D957,D958,D959,D960,D961,D962,D963,D964,D965,D966)),""))</f>
        <v/>
      </c>
      <c r="U952" t="str">
        <f t="shared" si="2969"/>
        <v/>
      </c>
      <c r="V952" t="str">
        <f t="shared" si="2969"/>
        <v/>
      </c>
    </row>
    <row r="953" spans="4:22" hidden="1" x14ac:dyDescent="0.25">
      <c r="G953" t="str">
        <f t="shared" si="2803"/>
        <v/>
      </c>
      <c r="H953" t="str">
        <f t="shared" si="2804"/>
        <v/>
      </c>
      <c r="I953" t="str">
        <f t="shared" ref="I953:J953" si="2970">IF($G953="","",TRIM(CONCATENATE(E953,E954,E955,E956,E957,E958,E959,E960,E961,E962,E963,E964,E965,E966,E967)))</f>
        <v/>
      </c>
      <c r="J953" t="str">
        <f t="shared" si="2970"/>
        <v/>
      </c>
      <c r="K953" t="str">
        <f t="shared" si="2806"/>
        <v/>
      </c>
      <c r="L953" t="str">
        <f t="shared" si="2806"/>
        <v/>
      </c>
      <c r="M953" t="str">
        <f t="shared" si="2806"/>
        <v/>
      </c>
      <c r="N953" t="str">
        <f t="shared" si="2807"/>
        <v/>
      </c>
      <c r="O953" t="str">
        <f t="shared" ref="O953:P953" si="2971">IF($G953="","",IF($B953="SHO",TRIM(CONCATENATE(E953,E954,E955,E956,E957,E958,E959,E960,E961,E962,E963,E964,E965,E966,E967)),""))</f>
        <v/>
      </c>
      <c r="P953" t="str">
        <f t="shared" si="2971"/>
        <v/>
      </c>
      <c r="Q953" t="str">
        <f t="shared" si="2809"/>
        <v/>
      </c>
      <c r="R953" t="str">
        <f t="shared" si="2809"/>
        <v/>
      </c>
      <c r="S953" t="str">
        <f t="shared" si="2809"/>
        <v/>
      </c>
      <c r="T953" t="str">
        <f t="shared" ref="T953:V953" si="2972">IF($G953="","",IF($B953="PAS",TRIM(CONCATENATE(D953,D954,D955,D956,D957,D958,D959,D960,D961,D962,D963,D964,D965,D966,D967)),""))</f>
        <v/>
      </c>
      <c r="U953" t="str">
        <f t="shared" si="2972"/>
        <v/>
      </c>
      <c r="V953" t="str">
        <f t="shared" si="2972"/>
        <v/>
      </c>
    </row>
    <row r="954" spans="4:22" hidden="1" x14ac:dyDescent="0.25">
      <c r="G954" t="str">
        <f t="shared" si="2803"/>
        <v/>
      </c>
      <c r="H954" t="str">
        <f t="shared" si="2804"/>
        <v/>
      </c>
      <c r="I954" t="str">
        <f t="shared" ref="I954:J954" si="2973">IF($G954="","",TRIM(CONCATENATE(E954,E955,E956,E957,E958,E959,E960,E961,E962,E963,E964,E965,E966,E967,E968)))</f>
        <v/>
      </c>
      <c r="J954" t="str">
        <f t="shared" si="2973"/>
        <v/>
      </c>
      <c r="K954" t="str">
        <f t="shared" si="2806"/>
        <v/>
      </c>
      <c r="L954" t="str">
        <f t="shared" si="2806"/>
        <v/>
      </c>
      <c r="M954" t="str">
        <f t="shared" si="2806"/>
        <v/>
      </c>
      <c r="N954" t="str">
        <f t="shared" si="2807"/>
        <v/>
      </c>
      <c r="O954" t="str">
        <f t="shared" ref="O954:P954" si="2974">IF($G954="","",IF($B954="SHO",TRIM(CONCATENATE(E954,E955,E956,E957,E958,E959,E960,E961,E962,E963,E964,E965,E966,E967,E968)),""))</f>
        <v/>
      </c>
      <c r="P954" t="str">
        <f t="shared" si="2974"/>
        <v/>
      </c>
      <c r="Q954" t="str">
        <f t="shared" si="2809"/>
        <v/>
      </c>
      <c r="R954" t="str">
        <f t="shared" si="2809"/>
        <v/>
      </c>
      <c r="S954" t="str">
        <f t="shared" si="2809"/>
        <v/>
      </c>
      <c r="T954" t="str">
        <f t="shared" ref="T954:V954" si="2975">IF($G954="","",IF($B954="PAS",TRIM(CONCATENATE(D954,D955,D956,D957,D958,D959,D960,D961,D962,D963,D964,D965,D966,D967,D968)),""))</f>
        <v/>
      </c>
      <c r="U954" t="str">
        <f t="shared" si="2975"/>
        <v/>
      </c>
      <c r="V954" t="str">
        <f t="shared" si="2975"/>
        <v/>
      </c>
    </row>
    <row r="955" spans="4:22" hidden="1" x14ac:dyDescent="0.25">
      <c r="G955" t="str">
        <f t="shared" si="2803"/>
        <v/>
      </c>
      <c r="H955" t="str">
        <f t="shared" si="2804"/>
        <v/>
      </c>
      <c r="I955" t="str">
        <f t="shared" ref="I955:J955" si="2976">IF($G955="","",TRIM(CONCATENATE(E955,E956,E957,E958,E959,E960,E961,E962,E963,E964,E965,E966,E967,E968,E969)))</f>
        <v/>
      </c>
      <c r="J955" t="str">
        <f t="shared" si="2976"/>
        <v/>
      </c>
      <c r="K955" t="str">
        <f t="shared" si="2806"/>
        <v/>
      </c>
      <c r="L955" t="str">
        <f t="shared" si="2806"/>
        <v/>
      </c>
      <c r="M955" t="str">
        <f t="shared" si="2806"/>
        <v/>
      </c>
      <c r="N955" t="str">
        <f t="shared" si="2807"/>
        <v/>
      </c>
      <c r="O955" t="str">
        <f t="shared" ref="O955:P955" si="2977">IF($G955="","",IF($B955="SHO",TRIM(CONCATENATE(E955,E956,E957,E958,E959,E960,E961,E962,E963,E964,E965,E966,E967,E968,E969)),""))</f>
        <v/>
      </c>
      <c r="P955" t="str">
        <f t="shared" si="2977"/>
        <v/>
      </c>
      <c r="Q955" t="str">
        <f t="shared" si="2809"/>
        <v/>
      </c>
      <c r="R955" t="str">
        <f t="shared" si="2809"/>
        <v/>
      </c>
      <c r="S955" t="str">
        <f t="shared" si="2809"/>
        <v/>
      </c>
      <c r="T955" t="str">
        <f t="shared" ref="T955:V955" si="2978">IF($G955="","",IF($B955="PAS",TRIM(CONCATENATE(D955,D956,D957,D958,D959,D960,D961,D962,D963,D964,D965,D966,D967,D968,D969)),""))</f>
        <v/>
      </c>
      <c r="U955" t="str">
        <f t="shared" si="2978"/>
        <v/>
      </c>
      <c r="V955" t="str">
        <f t="shared" si="2978"/>
        <v/>
      </c>
    </row>
    <row r="956" spans="4:22" hidden="1" x14ac:dyDescent="0.25">
      <c r="D956" s="2"/>
      <c r="E956" s="2"/>
      <c r="F956" s="2"/>
      <c r="G956" t="str">
        <f t="shared" si="2803"/>
        <v/>
      </c>
      <c r="H956" t="str">
        <f t="shared" si="2804"/>
        <v/>
      </c>
      <c r="I956" t="str">
        <f t="shared" ref="I956:J956" si="2979">IF($G956="","",TRIM(CONCATENATE(E956,E957,E958,E959,E960,E961,E962,E963,E964,E965,E966,E967,E968,E969,E970)))</f>
        <v/>
      </c>
      <c r="J956" t="str">
        <f t="shared" si="2979"/>
        <v/>
      </c>
      <c r="K956" t="str">
        <f t="shared" si="2806"/>
        <v/>
      </c>
      <c r="L956" t="str">
        <f t="shared" si="2806"/>
        <v/>
      </c>
      <c r="M956" t="str">
        <f t="shared" si="2806"/>
        <v/>
      </c>
      <c r="N956" t="str">
        <f t="shared" si="2807"/>
        <v/>
      </c>
      <c r="O956" t="str">
        <f t="shared" ref="O956:P956" si="2980">IF($G956="","",IF($B956="SHO",TRIM(CONCATENATE(E956,E957,E958,E959,E960,E961,E962,E963,E964,E965,E966,E967,E968,E969,E970)),""))</f>
        <v/>
      </c>
      <c r="P956" t="str">
        <f t="shared" si="2980"/>
        <v/>
      </c>
      <c r="Q956" t="str">
        <f t="shared" si="2809"/>
        <v/>
      </c>
      <c r="R956" t="str">
        <f t="shared" si="2809"/>
        <v/>
      </c>
      <c r="S956" t="str">
        <f t="shared" si="2809"/>
        <v/>
      </c>
      <c r="T956" t="str">
        <f t="shared" ref="T956:V956" si="2981">IF($G956="","",IF($B956="PAS",TRIM(CONCATENATE(D956,D957,D958,D959,D960,D961,D962,D963,D964,D965,D966,D967,D968,D969,D970)),""))</f>
        <v/>
      </c>
      <c r="U956" t="str">
        <f t="shared" si="2981"/>
        <v/>
      </c>
      <c r="V956" t="str">
        <f t="shared" si="2981"/>
        <v/>
      </c>
    </row>
    <row r="957" spans="4:22" hidden="1" x14ac:dyDescent="0.25">
      <c r="G957" t="str">
        <f t="shared" si="2803"/>
        <v/>
      </c>
      <c r="H957" t="str">
        <f t="shared" si="2804"/>
        <v/>
      </c>
      <c r="I957" t="str">
        <f t="shared" ref="I957:J957" si="2982">IF($G957="","",TRIM(CONCATENATE(E957,E958,E959,E960,E961,E962,E963,E964,E965,E966,E967,E968,E969,E970,E971)))</f>
        <v/>
      </c>
      <c r="J957" t="str">
        <f t="shared" si="2982"/>
        <v/>
      </c>
      <c r="K957" t="str">
        <f t="shared" si="2806"/>
        <v/>
      </c>
      <c r="L957" t="str">
        <f t="shared" si="2806"/>
        <v/>
      </c>
      <c r="M957" t="str">
        <f t="shared" si="2806"/>
        <v/>
      </c>
      <c r="N957" t="str">
        <f t="shared" si="2807"/>
        <v/>
      </c>
      <c r="O957" t="str">
        <f t="shared" ref="O957:P957" si="2983">IF($G957="","",IF($B957="SHO",TRIM(CONCATENATE(E957,E958,E959,E960,E961,E962,E963,E964,E965,E966,E967,E968,E969,E970,E971)),""))</f>
        <v/>
      </c>
      <c r="P957" t="str">
        <f t="shared" si="2983"/>
        <v/>
      </c>
      <c r="Q957" t="str">
        <f t="shared" si="2809"/>
        <v/>
      </c>
      <c r="R957" t="str">
        <f t="shared" si="2809"/>
        <v/>
      </c>
      <c r="S957" t="str">
        <f t="shared" si="2809"/>
        <v/>
      </c>
      <c r="T957" t="str">
        <f t="shared" ref="T957:V957" si="2984">IF($G957="","",IF($B957="PAS",TRIM(CONCATENATE(D957,D958,D959,D960,D961,D962,D963,D964,D965,D966,D967,D968,D969,D970,D971)),""))</f>
        <v/>
      </c>
      <c r="U957" t="str">
        <f t="shared" si="2984"/>
        <v/>
      </c>
      <c r="V957" t="str">
        <f t="shared" si="2984"/>
        <v/>
      </c>
    </row>
    <row r="958" spans="4:22" hidden="1" x14ac:dyDescent="0.25">
      <c r="G958" t="str">
        <f t="shared" si="2803"/>
        <v/>
      </c>
      <c r="H958" t="str">
        <f t="shared" si="2804"/>
        <v/>
      </c>
      <c r="I958" t="str">
        <f t="shared" ref="I958:J958" si="2985">IF($G958="","",TRIM(CONCATENATE(E958,E959,E960,E961,E962,E963,E964,E965,E966,E967,E968,E969,E970,E971,E972)))</f>
        <v/>
      </c>
      <c r="J958" t="str">
        <f t="shared" si="2985"/>
        <v/>
      </c>
      <c r="K958" t="str">
        <f t="shared" si="2806"/>
        <v/>
      </c>
      <c r="L958" t="str">
        <f t="shared" si="2806"/>
        <v/>
      </c>
      <c r="M958" t="str">
        <f t="shared" si="2806"/>
        <v/>
      </c>
      <c r="N958" t="str">
        <f t="shared" si="2807"/>
        <v/>
      </c>
      <c r="O958" t="str">
        <f t="shared" ref="O958:P958" si="2986">IF($G958="","",IF($B958="SHO",TRIM(CONCATENATE(E958,E959,E960,E961,E962,E963,E964,E965,E966,E967,E968,E969,E970,E971,E972)),""))</f>
        <v/>
      </c>
      <c r="P958" t="str">
        <f t="shared" si="2986"/>
        <v/>
      </c>
      <c r="Q958" t="str">
        <f t="shared" si="2809"/>
        <v/>
      </c>
      <c r="R958" t="str">
        <f t="shared" si="2809"/>
        <v/>
      </c>
      <c r="S958" t="str">
        <f t="shared" si="2809"/>
        <v/>
      </c>
      <c r="T958" t="str">
        <f t="shared" ref="T958:V958" si="2987">IF($G958="","",IF($B958="PAS",TRIM(CONCATENATE(D958,D959,D960,D961,D962,D963,D964,D965,D966,D967,D968,D969,D970,D971,D972)),""))</f>
        <v/>
      </c>
      <c r="U958" t="str">
        <f t="shared" si="2987"/>
        <v/>
      </c>
      <c r="V958" t="str">
        <f t="shared" si="2987"/>
        <v/>
      </c>
    </row>
    <row r="959" spans="4:22" hidden="1" x14ac:dyDescent="0.25">
      <c r="G959" t="str">
        <f t="shared" si="2803"/>
        <v/>
      </c>
      <c r="H959" t="str">
        <f t="shared" si="2804"/>
        <v/>
      </c>
      <c r="I959" t="str">
        <f t="shared" ref="I959:J959" si="2988">IF($G959="","",TRIM(CONCATENATE(E959,E960,E961,E962,E963,E964,E965,E966,E967,E968,E969,E970,E971,E972,E973)))</f>
        <v/>
      </c>
      <c r="J959" t="str">
        <f t="shared" si="2988"/>
        <v/>
      </c>
      <c r="K959" t="str">
        <f t="shared" si="2806"/>
        <v/>
      </c>
      <c r="L959" t="str">
        <f t="shared" si="2806"/>
        <v/>
      </c>
      <c r="M959" t="str">
        <f t="shared" si="2806"/>
        <v/>
      </c>
      <c r="N959" t="str">
        <f t="shared" si="2807"/>
        <v/>
      </c>
      <c r="O959" t="str">
        <f t="shared" ref="O959:P959" si="2989">IF($G959="","",IF($B959="SHO",TRIM(CONCATENATE(E959,E960,E961,E962,E963,E964,E965,E966,E967,E968,E969,E970,E971,E972,E973)),""))</f>
        <v/>
      </c>
      <c r="P959" t="str">
        <f t="shared" si="2989"/>
        <v/>
      </c>
      <c r="Q959" t="str">
        <f t="shared" si="2809"/>
        <v/>
      </c>
      <c r="R959" t="str">
        <f t="shared" si="2809"/>
        <v/>
      </c>
      <c r="S959" t="str">
        <f t="shared" si="2809"/>
        <v/>
      </c>
      <c r="T959" t="str">
        <f t="shared" ref="T959:V959" si="2990">IF($G959="","",IF($B959="PAS",TRIM(CONCATENATE(D959,D960,D961,D962,D963,D964,D965,D966,D967,D968,D969,D970,D971,D972,D973)),""))</f>
        <v/>
      </c>
      <c r="U959" t="str">
        <f t="shared" si="2990"/>
        <v/>
      </c>
      <c r="V959" t="str">
        <f t="shared" si="2990"/>
        <v/>
      </c>
    </row>
    <row r="960" spans="4:22" hidden="1" x14ac:dyDescent="0.25">
      <c r="G960" t="str">
        <f t="shared" si="2803"/>
        <v/>
      </c>
      <c r="H960" t="str">
        <f t="shared" si="2804"/>
        <v/>
      </c>
      <c r="I960" t="str">
        <f t="shared" ref="I960:J960" si="2991">IF($G960="","",TRIM(CONCATENATE(E960,E961,E962,E963,E964,E965,E966,E967,E968,E969,E970,E971,E972,E973,E974)))</f>
        <v/>
      </c>
      <c r="J960" t="str">
        <f t="shared" si="2991"/>
        <v/>
      </c>
      <c r="K960" t="str">
        <f t="shared" si="2806"/>
        <v/>
      </c>
      <c r="L960" t="str">
        <f t="shared" si="2806"/>
        <v/>
      </c>
      <c r="M960" t="str">
        <f t="shared" si="2806"/>
        <v/>
      </c>
      <c r="N960" t="str">
        <f t="shared" si="2807"/>
        <v/>
      </c>
      <c r="O960" t="str">
        <f t="shared" ref="O960:P960" si="2992">IF($G960="","",IF($B960="SHO",TRIM(CONCATENATE(E960,E961,E962,E963,E964,E965,E966,E967,E968,E969,E970,E971,E972,E973,E974)),""))</f>
        <v/>
      </c>
      <c r="P960" t="str">
        <f t="shared" si="2992"/>
        <v/>
      </c>
      <c r="Q960" t="str">
        <f t="shared" si="2809"/>
        <v/>
      </c>
      <c r="R960" t="str">
        <f t="shared" si="2809"/>
        <v/>
      </c>
      <c r="S960" t="str">
        <f t="shared" si="2809"/>
        <v/>
      </c>
      <c r="T960" t="str">
        <f t="shared" ref="T960:V960" si="2993">IF($G960="","",IF($B960="PAS",TRIM(CONCATENATE(D960,D961,D962,D963,D964,D965,D966,D967,D968,D969,D970,D971,D972,D973,D974)),""))</f>
        <v/>
      </c>
      <c r="U960" t="str">
        <f t="shared" si="2993"/>
        <v/>
      </c>
      <c r="V960" t="str">
        <f t="shared" si="2993"/>
        <v/>
      </c>
    </row>
    <row r="961" spans="7:22" hidden="1" x14ac:dyDescent="0.25">
      <c r="G961" t="str">
        <f t="shared" si="2803"/>
        <v/>
      </c>
      <c r="H961" t="str">
        <f t="shared" si="2804"/>
        <v/>
      </c>
      <c r="I961" t="str">
        <f t="shared" ref="I961:J961" si="2994">IF($G961="","",TRIM(CONCATENATE(E961,E962,E963,E964,E965,E966,E967,E968,E969,E970,E971,E972,E973,E974,E975)))</f>
        <v/>
      </c>
      <c r="J961" t="str">
        <f t="shared" si="2994"/>
        <v/>
      </c>
      <c r="K961" t="str">
        <f t="shared" si="2806"/>
        <v/>
      </c>
      <c r="L961" t="str">
        <f t="shared" si="2806"/>
        <v/>
      </c>
      <c r="M961" t="str">
        <f t="shared" si="2806"/>
        <v/>
      </c>
      <c r="N961" t="str">
        <f t="shared" si="2807"/>
        <v/>
      </c>
      <c r="O961" t="str">
        <f t="shared" ref="O961:P961" si="2995">IF($G961="","",IF($B961="SHO",TRIM(CONCATENATE(E961,E962,E963,E964,E965,E966,E967,E968,E969,E970,E971,E972,E973,E974,E975)),""))</f>
        <v/>
      </c>
      <c r="P961" t="str">
        <f t="shared" si="2995"/>
        <v/>
      </c>
      <c r="Q961" t="str">
        <f t="shared" si="2809"/>
        <v/>
      </c>
      <c r="R961" t="str">
        <f t="shared" si="2809"/>
        <v/>
      </c>
      <c r="S961" t="str">
        <f t="shared" si="2809"/>
        <v/>
      </c>
      <c r="T961" t="str">
        <f t="shared" ref="T961:V961" si="2996">IF($G961="","",IF($B961="PAS",TRIM(CONCATENATE(D961,D962,D963,D964,D965,D966,D967,D968,D969,D970,D971,D972,D973,D974,D975)),""))</f>
        <v/>
      </c>
      <c r="U961" t="str">
        <f t="shared" si="2996"/>
        <v/>
      </c>
      <c r="V961" t="str">
        <f t="shared" si="2996"/>
        <v/>
      </c>
    </row>
    <row r="962" spans="7:22" hidden="1" x14ac:dyDescent="0.25">
      <c r="G962" t="str">
        <f t="shared" si="2803"/>
        <v/>
      </c>
      <c r="H962" t="str">
        <f t="shared" si="2804"/>
        <v/>
      </c>
      <c r="I962" t="str">
        <f t="shared" ref="I962:J962" si="2997">IF($G962="","",TRIM(CONCATENATE(E962,E963,E964,E965,E966,E967,E968,E969,E970,E971,E972,E973,E974,E975,E976)))</f>
        <v/>
      </c>
      <c r="J962" t="str">
        <f t="shared" si="2997"/>
        <v/>
      </c>
      <c r="K962" t="str">
        <f t="shared" si="2806"/>
        <v/>
      </c>
      <c r="L962" t="str">
        <f t="shared" si="2806"/>
        <v/>
      </c>
      <c r="M962" t="str">
        <f t="shared" si="2806"/>
        <v/>
      </c>
      <c r="N962" t="str">
        <f t="shared" si="2807"/>
        <v/>
      </c>
      <c r="O962" t="str">
        <f t="shared" ref="O962:P962" si="2998">IF($G962="","",IF($B962="SHO",TRIM(CONCATENATE(E962,E963,E964,E965,E966,E967,E968,E969,E970,E971,E972,E973,E974,E975,E976)),""))</f>
        <v/>
      </c>
      <c r="P962" t="str">
        <f t="shared" si="2998"/>
        <v/>
      </c>
      <c r="Q962" t="str">
        <f t="shared" si="2809"/>
        <v/>
      </c>
      <c r="R962" t="str">
        <f t="shared" si="2809"/>
        <v/>
      </c>
      <c r="S962" t="str">
        <f t="shared" si="2809"/>
        <v/>
      </c>
      <c r="T962" t="str">
        <f t="shared" ref="T962:V962" si="2999">IF($G962="","",IF($B962="PAS",TRIM(CONCATENATE(D962,D963,D964,D965,D966,D967,D968,D969,D970,D971,D972,D973,D974,D975,D976)),""))</f>
        <v/>
      </c>
      <c r="U962" t="str">
        <f t="shared" si="2999"/>
        <v/>
      </c>
      <c r="V962" t="str">
        <f t="shared" si="2999"/>
        <v/>
      </c>
    </row>
    <row r="963" spans="7:22" hidden="1" x14ac:dyDescent="0.25">
      <c r="G963" t="str">
        <f t="shared" ref="G963:G1026" si="3000">IF(EXACT(A962,A963),"",A963)</f>
        <v/>
      </c>
      <c r="H963" t="str">
        <f t="shared" ref="H963:H1026" si="3001">IF($G963="","",TRIM(CONCATENATE(D963,D964,D965,D966,D967,D968,D969,D970,D971,D972,D973,D974,D975,D976,D977)))</f>
        <v/>
      </c>
      <c r="I963" t="str">
        <f t="shared" ref="I963:J963" si="3002">IF($G963="","",TRIM(CONCATENATE(E963,E964,E965,E966,E967,E968,E969,E970,E971,E972,E973,E974,E975,E976,E977)))</f>
        <v/>
      </c>
      <c r="J963" t="str">
        <f t="shared" si="3002"/>
        <v/>
      </c>
      <c r="K963" t="str">
        <f t="shared" ref="K963:M1026" si="3003">IF($G963="","",IF($B963="DUF",TRIM(CONCATENATE(D963,D964,D965,D966,D967,D968,D969,D970,D971,D972,D973,D974,D975,D976,D977)),""))</f>
        <v/>
      </c>
      <c r="L963" t="str">
        <f t="shared" si="3003"/>
        <v/>
      </c>
      <c r="M963" t="str">
        <f t="shared" si="3003"/>
        <v/>
      </c>
      <c r="N963" t="str">
        <f t="shared" ref="N963:N1026" si="3004">IF($G963="","",IF($B963="SHO",TRIM(CONCATENATE(D963,D964,D965,D966,D967,D968,D969,D970,D971,D972,D973,D974,D975,D976,D977)),""))</f>
        <v/>
      </c>
      <c r="O963" t="str">
        <f t="shared" ref="O963:P963" si="3005">IF($G963="","",IF($B963="SHO",TRIM(CONCATENATE(E963,E964,E965,E966,E967,E968,E969,E970,E971,E972,E973,E974,E975,E976,E977)),""))</f>
        <v/>
      </c>
      <c r="P963" t="str">
        <f t="shared" si="3005"/>
        <v/>
      </c>
      <c r="Q963" t="str">
        <f t="shared" ref="Q963:S1026" si="3006">IF($G963="","",IF($B963="FNB",TRIM(CONCATENATE(D963,D964,D965,D966,D967,D968,D969,D970,D971,D972,D973,D974,D975,D976,D977)),""))</f>
        <v/>
      </c>
      <c r="R963" t="str">
        <f t="shared" si="3006"/>
        <v/>
      </c>
      <c r="S963" t="str">
        <f t="shared" si="3006"/>
        <v/>
      </c>
      <c r="T963" t="str">
        <f t="shared" ref="T963:V963" si="3007">IF($G963="","",IF($B963="PAS",TRIM(CONCATENATE(D963,D964,D965,D966,D967,D968,D969,D970,D971,D972,D973,D974,D975,D976,D977)),""))</f>
        <v/>
      </c>
      <c r="U963" t="str">
        <f t="shared" si="3007"/>
        <v/>
      </c>
      <c r="V963" t="str">
        <f t="shared" si="3007"/>
        <v/>
      </c>
    </row>
    <row r="964" spans="7:22" hidden="1" x14ac:dyDescent="0.25">
      <c r="G964" t="str">
        <f t="shared" si="3000"/>
        <v/>
      </c>
      <c r="H964" t="str">
        <f t="shared" si="3001"/>
        <v/>
      </c>
      <c r="I964" t="str">
        <f t="shared" ref="I964:J964" si="3008">IF($G964="","",TRIM(CONCATENATE(E964,E965,E966,E967,E968,E969,E970,E971,E972,E973,E974,E975,E976,E977,E978)))</f>
        <v/>
      </c>
      <c r="J964" t="str">
        <f t="shared" si="3008"/>
        <v/>
      </c>
      <c r="K964" t="str">
        <f t="shared" si="3003"/>
        <v/>
      </c>
      <c r="L964" t="str">
        <f t="shared" si="3003"/>
        <v/>
      </c>
      <c r="M964" t="str">
        <f t="shared" si="3003"/>
        <v/>
      </c>
      <c r="N964" t="str">
        <f t="shared" si="3004"/>
        <v/>
      </c>
      <c r="O964" t="str">
        <f t="shared" ref="O964:P964" si="3009">IF($G964="","",IF($B964="SHO",TRIM(CONCATENATE(E964,E965,E966,E967,E968,E969,E970,E971,E972,E973,E974,E975,E976,E977,E978)),""))</f>
        <v/>
      </c>
      <c r="P964" t="str">
        <f t="shared" si="3009"/>
        <v/>
      </c>
      <c r="Q964" t="str">
        <f t="shared" si="3006"/>
        <v/>
      </c>
      <c r="R964" t="str">
        <f t="shared" si="3006"/>
        <v/>
      </c>
      <c r="S964" t="str">
        <f t="shared" si="3006"/>
        <v/>
      </c>
      <c r="T964" t="str">
        <f t="shared" ref="T964:V964" si="3010">IF($G964="","",IF($B964="PAS",TRIM(CONCATENATE(D964,D965,D966,D967,D968,D969,D970,D971,D972,D973,D974,D975,D976,D977,D978)),""))</f>
        <v/>
      </c>
      <c r="U964" t="str">
        <f t="shared" si="3010"/>
        <v/>
      </c>
      <c r="V964" t="str">
        <f t="shared" si="3010"/>
        <v/>
      </c>
    </row>
    <row r="965" spans="7:22" hidden="1" x14ac:dyDescent="0.25">
      <c r="G965" t="str">
        <f t="shared" si="3000"/>
        <v/>
      </c>
      <c r="H965" t="str">
        <f t="shared" si="3001"/>
        <v/>
      </c>
      <c r="I965" t="str">
        <f t="shared" ref="I965:J965" si="3011">IF($G965="","",TRIM(CONCATENATE(E965,E966,E967,E968,E969,E970,E971,E972,E973,E974,E975,E976,E977,E978,E979)))</f>
        <v/>
      </c>
      <c r="J965" t="str">
        <f t="shared" si="3011"/>
        <v/>
      </c>
      <c r="K965" t="str">
        <f t="shared" si="3003"/>
        <v/>
      </c>
      <c r="L965" t="str">
        <f t="shared" si="3003"/>
        <v/>
      </c>
      <c r="M965" t="str">
        <f t="shared" si="3003"/>
        <v/>
      </c>
      <c r="N965" t="str">
        <f t="shared" si="3004"/>
        <v/>
      </c>
      <c r="O965" t="str">
        <f t="shared" ref="O965:P965" si="3012">IF($G965="","",IF($B965="SHO",TRIM(CONCATENATE(E965,E966,E967,E968,E969,E970,E971,E972,E973,E974,E975,E976,E977,E978,E979)),""))</f>
        <v/>
      </c>
      <c r="P965" t="str">
        <f t="shared" si="3012"/>
        <v/>
      </c>
      <c r="Q965" t="str">
        <f t="shared" si="3006"/>
        <v/>
      </c>
      <c r="R965" t="str">
        <f t="shared" si="3006"/>
        <v/>
      </c>
      <c r="S965" t="str">
        <f t="shared" si="3006"/>
        <v/>
      </c>
      <c r="T965" t="str">
        <f t="shared" ref="T965:V965" si="3013">IF($G965="","",IF($B965="PAS",TRIM(CONCATENATE(D965,D966,D967,D968,D969,D970,D971,D972,D973,D974,D975,D976,D977,D978,D979)),""))</f>
        <v/>
      </c>
      <c r="U965" t="str">
        <f t="shared" si="3013"/>
        <v/>
      </c>
      <c r="V965" t="str">
        <f t="shared" si="3013"/>
        <v/>
      </c>
    </row>
    <row r="966" spans="7:22" hidden="1" x14ac:dyDescent="0.25">
      <c r="G966" t="str">
        <f t="shared" si="3000"/>
        <v/>
      </c>
      <c r="H966" t="str">
        <f t="shared" si="3001"/>
        <v/>
      </c>
      <c r="I966" t="str">
        <f t="shared" ref="I966:J966" si="3014">IF($G966="","",TRIM(CONCATENATE(E966,E967,E968,E969,E970,E971,E972,E973,E974,E975,E976,E977,E978,E979,E980)))</f>
        <v/>
      </c>
      <c r="J966" t="str">
        <f t="shared" si="3014"/>
        <v/>
      </c>
      <c r="K966" t="str">
        <f t="shared" si="3003"/>
        <v/>
      </c>
      <c r="L966" t="str">
        <f t="shared" si="3003"/>
        <v/>
      </c>
      <c r="M966" t="str">
        <f t="shared" si="3003"/>
        <v/>
      </c>
      <c r="N966" t="str">
        <f t="shared" si="3004"/>
        <v/>
      </c>
      <c r="O966" t="str">
        <f t="shared" ref="O966:P966" si="3015">IF($G966="","",IF($B966="SHO",TRIM(CONCATENATE(E966,E967,E968,E969,E970,E971,E972,E973,E974,E975,E976,E977,E978,E979,E980)),""))</f>
        <v/>
      </c>
      <c r="P966" t="str">
        <f t="shared" si="3015"/>
        <v/>
      </c>
      <c r="Q966" t="str">
        <f t="shared" si="3006"/>
        <v/>
      </c>
      <c r="R966" t="str">
        <f t="shared" si="3006"/>
        <v/>
      </c>
      <c r="S966" t="str">
        <f t="shared" si="3006"/>
        <v/>
      </c>
      <c r="T966" t="str">
        <f t="shared" ref="T966:V966" si="3016">IF($G966="","",IF($B966="PAS",TRIM(CONCATENATE(D966,D967,D968,D969,D970,D971,D972,D973,D974,D975,D976,D977,D978,D979,D980)),""))</f>
        <v/>
      </c>
      <c r="U966" t="str">
        <f t="shared" si="3016"/>
        <v/>
      </c>
      <c r="V966" t="str">
        <f t="shared" si="3016"/>
        <v/>
      </c>
    </row>
    <row r="967" spans="7:22" hidden="1" x14ac:dyDescent="0.25">
      <c r="G967" t="str">
        <f t="shared" si="3000"/>
        <v/>
      </c>
      <c r="H967" t="str">
        <f t="shared" si="3001"/>
        <v/>
      </c>
      <c r="I967" t="str">
        <f t="shared" ref="I967:J967" si="3017">IF($G967="","",TRIM(CONCATENATE(E967,E968,E969,E970,E971,E972,E973,E974,E975,E976,E977,E978,E979,E980,E981)))</f>
        <v/>
      </c>
      <c r="J967" t="str">
        <f t="shared" si="3017"/>
        <v/>
      </c>
      <c r="K967" t="str">
        <f t="shared" si="3003"/>
        <v/>
      </c>
      <c r="L967" t="str">
        <f t="shared" si="3003"/>
        <v/>
      </c>
      <c r="M967" t="str">
        <f t="shared" si="3003"/>
        <v/>
      </c>
      <c r="N967" t="str">
        <f t="shared" si="3004"/>
        <v/>
      </c>
      <c r="O967" t="str">
        <f t="shared" ref="O967:P967" si="3018">IF($G967="","",IF($B967="SHO",TRIM(CONCATENATE(E967,E968,E969,E970,E971,E972,E973,E974,E975,E976,E977,E978,E979,E980,E981)),""))</f>
        <v/>
      </c>
      <c r="P967" t="str">
        <f t="shared" si="3018"/>
        <v/>
      </c>
      <c r="Q967" t="str">
        <f t="shared" si="3006"/>
        <v/>
      </c>
      <c r="R967" t="str">
        <f t="shared" si="3006"/>
        <v/>
      </c>
      <c r="S967" t="str">
        <f t="shared" si="3006"/>
        <v/>
      </c>
      <c r="T967" t="str">
        <f t="shared" ref="T967:V967" si="3019">IF($G967="","",IF($B967="PAS",TRIM(CONCATENATE(D967,D968,D969,D970,D971,D972,D973,D974,D975,D976,D977,D978,D979,D980,D981)),""))</f>
        <v/>
      </c>
      <c r="U967" t="str">
        <f t="shared" si="3019"/>
        <v/>
      </c>
      <c r="V967" t="str">
        <f t="shared" si="3019"/>
        <v/>
      </c>
    </row>
    <row r="968" spans="7:22" hidden="1" x14ac:dyDescent="0.25">
      <c r="G968" t="str">
        <f t="shared" si="3000"/>
        <v/>
      </c>
      <c r="H968" t="str">
        <f t="shared" si="3001"/>
        <v/>
      </c>
      <c r="I968" t="str">
        <f t="shared" ref="I968:J968" si="3020">IF($G968="","",TRIM(CONCATENATE(E968,E969,E970,E971,E972,E973,E974,E975,E976,E977,E978,E979,E980,E981,E982)))</f>
        <v/>
      </c>
      <c r="J968" t="str">
        <f t="shared" si="3020"/>
        <v/>
      </c>
      <c r="K968" t="str">
        <f t="shared" si="3003"/>
        <v/>
      </c>
      <c r="L968" t="str">
        <f t="shared" si="3003"/>
        <v/>
      </c>
      <c r="M968" t="str">
        <f t="shared" si="3003"/>
        <v/>
      </c>
      <c r="N968" t="str">
        <f t="shared" si="3004"/>
        <v/>
      </c>
      <c r="O968" t="str">
        <f t="shared" ref="O968:P968" si="3021">IF($G968="","",IF($B968="SHO",TRIM(CONCATENATE(E968,E969,E970,E971,E972,E973,E974,E975,E976,E977,E978,E979,E980,E981,E982)),""))</f>
        <v/>
      </c>
      <c r="P968" t="str">
        <f t="shared" si="3021"/>
        <v/>
      </c>
      <c r="Q968" t="str">
        <f t="shared" si="3006"/>
        <v/>
      </c>
      <c r="R968" t="str">
        <f t="shared" si="3006"/>
        <v/>
      </c>
      <c r="S968" t="str">
        <f t="shared" si="3006"/>
        <v/>
      </c>
      <c r="T968" t="str">
        <f t="shared" ref="T968:V968" si="3022">IF($G968="","",IF($B968="PAS",TRIM(CONCATENATE(D968,D969,D970,D971,D972,D973,D974,D975,D976,D977,D978,D979,D980,D981,D982)),""))</f>
        <v/>
      </c>
      <c r="U968" t="str">
        <f t="shared" si="3022"/>
        <v/>
      </c>
      <c r="V968" t="str">
        <f t="shared" si="3022"/>
        <v/>
      </c>
    </row>
    <row r="969" spans="7:22" hidden="1" x14ac:dyDescent="0.25">
      <c r="G969" t="str">
        <f t="shared" si="3000"/>
        <v/>
      </c>
      <c r="H969" t="str">
        <f t="shared" si="3001"/>
        <v/>
      </c>
      <c r="I969" t="str">
        <f t="shared" ref="I969:J969" si="3023">IF($G969="","",TRIM(CONCATENATE(E969,E970,E971,E972,E973,E974,E975,E976,E977,E978,E979,E980,E981,E982,E983)))</f>
        <v/>
      </c>
      <c r="J969" t="str">
        <f t="shared" si="3023"/>
        <v/>
      </c>
      <c r="K969" t="str">
        <f t="shared" si="3003"/>
        <v/>
      </c>
      <c r="L969" t="str">
        <f t="shared" si="3003"/>
        <v/>
      </c>
      <c r="M969" t="str">
        <f t="shared" si="3003"/>
        <v/>
      </c>
      <c r="N969" t="str">
        <f t="shared" si="3004"/>
        <v/>
      </c>
      <c r="O969" t="str">
        <f t="shared" ref="O969:P969" si="3024">IF($G969="","",IF($B969="SHO",TRIM(CONCATENATE(E969,E970,E971,E972,E973,E974,E975,E976,E977,E978,E979,E980,E981,E982,E983)),""))</f>
        <v/>
      </c>
      <c r="P969" t="str">
        <f t="shared" si="3024"/>
        <v/>
      </c>
      <c r="Q969" t="str">
        <f t="shared" si="3006"/>
        <v/>
      </c>
      <c r="R969" t="str">
        <f t="shared" si="3006"/>
        <v/>
      </c>
      <c r="S969" t="str">
        <f t="shared" si="3006"/>
        <v/>
      </c>
      <c r="T969" t="str">
        <f t="shared" ref="T969:V969" si="3025">IF($G969="","",IF($B969="PAS",TRIM(CONCATENATE(D969,D970,D971,D972,D973,D974,D975,D976,D977,D978,D979,D980,D981,D982,D983)),""))</f>
        <v/>
      </c>
      <c r="U969" t="str">
        <f t="shared" si="3025"/>
        <v/>
      </c>
      <c r="V969" t="str">
        <f t="shared" si="3025"/>
        <v/>
      </c>
    </row>
    <row r="970" spans="7:22" hidden="1" x14ac:dyDescent="0.25">
      <c r="G970" t="str">
        <f t="shared" si="3000"/>
        <v/>
      </c>
      <c r="H970" t="str">
        <f t="shared" si="3001"/>
        <v/>
      </c>
      <c r="I970" t="str">
        <f t="shared" ref="I970:J970" si="3026">IF($G970="","",TRIM(CONCATENATE(E970,E971,E972,E973,E974,E975,E976,E977,E978,E979,E980,E981,E982,E983,E984)))</f>
        <v/>
      </c>
      <c r="J970" t="str">
        <f t="shared" si="3026"/>
        <v/>
      </c>
      <c r="K970" t="str">
        <f t="shared" si="3003"/>
        <v/>
      </c>
      <c r="L970" t="str">
        <f t="shared" si="3003"/>
        <v/>
      </c>
      <c r="M970" t="str">
        <f t="shared" si="3003"/>
        <v/>
      </c>
      <c r="N970" t="str">
        <f t="shared" si="3004"/>
        <v/>
      </c>
      <c r="O970" t="str">
        <f t="shared" ref="O970:P970" si="3027">IF($G970="","",IF($B970="SHO",TRIM(CONCATENATE(E970,E971,E972,E973,E974,E975,E976,E977,E978,E979,E980,E981,E982,E983,E984)),""))</f>
        <v/>
      </c>
      <c r="P970" t="str">
        <f t="shared" si="3027"/>
        <v/>
      </c>
      <c r="Q970" t="str">
        <f t="shared" si="3006"/>
        <v/>
      </c>
      <c r="R970" t="str">
        <f t="shared" si="3006"/>
        <v/>
      </c>
      <c r="S970" t="str">
        <f t="shared" si="3006"/>
        <v/>
      </c>
      <c r="T970" t="str">
        <f t="shared" ref="T970:V970" si="3028">IF($G970="","",IF($B970="PAS",TRIM(CONCATENATE(D970,D971,D972,D973,D974,D975,D976,D977,D978,D979,D980,D981,D982,D983,D984)),""))</f>
        <v/>
      </c>
      <c r="U970" t="str">
        <f t="shared" si="3028"/>
        <v/>
      </c>
      <c r="V970" t="str">
        <f t="shared" si="3028"/>
        <v/>
      </c>
    </row>
    <row r="971" spans="7:22" hidden="1" x14ac:dyDescent="0.25">
      <c r="G971" t="str">
        <f t="shared" si="3000"/>
        <v/>
      </c>
      <c r="H971" t="str">
        <f t="shared" si="3001"/>
        <v/>
      </c>
      <c r="I971" t="str">
        <f t="shared" ref="I971:J971" si="3029">IF($G971="","",TRIM(CONCATENATE(E971,E972,E973,E974,E975,E976,E977,E978,E979,E980,E981,E982,E983,E984,E985)))</f>
        <v/>
      </c>
      <c r="J971" t="str">
        <f t="shared" si="3029"/>
        <v/>
      </c>
      <c r="K971" t="str">
        <f t="shared" si="3003"/>
        <v/>
      </c>
      <c r="L971" t="str">
        <f t="shared" si="3003"/>
        <v/>
      </c>
      <c r="M971" t="str">
        <f t="shared" si="3003"/>
        <v/>
      </c>
      <c r="N971" t="str">
        <f t="shared" si="3004"/>
        <v/>
      </c>
      <c r="O971" t="str">
        <f t="shared" ref="O971:P971" si="3030">IF($G971="","",IF($B971="SHO",TRIM(CONCATENATE(E971,E972,E973,E974,E975,E976,E977,E978,E979,E980,E981,E982,E983,E984,E985)),""))</f>
        <v/>
      </c>
      <c r="P971" t="str">
        <f t="shared" si="3030"/>
        <v/>
      </c>
      <c r="Q971" t="str">
        <f t="shared" si="3006"/>
        <v/>
      </c>
      <c r="R971" t="str">
        <f t="shared" si="3006"/>
        <v/>
      </c>
      <c r="S971" t="str">
        <f t="shared" si="3006"/>
        <v/>
      </c>
      <c r="T971" t="str">
        <f t="shared" ref="T971:V971" si="3031">IF($G971="","",IF($B971="PAS",TRIM(CONCATENATE(D971,D972,D973,D974,D975,D976,D977,D978,D979,D980,D981,D982,D983,D984,D985)),""))</f>
        <v/>
      </c>
      <c r="U971" t="str">
        <f t="shared" si="3031"/>
        <v/>
      </c>
      <c r="V971" t="str">
        <f t="shared" si="3031"/>
        <v/>
      </c>
    </row>
    <row r="972" spans="7:22" hidden="1" x14ac:dyDescent="0.25">
      <c r="G972" t="str">
        <f t="shared" si="3000"/>
        <v/>
      </c>
      <c r="H972" t="str">
        <f t="shared" si="3001"/>
        <v/>
      </c>
      <c r="I972" t="str">
        <f t="shared" ref="I972:J972" si="3032">IF($G972="","",TRIM(CONCATENATE(E972,E973,E974,E975,E976,E977,E978,E979,E980,E981,E982,E983,E984,E985,E986)))</f>
        <v/>
      </c>
      <c r="J972" t="str">
        <f t="shared" si="3032"/>
        <v/>
      </c>
      <c r="K972" t="str">
        <f t="shared" si="3003"/>
        <v/>
      </c>
      <c r="L972" t="str">
        <f t="shared" si="3003"/>
        <v/>
      </c>
      <c r="M972" t="str">
        <f t="shared" si="3003"/>
        <v/>
      </c>
      <c r="N972" t="str">
        <f t="shared" si="3004"/>
        <v/>
      </c>
      <c r="O972" t="str">
        <f t="shared" ref="O972:P972" si="3033">IF($G972="","",IF($B972="SHO",TRIM(CONCATENATE(E972,E973,E974,E975,E976,E977,E978,E979,E980,E981,E982,E983,E984,E985,E986)),""))</f>
        <v/>
      </c>
      <c r="P972" t="str">
        <f t="shared" si="3033"/>
        <v/>
      </c>
      <c r="Q972" t="str">
        <f t="shared" si="3006"/>
        <v/>
      </c>
      <c r="R972" t="str">
        <f t="shared" si="3006"/>
        <v/>
      </c>
      <c r="S972" t="str">
        <f t="shared" si="3006"/>
        <v/>
      </c>
      <c r="T972" t="str">
        <f t="shared" ref="T972:V972" si="3034">IF($G972="","",IF($B972="PAS",TRIM(CONCATENATE(D972,D973,D974,D975,D976,D977,D978,D979,D980,D981,D982,D983,D984,D985,D986)),""))</f>
        <v/>
      </c>
      <c r="U972" t="str">
        <f t="shared" si="3034"/>
        <v/>
      </c>
      <c r="V972" t="str">
        <f t="shared" si="3034"/>
        <v/>
      </c>
    </row>
    <row r="973" spans="7:22" hidden="1" x14ac:dyDescent="0.25">
      <c r="G973" t="str">
        <f t="shared" si="3000"/>
        <v/>
      </c>
      <c r="H973" t="str">
        <f t="shared" si="3001"/>
        <v/>
      </c>
      <c r="I973" t="str">
        <f t="shared" ref="I973:J973" si="3035">IF($G973="","",TRIM(CONCATENATE(E973,E974,E975,E976,E977,E978,E979,E980,E981,E982,E983,E984,E985,E986,E987)))</f>
        <v/>
      </c>
      <c r="J973" t="str">
        <f t="shared" si="3035"/>
        <v/>
      </c>
      <c r="K973" t="str">
        <f t="shared" si="3003"/>
        <v/>
      </c>
      <c r="L973" t="str">
        <f t="shared" si="3003"/>
        <v/>
      </c>
      <c r="M973" t="str">
        <f t="shared" si="3003"/>
        <v/>
      </c>
      <c r="N973" t="str">
        <f t="shared" si="3004"/>
        <v/>
      </c>
      <c r="O973" t="str">
        <f t="shared" ref="O973:P973" si="3036">IF($G973="","",IF($B973="SHO",TRIM(CONCATENATE(E973,E974,E975,E976,E977,E978,E979,E980,E981,E982,E983,E984,E985,E986,E987)),""))</f>
        <v/>
      </c>
      <c r="P973" t="str">
        <f t="shared" si="3036"/>
        <v/>
      </c>
      <c r="Q973" t="str">
        <f t="shared" si="3006"/>
        <v/>
      </c>
      <c r="R973" t="str">
        <f t="shared" si="3006"/>
        <v/>
      </c>
      <c r="S973" t="str">
        <f t="shared" si="3006"/>
        <v/>
      </c>
      <c r="T973" t="str">
        <f t="shared" ref="T973:V973" si="3037">IF($G973="","",IF($B973="PAS",TRIM(CONCATENATE(D973,D974,D975,D976,D977,D978,D979,D980,D981,D982,D983,D984,D985,D986,D987)),""))</f>
        <v/>
      </c>
      <c r="U973" t="str">
        <f t="shared" si="3037"/>
        <v/>
      </c>
      <c r="V973" t="str">
        <f t="shared" si="3037"/>
        <v/>
      </c>
    </row>
    <row r="974" spans="7:22" hidden="1" x14ac:dyDescent="0.25">
      <c r="G974" t="str">
        <f t="shared" si="3000"/>
        <v/>
      </c>
      <c r="H974" t="str">
        <f t="shared" si="3001"/>
        <v/>
      </c>
      <c r="I974" t="str">
        <f t="shared" ref="I974:J974" si="3038">IF($G974="","",TRIM(CONCATENATE(E974,E975,E976,E977,E978,E979,E980,E981,E982,E983,E984,E985,E986,E987,E988)))</f>
        <v/>
      </c>
      <c r="J974" t="str">
        <f t="shared" si="3038"/>
        <v/>
      </c>
      <c r="K974" t="str">
        <f t="shared" si="3003"/>
        <v/>
      </c>
      <c r="L974" t="str">
        <f t="shared" si="3003"/>
        <v/>
      </c>
      <c r="M974" t="str">
        <f t="shared" si="3003"/>
        <v/>
      </c>
      <c r="N974" t="str">
        <f t="shared" si="3004"/>
        <v/>
      </c>
      <c r="O974" t="str">
        <f t="shared" ref="O974:P974" si="3039">IF($G974="","",IF($B974="SHO",TRIM(CONCATENATE(E974,E975,E976,E977,E978,E979,E980,E981,E982,E983,E984,E985,E986,E987,E988)),""))</f>
        <v/>
      </c>
      <c r="P974" t="str">
        <f t="shared" si="3039"/>
        <v/>
      </c>
      <c r="Q974" t="str">
        <f t="shared" si="3006"/>
        <v/>
      </c>
      <c r="R974" t="str">
        <f t="shared" si="3006"/>
        <v/>
      </c>
      <c r="S974" t="str">
        <f t="shared" si="3006"/>
        <v/>
      </c>
      <c r="T974" t="str">
        <f t="shared" ref="T974:V974" si="3040">IF($G974="","",IF($B974="PAS",TRIM(CONCATENATE(D974,D975,D976,D977,D978,D979,D980,D981,D982,D983,D984,D985,D986,D987,D988)),""))</f>
        <v/>
      </c>
      <c r="U974" t="str">
        <f t="shared" si="3040"/>
        <v/>
      </c>
      <c r="V974" t="str">
        <f t="shared" si="3040"/>
        <v/>
      </c>
    </row>
    <row r="975" spans="7:22" hidden="1" x14ac:dyDescent="0.25">
      <c r="G975" t="str">
        <f t="shared" si="3000"/>
        <v/>
      </c>
      <c r="H975" t="str">
        <f t="shared" si="3001"/>
        <v/>
      </c>
      <c r="I975" t="str">
        <f t="shared" ref="I975:J975" si="3041">IF($G975="","",TRIM(CONCATENATE(E975,E976,E977,E978,E979,E980,E981,E982,E983,E984,E985,E986,E987,E988,E989)))</f>
        <v/>
      </c>
      <c r="J975" t="str">
        <f t="shared" si="3041"/>
        <v/>
      </c>
      <c r="K975" t="str">
        <f t="shared" si="3003"/>
        <v/>
      </c>
      <c r="L975" t="str">
        <f t="shared" si="3003"/>
        <v/>
      </c>
      <c r="M975" t="str">
        <f t="shared" si="3003"/>
        <v/>
      </c>
      <c r="N975" t="str">
        <f t="shared" si="3004"/>
        <v/>
      </c>
      <c r="O975" t="str">
        <f t="shared" ref="O975:P975" si="3042">IF($G975="","",IF($B975="SHO",TRIM(CONCATENATE(E975,E976,E977,E978,E979,E980,E981,E982,E983,E984,E985,E986,E987,E988,E989)),""))</f>
        <v/>
      </c>
      <c r="P975" t="str">
        <f t="shared" si="3042"/>
        <v/>
      </c>
      <c r="Q975" t="str">
        <f t="shared" si="3006"/>
        <v/>
      </c>
      <c r="R975" t="str">
        <f t="shared" si="3006"/>
        <v/>
      </c>
      <c r="S975" t="str">
        <f t="shared" si="3006"/>
        <v/>
      </c>
      <c r="T975" t="str">
        <f t="shared" ref="T975:V975" si="3043">IF($G975="","",IF($B975="PAS",TRIM(CONCATENATE(D975,D976,D977,D978,D979,D980,D981,D982,D983,D984,D985,D986,D987,D988,D989)),""))</f>
        <v/>
      </c>
      <c r="U975" t="str">
        <f t="shared" si="3043"/>
        <v/>
      </c>
      <c r="V975" t="str">
        <f t="shared" si="3043"/>
        <v/>
      </c>
    </row>
    <row r="976" spans="7:22" hidden="1" x14ac:dyDescent="0.25">
      <c r="G976" t="str">
        <f t="shared" si="3000"/>
        <v/>
      </c>
      <c r="H976" t="str">
        <f t="shared" si="3001"/>
        <v/>
      </c>
      <c r="I976" t="str">
        <f t="shared" ref="I976:J976" si="3044">IF($G976="","",TRIM(CONCATENATE(E976,E977,E978,E979,E980,E981,E982,E983,E984,E985,E986,E987,E988,E989,E990)))</f>
        <v/>
      </c>
      <c r="J976" t="str">
        <f t="shared" si="3044"/>
        <v/>
      </c>
      <c r="K976" t="str">
        <f t="shared" si="3003"/>
        <v/>
      </c>
      <c r="L976" t="str">
        <f t="shared" si="3003"/>
        <v/>
      </c>
      <c r="M976" t="str">
        <f t="shared" si="3003"/>
        <v/>
      </c>
      <c r="N976" t="str">
        <f t="shared" si="3004"/>
        <v/>
      </c>
      <c r="O976" t="str">
        <f t="shared" ref="O976:P976" si="3045">IF($G976="","",IF($B976="SHO",TRIM(CONCATENATE(E976,E977,E978,E979,E980,E981,E982,E983,E984,E985,E986,E987,E988,E989,E990)),""))</f>
        <v/>
      </c>
      <c r="P976" t="str">
        <f t="shared" si="3045"/>
        <v/>
      </c>
      <c r="Q976" t="str">
        <f t="shared" si="3006"/>
        <v/>
      </c>
      <c r="R976" t="str">
        <f t="shared" si="3006"/>
        <v/>
      </c>
      <c r="S976" t="str">
        <f t="shared" si="3006"/>
        <v/>
      </c>
      <c r="T976" t="str">
        <f t="shared" ref="T976:V976" si="3046">IF($G976="","",IF($B976="PAS",TRIM(CONCATENATE(D976,D977,D978,D979,D980,D981,D982,D983,D984,D985,D986,D987,D988,D989,D990)),""))</f>
        <v/>
      </c>
      <c r="U976" t="str">
        <f t="shared" si="3046"/>
        <v/>
      </c>
      <c r="V976" t="str">
        <f t="shared" si="3046"/>
        <v/>
      </c>
    </row>
    <row r="977" spans="4:22" hidden="1" x14ac:dyDescent="0.25">
      <c r="G977" t="str">
        <f t="shared" si="3000"/>
        <v/>
      </c>
      <c r="H977" t="str">
        <f t="shared" si="3001"/>
        <v/>
      </c>
      <c r="I977" t="str">
        <f t="shared" ref="I977:J977" si="3047">IF($G977="","",TRIM(CONCATENATE(E977,E978,E979,E980,E981,E982,E983,E984,E985,E986,E987,E988,E989,E990,E991)))</f>
        <v/>
      </c>
      <c r="J977" t="str">
        <f t="shared" si="3047"/>
        <v/>
      </c>
      <c r="K977" t="str">
        <f t="shared" si="3003"/>
        <v/>
      </c>
      <c r="L977" t="str">
        <f t="shared" si="3003"/>
        <v/>
      </c>
      <c r="M977" t="str">
        <f t="shared" si="3003"/>
        <v/>
      </c>
      <c r="N977" t="str">
        <f t="shared" si="3004"/>
        <v/>
      </c>
      <c r="O977" t="str">
        <f t="shared" ref="O977:P977" si="3048">IF($G977="","",IF($B977="SHO",TRIM(CONCATENATE(E977,E978,E979,E980,E981,E982,E983,E984,E985,E986,E987,E988,E989,E990,E991)),""))</f>
        <v/>
      </c>
      <c r="P977" t="str">
        <f t="shared" si="3048"/>
        <v/>
      </c>
      <c r="Q977" t="str">
        <f t="shared" si="3006"/>
        <v/>
      </c>
      <c r="R977" t="str">
        <f t="shared" si="3006"/>
        <v/>
      </c>
      <c r="S977" t="str">
        <f t="shared" si="3006"/>
        <v/>
      </c>
      <c r="T977" t="str">
        <f t="shared" ref="T977:V977" si="3049">IF($G977="","",IF($B977="PAS",TRIM(CONCATENATE(D977,D978,D979,D980,D981,D982,D983,D984,D985,D986,D987,D988,D989,D990,D991)),""))</f>
        <v/>
      </c>
      <c r="U977" t="str">
        <f t="shared" si="3049"/>
        <v/>
      </c>
      <c r="V977" t="str">
        <f t="shared" si="3049"/>
        <v/>
      </c>
    </row>
    <row r="978" spans="4:22" hidden="1" x14ac:dyDescent="0.25">
      <c r="G978" t="str">
        <f t="shared" si="3000"/>
        <v/>
      </c>
      <c r="H978" t="str">
        <f t="shared" si="3001"/>
        <v/>
      </c>
      <c r="I978" t="str">
        <f t="shared" ref="I978:J978" si="3050">IF($G978="","",TRIM(CONCATENATE(E978,E979,E980,E981,E982,E983,E984,E985,E986,E987,E988,E989,E990,E991,E992)))</f>
        <v/>
      </c>
      <c r="J978" t="str">
        <f t="shared" si="3050"/>
        <v/>
      </c>
      <c r="K978" t="str">
        <f t="shared" si="3003"/>
        <v/>
      </c>
      <c r="L978" t="str">
        <f t="shared" si="3003"/>
        <v/>
      </c>
      <c r="M978" t="str">
        <f t="shared" si="3003"/>
        <v/>
      </c>
      <c r="N978" t="str">
        <f t="shared" si="3004"/>
        <v/>
      </c>
      <c r="O978" t="str">
        <f t="shared" ref="O978:P978" si="3051">IF($G978="","",IF($B978="SHO",TRIM(CONCATENATE(E978,E979,E980,E981,E982,E983,E984,E985,E986,E987,E988,E989,E990,E991,E992)),""))</f>
        <v/>
      </c>
      <c r="P978" t="str">
        <f t="shared" si="3051"/>
        <v/>
      </c>
      <c r="Q978" t="str">
        <f t="shared" si="3006"/>
        <v/>
      </c>
      <c r="R978" t="str">
        <f t="shared" si="3006"/>
        <v/>
      </c>
      <c r="S978" t="str">
        <f t="shared" si="3006"/>
        <v/>
      </c>
      <c r="T978" t="str">
        <f t="shared" ref="T978:V978" si="3052">IF($G978="","",IF($B978="PAS",TRIM(CONCATENATE(D978,D979,D980,D981,D982,D983,D984,D985,D986,D987,D988,D989,D990,D991,D992)),""))</f>
        <v/>
      </c>
      <c r="U978" t="str">
        <f t="shared" si="3052"/>
        <v/>
      </c>
      <c r="V978" t="str">
        <f t="shared" si="3052"/>
        <v/>
      </c>
    </row>
    <row r="979" spans="4:22" hidden="1" x14ac:dyDescent="0.25">
      <c r="G979" t="str">
        <f t="shared" si="3000"/>
        <v/>
      </c>
      <c r="H979" t="str">
        <f t="shared" si="3001"/>
        <v/>
      </c>
      <c r="I979" t="str">
        <f t="shared" ref="I979:J979" si="3053">IF($G979="","",TRIM(CONCATENATE(E979,E980,E981,E982,E983,E984,E985,E986,E987,E988,E989,E990,E991,E992,E993)))</f>
        <v/>
      </c>
      <c r="J979" t="str">
        <f t="shared" si="3053"/>
        <v/>
      </c>
      <c r="K979" t="str">
        <f t="shared" si="3003"/>
        <v/>
      </c>
      <c r="L979" t="str">
        <f t="shared" si="3003"/>
        <v/>
      </c>
      <c r="M979" t="str">
        <f t="shared" si="3003"/>
        <v/>
      </c>
      <c r="N979" t="str">
        <f t="shared" si="3004"/>
        <v/>
      </c>
      <c r="O979" t="str">
        <f t="shared" ref="O979:P979" si="3054">IF($G979="","",IF($B979="SHO",TRIM(CONCATENATE(E979,E980,E981,E982,E983,E984,E985,E986,E987,E988,E989,E990,E991,E992,E993)),""))</f>
        <v/>
      </c>
      <c r="P979" t="str">
        <f t="shared" si="3054"/>
        <v/>
      </c>
      <c r="Q979" t="str">
        <f t="shared" si="3006"/>
        <v/>
      </c>
      <c r="R979" t="str">
        <f t="shared" si="3006"/>
        <v/>
      </c>
      <c r="S979" t="str">
        <f t="shared" si="3006"/>
        <v/>
      </c>
      <c r="T979" t="str">
        <f t="shared" ref="T979:V979" si="3055">IF($G979="","",IF($B979="PAS",TRIM(CONCATENATE(D979,D980,D981,D982,D983,D984,D985,D986,D987,D988,D989,D990,D991,D992,D993)),""))</f>
        <v/>
      </c>
      <c r="U979" t="str">
        <f t="shared" si="3055"/>
        <v/>
      </c>
      <c r="V979" t="str">
        <f t="shared" si="3055"/>
        <v/>
      </c>
    </row>
    <row r="980" spans="4:22" hidden="1" x14ac:dyDescent="0.25">
      <c r="G980" t="str">
        <f t="shared" si="3000"/>
        <v/>
      </c>
      <c r="H980" t="str">
        <f t="shared" si="3001"/>
        <v/>
      </c>
      <c r="I980" t="str">
        <f t="shared" ref="I980:J980" si="3056">IF($G980="","",TRIM(CONCATENATE(E980,E981,E982,E983,E984,E985,E986,E987,E988,E989,E990,E991,E992,E993,E994)))</f>
        <v/>
      </c>
      <c r="J980" t="str">
        <f t="shared" si="3056"/>
        <v/>
      </c>
      <c r="K980" t="str">
        <f t="shared" si="3003"/>
        <v/>
      </c>
      <c r="L980" t="str">
        <f t="shared" si="3003"/>
        <v/>
      </c>
      <c r="M980" t="str">
        <f t="shared" si="3003"/>
        <v/>
      </c>
      <c r="N980" t="str">
        <f t="shared" si="3004"/>
        <v/>
      </c>
      <c r="O980" t="str">
        <f t="shared" ref="O980:P980" si="3057">IF($G980="","",IF($B980="SHO",TRIM(CONCATENATE(E980,E981,E982,E983,E984,E985,E986,E987,E988,E989,E990,E991,E992,E993,E994)),""))</f>
        <v/>
      </c>
      <c r="P980" t="str">
        <f t="shared" si="3057"/>
        <v/>
      </c>
      <c r="Q980" t="str">
        <f t="shared" si="3006"/>
        <v/>
      </c>
      <c r="R980" t="str">
        <f t="shared" si="3006"/>
        <v/>
      </c>
      <c r="S980" t="str">
        <f t="shared" si="3006"/>
        <v/>
      </c>
      <c r="T980" t="str">
        <f t="shared" ref="T980:V980" si="3058">IF($G980="","",IF($B980="PAS",TRIM(CONCATENATE(D980,D981,D982,D983,D984,D985,D986,D987,D988,D989,D990,D991,D992,D993,D994)),""))</f>
        <v/>
      </c>
      <c r="U980" t="str">
        <f t="shared" si="3058"/>
        <v/>
      </c>
      <c r="V980" t="str">
        <f t="shared" si="3058"/>
        <v/>
      </c>
    </row>
    <row r="981" spans="4:22" hidden="1" x14ac:dyDescent="0.25">
      <c r="G981" t="str">
        <f t="shared" si="3000"/>
        <v/>
      </c>
      <c r="H981" t="str">
        <f t="shared" si="3001"/>
        <v/>
      </c>
      <c r="I981" t="str">
        <f t="shared" ref="I981:J981" si="3059">IF($G981="","",TRIM(CONCATENATE(E981,E982,E983,E984,E985,E986,E987,E988,E989,E990,E991,E992,E993,E994,E995)))</f>
        <v/>
      </c>
      <c r="J981" t="str">
        <f t="shared" si="3059"/>
        <v/>
      </c>
      <c r="K981" t="str">
        <f t="shared" si="3003"/>
        <v/>
      </c>
      <c r="L981" t="str">
        <f t="shared" si="3003"/>
        <v/>
      </c>
      <c r="M981" t="str">
        <f t="shared" si="3003"/>
        <v/>
      </c>
      <c r="N981" t="str">
        <f t="shared" si="3004"/>
        <v/>
      </c>
      <c r="O981" t="str">
        <f t="shared" ref="O981:P981" si="3060">IF($G981="","",IF($B981="SHO",TRIM(CONCATENATE(E981,E982,E983,E984,E985,E986,E987,E988,E989,E990,E991,E992,E993,E994,E995)),""))</f>
        <v/>
      </c>
      <c r="P981" t="str">
        <f t="shared" si="3060"/>
        <v/>
      </c>
      <c r="Q981" t="str">
        <f t="shared" si="3006"/>
        <v/>
      </c>
      <c r="R981" t="str">
        <f t="shared" si="3006"/>
        <v/>
      </c>
      <c r="S981" t="str">
        <f t="shared" si="3006"/>
        <v/>
      </c>
      <c r="T981" t="str">
        <f t="shared" ref="T981:V981" si="3061">IF($G981="","",IF($B981="PAS",TRIM(CONCATENATE(D981,D982,D983,D984,D985,D986,D987,D988,D989,D990,D991,D992,D993,D994,D995)),""))</f>
        <v/>
      </c>
      <c r="U981" t="str">
        <f t="shared" si="3061"/>
        <v/>
      </c>
      <c r="V981" t="str">
        <f t="shared" si="3061"/>
        <v/>
      </c>
    </row>
    <row r="982" spans="4:22" hidden="1" x14ac:dyDescent="0.25">
      <c r="G982" t="str">
        <f t="shared" si="3000"/>
        <v/>
      </c>
      <c r="H982" t="str">
        <f t="shared" si="3001"/>
        <v/>
      </c>
      <c r="I982" t="str">
        <f t="shared" ref="I982:J982" si="3062">IF($G982="","",TRIM(CONCATENATE(E982,E983,E984,E985,E986,E987,E988,E989,E990,E991,E992,E993,E994,E995,E996)))</f>
        <v/>
      </c>
      <c r="J982" t="str">
        <f t="shared" si="3062"/>
        <v/>
      </c>
      <c r="K982" t="str">
        <f t="shared" si="3003"/>
        <v/>
      </c>
      <c r="L982" t="str">
        <f t="shared" si="3003"/>
        <v/>
      </c>
      <c r="M982" t="str">
        <f t="shared" si="3003"/>
        <v/>
      </c>
      <c r="N982" t="str">
        <f t="shared" si="3004"/>
        <v/>
      </c>
      <c r="O982" t="str">
        <f t="shared" ref="O982:P982" si="3063">IF($G982="","",IF($B982="SHO",TRIM(CONCATENATE(E982,E983,E984,E985,E986,E987,E988,E989,E990,E991,E992,E993,E994,E995,E996)),""))</f>
        <v/>
      </c>
      <c r="P982" t="str">
        <f t="shared" si="3063"/>
        <v/>
      </c>
      <c r="Q982" t="str">
        <f t="shared" si="3006"/>
        <v/>
      </c>
      <c r="R982" t="str">
        <f t="shared" si="3006"/>
        <v/>
      </c>
      <c r="S982" t="str">
        <f t="shared" si="3006"/>
        <v/>
      </c>
      <c r="T982" t="str">
        <f t="shared" ref="T982:V982" si="3064">IF($G982="","",IF($B982="PAS",TRIM(CONCATENATE(D982,D983,D984,D985,D986,D987,D988,D989,D990,D991,D992,D993,D994,D995,D996)),""))</f>
        <v/>
      </c>
      <c r="U982" t="str">
        <f t="shared" si="3064"/>
        <v/>
      </c>
      <c r="V982" t="str">
        <f t="shared" si="3064"/>
        <v/>
      </c>
    </row>
    <row r="983" spans="4:22" hidden="1" x14ac:dyDescent="0.25">
      <c r="G983" t="str">
        <f t="shared" si="3000"/>
        <v/>
      </c>
      <c r="H983" t="str">
        <f t="shared" si="3001"/>
        <v/>
      </c>
      <c r="I983" t="str">
        <f t="shared" ref="I983:J983" si="3065">IF($G983="","",TRIM(CONCATENATE(E983,E984,E985,E986,E987,E988,E989,E990,E991,E992,E993,E994,E995,E996,E997)))</f>
        <v/>
      </c>
      <c r="J983" t="str">
        <f t="shared" si="3065"/>
        <v/>
      </c>
      <c r="K983" t="str">
        <f t="shared" si="3003"/>
        <v/>
      </c>
      <c r="L983" t="str">
        <f t="shared" si="3003"/>
        <v/>
      </c>
      <c r="M983" t="str">
        <f t="shared" si="3003"/>
        <v/>
      </c>
      <c r="N983" t="str">
        <f t="shared" si="3004"/>
        <v/>
      </c>
      <c r="O983" t="str">
        <f t="shared" ref="O983:P983" si="3066">IF($G983="","",IF($B983="SHO",TRIM(CONCATENATE(E983,E984,E985,E986,E987,E988,E989,E990,E991,E992,E993,E994,E995,E996,E997)),""))</f>
        <v/>
      </c>
      <c r="P983" t="str">
        <f t="shared" si="3066"/>
        <v/>
      </c>
      <c r="Q983" t="str">
        <f t="shared" si="3006"/>
        <v/>
      </c>
      <c r="R983" t="str">
        <f t="shared" si="3006"/>
        <v/>
      </c>
      <c r="S983" t="str">
        <f t="shared" si="3006"/>
        <v/>
      </c>
      <c r="T983" t="str">
        <f t="shared" ref="T983:V983" si="3067">IF($G983="","",IF($B983="PAS",TRIM(CONCATENATE(D983,D984,D985,D986,D987,D988,D989,D990,D991,D992,D993,D994,D995,D996,D997)),""))</f>
        <v/>
      </c>
      <c r="U983" t="str">
        <f t="shared" si="3067"/>
        <v/>
      </c>
      <c r="V983" t="str">
        <f t="shared" si="3067"/>
        <v/>
      </c>
    </row>
    <row r="984" spans="4:22" hidden="1" x14ac:dyDescent="0.25">
      <c r="G984" t="str">
        <f t="shared" si="3000"/>
        <v/>
      </c>
      <c r="H984" t="str">
        <f t="shared" si="3001"/>
        <v/>
      </c>
      <c r="I984" t="str">
        <f t="shared" ref="I984:J984" si="3068">IF($G984="","",TRIM(CONCATENATE(E984,E985,E986,E987,E988,E989,E990,E991,E992,E993,E994,E995,E996,E997,E998)))</f>
        <v/>
      </c>
      <c r="J984" t="str">
        <f t="shared" si="3068"/>
        <v/>
      </c>
      <c r="K984" t="str">
        <f t="shared" si="3003"/>
        <v/>
      </c>
      <c r="L984" t="str">
        <f t="shared" si="3003"/>
        <v/>
      </c>
      <c r="M984" t="str">
        <f t="shared" si="3003"/>
        <v/>
      </c>
      <c r="N984" t="str">
        <f t="shared" si="3004"/>
        <v/>
      </c>
      <c r="O984" t="str">
        <f t="shared" ref="O984:P984" si="3069">IF($G984="","",IF($B984="SHO",TRIM(CONCATENATE(E984,E985,E986,E987,E988,E989,E990,E991,E992,E993,E994,E995,E996,E997,E998)),""))</f>
        <v/>
      </c>
      <c r="P984" t="str">
        <f t="shared" si="3069"/>
        <v/>
      </c>
      <c r="Q984" t="str">
        <f t="shared" si="3006"/>
        <v/>
      </c>
      <c r="R984" t="str">
        <f t="shared" si="3006"/>
        <v/>
      </c>
      <c r="S984" t="str">
        <f t="shared" si="3006"/>
        <v/>
      </c>
      <c r="T984" t="str">
        <f t="shared" ref="T984:V984" si="3070">IF($G984="","",IF($B984="PAS",TRIM(CONCATENATE(D984,D985,D986,D987,D988,D989,D990,D991,D992,D993,D994,D995,D996,D997,D998)),""))</f>
        <v/>
      </c>
      <c r="U984" t="str">
        <f t="shared" si="3070"/>
        <v/>
      </c>
      <c r="V984" t="str">
        <f t="shared" si="3070"/>
        <v/>
      </c>
    </row>
    <row r="985" spans="4:22" hidden="1" x14ac:dyDescent="0.25">
      <c r="G985" t="str">
        <f t="shared" si="3000"/>
        <v/>
      </c>
      <c r="H985" t="str">
        <f t="shared" si="3001"/>
        <v/>
      </c>
      <c r="I985" t="str">
        <f t="shared" ref="I985:J985" si="3071">IF($G985="","",TRIM(CONCATENATE(E985,E986,E987,E988,E989,E990,E991,E992,E993,E994,E995,E996,E997,E998,E999)))</f>
        <v/>
      </c>
      <c r="J985" t="str">
        <f t="shared" si="3071"/>
        <v/>
      </c>
      <c r="K985" t="str">
        <f t="shared" si="3003"/>
        <v/>
      </c>
      <c r="L985" t="str">
        <f t="shared" si="3003"/>
        <v/>
      </c>
      <c r="M985" t="str">
        <f t="shared" si="3003"/>
        <v/>
      </c>
      <c r="N985" t="str">
        <f t="shared" si="3004"/>
        <v/>
      </c>
      <c r="O985" t="str">
        <f t="shared" ref="O985:P985" si="3072">IF($G985="","",IF($B985="SHO",TRIM(CONCATENATE(E985,E986,E987,E988,E989,E990,E991,E992,E993,E994,E995,E996,E997,E998,E999)),""))</f>
        <v/>
      </c>
      <c r="P985" t="str">
        <f t="shared" si="3072"/>
        <v/>
      </c>
      <c r="Q985" t="str">
        <f t="shared" si="3006"/>
        <v/>
      </c>
      <c r="R985" t="str">
        <f t="shared" si="3006"/>
        <v/>
      </c>
      <c r="S985" t="str">
        <f t="shared" si="3006"/>
        <v/>
      </c>
      <c r="T985" t="str">
        <f t="shared" ref="T985:V985" si="3073">IF($G985="","",IF($B985="PAS",TRIM(CONCATENATE(D985,D986,D987,D988,D989,D990,D991,D992,D993,D994,D995,D996,D997,D998,D999)),""))</f>
        <v/>
      </c>
      <c r="U985" t="str">
        <f t="shared" si="3073"/>
        <v/>
      </c>
      <c r="V985" t="str">
        <f t="shared" si="3073"/>
        <v/>
      </c>
    </row>
    <row r="986" spans="4:22" hidden="1" x14ac:dyDescent="0.25">
      <c r="G986" t="str">
        <f t="shared" si="3000"/>
        <v/>
      </c>
      <c r="H986" t="str">
        <f t="shared" si="3001"/>
        <v/>
      </c>
      <c r="I986" t="str">
        <f t="shared" ref="I986:J986" si="3074">IF($G986="","",TRIM(CONCATENATE(E986,E987,E988,E989,E990,E991,E992,E993,E994,E995,E996,E997,E998,E999,E1000)))</f>
        <v/>
      </c>
      <c r="J986" t="str">
        <f t="shared" si="3074"/>
        <v/>
      </c>
      <c r="K986" t="str">
        <f t="shared" si="3003"/>
        <v/>
      </c>
      <c r="L986" t="str">
        <f t="shared" si="3003"/>
        <v/>
      </c>
      <c r="M986" t="str">
        <f t="shared" si="3003"/>
        <v/>
      </c>
      <c r="N986" t="str">
        <f t="shared" si="3004"/>
        <v/>
      </c>
      <c r="O986" t="str">
        <f t="shared" ref="O986:P986" si="3075">IF($G986="","",IF($B986="SHO",TRIM(CONCATENATE(E986,E987,E988,E989,E990,E991,E992,E993,E994,E995,E996,E997,E998,E999,E1000)),""))</f>
        <v/>
      </c>
      <c r="P986" t="str">
        <f t="shared" si="3075"/>
        <v/>
      </c>
      <c r="Q986" t="str">
        <f t="shared" si="3006"/>
        <v/>
      </c>
      <c r="R986" t="str">
        <f t="shared" si="3006"/>
        <v/>
      </c>
      <c r="S986" t="str">
        <f t="shared" si="3006"/>
        <v/>
      </c>
      <c r="T986" t="str">
        <f t="shared" ref="T986:V986" si="3076">IF($G986="","",IF($B986="PAS",TRIM(CONCATENATE(D986,D987,D988,D989,D990,D991,D992,D993,D994,D995,D996,D997,D998,D999,D1000)),""))</f>
        <v/>
      </c>
      <c r="U986" t="str">
        <f t="shared" si="3076"/>
        <v/>
      </c>
      <c r="V986" t="str">
        <f t="shared" si="3076"/>
        <v/>
      </c>
    </row>
    <row r="987" spans="4:22" hidden="1" x14ac:dyDescent="0.25">
      <c r="G987" t="str">
        <f t="shared" si="3000"/>
        <v/>
      </c>
      <c r="H987" t="str">
        <f t="shared" si="3001"/>
        <v/>
      </c>
      <c r="I987" t="str">
        <f t="shared" ref="I987:J987" si="3077">IF($G987="","",TRIM(CONCATENATE(E987,E988,E989,E990,E991,E992,E993,E994,E995,E996,E997,E998,E999,E1000,E1001)))</f>
        <v/>
      </c>
      <c r="J987" t="str">
        <f t="shared" si="3077"/>
        <v/>
      </c>
      <c r="K987" t="str">
        <f t="shared" si="3003"/>
        <v/>
      </c>
      <c r="L987" t="str">
        <f t="shared" si="3003"/>
        <v/>
      </c>
      <c r="M987" t="str">
        <f t="shared" si="3003"/>
        <v/>
      </c>
      <c r="N987" t="str">
        <f t="shared" si="3004"/>
        <v/>
      </c>
      <c r="O987" t="str">
        <f t="shared" ref="O987:P987" si="3078">IF($G987="","",IF($B987="SHO",TRIM(CONCATENATE(E987,E988,E989,E990,E991,E992,E993,E994,E995,E996,E997,E998,E999,E1000,E1001)),""))</f>
        <v/>
      </c>
      <c r="P987" t="str">
        <f t="shared" si="3078"/>
        <v/>
      </c>
      <c r="Q987" t="str">
        <f t="shared" si="3006"/>
        <v/>
      </c>
      <c r="R987" t="str">
        <f t="shared" si="3006"/>
        <v/>
      </c>
      <c r="S987" t="str">
        <f t="shared" si="3006"/>
        <v/>
      </c>
      <c r="T987" t="str">
        <f t="shared" ref="T987:V987" si="3079">IF($G987="","",IF($B987="PAS",TRIM(CONCATENATE(D987,D988,D989,D990,D991,D992,D993,D994,D995,D996,D997,D998,D999,D1000,D1001)),""))</f>
        <v/>
      </c>
      <c r="U987" t="str">
        <f t="shared" si="3079"/>
        <v/>
      </c>
      <c r="V987" t="str">
        <f t="shared" si="3079"/>
        <v/>
      </c>
    </row>
    <row r="988" spans="4:22" hidden="1" x14ac:dyDescent="0.25">
      <c r="G988" t="str">
        <f t="shared" si="3000"/>
        <v/>
      </c>
      <c r="H988" t="str">
        <f t="shared" si="3001"/>
        <v/>
      </c>
      <c r="I988" t="str">
        <f t="shared" ref="I988:J988" si="3080">IF($G988="","",TRIM(CONCATENATE(E988,E989,E990,E991,E992,E993,E994,E995,E996,E997,E998,E999,E1000,E1001,E1002)))</f>
        <v/>
      </c>
      <c r="J988" t="str">
        <f t="shared" si="3080"/>
        <v/>
      </c>
      <c r="K988" t="str">
        <f t="shared" si="3003"/>
        <v/>
      </c>
      <c r="L988" t="str">
        <f t="shared" si="3003"/>
        <v/>
      </c>
      <c r="M988" t="str">
        <f t="shared" si="3003"/>
        <v/>
      </c>
      <c r="N988" t="str">
        <f t="shared" si="3004"/>
        <v/>
      </c>
      <c r="O988" t="str">
        <f t="shared" ref="O988:P988" si="3081">IF($G988="","",IF($B988="SHO",TRIM(CONCATENATE(E988,E989,E990,E991,E992,E993,E994,E995,E996,E997,E998,E999,E1000,E1001,E1002)),""))</f>
        <v/>
      </c>
      <c r="P988" t="str">
        <f t="shared" si="3081"/>
        <v/>
      </c>
      <c r="Q988" t="str">
        <f t="shared" si="3006"/>
        <v/>
      </c>
      <c r="R988" t="str">
        <f t="shared" si="3006"/>
        <v/>
      </c>
      <c r="S988" t="str">
        <f t="shared" si="3006"/>
        <v/>
      </c>
      <c r="T988" t="str">
        <f t="shared" ref="T988:V988" si="3082">IF($G988="","",IF($B988="PAS",TRIM(CONCATENATE(D988,D989,D990,D991,D992,D993,D994,D995,D996,D997,D998,D999,D1000,D1001,D1002)),""))</f>
        <v/>
      </c>
      <c r="U988" t="str">
        <f t="shared" si="3082"/>
        <v/>
      </c>
      <c r="V988" t="str">
        <f t="shared" si="3082"/>
        <v/>
      </c>
    </row>
    <row r="989" spans="4:22" hidden="1" x14ac:dyDescent="0.25">
      <c r="G989" t="str">
        <f t="shared" si="3000"/>
        <v/>
      </c>
      <c r="H989" t="str">
        <f t="shared" si="3001"/>
        <v/>
      </c>
      <c r="I989" t="str">
        <f t="shared" ref="I989:J989" si="3083">IF($G989="","",TRIM(CONCATENATE(E989,E990,E991,E992,E993,E994,E995,E996,E997,E998,E999,E1000,E1001,E1002,E1003)))</f>
        <v/>
      </c>
      <c r="J989" t="str">
        <f t="shared" si="3083"/>
        <v/>
      </c>
      <c r="K989" t="str">
        <f t="shared" si="3003"/>
        <v/>
      </c>
      <c r="L989" t="str">
        <f t="shared" si="3003"/>
        <v/>
      </c>
      <c r="M989" t="str">
        <f t="shared" si="3003"/>
        <v/>
      </c>
      <c r="N989" t="str">
        <f t="shared" si="3004"/>
        <v/>
      </c>
      <c r="O989" t="str">
        <f t="shared" ref="O989:P989" si="3084">IF($G989="","",IF($B989="SHO",TRIM(CONCATENATE(E989,E990,E991,E992,E993,E994,E995,E996,E997,E998,E999,E1000,E1001,E1002,E1003)),""))</f>
        <v/>
      </c>
      <c r="P989" t="str">
        <f t="shared" si="3084"/>
        <v/>
      </c>
      <c r="Q989" t="str">
        <f t="shared" si="3006"/>
        <v/>
      </c>
      <c r="R989" t="str">
        <f t="shared" si="3006"/>
        <v/>
      </c>
      <c r="S989" t="str">
        <f t="shared" si="3006"/>
        <v/>
      </c>
      <c r="T989" t="str">
        <f t="shared" ref="T989:V989" si="3085">IF($G989="","",IF($B989="PAS",TRIM(CONCATENATE(D989,D990,D991,D992,D993,D994,D995,D996,D997,D998,D999,D1000,D1001,D1002,D1003)),""))</f>
        <v/>
      </c>
      <c r="U989" t="str">
        <f t="shared" si="3085"/>
        <v/>
      </c>
      <c r="V989" t="str">
        <f t="shared" si="3085"/>
        <v/>
      </c>
    </row>
    <row r="990" spans="4:22" hidden="1" x14ac:dyDescent="0.25">
      <c r="G990" t="str">
        <f t="shared" si="3000"/>
        <v/>
      </c>
      <c r="H990" t="str">
        <f t="shared" si="3001"/>
        <v/>
      </c>
      <c r="I990" t="str">
        <f t="shared" ref="I990:J990" si="3086">IF($G990="","",TRIM(CONCATENATE(E990,E991,E992,E993,E994,E995,E996,E997,E998,E999,E1000,E1001,E1002,E1003,E1004)))</f>
        <v/>
      </c>
      <c r="J990" t="str">
        <f t="shared" si="3086"/>
        <v/>
      </c>
      <c r="K990" t="str">
        <f t="shared" si="3003"/>
        <v/>
      </c>
      <c r="L990" t="str">
        <f t="shared" si="3003"/>
        <v/>
      </c>
      <c r="M990" t="str">
        <f t="shared" si="3003"/>
        <v/>
      </c>
      <c r="N990" t="str">
        <f t="shared" si="3004"/>
        <v/>
      </c>
      <c r="O990" t="str">
        <f t="shared" ref="O990:P990" si="3087">IF($G990="","",IF($B990="SHO",TRIM(CONCATENATE(E990,E991,E992,E993,E994,E995,E996,E997,E998,E999,E1000,E1001,E1002,E1003,E1004)),""))</f>
        <v/>
      </c>
      <c r="P990" t="str">
        <f t="shared" si="3087"/>
        <v/>
      </c>
      <c r="Q990" t="str">
        <f t="shared" si="3006"/>
        <v/>
      </c>
      <c r="R990" t="str">
        <f t="shared" si="3006"/>
        <v/>
      </c>
      <c r="S990" t="str">
        <f t="shared" si="3006"/>
        <v/>
      </c>
      <c r="T990" t="str">
        <f t="shared" ref="T990:V990" si="3088">IF($G990="","",IF($B990="PAS",TRIM(CONCATENATE(D990,D991,D992,D993,D994,D995,D996,D997,D998,D999,D1000,D1001,D1002,D1003,D1004)),""))</f>
        <v/>
      </c>
      <c r="U990" t="str">
        <f t="shared" si="3088"/>
        <v/>
      </c>
      <c r="V990" t="str">
        <f t="shared" si="3088"/>
        <v/>
      </c>
    </row>
    <row r="991" spans="4:22" hidden="1" x14ac:dyDescent="0.25">
      <c r="D991" s="2"/>
      <c r="E991" s="2"/>
      <c r="F991" s="2"/>
      <c r="G991" t="str">
        <f t="shared" si="3000"/>
        <v/>
      </c>
      <c r="H991" t="str">
        <f t="shared" si="3001"/>
        <v/>
      </c>
      <c r="I991" t="str">
        <f t="shared" ref="I991:J991" si="3089">IF($G991="","",TRIM(CONCATENATE(E991,E992,E993,E994,E995,E996,E997,E998,E999,E1000,E1001,E1002,E1003,E1004,E1005)))</f>
        <v/>
      </c>
      <c r="J991" t="str">
        <f t="shared" si="3089"/>
        <v/>
      </c>
      <c r="K991" t="str">
        <f t="shared" si="3003"/>
        <v/>
      </c>
      <c r="L991" t="str">
        <f t="shared" si="3003"/>
        <v/>
      </c>
      <c r="M991" t="str">
        <f t="shared" si="3003"/>
        <v/>
      </c>
      <c r="N991" t="str">
        <f t="shared" si="3004"/>
        <v/>
      </c>
      <c r="O991" t="str">
        <f t="shared" ref="O991:P991" si="3090">IF($G991="","",IF($B991="SHO",TRIM(CONCATENATE(E991,E992,E993,E994,E995,E996,E997,E998,E999,E1000,E1001,E1002,E1003,E1004,E1005)),""))</f>
        <v/>
      </c>
      <c r="P991" t="str">
        <f t="shared" si="3090"/>
        <v/>
      </c>
      <c r="Q991" t="str">
        <f t="shared" si="3006"/>
        <v/>
      </c>
      <c r="R991" t="str">
        <f t="shared" si="3006"/>
        <v/>
      </c>
      <c r="S991" t="str">
        <f t="shared" si="3006"/>
        <v/>
      </c>
      <c r="T991" t="str">
        <f t="shared" ref="T991:V991" si="3091">IF($G991="","",IF($B991="PAS",TRIM(CONCATENATE(D991,D992,D993,D994,D995,D996,D997,D998,D999,D1000,D1001,D1002,D1003,D1004,D1005)),""))</f>
        <v/>
      </c>
      <c r="U991" t="str">
        <f t="shared" si="3091"/>
        <v/>
      </c>
      <c r="V991" t="str">
        <f t="shared" si="3091"/>
        <v/>
      </c>
    </row>
    <row r="992" spans="4:22" hidden="1" x14ac:dyDescent="0.25">
      <c r="G992" t="str">
        <f t="shared" si="3000"/>
        <v/>
      </c>
      <c r="H992" t="str">
        <f t="shared" si="3001"/>
        <v/>
      </c>
      <c r="I992" t="str">
        <f t="shared" ref="I992:J992" si="3092">IF($G992="","",TRIM(CONCATENATE(E992,E993,E994,E995,E996,E997,E998,E999,E1000,E1001,E1002,E1003,E1004,E1005,E1006)))</f>
        <v/>
      </c>
      <c r="J992" t="str">
        <f t="shared" si="3092"/>
        <v/>
      </c>
      <c r="K992" t="str">
        <f t="shared" si="3003"/>
        <v/>
      </c>
      <c r="L992" t="str">
        <f t="shared" si="3003"/>
        <v/>
      </c>
      <c r="M992" t="str">
        <f t="shared" si="3003"/>
        <v/>
      </c>
      <c r="N992" t="str">
        <f t="shared" si="3004"/>
        <v/>
      </c>
      <c r="O992" t="str">
        <f t="shared" ref="O992:P992" si="3093">IF($G992="","",IF($B992="SHO",TRIM(CONCATENATE(E992,E993,E994,E995,E996,E997,E998,E999,E1000,E1001,E1002,E1003,E1004,E1005,E1006)),""))</f>
        <v/>
      </c>
      <c r="P992" t="str">
        <f t="shared" si="3093"/>
        <v/>
      </c>
      <c r="Q992" t="str">
        <f t="shared" si="3006"/>
        <v/>
      </c>
      <c r="R992" t="str">
        <f t="shared" si="3006"/>
        <v/>
      </c>
      <c r="S992" t="str">
        <f t="shared" si="3006"/>
        <v/>
      </c>
      <c r="T992" t="str">
        <f t="shared" ref="T992:V992" si="3094">IF($G992="","",IF($B992="PAS",TRIM(CONCATENATE(D992,D993,D994,D995,D996,D997,D998,D999,D1000,D1001,D1002,D1003,D1004,D1005,D1006)),""))</f>
        <v/>
      </c>
      <c r="U992" t="str">
        <f t="shared" si="3094"/>
        <v/>
      </c>
      <c r="V992" t="str">
        <f t="shared" si="3094"/>
        <v/>
      </c>
    </row>
    <row r="993" spans="7:22" hidden="1" x14ac:dyDescent="0.25">
      <c r="G993" t="str">
        <f t="shared" si="3000"/>
        <v/>
      </c>
      <c r="H993" t="str">
        <f t="shared" si="3001"/>
        <v/>
      </c>
      <c r="I993" t="str">
        <f t="shared" ref="I993:J993" si="3095">IF($G993="","",TRIM(CONCATENATE(E993,E994,E995,E996,E997,E998,E999,E1000,E1001,E1002,E1003,E1004,E1005,E1006,E1007)))</f>
        <v/>
      </c>
      <c r="J993" t="str">
        <f t="shared" si="3095"/>
        <v/>
      </c>
      <c r="K993" t="str">
        <f t="shared" si="3003"/>
        <v/>
      </c>
      <c r="L993" t="str">
        <f t="shared" si="3003"/>
        <v/>
      </c>
      <c r="M993" t="str">
        <f t="shared" si="3003"/>
        <v/>
      </c>
      <c r="N993" t="str">
        <f t="shared" si="3004"/>
        <v/>
      </c>
      <c r="O993" t="str">
        <f t="shared" ref="O993:P993" si="3096">IF($G993="","",IF($B993="SHO",TRIM(CONCATENATE(E993,E994,E995,E996,E997,E998,E999,E1000,E1001,E1002,E1003,E1004,E1005,E1006,E1007)),""))</f>
        <v/>
      </c>
      <c r="P993" t="str">
        <f t="shared" si="3096"/>
        <v/>
      </c>
      <c r="Q993" t="str">
        <f t="shared" si="3006"/>
        <v/>
      </c>
      <c r="R993" t="str">
        <f t="shared" si="3006"/>
        <v/>
      </c>
      <c r="S993" t="str">
        <f t="shared" si="3006"/>
        <v/>
      </c>
      <c r="T993" t="str">
        <f t="shared" ref="T993:V993" si="3097">IF($G993="","",IF($B993="PAS",TRIM(CONCATENATE(D993,D994,D995,D996,D997,D998,D999,D1000,D1001,D1002,D1003,D1004,D1005,D1006,D1007)),""))</f>
        <v/>
      </c>
      <c r="U993" t="str">
        <f t="shared" si="3097"/>
        <v/>
      </c>
      <c r="V993" t="str">
        <f t="shared" si="3097"/>
        <v/>
      </c>
    </row>
    <row r="994" spans="7:22" hidden="1" x14ac:dyDescent="0.25">
      <c r="G994" t="str">
        <f t="shared" si="3000"/>
        <v/>
      </c>
      <c r="H994" t="str">
        <f t="shared" si="3001"/>
        <v/>
      </c>
      <c r="I994" t="str">
        <f t="shared" ref="I994:J994" si="3098">IF($G994="","",TRIM(CONCATENATE(E994,E995,E996,E997,E998,E999,E1000,E1001,E1002,E1003,E1004,E1005,E1006,E1007,E1008)))</f>
        <v/>
      </c>
      <c r="J994" t="str">
        <f t="shared" si="3098"/>
        <v/>
      </c>
      <c r="K994" t="str">
        <f t="shared" si="3003"/>
        <v/>
      </c>
      <c r="L994" t="str">
        <f t="shared" si="3003"/>
        <v/>
      </c>
      <c r="M994" t="str">
        <f t="shared" si="3003"/>
        <v/>
      </c>
      <c r="N994" t="str">
        <f t="shared" si="3004"/>
        <v/>
      </c>
      <c r="O994" t="str">
        <f t="shared" ref="O994:P994" si="3099">IF($G994="","",IF($B994="SHO",TRIM(CONCATENATE(E994,E995,E996,E997,E998,E999,E1000,E1001,E1002,E1003,E1004,E1005,E1006,E1007,E1008)),""))</f>
        <v/>
      </c>
      <c r="P994" t="str">
        <f t="shared" si="3099"/>
        <v/>
      </c>
      <c r="Q994" t="str">
        <f t="shared" si="3006"/>
        <v/>
      </c>
      <c r="R994" t="str">
        <f t="shared" si="3006"/>
        <v/>
      </c>
      <c r="S994" t="str">
        <f t="shared" si="3006"/>
        <v/>
      </c>
      <c r="T994" t="str">
        <f t="shared" ref="T994:V994" si="3100">IF($G994="","",IF($B994="PAS",TRIM(CONCATENATE(D994,D995,D996,D997,D998,D999,D1000,D1001,D1002,D1003,D1004,D1005,D1006,D1007,D1008)),""))</f>
        <v/>
      </c>
      <c r="U994" t="str">
        <f t="shared" si="3100"/>
        <v/>
      </c>
      <c r="V994" t="str">
        <f t="shared" si="3100"/>
        <v/>
      </c>
    </row>
    <row r="995" spans="7:22" hidden="1" x14ac:dyDescent="0.25">
      <c r="G995" t="str">
        <f t="shared" si="3000"/>
        <v/>
      </c>
      <c r="H995" t="str">
        <f t="shared" si="3001"/>
        <v/>
      </c>
      <c r="I995" t="str">
        <f t="shared" ref="I995:J995" si="3101">IF($G995="","",TRIM(CONCATENATE(E995,E996,E997,E998,E999,E1000,E1001,E1002,E1003,E1004,E1005,E1006,E1007,E1008,E1009)))</f>
        <v/>
      </c>
      <c r="J995" t="str">
        <f t="shared" si="3101"/>
        <v/>
      </c>
      <c r="K995" t="str">
        <f t="shared" si="3003"/>
        <v/>
      </c>
      <c r="L995" t="str">
        <f t="shared" si="3003"/>
        <v/>
      </c>
      <c r="M995" t="str">
        <f t="shared" si="3003"/>
        <v/>
      </c>
      <c r="N995" t="str">
        <f t="shared" si="3004"/>
        <v/>
      </c>
      <c r="O995" t="str">
        <f t="shared" ref="O995:P995" si="3102">IF($G995="","",IF($B995="SHO",TRIM(CONCATENATE(E995,E996,E997,E998,E999,E1000,E1001,E1002,E1003,E1004,E1005,E1006,E1007,E1008,E1009)),""))</f>
        <v/>
      </c>
      <c r="P995" t="str">
        <f t="shared" si="3102"/>
        <v/>
      </c>
      <c r="Q995" t="str">
        <f t="shared" si="3006"/>
        <v/>
      </c>
      <c r="R995" t="str">
        <f t="shared" si="3006"/>
        <v/>
      </c>
      <c r="S995" t="str">
        <f t="shared" si="3006"/>
        <v/>
      </c>
      <c r="T995" t="str">
        <f t="shared" ref="T995:V995" si="3103">IF($G995="","",IF($B995="PAS",TRIM(CONCATENATE(D995,D996,D997,D998,D999,D1000,D1001,D1002,D1003,D1004,D1005,D1006,D1007,D1008,D1009)),""))</f>
        <v/>
      </c>
      <c r="U995" t="str">
        <f t="shared" si="3103"/>
        <v/>
      </c>
      <c r="V995" t="str">
        <f t="shared" si="3103"/>
        <v/>
      </c>
    </row>
    <row r="996" spans="7:22" hidden="1" x14ac:dyDescent="0.25">
      <c r="G996" t="str">
        <f t="shared" si="3000"/>
        <v/>
      </c>
      <c r="H996" t="str">
        <f t="shared" si="3001"/>
        <v/>
      </c>
      <c r="I996" t="str">
        <f t="shared" ref="I996:J996" si="3104">IF($G996="","",TRIM(CONCATENATE(E996,E997,E998,E999,E1000,E1001,E1002,E1003,E1004,E1005,E1006,E1007,E1008,E1009,E1010)))</f>
        <v/>
      </c>
      <c r="J996" t="str">
        <f t="shared" si="3104"/>
        <v/>
      </c>
      <c r="K996" t="str">
        <f t="shared" si="3003"/>
        <v/>
      </c>
      <c r="L996" t="str">
        <f t="shared" si="3003"/>
        <v/>
      </c>
      <c r="M996" t="str">
        <f t="shared" si="3003"/>
        <v/>
      </c>
      <c r="N996" t="str">
        <f t="shared" si="3004"/>
        <v/>
      </c>
      <c r="O996" t="str">
        <f t="shared" ref="O996:P996" si="3105">IF($G996="","",IF($B996="SHO",TRIM(CONCATENATE(E996,E997,E998,E999,E1000,E1001,E1002,E1003,E1004,E1005,E1006,E1007,E1008,E1009,E1010)),""))</f>
        <v/>
      </c>
      <c r="P996" t="str">
        <f t="shared" si="3105"/>
        <v/>
      </c>
      <c r="Q996" t="str">
        <f t="shared" si="3006"/>
        <v/>
      </c>
      <c r="R996" t="str">
        <f t="shared" si="3006"/>
        <v/>
      </c>
      <c r="S996" t="str">
        <f t="shared" si="3006"/>
        <v/>
      </c>
      <c r="T996" t="str">
        <f t="shared" ref="T996:V996" si="3106">IF($G996="","",IF($B996="PAS",TRIM(CONCATENATE(D996,D997,D998,D999,D1000,D1001,D1002,D1003,D1004,D1005,D1006,D1007,D1008,D1009,D1010)),""))</f>
        <v/>
      </c>
      <c r="U996" t="str">
        <f t="shared" si="3106"/>
        <v/>
      </c>
      <c r="V996" t="str">
        <f t="shared" si="3106"/>
        <v/>
      </c>
    </row>
    <row r="997" spans="7:22" hidden="1" x14ac:dyDescent="0.25">
      <c r="G997" t="str">
        <f t="shared" si="3000"/>
        <v/>
      </c>
      <c r="H997" t="str">
        <f t="shared" si="3001"/>
        <v/>
      </c>
      <c r="I997" t="str">
        <f t="shared" ref="I997:J997" si="3107">IF($G997="","",TRIM(CONCATENATE(E997,E998,E999,E1000,E1001,E1002,E1003,E1004,E1005,E1006,E1007,E1008,E1009,E1010,E1011)))</f>
        <v/>
      </c>
      <c r="J997" t="str">
        <f t="shared" si="3107"/>
        <v/>
      </c>
      <c r="K997" t="str">
        <f t="shared" si="3003"/>
        <v/>
      </c>
      <c r="L997" t="str">
        <f t="shared" si="3003"/>
        <v/>
      </c>
      <c r="M997" t="str">
        <f t="shared" si="3003"/>
        <v/>
      </c>
      <c r="N997" t="str">
        <f t="shared" si="3004"/>
        <v/>
      </c>
      <c r="O997" t="str">
        <f t="shared" ref="O997:P997" si="3108">IF($G997="","",IF($B997="SHO",TRIM(CONCATENATE(E997,E998,E999,E1000,E1001,E1002,E1003,E1004,E1005,E1006,E1007,E1008,E1009,E1010,E1011)),""))</f>
        <v/>
      </c>
      <c r="P997" t="str">
        <f t="shared" si="3108"/>
        <v/>
      </c>
      <c r="Q997" t="str">
        <f t="shared" si="3006"/>
        <v/>
      </c>
      <c r="R997" t="str">
        <f t="shared" si="3006"/>
        <v/>
      </c>
      <c r="S997" t="str">
        <f t="shared" si="3006"/>
        <v/>
      </c>
      <c r="T997" t="str">
        <f t="shared" ref="T997:V997" si="3109">IF($G997="","",IF($B997="PAS",TRIM(CONCATENATE(D997,D998,D999,D1000,D1001,D1002,D1003,D1004,D1005,D1006,D1007,D1008,D1009,D1010,D1011)),""))</f>
        <v/>
      </c>
      <c r="U997" t="str">
        <f t="shared" si="3109"/>
        <v/>
      </c>
      <c r="V997" t="str">
        <f t="shared" si="3109"/>
        <v/>
      </c>
    </row>
    <row r="998" spans="7:22" hidden="1" x14ac:dyDescent="0.25">
      <c r="G998" t="str">
        <f t="shared" si="3000"/>
        <v/>
      </c>
      <c r="H998" t="str">
        <f t="shared" si="3001"/>
        <v/>
      </c>
      <c r="I998" t="str">
        <f t="shared" ref="I998:J998" si="3110">IF($G998="","",TRIM(CONCATENATE(E998,E999,E1000,E1001,E1002,E1003,E1004,E1005,E1006,E1007,E1008,E1009,E1010,E1011,E1012)))</f>
        <v/>
      </c>
      <c r="J998" t="str">
        <f t="shared" si="3110"/>
        <v/>
      </c>
      <c r="K998" t="str">
        <f t="shared" si="3003"/>
        <v/>
      </c>
      <c r="L998" t="str">
        <f t="shared" si="3003"/>
        <v/>
      </c>
      <c r="M998" t="str">
        <f t="shared" si="3003"/>
        <v/>
      </c>
      <c r="N998" t="str">
        <f t="shared" si="3004"/>
        <v/>
      </c>
      <c r="O998" t="str">
        <f t="shared" ref="O998:P998" si="3111">IF($G998="","",IF($B998="SHO",TRIM(CONCATENATE(E998,E999,E1000,E1001,E1002,E1003,E1004,E1005,E1006,E1007,E1008,E1009,E1010,E1011,E1012)),""))</f>
        <v/>
      </c>
      <c r="P998" t="str">
        <f t="shared" si="3111"/>
        <v/>
      </c>
      <c r="Q998" t="str">
        <f t="shared" si="3006"/>
        <v/>
      </c>
      <c r="R998" t="str">
        <f t="shared" si="3006"/>
        <v/>
      </c>
      <c r="S998" t="str">
        <f t="shared" si="3006"/>
        <v/>
      </c>
      <c r="T998" t="str">
        <f t="shared" ref="T998:V998" si="3112">IF($G998="","",IF($B998="PAS",TRIM(CONCATENATE(D998,D999,D1000,D1001,D1002,D1003,D1004,D1005,D1006,D1007,D1008,D1009,D1010,D1011,D1012)),""))</f>
        <v/>
      </c>
      <c r="U998" t="str">
        <f t="shared" si="3112"/>
        <v/>
      </c>
      <c r="V998" t="str">
        <f t="shared" si="3112"/>
        <v/>
      </c>
    </row>
    <row r="999" spans="7:22" hidden="1" x14ac:dyDescent="0.25">
      <c r="G999" t="str">
        <f t="shared" si="3000"/>
        <v/>
      </c>
      <c r="H999" t="str">
        <f t="shared" si="3001"/>
        <v/>
      </c>
      <c r="I999" t="str">
        <f t="shared" ref="I999:J999" si="3113">IF($G999="","",TRIM(CONCATENATE(E999,E1000,E1001,E1002,E1003,E1004,E1005,E1006,E1007,E1008,E1009,E1010,E1011,E1012,E1013)))</f>
        <v/>
      </c>
      <c r="J999" t="str">
        <f t="shared" si="3113"/>
        <v/>
      </c>
      <c r="K999" t="str">
        <f t="shared" si="3003"/>
        <v/>
      </c>
      <c r="L999" t="str">
        <f t="shared" si="3003"/>
        <v/>
      </c>
      <c r="M999" t="str">
        <f t="shared" si="3003"/>
        <v/>
      </c>
      <c r="N999" t="str">
        <f t="shared" si="3004"/>
        <v/>
      </c>
      <c r="O999" t="str">
        <f t="shared" ref="O999:P999" si="3114">IF($G999="","",IF($B999="SHO",TRIM(CONCATENATE(E999,E1000,E1001,E1002,E1003,E1004,E1005,E1006,E1007,E1008,E1009,E1010,E1011,E1012,E1013)),""))</f>
        <v/>
      </c>
      <c r="P999" t="str">
        <f t="shared" si="3114"/>
        <v/>
      </c>
      <c r="Q999" t="str">
        <f t="shared" si="3006"/>
        <v/>
      </c>
      <c r="R999" t="str">
        <f t="shared" si="3006"/>
        <v/>
      </c>
      <c r="S999" t="str">
        <f t="shared" si="3006"/>
        <v/>
      </c>
      <c r="T999" t="str">
        <f t="shared" ref="T999:V999" si="3115">IF($G999="","",IF($B999="PAS",TRIM(CONCATENATE(D999,D1000,D1001,D1002,D1003,D1004,D1005,D1006,D1007,D1008,D1009,D1010,D1011,D1012,D1013)),""))</f>
        <v/>
      </c>
      <c r="U999" t="str">
        <f t="shared" si="3115"/>
        <v/>
      </c>
      <c r="V999" t="str">
        <f t="shared" si="3115"/>
        <v/>
      </c>
    </row>
    <row r="1000" spans="7:22" hidden="1" x14ac:dyDescent="0.25">
      <c r="G1000" t="str">
        <f t="shared" si="3000"/>
        <v/>
      </c>
      <c r="H1000" t="str">
        <f t="shared" si="3001"/>
        <v/>
      </c>
      <c r="I1000" t="str">
        <f t="shared" ref="I1000:J1000" si="3116">IF($G1000="","",TRIM(CONCATENATE(E1000,E1001,E1002,E1003,E1004,E1005,E1006,E1007,E1008,E1009,E1010,E1011,E1012,E1013,E1014)))</f>
        <v/>
      </c>
      <c r="J1000" t="str">
        <f t="shared" si="3116"/>
        <v/>
      </c>
      <c r="K1000" t="str">
        <f t="shared" si="3003"/>
        <v/>
      </c>
      <c r="L1000" t="str">
        <f t="shared" si="3003"/>
        <v/>
      </c>
      <c r="M1000" t="str">
        <f t="shared" si="3003"/>
        <v/>
      </c>
      <c r="N1000" t="str">
        <f t="shared" si="3004"/>
        <v/>
      </c>
      <c r="O1000" t="str">
        <f t="shared" ref="O1000:P1000" si="3117">IF($G1000="","",IF($B1000="SHO",TRIM(CONCATENATE(E1000,E1001,E1002,E1003,E1004,E1005,E1006,E1007,E1008,E1009,E1010,E1011,E1012,E1013,E1014)),""))</f>
        <v/>
      </c>
      <c r="P1000" t="str">
        <f t="shared" si="3117"/>
        <v/>
      </c>
      <c r="Q1000" t="str">
        <f t="shared" si="3006"/>
        <v/>
      </c>
      <c r="R1000" t="str">
        <f t="shared" si="3006"/>
        <v/>
      </c>
      <c r="S1000" t="str">
        <f t="shared" si="3006"/>
        <v/>
      </c>
      <c r="T1000" t="str">
        <f t="shared" ref="T1000:V1000" si="3118">IF($G1000="","",IF($B1000="PAS",TRIM(CONCATENATE(D1000,D1001,D1002,D1003,D1004,D1005,D1006,D1007,D1008,D1009,D1010,D1011,D1012,D1013,D1014)),""))</f>
        <v/>
      </c>
      <c r="U1000" t="str">
        <f t="shared" si="3118"/>
        <v/>
      </c>
      <c r="V1000" t="str">
        <f t="shared" si="3118"/>
        <v/>
      </c>
    </row>
    <row r="1001" spans="7:22" hidden="1" x14ac:dyDescent="0.25">
      <c r="G1001" t="str">
        <f t="shared" si="3000"/>
        <v/>
      </c>
      <c r="H1001" t="str">
        <f t="shared" si="3001"/>
        <v/>
      </c>
      <c r="I1001" t="str">
        <f t="shared" ref="I1001:J1001" si="3119">IF($G1001="","",TRIM(CONCATENATE(E1001,E1002,E1003,E1004,E1005,E1006,E1007,E1008,E1009,E1010,E1011,E1012,E1013,E1014,E1015)))</f>
        <v/>
      </c>
      <c r="J1001" t="str">
        <f t="shared" si="3119"/>
        <v/>
      </c>
      <c r="K1001" t="str">
        <f t="shared" si="3003"/>
        <v/>
      </c>
      <c r="L1001" t="str">
        <f t="shared" si="3003"/>
        <v/>
      </c>
      <c r="M1001" t="str">
        <f t="shared" si="3003"/>
        <v/>
      </c>
      <c r="N1001" t="str">
        <f t="shared" si="3004"/>
        <v/>
      </c>
      <c r="O1001" t="str">
        <f t="shared" ref="O1001:P1001" si="3120">IF($G1001="","",IF($B1001="SHO",TRIM(CONCATENATE(E1001,E1002,E1003,E1004,E1005,E1006,E1007,E1008,E1009,E1010,E1011,E1012,E1013,E1014,E1015)),""))</f>
        <v/>
      </c>
      <c r="P1001" t="str">
        <f t="shared" si="3120"/>
        <v/>
      </c>
      <c r="Q1001" t="str">
        <f t="shared" si="3006"/>
        <v/>
      </c>
      <c r="R1001" t="str">
        <f t="shared" si="3006"/>
        <v/>
      </c>
      <c r="S1001" t="str">
        <f t="shared" si="3006"/>
        <v/>
      </c>
      <c r="T1001" t="str">
        <f t="shared" ref="T1001:V1001" si="3121">IF($G1001="","",IF($B1001="PAS",TRIM(CONCATENATE(D1001,D1002,D1003,D1004,D1005,D1006,D1007,D1008,D1009,D1010,D1011,D1012,D1013,D1014,D1015)),""))</f>
        <v/>
      </c>
      <c r="U1001" t="str">
        <f t="shared" si="3121"/>
        <v/>
      </c>
      <c r="V1001" t="str">
        <f t="shared" si="3121"/>
        <v/>
      </c>
    </row>
    <row r="1002" spans="7:22" hidden="1" x14ac:dyDescent="0.25">
      <c r="G1002" t="str">
        <f t="shared" si="3000"/>
        <v/>
      </c>
      <c r="H1002" t="str">
        <f t="shared" si="3001"/>
        <v/>
      </c>
      <c r="I1002" t="str">
        <f t="shared" ref="I1002:J1002" si="3122">IF($G1002="","",TRIM(CONCATENATE(E1002,E1003,E1004,E1005,E1006,E1007,E1008,E1009,E1010,E1011,E1012,E1013,E1014,E1015,E1016)))</f>
        <v/>
      </c>
      <c r="J1002" t="str">
        <f t="shared" si="3122"/>
        <v/>
      </c>
      <c r="K1002" t="str">
        <f t="shared" si="3003"/>
        <v/>
      </c>
      <c r="L1002" t="str">
        <f t="shared" si="3003"/>
        <v/>
      </c>
      <c r="M1002" t="str">
        <f t="shared" si="3003"/>
        <v/>
      </c>
      <c r="N1002" t="str">
        <f t="shared" si="3004"/>
        <v/>
      </c>
      <c r="O1002" t="str">
        <f t="shared" ref="O1002:P1002" si="3123">IF($G1002="","",IF($B1002="SHO",TRIM(CONCATENATE(E1002,E1003,E1004,E1005,E1006,E1007,E1008,E1009,E1010,E1011,E1012,E1013,E1014,E1015,E1016)),""))</f>
        <v/>
      </c>
      <c r="P1002" t="str">
        <f t="shared" si="3123"/>
        <v/>
      </c>
      <c r="Q1002" t="str">
        <f t="shared" si="3006"/>
        <v/>
      </c>
      <c r="R1002" t="str">
        <f t="shared" si="3006"/>
        <v/>
      </c>
      <c r="S1002" t="str">
        <f t="shared" si="3006"/>
        <v/>
      </c>
      <c r="T1002" t="str">
        <f t="shared" ref="T1002:V1002" si="3124">IF($G1002="","",IF($B1002="PAS",TRIM(CONCATENATE(D1002,D1003,D1004,D1005,D1006,D1007,D1008,D1009,D1010,D1011,D1012,D1013,D1014,D1015,D1016)),""))</f>
        <v/>
      </c>
      <c r="U1002" t="str">
        <f t="shared" si="3124"/>
        <v/>
      </c>
      <c r="V1002" t="str">
        <f t="shared" si="3124"/>
        <v/>
      </c>
    </row>
    <row r="1003" spans="7:22" hidden="1" x14ac:dyDescent="0.25">
      <c r="G1003" t="str">
        <f t="shared" si="3000"/>
        <v/>
      </c>
      <c r="H1003" t="str">
        <f t="shared" si="3001"/>
        <v/>
      </c>
      <c r="I1003" t="str">
        <f t="shared" ref="I1003:J1003" si="3125">IF($G1003="","",TRIM(CONCATENATE(E1003,E1004,E1005,E1006,E1007,E1008,E1009,E1010,E1011,E1012,E1013,E1014,E1015,E1016,E1017)))</f>
        <v/>
      </c>
      <c r="J1003" t="str">
        <f t="shared" si="3125"/>
        <v/>
      </c>
      <c r="K1003" t="str">
        <f t="shared" si="3003"/>
        <v/>
      </c>
      <c r="L1003" t="str">
        <f t="shared" si="3003"/>
        <v/>
      </c>
      <c r="M1003" t="str">
        <f t="shared" si="3003"/>
        <v/>
      </c>
      <c r="N1003" t="str">
        <f t="shared" si="3004"/>
        <v/>
      </c>
      <c r="O1003" t="str">
        <f t="shared" ref="O1003:P1003" si="3126">IF($G1003="","",IF($B1003="SHO",TRIM(CONCATENATE(E1003,E1004,E1005,E1006,E1007,E1008,E1009,E1010,E1011,E1012,E1013,E1014,E1015,E1016,E1017)),""))</f>
        <v/>
      </c>
      <c r="P1003" t="str">
        <f t="shared" si="3126"/>
        <v/>
      </c>
      <c r="Q1003" t="str">
        <f t="shared" si="3006"/>
        <v/>
      </c>
      <c r="R1003" t="str">
        <f t="shared" si="3006"/>
        <v/>
      </c>
      <c r="S1003" t="str">
        <f t="shared" si="3006"/>
        <v/>
      </c>
      <c r="T1003" t="str">
        <f t="shared" ref="T1003:V1003" si="3127">IF($G1003="","",IF($B1003="PAS",TRIM(CONCATENATE(D1003,D1004,D1005,D1006,D1007,D1008,D1009,D1010,D1011,D1012,D1013,D1014,D1015,D1016,D1017)),""))</f>
        <v/>
      </c>
      <c r="U1003" t="str">
        <f t="shared" si="3127"/>
        <v/>
      </c>
      <c r="V1003" t="str">
        <f t="shared" si="3127"/>
        <v/>
      </c>
    </row>
    <row r="1004" spans="7:22" hidden="1" x14ac:dyDescent="0.25">
      <c r="G1004" t="str">
        <f t="shared" si="3000"/>
        <v/>
      </c>
      <c r="H1004" t="str">
        <f t="shared" si="3001"/>
        <v/>
      </c>
      <c r="I1004" t="str">
        <f t="shared" ref="I1004:J1004" si="3128">IF($G1004="","",TRIM(CONCATENATE(E1004,E1005,E1006,E1007,E1008,E1009,E1010,E1011,E1012,E1013,E1014,E1015,E1016,E1017,E1018)))</f>
        <v/>
      </c>
      <c r="J1004" t="str">
        <f t="shared" si="3128"/>
        <v/>
      </c>
      <c r="K1004" t="str">
        <f t="shared" si="3003"/>
        <v/>
      </c>
      <c r="L1004" t="str">
        <f t="shared" si="3003"/>
        <v/>
      </c>
      <c r="M1004" t="str">
        <f t="shared" si="3003"/>
        <v/>
      </c>
      <c r="N1004" t="str">
        <f t="shared" si="3004"/>
        <v/>
      </c>
      <c r="O1004" t="str">
        <f t="shared" ref="O1004:P1004" si="3129">IF($G1004="","",IF($B1004="SHO",TRIM(CONCATENATE(E1004,E1005,E1006,E1007,E1008,E1009,E1010,E1011,E1012,E1013,E1014,E1015,E1016,E1017,E1018)),""))</f>
        <v/>
      </c>
      <c r="P1004" t="str">
        <f t="shared" si="3129"/>
        <v/>
      </c>
      <c r="Q1004" t="str">
        <f t="shared" si="3006"/>
        <v/>
      </c>
      <c r="R1004" t="str">
        <f t="shared" si="3006"/>
        <v/>
      </c>
      <c r="S1004" t="str">
        <f t="shared" si="3006"/>
        <v/>
      </c>
      <c r="T1004" t="str">
        <f t="shared" ref="T1004:V1004" si="3130">IF($G1004="","",IF($B1004="PAS",TRIM(CONCATENATE(D1004,D1005,D1006,D1007,D1008,D1009,D1010,D1011,D1012,D1013,D1014,D1015,D1016,D1017,D1018)),""))</f>
        <v/>
      </c>
      <c r="U1004" t="str">
        <f t="shared" si="3130"/>
        <v/>
      </c>
      <c r="V1004" t="str">
        <f t="shared" si="3130"/>
        <v/>
      </c>
    </row>
    <row r="1005" spans="7:22" hidden="1" x14ac:dyDescent="0.25">
      <c r="G1005" t="str">
        <f t="shared" si="3000"/>
        <v/>
      </c>
      <c r="H1005" t="str">
        <f t="shared" si="3001"/>
        <v/>
      </c>
      <c r="I1005" t="str">
        <f t="shared" ref="I1005:J1005" si="3131">IF($G1005="","",TRIM(CONCATENATE(E1005,E1006,E1007,E1008,E1009,E1010,E1011,E1012,E1013,E1014,E1015,E1016,E1017,E1018,E1019)))</f>
        <v/>
      </c>
      <c r="J1005" t="str">
        <f t="shared" si="3131"/>
        <v/>
      </c>
      <c r="K1005" t="str">
        <f t="shared" si="3003"/>
        <v/>
      </c>
      <c r="L1005" t="str">
        <f t="shared" si="3003"/>
        <v/>
      </c>
      <c r="M1005" t="str">
        <f t="shared" si="3003"/>
        <v/>
      </c>
      <c r="N1005" t="str">
        <f t="shared" si="3004"/>
        <v/>
      </c>
      <c r="O1005" t="str">
        <f t="shared" ref="O1005:P1005" si="3132">IF($G1005="","",IF($B1005="SHO",TRIM(CONCATENATE(E1005,E1006,E1007,E1008,E1009,E1010,E1011,E1012,E1013,E1014,E1015,E1016,E1017,E1018,E1019)),""))</f>
        <v/>
      </c>
      <c r="P1005" t="str">
        <f t="shared" si="3132"/>
        <v/>
      </c>
      <c r="Q1005" t="str">
        <f t="shared" si="3006"/>
        <v/>
      </c>
      <c r="R1005" t="str">
        <f t="shared" si="3006"/>
        <v/>
      </c>
      <c r="S1005" t="str">
        <f t="shared" si="3006"/>
        <v/>
      </c>
      <c r="T1005" t="str">
        <f t="shared" ref="T1005:V1005" si="3133">IF($G1005="","",IF($B1005="PAS",TRIM(CONCATENATE(D1005,D1006,D1007,D1008,D1009,D1010,D1011,D1012,D1013,D1014,D1015,D1016,D1017,D1018,D1019)),""))</f>
        <v/>
      </c>
      <c r="U1005" t="str">
        <f t="shared" si="3133"/>
        <v/>
      </c>
      <c r="V1005" t="str">
        <f t="shared" si="3133"/>
        <v/>
      </c>
    </row>
    <row r="1006" spans="7:22" hidden="1" x14ac:dyDescent="0.25">
      <c r="G1006" t="str">
        <f t="shared" si="3000"/>
        <v/>
      </c>
      <c r="H1006" t="str">
        <f t="shared" si="3001"/>
        <v/>
      </c>
      <c r="I1006" t="str">
        <f t="shared" ref="I1006:J1006" si="3134">IF($G1006="","",TRIM(CONCATENATE(E1006,E1007,E1008,E1009,E1010,E1011,E1012,E1013,E1014,E1015,E1016,E1017,E1018,E1019,E1020)))</f>
        <v/>
      </c>
      <c r="J1006" t="str">
        <f t="shared" si="3134"/>
        <v/>
      </c>
      <c r="K1006" t="str">
        <f t="shared" si="3003"/>
        <v/>
      </c>
      <c r="L1006" t="str">
        <f t="shared" si="3003"/>
        <v/>
      </c>
      <c r="M1006" t="str">
        <f t="shared" si="3003"/>
        <v/>
      </c>
      <c r="N1006" t="str">
        <f t="shared" si="3004"/>
        <v/>
      </c>
      <c r="O1006" t="str">
        <f t="shared" ref="O1006:P1006" si="3135">IF($G1006="","",IF($B1006="SHO",TRIM(CONCATENATE(E1006,E1007,E1008,E1009,E1010,E1011,E1012,E1013,E1014,E1015,E1016,E1017,E1018,E1019,E1020)),""))</f>
        <v/>
      </c>
      <c r="P1006" t="str">
        <f t="shared" si="3135"/>
        <v/>
      </c>
      <c r="Q1006" t="str">
        <f t="shared" si="3006"/>
        <v/>
      </c>
      <c r="R1006" t="str">
        <f t="shared" si="3006"/>
        <v/>
      </c>
      <c r="S1006" t="str">
        <f t="shared" si="3006"/>
        <v/>
      </c>
      <c r="T1006" t="str">
        <f t="shared" ref="T1006:V1006" si="3136">IF($G1006="","",IF($B1006="PAS",TRIM(CONCATENATE(D1006,D1007,D1008,D1009,D1010,D1011,D1012,D1013,D1014,D1015,D1016,D1017,D1018,D1019,D1020)),""))</f>
        <v/>
      </c>
      <c r="U1006" t="str">
        <f t="shared" si="3136"/>
        <v/>
      </c>
      <c r="V1006" t="str">
        <f t="shared" si="3136"/>
        <v/>
      </c>
    </row>
    <row r="1007" spans="7:22" hidden="1" x14ac:dyDescent="0.25">
      <c r="G1007" t="str">
        <f t="shared" si="3000"/>
        <v/>
      </c>
      <c r="H1007" t="str">
        <f t="shared" si="3001"/>
        <v/>
      </c>
      <c r="I1007" t="str">
        <f t="shared" ref="I1007:J1007" si="3137">IF($G1007="","",TRIM(CONCATENATE(E1007,E1008,E1009,E1010,E1011,E1012,E1013,E1014,E1015,E1016,E1017,E1018,E1019,E1020,E1021)))</f>
        <v/>
      </c>
      <c r="J1007" t="str">
        <f t="shared" si="3137"/>
        <v/>
      </c>
      <c r="K1007" t="str">
        <f t="shared" si="3003"/>
        <v/>
      </c>
      <c r="L1007" t="str">
        <f t="shared" si="3003"/>
        <v/>
      </c>
      <c r="M1007" t="str">
        <f t="shared" si="3003"/>
        <v/>
      </c>
      <c r="N1007" t="str">
        <f t="shared" si="3004"/>
        <v/>
      </c>
      <c r="O1007" t="str">
        <f t="shared" ref="O1007:P1007" si="3138">IF($G1007="","",IF($B1007="SHO",TRIM(CONCATENATE(E1007,E1008,E1009,E1010,E1011,E1012,E1013,E1014,E1015,E1016,E1017,E1018,E1019,E1020,E1021)),""))</f>
        <v/>
      </c>
      <c r="P1007" t="str">
        <f t="shared" si="3138"/>
        <v/>
      </c>
      <c r="Q1007" t="str">
        <f t="shared" si="3006"/>
        <v/>
      </c>
      <c r="R1007" t="str">
        <f t="shared" si="3006"/>
        <v/>
      </c>
      <c r="S1007" t="str">
        <f t="shared" si="3006"/>
        <v/>
      </c>
      <c r="T1007" t="str">
        <f t="shared" ref="T1007:V1007" si="3139">IF($G1007="","",IF($B1007="PAS",TRIM(CONCATENATE(D1007,D1008,D1009,D1010,D1011,D1012,D1013,D1014,D1015,D1016,D1017,D1018,D1019,D1020,D1021)),""))</f>
        <v/>
      </c>
      <c r="U1007" t="str">
        <f t="shared" si="3139"/>
        <v/>
      </c>
      <c r="V1007" t="str">
        <f t="shared" si="3139"/>
        <v/>
      </c>
    </row>
    <row r="1008" spans="7:22" hidden="1" x14ac:dyDescent="0.25">
      <c r="G1008" t="str">
        <f t="shared" si="3000"/>
        <v/>
      </c>
      <c r="H1008" t="str">
        <f t="shared" si="3001"/>
        <v/>
      </c>
      <c r="I1008" t="str">
        <f t="shared" ref="I1008:J1008" si="3140">IF($G1008="","",TRIM(CONCATENATE(E1008,E1009,E1010,E1011,E1012,E1013,E1014,E1015,E1016,E1017,E1018,E1019,E1020,E1021,E1022)))</f>
        <v/>
      </c>
      <c r="J1008" t="str">
        <f t="shared" si="3140"/>
        <v/>
      </c>
      <c r="K1008" t="str">
        <f t="shared" si="3003"/>
        <v/>
      </c>
      <c r="L1008" t="str">
        <f t="shared" si="3003"/>
        <v/>
      </c>
      <c r="M1008" t="str">
        <f t="shared" si="3003"/>
        <v/>
      </c>
      <c r="N1008" t="str">
        <f t="shared" si="3004"/>
        <v/>
      </c>
      <c r="O1008" t="str">
        <f t="shared" ref="O1008:P1008" si="3141">IF($G1008="","",IF($B1008="SHO",TRIM(CONCATENATE(E1008,E1009,E1010,E1011,E1012,E1013,E1014,E1015,E1016,E1017,E1018,E1019,E1020,E1021,E1022)),""))</f>
        <v/>
      </c>
      <c r="P1008" t="str">
        <f t="shared" si="3141"/>
        <v/>
      </c>
      <c r="Q1008" t="str">
        <f t="shared" si="3006"/>
        <v/>
      </c>
      <c r="R1008" t="str">
        <f t="shared" si="3006"/>
        <v/>
      </c>
      <c r="S1008" t="str">
        <f t="shared" si="3006"/>
        <v/>
      </c>
      <c r="T1008" t="str">
        <f t="shared" ref="T1008:V1008" si="3142">IF($G1008="","",IF($B1008="PAS",TRIM(CONCATENATE(D1008,D1009,D1010,D1011,D1012,D1013,D1014,D1015,D1016,D1017,D1018,D1019,D1020,D1021,D1022)),""))</f>
        <v/>
      </c>
      <c r="U1008" t="str">
        <f t="shared" si="3142"/>
        <v/>
      </c>
      <c r="V1008" t="str">
        <f t="shared" si="3142"/>
        <v/>
      </c>
    </row>
    <row r="1009" spans="4:22" hidden="1" x14ac:dyDescent="0.25">
      <c r="G1009" t="str">
        <f t="shared" si="3000"/>
        <v/>
      </c>
      <c r="H1009" t="str">
        <f t="shared" si="3001"/>
        <v/>
      </c>
      <c r="I1009" t="str">
        <f t="shared" ref="I1009:J1009" si="3143">IF($G1009="","",TRIM(CONCATENATE(E1009,E1010,E1011,E1012,E1013,E1014,E1015,E1016,E1017,E1018,E1019,E1020,E1021,E1022,E1023)))</f>
        <v/>
      </c>
      <c r="J1009" t="str">
        <f t="shared" si="3143"/>
        <v/>
      </c>
      <c r="K1009" t="str">
        <f t="shared" si="3003"/>
        <v/>
      </c>
      <c r="L1009" t="str">
        <f t="shared" si="3003"/>
        <v/>
      </c>
      <c r="M1009" t="str">
        <f t="shared" si="3003"/>
        <v/>
      </c>
      <c r="N1009" t="str">
        <f t="shared" si="3004"/>
        <v/>
      </c>
      <c r="O1009" t="str">
        <f t="shared" ref="O1009:P1009" si="3144">IF($G1009="","",IF($B1009="SHO",TRIM(CONCATENATE(E1009,E1010,E1011,E1012,E1013,E1014,E1015,E1016,E1017,E1018,E1019,E1020,E1021,E1022,E1023)),""))</f>
        <v/>
      </c>
      <c r="P1009" t="str">
        <f t="shared" si="3144"/>
        <v/>
      </c>
      <c r="Q1009" t="str">
        <f t="shared" si="3006"/>
        <v/>
      </c>
      <c r="R1009" t="str">
        <f t="shared" si="3006"/>
        <v/>
      </c>
      <c r="S1009" t="str">
        <f t="shared" si="3006"/>
        <v/>
      </c>
      <c r="T1009" t="str">
        <f t="shared" ref="T1009:V1009" si="3145">IF($G1009="","",IF($B1009="PAS",TRIM(CONCATENATE(D1009,D1010,D1011,D1012,D1013,D1014,D1015,D1016,D1017,D1018,D1019,D1020,D1021,D1022,D1023)),""))</f>
        <v/>
      </c>
      <c r="U1009" t="str">
        <f t="shared" si="3145"/>
        <v/>
      </c>
      <c r="V1009" t="str">
        <f t="shared" si="3145"/>
        <v/>
      </c>
    </row>
    <row r="1010" spans="4:22" hidden="1" x14ac:dyDescent="0.25">
      <c r="G1010" t="str">
        <f t="shared" si="3000"/>
        <v/>
      </c>
      <c r="H1010" t="str">
        <f t="shared" si="3001"/>
        <v/>
      </c>
      <c r="I1010" t="str">
        <f t="shared" ref="I1010:J1010" si="3146">IF($G1010="","",TRIM(CONCATENATE(E1010,E1011,E1012,E1013,E1014,E1015,E1016,E1017,E1018,E1019,E1020,E1021,E1022,E1023,E1024)))</f>
        <v/>
      </c>
      <c r="J1010" t="str">
        <f t="shared" si="3146"/>
        <v/>
      </c>
      <c r="K1010" t="str">
        <f t="shared" si="3003"/>
        <v/>
      </c>
      <c r="L1010" t="str">
        <f t="shared" si="3003"/>
        <v/>
      </c>
      <c r="M1010" t="str">
        <f t="shared" si="3003"/>
        <v/>
      </c>
      <c r="N1010" t="str">
        <f t="shared" si="3004"/>
        <v/>
      </c>
      <c r="O1010" t="str">
        <f t="shared" ref="O1010:P1010" si="3147">IF($G1010="","",IF($B1010="SHO",TRIM(CONCATENATE(E1010,E1011,E1012,E1013,E1014,E1015,E1016,E1017,E1018,E1019,E1020,E1021,E1022,E1023,E1024)),""))</f>
        <v/>
      </c>
      <c r="P1010" t="str">
        <f t="shared" si="3147"/>
        <v/>
      </c>
      <c r="Q1010" t="str">
        <f t="shared" si="3006"/>
        <v/>
      </c>
      <c r="R1010" t="str">
        <f t="shared" si="3006"/>
        <v/>
      </c>
      <c r="S1010" t="str">
        <f t="shared" si="3006"/>
        <v/>
      </c>
      <c r="T1010" t="str">
        <f t="shared" ref="T1010:V1010" si="3148">IF($G1010="","",IF($B1010="PAS",TRIM(CONCATENATE(D1010,D1011,D1012,D1013,D1014,D1015,D1016,D1017,D1018,D1019,D1020,D1021,D1022,D1023,D1024)),""))</f>
        <v/>
      </c>
      <c r="U1010" t="str">
        <f t="shared" si="3148"/>
        <v/>
      </c>
      <c r="V1010" t="str">
        <f t="shared" si="3148"/>
        <v/>
      </c>
    </row>
    <row r="1011" spans="4:22" hidden="1" x14ac:dyDescent="0.25">
      <c r="G1011" t="str">
        <f t="shared" si="3000"/>
        <v/>
      </c>
      <c r="H1011" t="str">
        <f t="shared" si="3001"/>
        <v/>
      </c>
      <c r="I1011" t="str">
        <f t="shared" ref="I1011:J1011" si="3149">IF($G1011="","",TRIM(CONCATENATE(E1011,E1012,E1013,E1014,E1015,E1016,E1017,E1018,E1019,E1020,E1021,E1022,E1023,E1024,E1025)))</f>
        <v/>
      </c>
      <c r="J1011" t="str">
        <f t="shared" si="3149"/>
        <v/>
      </c>
      <c r="K1011" t="str">
        <f t="shared" si="3003"/>
        <v/>
      </c>
      <c r="L1011" t="str">
        <f t="shared" si="3003"/>
        <v/>
      </c>
      <c r="M1011" t="str">
        <f t="shared" si="3003"/>
        <v/>
      </c>
      <c r="N1011" t="str">
        <f t="shared" si="3004"/>
        <v/>
      </c>
      <c r="O1011" t="str">
        <f t="shared" ref="O1011:P1011" si="3150">IF($G1011="","",IF($B1011="SHO",TRIM(CONCATENATE(E1011,E1012,E1013,E1014,E1015,E1016,E1017,E1018,E1019,E1020,E1021,E1022,E1023,E1024,E1025)),""))</f>
        <v/>
      </c>
      <c r="P1011" t="str">
        <f t="shared" si="3150"/>
        <v/>
      </c>
      <c r="Q1011" t="str">
        <f t="shared" si="3006"/>
        <v/>
      </c>
      <c r="R1011" t="str">
        <f t="shared" si="3006"/>
        <v/>
      </c>
      <c r="S1011" t="str">
        <f t="shared" si="3006"/>
        <v/>
      </c>
      <c r="T1011" t="str">
        <f t="shared" ref="T1011:V1011" si="3151">IF($G1011="","",IF($B1011="PAS",TRIM(CONCATENATE(D1011,D1012,D1013,D1014,D1015,D1016,D1017,D1018,D1019,D1020,D1021,D1022,D1023,D1024,D1025)),""))</f>
        <v/>
      </c>
      <c r="U1011" t="str">
        <f t="shared" si="3151"/>
        <v/>
      </c>
      <c r="V1011" t="str">
        <f t="shared" si="3151"/>
        <v/>
      </c>
    </row>
    <row r="1012" spans="4:22" hidden="1" x14ac:dyDescent="0.25">
      <c r="G1012" t="str">
        <f t="shared" si="3000"/>
        <v/>
      </c>
      <c r="H1012" t="str">
        <f t="shared" si="3001"/>
        <v/>
      </c>
      <c r="I1012" t="str">
        <f t="shared" ref="I1012:J1012" si="3152">IF($G1012="","",TRIM(CONCATENATE(E1012,E1013,E1014,E1015,E1016,E1017,E1018,E1019,E1020,E1021,E1022,E1023,E1024,E1025,E1026)))</f>
        <v/>
      </c>
      <c r="J1012" t="str">
        <f t="shared" si="3152"/>
        <v/>
      </c>
      <c r="K1012" t="str">
        <f t="shared" si="3003"/>
        <v/>
      </c>
      <c r="L1012" t="str">
        <f t="shared" si="3003"/>
        <v/>
      </c>
      <c r="M1012" t="str">
        <f t="shared" si="3003"/>
        <v/>
      </c>
      <c r="N1012" t="str">
        <f t="shared" si="3004"/>
        <v/>
      </c>
      <c r="O1012" t="str">
        <f t="shared" ref="O1012:P1012" si="3153">IF($G1012="","",IF($B1012="SHO",TRIM(CONCATENATE(E1012,E1013,E1014,E1015,E1016,E1017,E1018,E1019,E1020,E1021,E1022,E1023,E1024,E1025,E1026)),""))</f>
        <v/>
      </c>
      <c r="P1012" t="str">
        <f t="shared" si="3153"/>
        <v/>
      </c>
      <c r="Q1012" t="str">
        <f t="shared" si="3006"/>
        <v/>
      </c>
      <c r="R1012" t="str">
        <f t="shared" si="3006"/>
        <v/>
      </c>
      <c r="S1012" t="str">
        <f t="shared" si="3006"/>
        <v/>
      </c>
      <c r="T1012" t="str">
        <f t="shared" ref="T1012:V1012" si="3154">IF($G1012="","",IF($B1012="PAS",TRIM(CONCATENATE(D1012,D1013,D1014,D1015,D1016,D1017,D1018,D1019,D1020,D1021,D1022,D1023,D1024,D1025,D1026)),""))</f>
        <v/>
      </c>
      <c r="U1012" t="str">
        <f t="shared" si="3154"/>
        <v/>
      </c>
      <c r="V1012" t="str">
        <f t="shared" si="3154"/>
        <v/>
      </c>
    </row>
    <row r="1013" spans="4:22" hidden="1" x14ac:dyDescent="0.25">
      <c r="G1013" t="str">
        <f t="shared" si="3000"/>
        <v/>
      </c>
      <c r="H1013" t="str">
        <f t="shared" si="3001"/>
        <v/>
      </c>
      <c r="I1013" t="str">
        <f t="shared" ref="I1013:J1013" si="3155">IF($G1013="","",TRIM(CONCATENATE(E1013,E1014,E1015,E1016,E1017,E1018,E1019,E1020,E1021,E1022,E1023,E1024,E1025,E1026,E1027)))</f>
        <v/>
      </c>
      <c r="J1013" t="str">
        <f t="shared" si="3155"/>
        <v/>
      </c>
      <c r="K1013" t="str">
        <f t="shared" si="3003"/>
        <v/>
      </c>
      <c r="L1013" t="str">
        <f t="shared" si="3003"/>
        <v/>
      </c>
      <c r="M1013" t="str">
        <f t="shared" si="3003"/>
        <v/>
      </c>
      <c r="N1013" t="str">
        <f t="shared" si="3004"/>
        <v/>
      </c>
      <c r="O1013" t="str">
        <f t="shared" ref="O1013:P1013" si="3156">IF($G1013="","",IF($B1013="SHO",TRIM(CONCATENATE(E1013,E1014,E1015,E1016,E1017,E1018,E1019,E1020,E1021,E1022,E1023,E1024,E1025,E1026,E1027)),""))</f>
        <v/>
      </c>
      <c r="P1013" t="str">
        <f t="shared" si="3156"/>
        <v/>
      </c>
      <c r="Q1013" t="str">
        <f t="shared" si="3006"/>
        <v/>
      </c>
      <c r="R1013" t="str">
        <f t="shared" si="3006"/>
        <v/>
      </c>
      <c r="S1013" t="str">
        <f t="shared" si="3006"/>
        <v/>
      </c>
      <c r="T1013" t="str">
        <f t="shared" ref="T1013:V1013" si="3157">IF($G1013="","",IF($B1013="PAS",TRIM(CONCATENATE(D1013,D1014,D1015,D1016,D1017,D1018,D1019,D1020,D1021,D1022,D1023,D1024,D1025,D1026,D1027)),""))</f>
        <v/>
      </c>
      <c r="U1013" t="str">
        <f t="shared" si="3157"/>
        <v/>
      </c>
      <c r="V1013" t="str">
        <f t="shared" si="3157"/>
        <v/>
      </c>
    </row>
    <row r="1014" spans="4:22" hidden="1" x14ac:dyDescent="0.25">
      <c r="G1014" t="str">
        <f t="shared" si="3000"/>
        <v/>
      </c>
      <c r="H1014" t="str">
        <f t="shared" si="3001"/>
        <v/>
      </c>
      <c r="I1014" t="str">
        <f t="shared" ref="I1014:J1014" si="3158">IF($G1014="","",TRIM(CONCATENATE(E1014,E1015,E1016,E1017,E1018,E1019,E1020,E1021,E1022,E1023,E1024,E1025,E1026,E1027,E1028)))</f>
        <v/>
      </c>
      <c r="J1014" t="str">
        <f t="shared" si="3158"/>
        <v/>
      </c>
      <c r="K1014" t="str">
        <f t="shared" si="3003"/>
        <v/>
      </c>
      <c r="L1014" t="str">
        <f t="shared" si="3003"/>
        <v/>
      </c>
      <c r="M1014" t="str">
        <f t="shared" si="3003"/>
        <v/>
      </c>
      <c r="N1014" t="str">
        <f t="shared" si="3004"/>
        <v/>
      </c>
      <c r="O1014" t="str">
        <f t="shared" ref="O1014:P1014" si="3159">IF($G1014="","",IF($B1014="SHO",TRIM(CONCATENATE(E1014,E1015,E1016,E1017,E1018,E1019,E1020,E1021,E1022,E1023,E1024,E1025,E1026,E1027,E1028)),""))</f>
        <v/>
      </c>
      <c r="P1014" t="str">
        <f t="shared" si="3159"/>
        <v/>
      </c>
      <c r="Q1014" t="str">
        <f t="shared" si="3006"/>
        <v/>
      </c>
      <c r="R1014" t="str">
        <f t="shared" si="3006"/>
        <v/>
      </c>
      <c r="S1014" t="str">
        <f t="shared" si="3006"/>
        <v/>
      </c>
      <c r="T1014" t="str">
        <f t="shared" ref="T1014:V1014" si="3160">IF($G1014="","",IF($B1014="PAS",TRIM(CONCATENATE(D1014,D1015,D1016,D1017,D1018,D1019,D1020,D1021,D1022,D1023,D1024,D1025,D1026,D1027,D1028)),""))</f>
        <v/>
      </c>
      <c r="U1014" t="str">
        <f t="shared" si="3160"/>
        <v/>
      </c>
      <c r="V1014" t="str">
        <f t="shared" si="3160"/>
        <v/>
      </c>
    </row>
    <row r="1015" spans="4:22" hidden="1" x14ac:dyDescent="0.25">
      <c r="G1015" t="str">
        <f t="shared" si="3000"/>
        <v/>
      </c>
      <c r="H1015" t="str">
        <f t="shared" si="3001"/>
        <v/>
      </c>
      <c r="I1015" t="str">
        <f t="shared" ref="I1015:J1015" si="3161">IF($G1015="","",TRIM(CONCATENATE(E1015,E1016,E1017,E1018,E1019,E1020,E1021,E1022,E1023,E1024,E1025,E1026,E1027,E1028,E1029)))</f>
        <v/>
      </c>
      <c r="J1015" t="str">
        <f t="shared" si="3161"/>
        <v/>
      </c>
      <c r="K1015" t="str">
        <f t="shared" si="3003"/>
        <v/>
      </c>
      <c r="L1015" t="str">
        <f t="shared" si="3003"/>
        <v/>
      </c>
      <c r="M1015" t="str">
        <f t="shared" si="3003"/>
        <v/>
      </c>
      <c r="N1015" t="str">
        <f t="shared" si="3004"/>
        <v/>
      </c>
      <c r="O1015" t="str">
        <f t="shared" ref="O1015:P1015" si="3162">IF($G1015="","",IF($B1015="SHO",TRIM(CONCATENATE(E1015,E1016,E1017,E1018,E1019,E1020,E1021,E1022,E1023,E1024,E1025,E1026,E1027,E1028,E1029)),""))</f>
        <v/>
      </c>
      <c r="P1015" t="str">
        <f t="shared" si="3162"/>
        <v/>
      </c>
      <c r="Q1015" t="str">
        <f t="shared" si="3006"/>
        <v/>
      </c>
      <c r="R1015" t="str">
        <f t="shared" si="3006"/>
        <v/>
      </c>
      <c r="S1015" t="str">
        <f t="shared" si="3006"/>
        <v/>
      </c>
      <c r="T1015" t="str">
        <f t="shared" ref="T1015:V1015" si="3163">IF($G1015="","",IF($B1015="PAS",TRIM(CONCATENATE(D1015,D1016,D1017,D1018,D1019,D1020,D1021,D1022,D1023,D1024,D1025,D1026,D1027,D1028,D1029)),""))</f>
        <v/>
      </c>
      <c r="U1015" t="str">
        <f t="shared" si="3163"/>
        <v/>
      </c>
      <c r="V1015" t="str">
        <f t="shared" si="3163"/>
        <v/>
      </c>
    </row>
    <row r="1016" spans="4:22" hidden="1" x14ac:dyDescent="0.25">
      <c r="G1016" t="str">
        <f t="shared" si="3000"/>
        <v/>
      </c>
      <c r="H1016" t="str">
        <f t="shared" si="3001"/>
        <v/>
      </c>
      <c r="I1016" t="str">
        <f t="shared" ref="I1016:J1016" si="3164">IF($G1016="","",TRIM(CONCATENATE(E1016,E1017,E1018,E1019,E1020,E1021,E1022,E1023,E1024,E1025,E1026,E1027,E1028,E1029,E1030)))</f>
        <v/>
      </c>
      <c r="J1016" t="str">
        <f t="shared" si="3164"/>
        <v/>
      </c>
      <c r="K1016" t="str">
        <f t="shared" si="3003"/>
        <v/>
      </c>
      <c r="L1016" t="str">
        <f t="shared" si="3003"/>
        <v/>
      </c>
      <c r="M1016" t="str">
        <f t="shared" si="3003"/>
        <v/>
      </c>
      <c r="N1016" t="str">
        <f t="shared" si="3004"/>
        <v/>
      </c>
      <c r="O1016" t="str">
        <f t="shared" ref="O1016:P1016" si="3165">IF($G1016="","",IF($B1016="SHO",TRIM(CONCATENATE(E1016,E1017,E1018,E1019,E1020,E1021,E1022,E1023,E1024,E1025,E1026,E1027,E1028,E1029,E1030)),""))</f>
        <v/>
      </c>
      <c r="P1016" t="str">
        <f t="shared" si="3165"/>
        <v/>
      </c>
      <c r="Q1016" t="str">
        <f t="shared" si="3006"/>
        <v/>
      </c>
      <c r="R1016" t="str">
        <f t="shared" si="3006"/>
        <v/>
      </c>
      <c r="S1016" t="str">
        <f t="shared" si="3006"/>
        <v/>
      </c>
      <c r="T1016" t="str">
        <f t="shared" ref="T1016:V1016" si="3166">IF($G1016="","",IF($B1016="PAS",TRIM(CONCATENATE(D1016,D1017,D1018,D1019,D1020,D1021,D1022,D1023,D1024,D1025,D1026,D1027,D1028,D1029,D1030)),""))</f>
        <v/>
      </c>
      <c r="U1016" t="str">
        <f t="shared" si="3166"/>
        <v/>
      </c>
      <c r="V1016" t="str">
        <f t="shared" si="3166"/>
        <v/>
      </c>
    </row>
    <row r="1017" spans="4:22" hidden="1" x14ac:dyDescent="0.25">
      <c r="G1017" t="str">
        <f t="shared" si="3000"/>
        <v/>
      </c>
      <c r="H1017" t="str">
        <f t="shared" si="3001"/>
        <v/>
      </c>
      <c r="I1017" t="str">
        <f t="shared" ref="I1017:J1017" si="3167">IF($G1017="","",TRIM(CONCATENATE(E1017,E1018,E1019,E1020,E1021,E1022,E1023,E1024,E1025,E1026,E1027,E1028,E1029,E1030,E1031)))</f>
        <v/>
      </c>
      <c r="J1017" t="str">
        <f t="shared" si="3167"/>
        <v/>
      </c>
      <c r="K1017" t="str">
        <f t="shared" si="3003"/>
        <v/>
      </c>
      <c r="L1017" t="str">
        <f t="shared" si="3003"/>
        <v/>
      </c>
      <c r="M1017" t="str">
        <f t="shared" si="3003"/>
        <v/>
      </c>
      <c r="N1017" t="str">
        <f t="shared" si="3004"/>
        <v/>
      </c>
      <c r="O1017" t="str">
        <f t="shared" ref="O1017:P1017" si="3168">IF($G1017="","",IF($B1017="SHO",TRIM(CONCATENATE(E1017,E1018,E1019,E1020,E1021,E1022,E1023,E1024,E1025,E1026,E1027,E1028,E1029,E1030,E1031)),""))</f>
        <v/>
      </c>
      <c r="P1017" t="str">
        <f t="shared" si="3168"/>
        <v/>
      </c>
      <c r="Q1017" t="str">
        <f t="shared" si="3006"/>
        <v/>
      </c>
      <c r="R1017" t="str">
        <f t="shared" si="3006"/>
        <v/>
      </c>
      <c r="S1017" t="str">
        <f t="shared" si="3006"/>
        <v/>
      </c>
      <c r="T1017" t="str">
        <f t="shared" ref="T1017:V1017" si="3169">IF($G1017="","",IF($B1017="PAS",TRIM(CONCATENATE(D1017,D1018,D1019,D1020,D1021,D1022,D1023,D1024,D1025,D1026,D1027,D1028,D1029,D1030,D1031)),""))</f>
        <v/>
      </c>
      <c r="U1017" t="str">
        <f t="shared" si="3169"/>
        <v/>
      </c>
      <c r="V1017" t="str">
        <f t="shared" si="3169"/>
        <v/>
      </c>
    </row>
    <row r="1018" spans="4:22" hidden="1" x14ac:dyDescent="0.25">
      <c r="G1018" t="str">
        <f t="shared" si="3000"/>
        <v/>
      </c>
      <c r="H1018" t="str">
        <f t="shared" si="3001"/>
        <v/>
      </c>
      <c r="I1018" t="str">
        <f t="shared" ref="I1018:J1018" si="3170">IF($G1018="","",TRIM(CONCATENATE(E1018,E1019,E1020,E1021,E1022,E1023,E1024,E1025,E1026,E1027,E1028,E1029,E1030,E1031,E1032)))</f>
        <v/>
      </c>
      <c r="J1018" t="str">
        <f t="shared" si="3170"/>
        <v/>
      </c>
      <c r="K1018" t="str">
        <f t="shared" si="3003"/>
        <v/>
      </c>
      <c r="L1018" t="str">
        <f t="shared" si="3003"/>
        <v/>
      </c>
      <c r="M1018" t="str">
        <f t="shared" si="3003"/>
        <v/>
      </c>
      <c r="N1018" t="str">
        <f t="shared" si="3004"/>
        <v/>
      </c>
      <c r="O1018" t="str">
        <f t="shared" ref="O1018:P1018" si="3171">IF($G1018="","",IF($B1018="SHO",TRIM(CONCATENATE(E1018,E1019,E1020,E1021,E1022,E1023,E1024,E1025,E1026,E1027,E1028,E1029,E1030,E1031,E1032)),""))</f>
        <v/>
      </c>
      <c r="P1018" t="str">
        <f t="shared" si="3171"/>
        <v/>
      </c>
      <c r="Q1018" t="str">
        <f t="shared" si="3006"/>
        <v/>
      </c>
      <c r="R1018" t="str">
        <f t="shared" si="3006"/>
        <v/>
      </c>
      <c r="S1018" t="str">
        <f t="shared" si="3006"/>
        <v/>
      </c>
      <c r="T1018" t="str">
        <f t="shared" ref="T1018:V1018" si="3172">IF($G1018="","",IF($B1018="PAS",TRIM(CONCATENATE(D1018,D1019,D1020,D1021,D1022,D1023,D1024,D1025,D1026,D1027,D1028,D1029,D1030,D1031,D1032)),""))</f>
        <v/>
      </c>
      <c r="U1018" t="str">
        <f t="shared" si="3172"/>
        <v/>
      </c>
      <c r="V1018" t="str">
        <f t="shared" si="3172"/>
        <v/>
      </c>
    </row>
    <row r="1019" spans="4:22" hidden="1" x14ac:dyDescent="0.25">
      <c r="G1019" t="str">
        <f t="shared" si="3000"/>
        <v/>
      </c>
      <c r="H1019" t="str">
        <f t="shared" si="3001"/>
        <v/>
      </c>
      <c r="I1019" t="str">
        <f t="shared" ref="I1019:J1019" si="3173">IF($G1019="","",TRIM(CONCATENATE(E1019,E1020,E1021,E1022,E1023,E1024,E1025,E1026,E1027,E1028,E1029,E1030,E1031,E1032,E1033)))</f>
        <v/>
      </c>
      <c r="J1019" t="str">
        <f t="shared" si="3173"/>
        <v/>
      </c>
      <c r="K1019" t="str">
        <f t="shared" si="3003"/>
        <v/>
      </c>
      <c r="L1019" t="str">
        <f t="shared" si="3003"/>
        <v/>
      </c>
      <c r="M1019" t="str">
        <f t="shared" si="3003"/>
        <v/>
      </c>
      <c r="N1019" t="str">
        <f t="shared" si="3004"/>
        <v/>
      </c>
      <c r="O1019" t="str">
        <f t="shared" ref="O1019:P1019" si="3174">IF($G1019="","",IF($B1019="SHO",TRIM(CONCATENATE(E1019,E1020,E1021,E1022,E1023,E1024,E1025,E1026,E1027,E1028,E1029,E1030,E1031,E1032,E1033)),""))</f>
        <v/>
      </c>
      <c r="P1019" t="str">
        <f t="shared" si="3174"/>
        <v/>
      </c>
      <c r="Q1019" t="str">
        <f t="shared" si="3006"/>
        <v/>
      </c>
      <c r="R1019" t="str">
        <f t="shared" si="3006"/>
        <v/>
      </c>
      <c r="S1019" t="str">
        <f t="shared" si="3006"/>
        <v/>
      </c>
      <c r="T1019" t="str">
        <f t="shared" ref="T1019:V1019" si="3175">IF($G1019="","",IF($B1019="PAS",TRIM(CONCATENATE(D1019,D1020,D1021,D1022,D1023,D1024,D1025,D1026,D1027,D1028,D1029,D1030,D1031,D1032,D1033)),""))</f>
        <v/>
      </c>
      <c r="U1019" t="str">
        <f t="shared" si="3175"/>
        <v/>
      </c>
      <c r="V1019" t="str">
        <f t="shared" si="3175"/>
        <v/>
      </c>
    </row>
    <row r="1020" spans="4:22" hidden="1" x14ac:dyDescent="0.25">
      <c r="G1020" t="str">
        <f t="shared" si="3000"/>
        <v/>
      </c>
      <c r="H1020" t="str">
        <f t="shared" si="3001"/>
        <v/>
      </c>
      <c r="I1020" t="str">
        <f t="shared" ref="I1020:J1020" si="3176">IF($G1020="","",TRIM(CONCATENATE(E1020,E1021,E1022,E1023,E1024,E1025,E1026,E1027,E1028,E1029,E1030,E1031,E1032,E1033,E1034)))</f>
        <v/>
      </c>
      <c r="J1020" t="str">
        <f t="shared" si="3176"/>
        <v/>
      </c>
      <c r="K1020" t="str">
        <f t="shared" si="3003"/>
        <v/>
      </c>
      <c r="L1020" t="str">
        <f t="shared" si="3003"/>
        <v/>
      </c>
      <c r="M1020" t="str">
        <f t="shared" si="3003"/>
        <v/>
      </c>
      <c r="N1020" t="str">
        <f t="shared" si="3004"/>
        <v/>
      </c>
      <c r="O1020" t="str">
        <f t="shared" ref="O1020:P1020" si="3177">IF($G1020="","",IF($B1020="SHO",TRIM(CONCATENATE(E1020,E1021,E1022,E1023,E1024,E1025,E1026,E1027,E1028,E1029,E1030,E1031,E1032,E1033,E1034)),""))</f>
        <v/>
      </c>
      <c r="P1020" t="str">
        <f t="shared" si="3177"/>
        <v/>
      </c>
      <c r="Q1020" t="str">
        <f t="shared" si="3006"/>
        <v/>
      </c>
      <c r="R1020" t="str">
        <f t="shared" si="3006"/>
        <v/>
      </c>
      <c r="S1020" t="str">
        <f t="shared" si="3006"/>
        <v/>
      </c>
      <c r="T1020" t="str">
        <f t="shared" ref="T1020:V1020" si="3178">IF($G1020="","",IF($B1020="PAS",TRIM(CONCATENATE(D1020,D1021,D1022,D1023,D1024,D1025,D1026,D1027,D1028,D1029,D1030,D1031,D1032,D1033,D1034)),""))</f>
        <v/>
      </c>
      <c r="U1020" t="str">
        <f t="shared" si="3178"/>
        <v/>
      </c>
      <c r="V1020" t="str">
        <f t="shared" si="3178"/>
        <v/>
      </c>
    </row>
    <row r="1021" spans="4:22" hidden="1" x14ac:dyDescent="0.25">
      <c r="G1021" t="str">
        <f t="shared" si="3000"/>
        <v/>
      </c>
      <c r="H1021" t="str">
        <f t="shared" si="3001"/>
        <v/>
      </c>
      <c r="I1021" t="str">
        <f t="shared" ref="I1021:J1021" si="3179">IF($G1021="","",TRIM(CONCATENATE(E1021,E1022,E1023,E1024,E1025,E1026,E1027,E1028,E1029,E1030,E1031,E1032,E1033,E1034,E1035)))</f>
        <v/>
      </c>
      <c r="J1021" t="str">
        <f t="shared" si="3179"/>
        <v/>
      </c>
      <c r="K1021" t="str">
        <f t="shared" si="3003"/>
        <v/>
      </c>
      <c r="L1021" t="str">
        <f t="shared" si="3003"/>
        <v/>
      </c>
      <c r="M1021" t="str">
        <f t="shared" si="3003"/>
        <v/>
      </c>
      <c r="N1021" t="str">
        <f t="shared" si="3004"/>
        <v/>
      </c>
      <c r="O1021" t="str">
        <f t="shared" ref="O1021:P1021" si="3180">IF($G1021="","",IF($B1021="SHO",TRIM(CONCATENATE(E1021,E1022,E1023,E1024,E1025,E1026,E1027,E1028,E1029,E1030,E1031,E1032,E1033,E1034,E1035)),""))</f>
        <v/>
      </c>
      <c r="P1021" t="str">
        <f t="shared" si="3180"/>
        <v/>
      </c>
      <c r="Q1021" t="str">
        <f t="shared" si="3006"/>
        <v/>
      </c>
      <c r="R1021" t="str">
        <f t="shared" si="3006"/>
        <v/>
      </c>
      <c r="S1021" t="str">
        <f t="shared" si="3006"/>
        <v/>
      </c>
      <c r="T1021" t="str">
        <f t="shared" ref="T1021:V1021" si="3181">IF($G1021="","",IF($B1021="PAS",TRIM(CONCATENATE(D1021,D1022,D1023,D1024,D1025,D1026,D1027,D1028,D1029,D1030,D1031,D1032,D1033,D1034,D1035)),""))</f>
        <v/>
      </c>
      <c r="U1021" t="str">
        <f t="shared" si="3181"/>
        <v/>
      </c>
      <c r="V1021" t="str">
        <f t="shared" si="3181"/>
        <v/>
      </c>
    </row>
    <row r="1022" spans="4:22" hidden="1" x14ac:dyDescent="0.25">
      <c r="G1022" t="str">
        <f t="shared" si="3000"/>
        <v/>
      </c>
      <c r="H1022" t="str">
        <f t="shared" si="3001"/>
        <v/>
      </c>
      <c r="I1022" t="str">
        <f t="shared" ref="I1022:J1022" si="3182">IF($G1022="","",TRIM(CONCATENATE(E1022,E1023,E1024,E1025,E1026,E1027,E1028,E1029,E1030,E1031,E1032,E1033,E1034,E1035,E1036)))</f>
        <v/>
      </c>
      <c r="J1022" t="str">
        <f t="shared" si="3182"/>
        <v/>
      </c>
      <c r="K1022" t="str">
        <f t="shared" si="3003"/>
        <v/>
      </c>
      <c r="L1022" t="str">
        <f t="shared" si="3003"/>
        <v/>
      </c>
      <c r="M1022" t="str">
        <f t="shared" si="3003"/>
        <v/>
      </c>
      <c r="N1022" t="str">
        <f t="shared" si="3004"/>
        <v/>
      </c>
      <c r="O1022" t="str">
        <f t="shared" ref="O1022:P1022" si="3183">IF($G1022="","",IF($B1022="SHO",TRIM(CONCATENATE(E1022,E1023,E1024,E1025,E1026,E1027,E1028,E1029,E1030,E1031,E1032,E1033,E1034,E1035,E1036)),""))</f>
        <v/>
      </c>
      <c r="P1022" t="str">
        <f t="shared" si="3183"/>
        <v/>
      </c>
      <c r="Q1022" t="str">
        <f t="shared" si="3006"/>
        <v/>
      </c>
      <c r="R1022" t="str">
        <f t="shared" si="3006"/>
        <v/>
      </c>
      <c r="S1022" t="str">
        <f t="shared" si="3006"/>
        <v/>
      </c>
      <c r="T1022" t="str">
        <f t="shared" ref="T1022:V1022" si="3184">IF($G1022="","",IF($B1022="PAS",TRIM(CONCATENATE(D1022,D1023,D1024,D1025,D1026,D1027,D1028,D1029,D1030,D1031,D1032,D1033,D1034,D1035,D1036)),""))</f>
        <v/>
      </c>
      <c r="U1022" t="str">
        <f t="shared" si="3184"/>
        <v/>
      </c>
      <c r="V1022" t="str">
        <f t="shared" si="3184"/>
        <v/>
      </c>
    </row>
    <row r="1023" spans="4:22" hidden="1" x14ac:dyDescent="0.25">
      <c r="G1023" t="str">
        <f t="shared" si="3000"/>
        <v/>
      </c>
      <c r="H1023" t="str">
        <f t="shared" si="3001"/>
        <v/>
      </c>
      <c r="I1023" t="str">
        <f t="shared" ref="I1023:J1023" si="3185">IF($G1023="","",TRIM(CONCATENATE(E1023,E1024,E1025,E1026,E1027,E1028,E1029,E1030,E1031,E1032,E1033,E1034,E1035,E1036,E1037)))</f>
        <v/>
      </c>
      <c r="J1023" t="str">
        <f t="shared" si="3185"/>
        <v/>
      </c>
      <c r="K1023" t="str">
        <f t="shared" si="3003"/>
        <v/>
      </c>
      <c r="L1023" t="str">
        <f t="shared" si="3003"/>
        <v/>
      </c>
      <c r="M1023" t="str">
        <f t="shared" si="3003"/>
        <v/>
      </c>
      <c r="N1023" t="str">
        <f t="shared" si="3004"/>
        <v/>
      </c>
      <c r="O1023" t="str">
        <f t="shared" ref="O1023:P1023" si="3186">IF($G1023="","",IF($B1023="SHO",TRIM(CONCATENATE(E1023,E1024,E1025,E1026,E1027,E1028,E1029,E1030,E1031,E1032,E1033,E1034,E1035,E1036,E1037)),""))</f>
        <v/>
      </c>
      <c r="P1023" t="str">
        <f t="shared" si="3186"/>
        <v/>
      </c>
      <c r="Q1023" t="str">
        <f t="shared" si="3006"/>
        <v/>
      </c>
      <c r="R1023" t="str">
        <f t="shared" si="3006"/>
        <v/>
      </c>
      <c r="S1023" t="str">
        <f t="shared" si="3006"/>
        <v/>
      </c>
      <c r="T1023" t="str">
        <f t="shared" ref="T1023:V1023" si="3187">IF($G1023="","",IF($B1023="PAS",TRIM(CONCATENATE(D1023,D1024,D1025,D1026,D1027,D1028,D1029,D1030,D1031,D1032,D1033,D1034,D1035,D1036,D1037)),""))</f>
        <v/>
      </c>
      <c r="U1023" t="str">
        <f t="shared" si="3187"/>
        <v/>
      </c>
      <c r="V1023" t="str">
        <f t="shared" si="3187"/>
        <v/>
      </c>
    </row>
    <row r="1024" spans="4:22" hidden="1" x14ac:dyDescent="0.25">
      <c r="D1024" s="2"/>
      <c r="E1024" s="2"/>
      <c r="F1024" s="2"/>
      <c r="G1024" t="str">
        <f t="shared" si="3000"/>
        <v/>
      </c>
      <c r="H1024" t="str">
        <f t="shared" si="3001"/>
        <v/>
      </c>
      <c r="I1024" t="str">
        <f t="shared" ref="I1024:J1024" si="3188">IF($G1024="","",TRIM(CONCATENATE(E1024,E1025,E1026,E1027,E1028,E1029,E1030,E1031,E1032,E1033,E1034,E1035,E1036,E1037,E1038)))</f>
        <v/>
      </c>
      <c r="J1024" t="str">
        <f t="shared" si="3188"/>
        <v/>
      </c>
      <c r="K1024" t="str">
        <f t="shared" si="3003"/>
        <v/>
      </c>
      <c r="L1024" t="str">
        <f t="shared" si="3003"/>
        <v/>
      </c>
      <c r="M1024" t="str">
        <f t="shared" si="3003"/>
        <v/>
      </c>
      <c r="N1024" t="str">
        <f t="shared" si="3004"/>
        <v/>
      </c>
      <c r="O1024" t="str">
        <f t="shared" ref="O1024:P1024" si="3189">IF($G1024="","",IF($B1024="SHO",TRIM(CONCATENATE(E1024,E1025,E1026,E1027,E1028,E1029,E1030,E1031,E1032,E1033,E1034,E1035,E1036,E1037,E1038)),""))</f>
        <v/>
      </c>
      <c r="P1024" t="str">
        <f t="shared" si="3189"/>
        <v/>
      </c>
      <c r="Q1024" t="str">
        <f t="shared" si="3006"/>
        <v/>
      </c>
      <c r="R1024" t="str">
        <f t="shared" si="3006"/>
        <v/>
      </c>
      <c r="S1024" t="str">
        <f t="shared" si="3006"/>
        <v/>
      </c>
      <c r="T1024" t="str">
        <f t="shared" ref="T1024:V1024" si="3190">IF($G1024="","",IF($B1024="PAS",TRIM(CONCATENATE(D1024,D1025,D1026,D1027,D1028,D1029,D1030,D1031,D1032,D1033,D1034,D1035,D1036,D1037,D1038)),""))</f>
        <v/>
      </c>
      <c r="U1024" t="str">
        <f t="shared" si="3190"/>
        <v/>
      </c>
      <c r="V1024" t="str">
        <f t="shared" si="3190"/>
        <v/>
      </c>
    </row>
    <row r="1025" spans="7:22" hidden="1" x14ac:dyDescent="0.25">
      <c r="G1025" t="str">
        <f t="shared" si="3000"/>
        <v/>
      </c>
      <c r="H1025" t="str">
        <f t="shared" si="3001"/>
        <v/>
      </c>
      <c r="I1025" t="str">
        <f t="shared" ref="I1025:J1025" si="3191">IF($G1025="","",TRIM(CONCATENATE(E1025,E1026,E1027,E1028,E1029,E1030,E1031,E1032,E1033,E1034,E1035,E1036,E1037,E1038,E1039)))</f>
        <v/>
      </c>
      <c r="J1025" t="str">
        <f t="shared" si="3191"/>
        <v/>
      </c>
      <c r="K1025" t="str">
        <f t="shared" si="3003"/>
        <v/>
      </c>
      <c r="L1025" t="str">
        <f t="shared" si="3003"/>
        <v/>
      </c>
      <c r="M1025" t="str">
        <f t="shared" si="3003"/>
        <v/>
      </c>
      <c r="N1025" t="str">
        <f t="shared" si="3004"/>
        <v/>
      </c>
      <c r="O1025" t="str">
        <f t="shared" ref="O1025:P1025" si="3192">IF($G1025="","",IF($B1025="SHO",TRIM(CONCATENATE(E1025,E1026,E1027,E1028,E1029,E1030,E1031,E1032,E1033,E1034,E1035,E1036,E1037,E1038,E1039)),""))</f>
        <v/>
      </c>
      <c r="P1025" t="str">
        <f t="shared" si="3192"/>
        <v/>
      </c>
      <c r="Q1025" t="str">
        <f t="shared" si="3006"/>
        <v/>
      </c>
      <c r="R1025" t="str">
        <f t="shared" si="3006"/>
        <v/>
      </c>
      <c r="S1025" t="str">
        <f t="shared" si="3006"/>
        <v/>
      </c>
      <c r="T1025" t="str">
        <f t="shared" ref="T1025:V1025" si="3193">IF($G1025="","",IF($B1025="PAS",TRIM(CONCATENATE(D1025,D1026,D1027,D1028,D1029,D1030,D1031,D1032,D1033,D1034,D1035,D1036,D1037,D1038,D1039)),""))</f>
        <v/>
      </c>
      <c r="U1025" t="str">
        <f t="shared" si="3193"/>
        <v/>
      </c>
      <c r="V1025" t="str">
        <f t="shared" si="3193"/>
        <v/>
      </c>
    </row>
    <row r="1026" spans="7:22" hidden="1" x14ac:dyDescent="0.25">
      <c r="G1026" t="str">
        <f t="shared" si="3000"/>
        <v/>
      </c>
      <c r="H1026" t="str">
        <f t="shared" si="3001"/>
        <v/>
      </c>
      <c r="I1026" t="str">
        <f t="shared" ref="I1026:J1026" si="3194">IF($G1026="","",TRIM(CONCATENATE(E1026,E1027,E1028,E1029,E1030,E1031,E1032,E1033,E1034,E1035,E1036,E1037,E1038,E1039,E1040)))</f>
        <v/>
      </c>
      <c r="J1026" t="str">
        <f t="shared" si="3194"/>
        <v/>
      </c>
      <c r="K1026" t="str">
        <f t="shared" si="3003"/>
        <v/>
      </c>
      <c r="L1026" t="str">
        <f t="shared" si="3003"/>
        <v/>
      </c>
      <c r="M1026" t="str">
        <f t="shared" si="3003"/>
        <v/>
      </c>
      <c r="N1026" t="str">
        <f t="shared" si="3004"/>
        <v/>
      </c>
      <c r="O1026" t="str">
        <f t="shared" ref="O1026:P1026" si="3195">IF($G1026="","",IF($B1026="SHO",TRIM(CONCATENATE(E1026,E1027,E1028,E1029,E1030,E1031,E1032,E1033,E1034,E1035,E1036,E1037,E1038,E1039,E1040)),""))</f>
        <v/>
      </c>
      <c r="P1026" t="str">
        <f t="shared" si="3195"/>
        <v/>
      </c>
      <c r="Q1026" t="str">
        <f t="shared" si="3006"/>
        <v/>
      </c>
      <c r="R1026" t="str">
        <f t="shared" si="3006"/>
        <v/>
      </c>
      <c r="S1026" t="str">
        <f t="shared" si="3006"/>
        <v/>
      </c>
      <c r="T1026" t="str">
        <f t="shared" ref="T1026:V1026" si="3196">IF($G1026="","",IF($B1026="PAS",TRIM(CONCATENATE(D1026,D1027,D1028,D1029,D1030,D1031,D1032,D1033,D1034,D1035,D1036,D1037,D1038,D1039,D1040)),""))</f>
        <v/>
      </c>
      <c r="U1026" t="str">
        <f t="shared" si="3196"/>
        <v/>
      </c>
      <c r="V1026" t="str">
        <f t="shared" si="3196"/>
        <v/>
      </c>
    </row>
    <row r="1027" spans="7:22" hidden="1" x14ac:dyDescent="0.25">
      <c r="G1027" t="str">
        <f t="shared" ref="G1027:G1090" si="3197">IF(EXACT(A1026,A1027),"",A1027)</f>
        <v/>
      </c>
      <c r="H1027" t="str">
        <f t="shared" ref="H1027:H1090" si="3198">IF($G1027="","",TRIM(CONCATENATE(D1027,D1028,D1029,D1030,D1031,D1032,D1033,D1034,D1035,D1036,D1037,D1038,D1039,D1040,D1041)))</f>
        <v/>
      </c>
      <c r="I1027" t="str">
        <f t="shared" ref="I1027:J1027" si="3199">IF($G1027="","",TRIM(CONCATENATE(E1027,E1028,E1029,E1030,E1031,E1032,E1033,E1034,E1035,E1036,E1037,E1038,E1039,E1040,E1041)))</f>
        <v/>
      </c>
      <c r="J1027" t="str">
        <f t="shared" si="3199"/>
        <v/>
      </c>
      <c r="K1027" t="str">
        <f t="shared" ref="K1027:M1090" si="3200">IF($G1027="","",IF($B1027="DUF",TRIM(CONCATENATE(D1027,D1028,D1029,D1030,D1031,D1032,D1033,D1034,D1035,D1036,D1037,D1038,D1039,D1040,D1041)),""))</f>
        <v/>
      </c>
      <c r="L1027" t="str">
        <f t="shared" si="3200"/>
        <v/>
      </c>
      <c r="M1027" t="str">
        <f t="shared" si="3200"/>
        <v/>
      </c>
      <c r="N1027" t="str">
        <f t="shared" ref="N1027:N1090" si="3201">IF($G1027="","",IF($B1027="SHO",TRIM(CONCATENATE(D1027,D1028,D1029,D1030,D1031,D1032,D1033,D1034,D1035,D1036,D1037,D1038,D1039,D1040,D1041)),""))</f>
        <v/>
      </c>
      <c r="O1027" t="str">
        <f t="shared" ref="O1027:P1027" si="3202">IF($G1027="","",IF($B1027="SHO",TRIM(CONCATENATE(E1027,E1028,E1029,E1030,E1031,E1032,E1033,E1034,E1035,E1036,E1037,E1038,E1039,E1040,E1041)),""))</f>
        <v/>
      </c>
      <c r="P1027" t="str">
        <f t="shared" si="3202"/>
        <v/>
      </c>
      <c r="Q1027" t="str">
        <f t="shared" ref="Q1027:S1090" si="3203">IF($G1027="","",IF($B1027="FNB",TRIM(CONCATENATE(D1027,D1028,D1029,D1030,D1031,D1032,D1033,D1034,D1035,D1036,D1037,D1038,D1039,D1040,D1041)),""))</f>
        <v/>
      </c>
      <c r="R1027" t="str">
        <f t="shared" si="3203"/>
        <v/>
      </c>
      <c r="S1027" t="str">
        <f t="shared" si="3203"/>
        <v/>
      </c>
      <c r="T1027" t="str">
        <f t="shared" ref="T1027:V1027" si="3204">IF($G1027="","",IF($B1027="PAS",TRIM(CONCATENATE(D1027,D1028,D1029,D1030,D1031,D1032,D1033,D1034,D1035,D1036,D1037,D1038,D1039,D1040,D1041)),""))</f>
        <v/>
      </c>
      <c r="U1027" t="str">
        <f t="shared" si="3204"/>
        <v/>
      </c>
      <c r="V1027" t="str">
        <f t="shared" si="3204"/>
        <v/>
      </c>
    </row>
    <row r="1028" spans="7:22" hidden="1" x14ac:dyDescent="0.25">
      <c r="G1028" t="str">
        <f t="shared" si="3197"/>
        <v/>
      </c>
      <c r="H1028" t="str">
        <f t="shared" si="3198"/>
        <v/>
      </c>
      <c r="I1028" t="str">
        <f t="shared" ref="I1028:J1028" si="3205">IF($G1028="","",TRIM(CONCATENATE(E1028,E1029,E1030,E1031,E1032,E1033,E1034,E1035,E1036,E1037,E1038,E1039,E1040,E1041,E1042)))</f>
        <v/>
      </c>
      <c r="J1028" t="str">
        <f t="shared" si="3205"/>
        <v/>
      </c>
      <c r="K1028" t="str">
        <f t="shared" si="3200"/>
        <v/>
      </c>
      <c r="L1028" t="str">
        <f t="shared" si="3200"/>
        <v/>
      </c>
      <c r="M1028" t="str">
        <f t="shared" si="3200"/>
        <v/>
      </c>
      <c r="N1028" t="str">
        <f t="shared" si="3201"/>
        <v/>
      </c>
      <c r="O1028" t="str">
        <f t="shared" ref="O1028:P1028" si="3206">IF($G1028="","",IF($B1028="SHO",TRIM(CONCATENATE(E1028,E1029,E1030,E1031,E1032,E1033,E1034,E1035,E1036,E1037,E1038,E1039,E1040,E1041,E1042)),""))</f>
        <v/>
      </c>
      <c r="P1028" t="str">
        <f t="shared" si="3206"/>
        <v/>
      </c>
      <c r="Q1028" t="str">
        <f t="shared" si="3203"/>
        <v/>
      </c>
      <c r="R1028" t="str">
        <f t="shared" si="3203"/>
        <v/>
      </c>
      <c r="S1028" t="str">
        <f t="shared" si="3203"/>
        <v/>
      </c>
      <c r="T1028" t="str">
        <f t="shared" ref="T1028:V1028" si="3207">IF($G1028="","",IF($B1028="PAS",TRIM(CONCATENATE(D1028,D1029,D1030,D1031,D1032,D1033,D1034,D1035,D1036,D1037,D1038,D1039,D1040,D1041,D1042)),""))</f>
        <v/>
      </c>
      <c r="U1028" t="str">
        <f t="shared" si="3207"/>
        <v/>
      </c>
      <c r="V1028" t="str">
        <f t="shared" si="3207"/>
        <v/>
      </c>
    </row>
    <row r="1029" spans="7:22" hidden="1" x14ac:dyDescent="0.25">
      <c r="G1029" t="str">
        <f t="shared" si="3197"/>
        <v/>
      </c>
      <c r="H1029" t="str">
        <f t="shared" si="3198"/>
        <v/>
      </c>
      <c r="I1029" t="str">
        <f t="shared" ref="I1029:J1029" si="3208">IF($G1029="","",TRIM(CONCATENATE(E1029,E1030,E1031,E1032,E1033,E1034,E1035,E1036,E1037,E1038,E1039,E1040,E1041,E1042,E1043)))</f>
        <v/>
      </c>
      <c r="J1029" t="str">
        <f t="shared" si="3208"/>
        <v/>
      </c>
      <c r="K1029" t="str">
        <f t="shared" si="3200"/>
        <v/>
      </c>
      <c r="L1029" t="str">
        <f t="shared" si="3200"/>
        <v/>
      </c>
      <c r="M1029" t="str">
        <f t="shared" si="3200"/>
        <v/>
      </c>
      <c r="N1029" t="str">
        <f t="shared" si="3201"/>
        <v/>
      </c>
      <c r="O1029" t="str">
        <f t="shared" ref="O1029:P1029" si="3209">IF($G1029="","",IF($B1029="SHO",TRIM(CONCATENATE(E1029,E1030,E1031,E1032,E1033,E1034,E1035,E1036,E1037,E1038,E1039,E1040,E1041,E1042,E1043)),""))</f>
        <v/>
      </c>
      <c r="P1029" t="str">
        <f t="shared" si="3209"/>
        <v/>
      </c>
      <c r="Q1029" t="str">
        <f t="shared" si="3203"/>
        <v/>
      </c>
      <c r="R1029" t="str">
        <f t="shared" si="3203"/>
        <v/>
      </c>
      <c r="S1029" t="str">
        <f t="shared" si="3203"/>
        <v/>
      </c>
      <c r="T1029" t="str">
        <f t="shared" ref="T1029:V1029" si="3210">IF($G1029="","",IF($B1029="PAS",TRIM(CONCATENATE(D1029,D1030,D1031,D1032,D1033,D1034,D1035,D1036,D1037,D1038,D1039,D1040,D1041,D1042,D1043)),""))</f>
        <v/>
      </c>
      <c r="U1029" t="str">
        <f t="shared" si="3210"/>
        <v/>
      </c>
      <c r="V1029" t="str">
        <f t="shared" si="3210"/>
        <v/>
      </c>
    </row>
    <row r="1030" spans="7:22" hidden="1" x14ac:dyDescent="0.25">
      <c r="G1030" t="str">
        <f t="shared" si="3197"/>
        <v/>
      </c>
      <c r="H1030" t="str">
        <f t="shared" si="3198"/>
        <v/>
      </c>
      <c r="I1030" t="str">
        <f t="shared" ref="I1030:J1030" si="3211">IF($G1030="","",TRIM(CONCATENATE(E1030,E1031,E1032,E1033,E1034,E1035,E1036,E1037,E1038,E1039,E1040,E1041,E1042,E1043,E1044)))</f>
        <v/>
      </c>
      <c r="J1030" t="str">
        <f t="shared" si="3211"/>
        <v/>
      </c>
      <c r="K1030" t="str">
        <f t="shared" si="3200"/>
        <v/>
      </c>
      <c r="L1030" t="str">
        <f t="shared" si="3200"/>
        <v/>
      </c>
      <c r="M1030" t="str">
        <f t="shared" si="3200"/>
        <v/>
      </c>
      <c r="N1030" t="str">
        <f t="shared" si="3201"/>
        <v/>
      </c>
      <c r="O1030" t="str">
        <f t="shared" ref="O1030:P1030" si="3212">IF($G1030="","",IF($B1030="SHO",TRIM(CONCATENATE(E1030,E1031,E1032,E1033,E1034,E1035,E1036,E1037,E1038,E1039,E1040,E1041,E1042,E1043,E1044)),""))</f>
        <v/>
      </c>
      <c r="P1030" t="str">
        <f t="shared" si="3212"/>
        <v/>
      </c>
      <c r="Q1030" t="str">
        <f t="shared" si="3203"/>
        <v/>
      </c>
      <c r="R1030" t="str">
        <f t="shared" si="3203"/>
        <v/>
      </c>
      <c r="S1030" t="str">
        <f t="shared" si="3203"/>
        <v/>
      </c>
      <c r="T1030" t="str">
        <f t="shared" ref="T1030:V1030" si="3213">IF($G1030="","",IF($B1030="PAS",TRIM(CONCATENATE(D1030,D1031,D1032,D1033,D1034,D1035,D1036,D1037,D1038,D1039,D1040,D1041,D1042,D1043,D1044)),""))</f>
        <v/>
      </c>
      <c r="U1030" t="str">
        <f t="shared" si="3213"/>
        <v/>
      </c>
      <c r="V1030" t="str">
        <f t="shared" si="3213"/>
        <v/>
      </c>
    </row>
    <row r="1031" spans="7:22" hidden="1" x14ac:dyDescent="0.25">
      <c r="G1031" t="str">
        <f t="shared" si="3197"/>
        <v/>
      </c>
      <c r="H1031" t="str">
        <f t="shared" si="3198"/>
        <v/>
      </c>
      <c r="I1031" t="str">
        <f t="shared" ref="I1031:J1031" si="3214">IF($G1031="","",TRIM(CONCATENATE(E1031,E1032,E1033,E1034,E1035,E1036,E1037,E1038,E1039,E1040,E1041,E1042,E1043,E1044,E1045)))</f>
        <v/>
      </c>
      <c r="J1031" t="str">
        <f t="shared" si="3214"/>
        <v/>
      </c>
      <c r="K1031" t="str">
        <f t="shared" si="3200"/>
        <v/>
      </c>
      <c r="L1031" t="str">
        <f t="shared" si="3200"/>
        <v/>
      </c>
      <c r="M1031" t="str">
        <f t="shared" si="3200"/>
        <v/>
      </c>
      <c r="N1031" t="str">
        <f t="shared" si="3201"/>
        <v/>
      </c>
      <c r="O1031" t="str">
        <f t="shared" ref="O1031:P1031" si="3215">IF($G1031="","",IF($B1031="SHO",TRIM(CONCATENATE(E1031,E1032,E1033,E1034,E1035,E1036,E1037,E1038,E1039,E1040,E1041,E1042,E1043,E1044,E1045)),""))</f>
        <v/>
      </c>
      <c r="P1031" t="str">
        <f t="shared" si="3215"/>
        <v/>
      </c>
      <c r="Q1031" t="str">
        <f t="shared" si="3203"/>
        <v/>
      </c>
      <c r="R1031" t="str">
        <f t="shared" si="3203"/>
        <v/>
      </c>
      <c r="S1031" t="str">
        <f t="shared" si="3203"/>
        <v/>
      </c>
      <c r="T1031" t="str">
        <f t="shared" ref="T1031:V1031" si="3216">IF($G1031="","",IF($B1031="PAS",TRIM(CONCATENATE(D1031,D1032,D1033,D1034,D1035,D1036,D1037,D1038,D1039,D1040,D1041,D1042,D1043,D1044,D1045)),""))</f>
        <v/>
      </c>
      <c r="U1031" t="str">
        <f t="shared" si="3216"/>
        <v/>
      </c>
      <c r="V1031" t="str">
        <f t="shared" si="3216"/>
        <v/>
      </c>
    </row>
    <row r="1032" spans="7:22" hidden="1" x14ac:dyDescent="0.25">
      <c r="G1032" t="str">
        <f t="shared" si="3197"/>
        <v/>
      </c>
      <c r="H1032" t="str">
        <f t="shared" si="3198"/>
        <v/>
      </c>
      <c r="I1032" t="str">
        <f t="shared" ref="I1032:J1032" si="3217">IF($G1032="","",TRIM(CONCATENATE(E1032,E1033,E1034,E1035,E1036,E1037,E1038,E1039,E1040,E1041,E1042,E1043,E1044,E1045,E1046)))</f>
        <v/>
      </c>
      <c r="J1032" t="str">
        <f t="shared" si="3217"/>
        <v/>
      </c>
      <c r="K1032" t="str">
        <f t="shared" si="3200"/>
        <v/>
      </c>
      <c r="L1032" t="str">
        <f t="shared" si="3200"/>
        <v/>
      </c>
      <c r="M1032" t="str">
        <f t="shared" si="3200"/>
        <v/>
      </c>
      <c r="N1032" t="str">
        <f t="shared" si="3201"/>
        <v/>
      </c>
      <c r="O1032" t="str">
        <f t="shared" ref="O1032:P1032" si="3218">IF($G1032="","",IF($B1032="SHO",TRIM(CONCATENATE(E1032,E1033,E1034,E1035,E1036,E1037,E1038,E1039,E1040,E1041,E1042,E1043,E1044,E1045,E1046)),""))</f>
        <v/>
      </c>
      <c r="P1032" t="str">
        <f t="shared" si="3218"/>
        <v/>
      </c>
      <c r="Q1032" t="str">
        <f t="shared" si="3203"/>
        <v/>
      </c>
      <c r="R1032" t="str">
        <f t="shared" si="3203"/>
        <v/>
      </c>
      <c r="S1032" t="str">
        <f t="shared" si="3203"/>
        <v/>
      </c>
      <c r="T1032" t="str">
        <f t="shared" ref="T1032:V1032" si="3219">IF($G1032="","",IF($B1032="PAS",TRIM(CONCATENATE(D1032,D1033,D1034,D1035,D1036,D1037,D1038,D1039,D1040,D1041,D1042,D1043,D1044,D1045,D1046)),""))</f>
        <v/>
      </c>
      <c r="U1032" t="str">
        <f t="shared" si="3219"/>
        <v/>
      </c>
      <c r="V1032" t="str">
        <f t="shared" si="3219"/>
        <v/>
      </c>
    </row>
    <row r="1033" spans="7:22" hidden="1" x14ac:dyDescent="0.25">
      <c r="G1033" t="str">
        <f t="shared" si="3197"/>
        <v/>
      </c>
      <c r="H1033" t="str">
        <f t="shared" si="3198"/>
        <v/>
      </c>
      <c r="I1033" t="str">
        <f t="shared" ref="I1033:J1033" si="3220">IF($G1033="","",TRIM(CONCATENATE(E1033,E1034,E1035,E1036,E1037,E1038,E1039,E1040,E1041,E1042,E1043,E1044,E1045,E1046,E1047)))</f>
        <v/>
      </c>
      <c r="J1033" t="str">
        <f t="shared" si="3220"/>
        <v/>
      </c>
      <c r="K1033" t="str">
        <f t="shared" si="3200"/>
        <v/>
      </c>
      <c r="L1033" t="str">
        <f t="shared" si="3200"/>
        <v/>
      </c>
      <c r="M1033" t="str">
        <f t="shared" si="3200"/>
        <v/>
      </c>
      <c r="N1033" t="str">
        <f t="shared" si="3201"/>
        <v/>
      </c>
      <c r="O1033" t="str">
        <f t="shared" ref="O1033:P1033" si="3221">IF($G1033="","",IF($B1033="SHO",TRIM(CONCATENATE(E1033,E1034,E1035,E1036,E1037,E1038,E1039,E1040,E1041,E1042,E1043,E1044,E1045,E1046,E1047)),""))</f>
        <v/>
      </c>
      <c r="P1033" t="str">
        <f t="shared" si="3221"/>
        <v/>
      </c>
      <c r="Q1033" t="str">
        <f t="shared" si="3203"/>
        <v/>
      </c>
      <c r="R1033" t="str">
        <f t="shared" si="3203"/>
        <v/>
      </c>
      <c r="S1033" t="str">
        <f t="shared" si="3203"/>
        <v/>
      </c>
      <c r="T1033" t="str">
        <f t="shared" ref="T1033:V1033" si="3222">IF($G1033="","",IF($B1033="PAS",TRIM(CONCATENATE(D1033,D1034,D1035,D1036,D1037,D1038,D1039,D1040,D1041,D1042,D1043,D1044,D1045,D1046,D1047)),""))</f>
        <v/>
      </c>
      <c r="U1033" t="str">
        <f t="shared" si="3222"/>
        <v/>
      </c>
      <c r="V1033" t="str">
        <f t="shared" si="3222"/>
        <v/>
      </c>
    </row>
    <row r="1034" spans="7:22" hidden="1" x14ac:dyDescent="0.25">
      <c r="G1034" t="str">
        <f t="shared" si="3197"/>
        <v/>
      </c>
      <c r="H1034" t="str">
        <f t="shared" si="3198"/>
        <v/>
      </c>
      <c r="I1034" t="str">
        <f t="shared" ref="I1034:J1034" si="3223">IF($G1034="","",TRIM(CONCATENATE(E1034,E1035,E1036,E1037,E1038,E1039,E1040,E1041,E1042,E1043,E1044,E1045,E1046,E1047,E1048)))</f>
        <v/>
      </c>
      <c r="J1034" t="str">
        <f t="shared" si="3223"/>
        <v/>
      </c>
      <c r="K1034" t="str">
        <f t="shared" si="3200"/>
        <v/>
      </c>
      <c r="L1034" t="str">
        <f t="shared" si="3200"/>
        <v/>
      </c>
      <c r="M1034" t="str">
        <f t="shared" si="3200"/>
        <v/>
      </c>
      <c r="N1034" t="str">
        <f t="shared" si="3201"/>
        <v/>
      </c>
      <c r="O1034" t="str">
        <f t="shared" ref="O1034:P1034" si="3224">IF($G1034="","",IF($B1034="SHO",TRIM(CONCATENATE(E1034,E1035,E1036,E1037,E1038,E1039,E1040,E1041,E1042,E1043,E1044,E1045,E1046,E1047,E1048)),""))</f>
        <v/>
      </c>
      <c r="P1034" t="str">
        <f t="shared" si="3224"/>
        <v/>
      </c>
      <c r="Q1034" t="str">
        <f t="shared" si="3203"/>
        <v/>
      </c>
      <c r="R1034" t="str">
        <f t="shared" si="3203"/>
        <v/>
      </c>
      <c r="S1034" t="str">
        <f t="shared" si="3203"/>
        <v/>
      </c>
      <c r="T1034" t="str">
        <f t="shared" ref="T1034:V1034" si="3225">IF($G1034="","",IF($B1034="PAS",TRIM(CONCATENATE(D1034,D1035,D1036,D1037,D1038,D1039,D1040,D1041,D1042,D1043,D1044,D1045,D1046,D1047,D1048)),""))</f>
        <v/>
      </c>
      <c r="U1034" t="str">
        <f t="shared" si="3225"/>
        <v/>
      </c>
      <c r="V1034" t="str">
        <f t="shared" si="3225"/>
        <v/>
      </c>
    </row>
    <row r="1035" spans="7:22" hidden="1" x14ac:dyDescent="0.25">
      <c r="G1035" t="str">
        <f t="shared" si="3197"/>
        <v/>
      </c>
      <c r="H1035" t="str">
        <f t="shared" si="3198"/>
        <v/>
      </c>
      <c r="I1035" t="str">
        <f t="shared" ref="I1035:J1035" si="3226">IF($G1035="","",TRIM(CONCATENATE(E1035,E1036,E1037,E1038,E1039,E1040,E1041,E1042,E1043,E1044,E1045,E1046,E1047,E1048,E1049)))</f>
        <v/>
      </c>
      <c r="J1035" t="str">
        <f t="shared" si="3226"/>
        <v/>
      </c>
      <c r="K1035" t="str">
        <f t="shared" si="3200"/>
        <v/>
      </c>
      <c r="L1035" t="str">
        <f t="shared" si="3200"/>
        <v/>
      </c>
      <c r="M1035" t="str">
        <f t="shared" si="3200"/>
        <v/>
      </c>
      <c r="N1035" t="str">
        <f t="shared" si="3201"/>
        <v/>
      </c>
      <c r="O1035" t="str">
        <f t="shared" ref="O1035:P1035" si="3227">IF($G1035="","",IF($B1035="SHO",TRIM(CONCATENATE(E1035,E1036,E1037,E1038,E1039,E1040,E1041,E1042,E1043,E1044,E1045,E1046,E1047,E1048,E1049)),""))</f>
        <v/>
      </c>
      <c r="P1035" t="str">
        <f t="shared" si="3227"/>
        <v/>
      </c>
      <c r="Q1035" t="str">
        <f t="shared" si="3203"/>
        <v/>
      </c>
      <c r="R1035" t="str">
        <f t="shared" si="3203"/>
        <v/>
      </c>
      <c r="S1035" t="str">
        <f t="shared" si="3203"/>
        <v/>
      </c>
      <c r="T1035" t="str">
        <f t="shared" ref="T1035:V1035" si="3228">IF($G1035="","",IF($B1035="PAS",TRIM(CONCATENATE(D1035,D1036,D1037,D1038,D1039,D1040,D1041,D1042,D1043,D1044,D1045,D1046,D1047,D1048,D1049)),""))</f>
        <v/>
      </c>
      <c r="U1035" t="str">
        <f t="shared" si="3228"/>
        <v/>
      </c>
      <c r="V1035" t="str">
        <f t="shared" si="3228"/>
        <v/>
      </c>
    </row>
    <row r="1036" spans="7:22" hidden="1" x14ac:dyDescent="0.25">
      <c r="G1036" t="str">
        <f t="shared" si="3197"/>
        <v/>
      </c>
      <c r="H1036" t="str">
        <f t="shared" si="3198"/>
        <v/>
      </c>
      <c r="I1036" t="str">
        <f t="shared" ref="I1036:J1036" si="3229">IF($G1036="","",TRIM(CONCATENATE(E1036,E1037,E1038,E1039,E1040,E1041,E1042,E1043,E1044,E1045,E1046,E1047,E1048,E1049,E1050)))</f>
        <v/>
      </c>
      <c r="J1036" t="str">
        <f t="shared" si="3229"/>
        <v/>
      </c>
      <c r="K1036" t="str">
        <f t="shared" si="3200"/>
        <v/>
      </c>
      <c r="L1036" t="str">
        <f t="shared" si="3200"/>
        <v/>
      </c>
      <c r="M1036" t="str">
        <f t="shared" si="3200"/>
        <v/>
      </c>
      <c r="N1036" t="str">
        <f t="shared" si="3201"/>
        <v/>
      </c>
      <c r="O1036" t="str">
        <f t="shared" ref="O1036:P1036" si="3230">IF($G1036="","",IF($B1036="SHO",TRIM(CONCATENATE(E1036,E1037,E1038,E1039,E1040,E1041,E1042,E1043,E1044,E1045,E1046,E1047,E1048,E1049,E1050)),""))</f>
        <v/>
      </c>
      <c r="P1036" t="str">
        <f t="shared" si="3230"/>
        <v/>
      </c>
      <c r="Q1036" t="str">
        <f t="shared" si="3203"/>
        <v/>
      </c>
      <c r="R1036" t="str">
        <f t="shared" si="3203"/>
        <v/>
      </c>
      <c r="S1036" t="str">
        <f t="shared" si="3203"/>
        <v/>
      </c>
      <c r="T1036" t="str">
        <f t="shared" ref="T1036:V1036" si="3231">IF($G1036="","",IF($B1036="PAS",TRIM(CONCATENATE(D1036,D1037,D1038,D1039,D1040,D1041,D1042,D1043,D1044,D1045,D1046,D1047,D1048,D1049,D1050)),""))</f>
        <v/>
      </c>
      <c r="U1036" t="str">
        <f t="shared" si="3231"/>
        <v/>
      </c>
      <c r="V1036" t="str">
        <f t="shared" si="3231"/>
        <v/>
      </c>
    </row>
    <row r="1037" spans="7:22" hidden="1" x14ac:dyDescent="0.25">
      <c r="G1037" t="str">
        <f t="shared" si="3197"/>
        <v/>
      </c>
      <c r="H1037" t="str">
        <f t="shared" si="3198"/>
        <v/>
      </c>
      <c r="I1037" t="str">
        <f t="shared" ref="I1037:J1037" si="3232">IF($G1037="","",TRIM(CONCATENATE(E1037,E1038,E1039,E1040,E1041,E1042,E1043,E1044,E1045,E1046,E1047,E1048,E1049,E1050,E1051)))</f>
        <v/>
      </c>
      <c r="J1037" t="str">
        <f t="shared" si="3232"/>
        <v/>
      </c>
      <c r="K1037" t="str">
        <f t="shared" si="3200"/>
        <v/>
      </c>
      <c r="L1037" t="str">
        <f t="shared" si="3200"/>
        <v/>
      </c>
      <c r="M1037" t="str">
        <f t="shared" si="3200"/>
        <v/>
      </c>
      <c r="N1037" t="str">
        <f t="shared" si="3201"/>
        <v/>
      </c>
      <c r="O1037" t="str">
        <f t="shared" ref="O1037:P1037" si="3233">IF($G1037="","",IF($B1037="SHO",TRIM(CONCATENATE(E1037,E1038,E1039,E1040,E1041,E1042,E1043,E1044,E1045,E1046,E1047,E1048,E1049,E1050,E1051)),""))</f>
        <v/>
      </c>
      <c r="P1037" t="str">
        <f t="shared" si="3233"/>
        <v/>
      </c>
      <c r="Q1037" t="str">
        <f t="shared" si="3203"/>
        <v/>
      </c>
      <c r="R1037" t="str">
        <f t="shared" si="3203"/>
        <v/>
      </c>
      <c r="S1037" t="str">
        <f t="shared" si="3203"/>
        <v/>
      </c>
      <c r="T1037" t="str">
        <f t="shared" ref="T1037:V1037" si="3234">IF($G1037="","",IF($B1037="PAS",TRIM(CONCATENATE(D1037,D1038,D1039,D1040,D1041,D1042,D1043,D1044,D1045,D1046,D1047,D1048,D1049,D1050,D1051)),""))</f>
        <v/>
      </c>
      <c r="U1037" t="str">
        <f t="shared" si="3234"/>
        <v/>
      </c>
      <c r="V1037" t="str">
        <f t="shared" si="3234"/>
        <v/>
      </c>
    </row>
    <row r="1038" spans="7:22" hidden="1" x14ac:dyDescent="0.25">
      <c r="G1038" t="str">
        <f t="shared" si="3197"/>
        <v/>
      </c>
      <c r="H1038" t="str">
        <f t="shared" si="3198"/>
        <v/>
      </c>
      <c r="I1038" t="str">
        <f t="shared" ref="I1038:J1038" si="3235">IF($G1038="","",TRIM(CONCATENATE(E1038,E1039,E1040,E1041,E1042,E1043,E1044,E1045,E1046,E1047,E1048,E1049,E1050,E1051,E1052)))</f>
        <v/>
      </c>
      <c r="J1038" t="str">
        <f t="shared" si="3235"/>
        <v/>
      </c>
      <c r="K1038" t="str">
        <f t="shared" si="3200"/>
        <v/>
      </c>
      <c r="L1038" t="str">
        <f t="shared" si="3200"/>
        <v/>
      </c>
      <c r="M1038" t="str">
        <f t="shared" si="3200"/>
        <v/>
      </c>
      <c r="N1038" t="str">
        <f t="shared" si="3201"/>
        <v/>
      </c>
      <c r="O1038" t="str">
        <f t="shared" ref="O1038:P1038" si="3236">IF($G1038="","",IF($B1038="SHO",TRIM(CONCATENATE(E1038,E1039,E1040,E1041,E1042,E1043,E1044,E1045,E1046,E1047,E1048,E1049,E1050,E1051,E1052)),""))</f>
        <v/>
      </c>
      <c r="P1038" t="str">
        <f t="shared" si="3236"/>
        <v/>
      </c>
      <c r="Q1038" t="str">
        <f t="shared" si="3203"/>
        <v/>
      </c>
      <c r="R1038" t="str">
        <f t="shared" si="3203"/>
        <v/>
      </c>
      <c r="S1038" t="str">
        <f t="shared" si="3203"/>
        <v/>
      </c>
      <c r="T1038" t="str">
        <f t="shared" ref="T1038:V1038" si="3237">IF($G1038="","",IF($B1038="PAS",TRIM(CONCATENATE(D1038,D1039,D1040,D1041,D1042,D1043,D1044,D1045,D1046,D1047,D1048,D1049,D1050,D1051,D1052)),""))</f>
        <v/>
      </c>
      <c r="U1038" t="str">
        <f t="shared" si="3237"/>
        <v/>
      </c>
      <c r="V1038" t="str">
        <f t="shared" si="3237"/>
        <v/>
      </c>
    </row>
    <row r="1039" spans="7:22" hidden="1" x14ac:dyDescent="0.25">
      <c r="G1039" t="str">
        <f t="shared" si="3197"/>
        <v/>
      </c>
      <c r="H1039" t="str">
        <f t="shared" si="3198"/>
        <v/>
      </c>
      <c r="I1039" t="str">
        <f t="shared" ref="I1039:J1039" si="3238">IF($G1039="","",TRIM(CONCATENATE(E1039,E1040,E1041,E1042,E1043,E1044,E1045,E1046,E1047,E1048,E1049,E1050,E1051,E1052,E1053)))</f>
        <v/>
      </c>
      <c r="J1039" t="str">
        <f t="shared" si="3238"/>
        <v/>
      </c>
      <c r="K1039" t="str">
        <f t="shared" si="3200"/>
        <v/>
      </c>
      <c r="L1039" t="str">
        <f t="shared" si="3200"/>
        <v/>
      </c>
      <c r="M1039" t="str">
        <f t="shared" si="3200"/>
        <v/>
      </c>
      <c r="N1039" t="str">
        <f t="shared" si="3201"/>
        <v/>
      </c>
      <c r="O1039" t="str">
        <f t="shared" ref="O1039:P1039" si="3239">IF($G1039="","",IF($B1039="SHO",TRIM(CONCATENATE(E1039,E1040,E1041,E1042,E1043,E1044,E1045,E1046,E1047,E1048,E1049,E1050,E1051,E1052,E1053)),""))</f>
        <v/>
      </c>
      <c r="P1039" t="str">
        <f t="shared" si="3239"/>
        <v/>
      </c>
      <c r="Q1039" t="str">
        <f t="shared" si="3203"/>
        <v/>
      </c>
      <c r="R1039" t="str">
        <f t="shared" si="3203"/>
        <v/>
      </c>
      <c r="S1039" t="str">
        <f t="shared" si="3203"/>
        <v/>
      </c>
      <c r="T1039" t="str">
        <f t="shared" ref="T1039:V1039" si="3240">IF($G1039="","",IF($B1039="PAS",TRIM(CONCATENATE(D1039,D1040,D1041,D1042,D1043,D1044,D1045,D1046,D1047,D1048,D1049,D1050,D1051,D1052,D1053)),""))</f>
        <v/>
      </c>
      <c r="U1039" t="str">
        <f t="shared" si="3240"/>
        <v/>
      </c>
      <c r="V1039" t="str">
        <f t="shared" si="3240"/>
        <v/>
      </c>
    </row>
    <row r="1040" spans="7:22" hidden="1" x14ac:dyDescent="0.25">
      <c r="G1040" t="str">
        <f t="shared" si="3197"/>
        <v/>
      </c>
      <c r="H1040" t="str">
        <f t="shared" si="3198"/>
        <v/>
      </c>
      <c r="I1040" t="str">
        <f t="shared" ref="I1040:J1040" si="3241">IF($G1040="","",TRIM(CONCATENATE(E1040,E1041,E1042,E1043,E1044,E1045,E1046,E1047,E1048,E1049,E1050,E1051,E1052,E1053,E1054)))</f>
        <v/>
      </c>
      <c r="J1040" t="str">
        <f t="shared" si="3241"/>
        <v/>
      </c>
      <c r="K1040" t="str">
        <f t="shared" si="3200"/>
        <v/>
      </c>
      <c r="L1040" t="str">
        <f t="shared" si="3200"/>
        <v/>
      </c>
      <c r="M1040" t="str">
        <f t="shared" si="3200"/>
        <v/>
      </c>
      <c r="N1040" t="str">
        <f t="shared" si="3201"/>
        <v/>
      </c>
      <c r="O1040" t="str">
        <f t="shared" ref="O1040:P1040" si="3242">IF($G1040="","",IF($B1040="SHO",TRIM(CONCATENATE(E1040,E1041,E1042,E1043,E1044,E1045,E1046,E1047,E1048,E1049,E1050,E1051,E1052,E1053,E1054)),""))</f>
        <v/>
      </c>
      <c r="P1040" t="str">
        <f t="shared" si="3242"/>
        <v/>
      </c>
      <c r="Q1040" t="str">
        <f t="shared" si="3203"/>
        <v/>
      </c>
      <c r="R1040" t="str">
        <f t="shared" si="3203"/>
        <v/>
      </c>
      <c r="S1040" t="str">
        <f t="shared" si="3203"/>
        <v/>
      </c>
      <c r="T1040" t="str">
        <f t="shared" ref="T1040:V1040" si="3243">IF($G1040="","",IF($B1040="PAS",TRIM(CONCATENATE(D1040,D1041,D1042,D1043,D1044,D1045,D1046,D1047,D1048,D1049,D1050,D1051,D1052,D1053,D1054)),""))</f>
        <v/>
      </c>
      <c r="U1040" t="str">
        <f t="shared" si="3243"/>
        <v/>
      </c>
      <c r="V1040" t="str">
        <f t="shared" si="3243"/>
        <v/>
      </c>
    </row>
    <row r="1041" spans="7:22" hidden="1" x14ac:dyDescent="0.25">
      <c r="G1041" t="str">
        <f t="shared" si="3197"/>
        <v/>
      </c>
      <c r="H1041" t="str">
        <f t="shared" si="3198"/>
        <v/>
      </c>
      <c r="I1041" t="str">
        <f t="shared" ref="I1041:J1041" si="3244">IF($G1041="","",TRIM(CONCATENATE(E1041,E1042,E1043,E1044,E1045,E1046,E1047,E1048,E1049,E1050,E1051,E1052,E1053,E1054,E1055)))</f>
        <v/>
      </c>
      <c r="J1041" t="str">
        <f t="shared" si="3244"/>
        <v/>
      </c>
      <c r="K1041" t="str">
        <f t="shared" si="3200"/>
        <v/>
      </c>
      <c r="L1041" t="str">
        <f t="shared" si="3200"/>
        <v/>
      </c>
      <c r="M1041" t="str">
        <f t="shared" si="3200"/>
        <v/>
      </c>
      <c r="N1041" t="str">
        <f t="shared" si="3201"/>
        <v/>
      </c>
      <c r="O1041" t="str">
        <f t="shared" ref="O1041:P1041" si="3245">IF($G1041="","",IF($B1041="SHO",TRIM(CONCATENATE(E1041,E1042,E1043,E1044,E1045,E1046,E1047,E1048,E1049,E1050,E1051,E1052,E1053,E1054,E1055)),""))</f>
        <v/>
      </c>
      <c r="P1041" t="str">
        <f t="shared" si="3245"/>
        <v/>
      </c>
      <c r="Q1041" t="str">
        <f t="shared" si="3203"/>
        <v/>
      </c>
      <c r="R1041" t="str">
        <f t="shared" si="3203"/>
        <v/>
      </c>
      <c r="S1041" t="str">
        <f t="shared" si="3203"/>
        <v/>
      </c>
      <c r="T1041" t="str">
        <f t="shared" ref="T1041:V1041" si="3246">IF($G1041="","",IF($B1041="PAS",TRIM(CONCATENATE(D1041,D1042,D1043,D1044,D1045,D1046,D1047,D1048,D1049,D1050,D1051,D1052,D1053,D1054,D1055)),""))</f>
        <v/>
      </c>
      <c r="U1041" t="str">
        <f t="shared" si="3246"/>
        <v/>
      </c>
      <c r="V1041" t="str">
        <f t="shared" si="3246"/>
        <v/>
      </c>
    </row>
    <row r="1042" spans="7:22" hidden="1" x14ac:dyDescent="0.25">
      <c r="G1042" t="str">
        <f t="shared" si="3197"/>
        <v/>
      </c>
      <c r="H1042" t="str">
        <f t="shared" si="3198"/>
        <v/>
      </c>
      <c r="I1042" t="str">
        <f t="shared" ref="I1042:J1042" si="3247">IF($G1042="","",TRIM(CONCATENATE(E1042,E1043,E1044,E1045,E1046,E1047,E1048,E1049,E1050,E1051,E1052,E1053,E1054,E1055,E1056)))</f>
        <v/>
      </c>
      <c r="J1042" t="str">
        <f t="shared" si="3247"/>
        <v/>
      </c>
      <c r="K1042" t="str">
        <f t="shared" si="3200"/>
        <v/>
      </c>
      <c r="L1042" t="str">
        <f t="shared" si="3200"/>
        <v/>
      </c>
      <c r="M1042" t="str">
        <f t="shared" si="3200"/>
        <v/>
      </c>
      <c r="N1042" t="str">
        <f t="shared" si="3201"/>
        <v/>
      </c>
      <c r="O1042" t="str">
        <f t="shared" ref="O1042:P1042" si="3248">IF($G1042="","",IF($B1042="SHO",TRIM(CONCATENATE(E1042,E1043,E1044,E1045,E1046,E1047,E1048,E1049,E1050,E1051,E1052,E1053,E1054,E1055,E1056)),""))</f>
        <v/>
      </c>
      <c r="P1042" t="str">
        <f t="shared" si="3248"/>
        <v/>
      </c>
      <c r="Q1042" t="str">
        <f t="shared" si="3203"/>
        <v/>
      </c>
      <c r="R1042" t="str">
        <f t="shared" si="3203"/>
        <v/>
      </c>
      <c r="S1042" t="str">
        <f t="shared" si="3203"/>
        <v/>
      </c>
      <c r="T1042" t="str">
        <f t="shared" ref="T1042:V1042" si="3249">IF($G1042="","",IF($B1042="PAS",TRIM(CONCATENATE(D1042,D1043,D1044,D1045,D1046,D1047,D1048,D1049,D1050,D1051,D1052,D1053,D1054,D1055,D1056)),""))</f>
        <v/>
      </c>
      <c r="U1042" t="str">
        <f t="shared" si="3249"/>
        <v/>
      </c>
      <c r="V1042" t="str">
        <f t="shared" si="3249"/>
        <v/>
      </c>
    </row>
    <row r="1043" spans="7:22" hidden="1" x14ac:dyDescent="0.25">
      <c r="G1043" t="str">
        <f t="shared" si="3197"/>
        <v/>
      </c>
      <c r="H1043" t="str">
        <f t="shared" si="3198"/>
        <v/>
      </c>
      <c r="I1043" t="str">
        <f t="shared" ref="I1043:J1043" si="3250">IF($G1043="","",TRIM(CONCATENATE(E1043,E1044,E1045,E1046,E1047,E1048,E1049,E1050,E1051,E1052,E1053,E1054,E1055,E1056,E1057)))</f>
        <v/>
      </c>
      <c r="J1043" t="str">
        <f t="shared" si="3250"/>
        <v/>
      </c>
      <c r="K1043" t="str">
        <f t="shared" si="3200"/>
        <v/>
      </c>
      <c r="L1043" t="str">
        <f t="shared" si="3200"/>
        <v/>
      </c>
      <c r="M1043" t="str">
        <f t="shared" si="3200"/>
        <v/>
      </c>
      <c r="N1043" t="str">
        <f t="shared" si="3201"/>
        <v/>
      </c>
      <c r="O1043" t="str">
        <f t="shared" ref="O1043:P1043" si="3251">IF($G1043="","",IF($B1043="SHO",TRIM(CONCATENATE(E1043,E1044,E1045,E1046,E1047,E1048,E1049,E1050,E1051,E1052,E1053,E1054,E1055,E1056,E1057)),""))</f>
        <v/>
      </c>
      <c r="P1043" t="str">
        <f t="shared" si="3251"/>
        <v/>
      </c>
      <c r="Q1043" t="str">
        <f t="shared" si="3203"/>
        <v/>
      </c>
      <c r="R1043" t="str">
        <f t="shared" si="3203"/>
        <v/>
      </c>
      <c r="S1043" t="str">
        <f t="shared" si="3203"/>
        <v/>
      </c>
      <c r="T1043" t="str">
        <f t="shared" ref="T1043:V1043" si="3252">IF($G1043="","",IF($B1043="PAS",TRIM(CONCATENATE(D1043,D1044,D1045,D1046,D1047,D1048,D1049,D1050,D1051,D1052,D1053,D1054,D1055,D1056,D1057)),""))</f>
        <v/>
      </c>
      <c r="U1043" t="str">
        <f t="shared" si="3252"/>
        <v/>
      </c>
      <c r="V1043" t="str">
        <f t="shared" si="3252"/>
        <v/>
      </c>
    </row>
    <row r="1044" spans="7:22" hidden="1" x14ac:dyDescent="0.25">
      <c r="G1044" t="str">
        <f t="shared" si="3197"/>
        <v/>
      </c>
      <c r="H1044" t="str">
        <f t="shared" si="3198"/>
        <v/>
      </c>
      <c r="I1044" t="str">
        <f t="shared" ref="I1044:J1044" si="3253">IF($G1044="","",TRIM(CONCATENATE(E1044,E1045,E1046,E1047,E1048,E1049,E1050,E1051,E1052,E1053,E1054,E1055,E1056,E1057,E1058)))</f>
        <v/>
      </c>
      <c r="J1044" t="str">
        <f t="shared" si="3253"/>
        <v/>
      </c>
      <c r="K1044" t="str">
        <f t="shared" si="3200"/>
        <v/>
      </c>
      <c r="L1044" t="str">
        <f t="shared" si="3200"/>
        <v/>
      </c>
      <c r="M1044" t="str">
        <f t="shared" si="3200"/>
        <v/>
      </c>
      <c r="N1044" t="str">
        <f t="shared" si="3201"/>
        <v/>
      </c>
      <c r="O1044" t="str">
        <f t="shared" ref="O1044:P1044" si="3254">IF($G1044="","",IF($B1044="SHO",TRIM(CONCATENATE(E1044,E1045,E1046,E1047,E1048,E1049,E1050,E1051,E1052,E1053,E1054,E1055,E1056,E1057,E1058)),""))</f>
        <v/>
      </c>
      <c r="P1044" t="str">
        <f t="shared" si="3254"/>
        <v/>
      </c>
      <c r="Q1044" t="str">
        <f t="shared" si="3203"/>
        <v/>
      </c>
      <c r="R1044" t="str">
        <f t="shared" si="3203"/>
        <v/>
      </c>
      <c r="S1044" t="str">
        <f t="shared" si="3203"/>
        <v/>
      </c>
      <c r="T1044" t="str">
        <f t="shared" ref="T1044:V1044" si="3255">IF($G1044="","",IF($B1044="PAS",TRIM(CONCATENATE(D1044,D1045,D1046,D1047,D1048,D1049,D1050,D1051,D1052,D1053,D1054,D1055,D1056,D1057,D1058)),""))</f>
        <v/>
      </c>
      <c r="U1044" t="str">
        <f t="shared" si="3255"/>
        <v/>
      </c>
      <c r="V1044" t="str">
        <f t="shared" si="3255"/>
        <v/>
      </c>
    </row>
    <row r="1045" spans="7:22" hidden="1" x14ac:dyDescent="0.25">
      <c r="G1045" t="str">
        <f t="shared" si="3197"/>
        <v/>
      </c>
      <c r="H1045" t="str">
        <f t="shared" si="3198"/>
        <v/>
      </c>
      <c r="I1045" t="str">
        <f t="shared" ref="I1045:J1045" si="3256">IF($G1045="","",TRIM(CONCATENATE(E1045,E1046,E1047,E1048,E1049,E1050,E1051,E1052,E1053,E1054,E1055,E1056,E1057,E1058,E1059)))</f>
        <v/>
      </c>
      <c r="J1045" t="str">
        <f t="shared" si="3256"/>
        <v/>
      </c>
      <c r="K1045" t="str">
        <f t="shared" si="3200"/>
        <v/>
      </c>
      <c r="L1045" t="str">
        <f t="shared" si="3200"/>
        <v/>
      </c>
      <c r="M1045" t="str">
        <f t="shared" si="3200"/>
        <v/>
      </c>
      <c r="N1045" t="str">
        <f t="shared" si="3201"/>
        <v/>
      </c>
      <c r="O1045" t="str">
        <f t="shared" ref="O1045:P1045" si="3257">IF($G1045="","",IF($B1045="SHO",TRIM(CONCATENATE(E1045,E1046,E1047,E1048,E1049,E1050,E1051,E1052,E1053,E1054,E1055,E1056,E1057,E1058,E1059)),""))</f>
        <v/>
      </c>
      <c r="P1045" t="str">
        <f t="shared" si="3257"/>
        <v/>
      </c>
      <c r="Q1045" t="str">
        <f t="shared" si="3203"/>
        <v/>
      </c>
      <c r="R1045" t="str">
        <f t="shared" si="3203"/>
        <v/>
      </c>
      <c r="S1045" t="str">
        <f t="shared" si="3203"/>
        <v/>
      </c>
      <c r="T1045" t="str">
        <f t="shared" ref="T1045:V1045" si="3258">IF($G1045="","",IF($B1045="PAS",TRIM(CONCATENATE(D1045,D1046,D1047,D1048,D1049,D1050,D1051,D1052,D1053,D1054,D1055,D1056,D1057,D1058,D1059)),""))</f>
        <v/>
      </c>
      <c r="U1045" t="str">
        <f t="shared" si="3258"/>
        <v/>
      </c>
      <c r="V1045" t="str">
        <f t="shared" si="3258"/>
        <v/>
      </c>
    </row>
    <row r="1046" spans="7:22" hidden="1" x14ac:dyDescent="0.25">
      <c r="G1046" t="str">
        <f t="shared" si="3197"/>
        <v/>
      </c>
      <c r="H1046" t="str">
        <f t="shared" si="3198"/>
        <v/>
      </c>
      <c r="I1046" t="str">
        <f t="shared" ref="I1046:J1046" si="3259">IF($G1046="","",TRIM(CONCATENATE(E1046,E1047,E1048,E1049,E1050,E1051,E1052,E1053,E1054,E1055,E1056,E1057,E1058,E1059,E1060)))</f>
        <v/>
      </c>
      <c r="J1046" t="str">
        <f t="shared" si="3259"/>
        <v/>
      </c>
      <c r="K1046" t="str">
        <f t="shared" si="3200"/>
        <v/>
      </c>
      <c r="L1046" t="str">
        <f t="shared" si="3200"/>
        <v/>
      </c>
      <c r="M1046" t="str">
        <f t="shared" si="3200"/>
        <v/>
      </c>
      <c r="N1046" t="str">
        <f t="shared" si="3201"/>
        <v/>
      </c>
      <c r="O1046" t="str">
        <f t="shared" ref="O1046:P1046" si="3260">IF($G1046="","",IF($B1046="SHO",TRIM(CONCATENATE(E1046,E1047,E1048,E1049,E1050,E1051,E1052,E1053,E1054,E1055,E1056,E1057,E1058,E1059,E1060)),""))</f>
        <v/>
      </c>
      <c r="P1046" t="str">
        <f t="shared" si="3260"/>
        <v/>
      </c>
      <c r="Q1046" t="str">
        <f t="shared" si="3203"/>
        <v/>
      </c>
      <c r="R1046" t="str">
        <f t="shared" si="3203"/>
        <v/>
      </c>
      <c r="S1046" t="str">
        <f t="shared" si="3203"/>
        <v/>
      </c>
      <c r="T1046" t="str">
        <f t="shared" ref="T1046:V1046" si="3261">IF($G1046="","",IF($B1046="PAS",TRIM(CONCATENATE(D1046,D1047,D1048,D1049,D1050,D1051,D1052,D1053,D1054,D1055,D1056,D1057,D1058,D1059,D1060)),""))</f>
        <v/>
      </c>
      <c r="U1046" t="str">
        <f t="shared" si="3261"/>
        <v/>
      </c>
      <c r="V1046" t="str">
        <f t="shared" si="3261"/>
        <v/>
      </c>
    </row>
    <row r="1047" spans="7:22" hidden="1" x14ac:dyDescent="0.25">
      <c r="G1047" t="str">
        <f t="shared" si="3197"/>
        <v/>
      </c>
      <c r="H1047" t="str">
        <f t="shared" si="3198"/>
        <v/>
      </c>
      <c r="I1047" t="str">
        <f t="shared" ref="I1047:J1047" si="3262">IF($G1047="","",TRIM(CONCATENATE(E1047,E1048,E1049,E1050,E1051,E1052,E1053,E1054,E1055,E1056,E1057,E1058,E1059,E1060,E1061)))</f>
        <v/>
      </c>
      <c r="J1047" t="str">
        <f t="shared" si="3262"/>
        <v/>
      </c>
      <c r="K1047" t="str">
        <f t="shared" si="3200"/>
        <v/>
      </c>
      <c r="L1047" t="str">
        <f t="shared" si="3200"/>
        <v/>
      </c>
      <c r="M1047" t="str">
        <f t="shared" si="3200"/>
        <v/>
      </c>
      <c r="N1047" t="str">
        <f t="shared" si="3201"/>
        <v/>
      </c>
      <c r="O1047" t="str">
        <f t="shared" ref="O1047:P1047" si="3263">IF($G1047="","",IF($B1047="SHO",TRIM(CONCATENATE(E1047,E1048,E1049,E1050,E1051,E1052,E1053,E1054,E1055,E1056,E1057,E1058,E1059,E1060,E1061)),""))</f>
        <v/>
      </c>
      <c r="P1047" t="str">
        <f t="shared" si="3263"/>
        <v/>
      </c>
      <c r="Q1047" t="str">
        <f t="shared" si="3203"/>
        <v/>
      </c>
      <c r="R1047" t="str">
        <f t="shared" si="3203"/>
        <v/>
      </c>
      <c r="S1047" t="str">
        <f t="shared" si="3203"/>
        <v/>
      </c>
      <c r="T1047" t="str">
        <f t="shared" ref="T1047:V1047" si="3264">IF($G1047="","",IF($B1047="PAS",TRIM(CONCATENATE(D1047,D1048,D1049,D1050,D1051,D1052,D1053,D1054,D1055,D1056,D1057,D1058,D1059,D1060,D1061)),""))</f>
        <v/>
      </c>
      <c r="U1047" t="str">
        <f t="shared" si="3264"/>
        <v/>
      </c>
      <c r="V1047" t="str">
        <f t="shared" si="3264"/>
        <v/>
      </c>
    </row>
    <row r="1048" spans="7:22" hidden="1" x14ac:dyDescent="0.25">
      <c r="G1048" t="str">
        <f t="shared" si="3197"/>
        <v/>
      </c>
      <c r="H1048" t="str">
        <f t="shared" si="3198"/>
        <v/>
      </c>
      <c r="I1048" t="str">
        <f t="shared" ref="I1048:J1048" si="3265">IF($G1048="","",TRIM(CONCATENATE(E1048,E1049,E1050,E1051,E1052,E1053,E1054,E1055,E1056,E1057,E1058,E1059,E1060,E1061,E1062)))</f>
        <v/>
      </c>
      <c r="J1048" t="str">
        <f t="shared" si="3265"/>
        <v/>
      </c>
      <c r="K1048" t="str">
        <f t="shared" si="3200"/>
        <v/>
      </c>
      <c r="L1048" t="str">
        <f t="shared" si="3200"/>
        <v/>
      </c>
      <c r="M1048" t="str">
        <f t="shared" si="3200"/>
        <v/>
      </c>
      <c r="N1048" t="str">
        <f t="shared" si="3201"/>
        <v/>
      </c>
      <c r="O1048" t="str">
        <f t="shared" ref="O1048:P1048" si="3266">IF($G1048="","",IF($B1048="SHO",TRIM(CONCATENATE(E1048,E1049,E1050,E1051,E1052,E1053,E1054,E1055,E1056,E1057,E1058,E1059,E1060,E1061,E1062)),""))</f>
        <v/>
      </c>
      <c r="P1048" t="str">
        <f t="shared" si="3266"/>
        <v/>
      </c>
      <c r="Q1048" t="str">
        <f t="shared" si="3203"/>
        <v/>
      </c>
      <c r="R1048" t="str">
        <f t="shared" si="3203"/>
        <v/>
      </c>
      <c r="S1048" t="str">
        <f t="shared" si="3203"/>
        <v/>
      </c>
      <c r="T1048" t="str">
        <f t="shared" ref="T1048:V1048" si="3267">IF($G1048="","",IF($B1048="PAS",TRIM(CONCATENATE(D1048,D1049,D1050,D1051,D1052,D1053,D1054,D1055,D1056,D1057,D1058,D1059,D1060,D1061,D1062)),""))</f>
        <v/>
      </c>
      <c r="U1048" t="str">
        <f t="shared" si="3267"/>
        <v/>
      </c>
      <c r="V1048" t="str">
        <f t="shared" si="3267"/>
        <v/>
      </c>
    </row>
    <row r="1049" spans="7:22" hidden="1" x14ac:dyDescent="0.25">
      <c r="G1049" t="str">
        <f t="shared" si="3197"/>
        <v/>
      </c>
      <c r="H1049" t="str">
        <f t="shared" si="3198"/>
        <v/>
      </c>
      <c r="I1049" t="str">
        <f t="shared" ref="I1049:J1049" si="3268">IF($G1049="","",TRIM(CONCATENATE(E1049,E1050,E1051,E1052,E1053,E1054,E1055,E1056,E1057,E1058,E1059,E1060,E1061,E1062,E1063)))</f>
        <v/>
      </c>
      <c r="J1049" t="str">
        <f t="shared" si="3268"/>
        <v/>
      </c>
      <c r="K1049" t="str">
        <f t="shared" si="3200"/>
        <v/>
      </c>
      <c r="L1049" t="str">
        <f t="shared" si="3200"/>
        <v/>
      </c>
      <c r="M1049" t="str">
        <f t="shared" si="3200"/>
        <v/>
      </c>
      <c r="N1049" t="str">
        <f t="shared" si="3201"/>
        <v/>
      </c>
      <c r="O1049" t="str">
        <f t="shared" ref="O1049:P1049" si="3269">IF($G1049="","",IF($B1049="SHO",TRIM(CONCATENATE(E1049,E1050,E1051,E1052,E1053,E1054,E1055,E1056,E1057,E1058,E1059,E1060,E1061,E1062,E1063)),""))</f>
        <v/>
      </c>
      <c r="P1049" t="str">
        <f t="shared" si="3269"/>
        <v/>
      </c>
      <c r="Q1049" t="str">
        <f t="shared" si="3203"/>
        <v/>
      </c>
      <c r="R1049" t="str">
        <f t="shared" si="3203"/>
        <v/>
      </c>
      <c r="S1049" t="str">
        <f t="shared" si="3203"/>
        <v/>
      </c>
      <c r="T1049" t="str">
        <f t="shared" ref="T1049:V1049" si="3270">IF($G1049="","",IF($B1049="PAS",TRIM(CONCATENATE(D1049,D1050,D1051,D1052,D1053,D1054,D1055,D1056,D1057,D1058,D1059,D1060,D1061,D1062,D1063)),""))</f>
        <v/>
      </c>
      <c r="U1049" t="str">
        <f t="shared" si="3270"/>
        <v/>
      </c>
      <c r="V1049" t="str">
        <f t="shared" si="3270"/>
        <v/>
      </c>
    </row>
    <row r="1050" spans="7:22" hidden="1" x14ac:dyDescent="0.25">
      <c r="G1050" t="str">
        <f t="shared" si="3197"/>
        <v/>
      </c>
      <c r="H1050" t="str">
        <f t="shared" si="3198"/>
        <v/>
      </c>
      <c r="I1050" t="str">
        <f t="shared" ref="I1050:J1050" si="3271">IF($G1050="","",TRIM(CONCATENATE(E1050,E1051,E1052,E1053,E1054,E1055,E1056,E1057,E1058,E1059,E1060,E1061,E1062,E1063,E1064)))</f>
        <v/>
      </c>
      <c r="J1050" t="str">
        <f t="shared" si="3271"/>
        <v/>
      </c>
      <c r="K1050" t="str">
        <f t="shared" si="3200"/>
        <v/>
      </c>
      <c r="L1050" t="str">
        <f t="shared" si="3200"/>
        <v/>
      </c>
      <c r="M1050" t="str">
        <f t="shared" si="3200"/>
        <v/>
      </c>
      <c r="N1050" t="str">
        <f t="shared" si="3201"/>
        <v/>
      </c>
      <c r="O1050" t="str">
        <f t="shared" ref="O1050:P1050" si="3272">IF($G1050="","",IF($B1050="SHO",TRIM(CONCATENATE(E1050,E1051,E1052,E1053,E1054,E1055,E1056,E1057,E1058,E1059,E1060,E1061,E1062,E1063,E1064)),""))</f>
        <v/>
      </c>
      <c r="P1050" t="str">
        <f t="shared" si="3272"/>
        <v/>
      </c>
      <c r="Q1050" t="str">
        <f t="shared" si="3203"/>
        <v/>
      </c>
      <c r="R1050" t="str">
        <f t="shared" si="3203"/>
        <v/>
      </c>
      <c r="S1050" t="str">
        <f t="shared" si="3203"/>
        <v/>
      </c>
      <c r="T1050" t="str">
        <f t="shared" ref="T1050:V1050" si="3273">IF($G1050="","",IF($B1050="PAS",TRIM(CONCATENATE(D1050,D1051,D1052,D1053,D1054,D1055,D1056,D1057,D1058,D1059,D1060,D1061,D1062,D1063,D1064)),""))</f>
        <v/>
      </c>
      <c r="U1050" t="str">
        <f t="shared" si="3273"/>
        <v/>
      </c>
      <c r="V1050" t="str">
        <f t="shared" si="3273"/>
        <v/>
      </c>
    </row>
    <row r="1051" spans="7:22" hidden="1" x14ac:dyDescent="0.25">
      <c r="G1051" t="str">
        <f t="shared" si="3197"/>
        <v/>
      </c>
      <c r="H1051" t="str">
        <f t="shared" si="3198"/>
        <v/>
      </c>
      <c r="I1051" t="str">
        <f t="shared" ref="I1051:J1051" si="3274">IF($G1051="","",TRIM(CONCATENATE(E1051,E1052,E1053,E1054,E1055,E1056,E1057,E1058,E1059,E1060,E1061,E1062,E1063,E1064,E1065)))</f>
        <v/>
      </c>
      <c r="J1051" t="str">
        <f t="shared" si="3274"/>
        <v/>
      </c>
      <c r="K1051" t="str">
        <f t="shared" si="3200"/>
        <v/>
      </c>
      <c r="L1051" t="str">
        <f t="shared" si="3200"/>
        <v/>
      </c>
      <c r="M1051" t="str">
        <f t="shared" si="3200"/>
        <v/>
      </c>
      <c r="N1051" t="str">
        <f t="shared" si="3201"/>
        <v/>
      </c>
      <c r="O1051" t="str">
        <f t="shared" ref="O1051:P1051" si="3275">IF($G1051="","",IF($B1051="SHO",TRIM(CONCATENATE(E1051,E1052,E1053,E1054,E1055,E1056,E1057,E1058,E1059,E1060,E1061,E1062,E1063,E1064,E1065)),""))</f>
        <v/>
      </c>
      <c r="P1051" t="str">
        <f t="shared" si="3275"/>
        <v/>
      </c>
      <c r="Q1051" t="str">
        <f t="shared" si="3203"/>
        <v/>
      </c>
      <c r="R1051" t="str">
        <f t="shared" si="3203"/>
        <v/>
      </c>
      <c r="S1051" t="str">
        <f t="shared" si="3203"/>
        <v/>
      </c>
      <c r="T1051" t="str">
        <f t="shared" ref="T1051:V1051" si="3276">IF($G1051="","",IF($B1051="PAS",TRIM(CONCATENATE(D1051,D1052,D1053,D1054,D1055,D1056,D1057,D1058,D1059,D1060,D1061,D1062,D1063,D1064,D1065)),""))</f>
        <v/>
      </c>
      <c r="U1051" t="str">
        <f t="shared" si="3276"/>
        <v/>
      </c>
      <c r="V1051" t="str">
        <f t="shared" si="3276"/>
        <v/>
      </c>
    </row>
    <row r="1052" spans="7:22" hidden="1" x14ac:dyDescent="0.25">
      <c r="G1052" t="str">
        <f t="shared" si="3197"/>
        <v/>
      </c>
      <c r="H1052" t="str">
        <f t="shared" si="3198"/>
        <v/>
      </c>
      <c r="I1052" t="str">
        <f t="shared" ref="I1052:J1052" si="3277">IF($G1052="","",TRIM(CONCATENATE(E1052,E1053,E1054,E1055,E1056,E1057,E1058,E1059,E1060,E1061,E1062,E1063,E1064,E1065,E1066)))</f>
        <v/>
      </c>
      <c r="J1052" t="str">
        <f t="shared" si="3277"/>
        <v/>
      </c>
      <c r="K1052" t="str">
        <f t="shared" si="3200"/>
        <v/>
      </c>
      <c r="L1052" t="str">
        <f t="shared" si="3200"/>
        <v/>
      </c>
      <c r="M1052" t="str">
        <f t="shared" si="3200"/>
        <v/>
      </c>
      <c r="N1052" t="str">
        <f t="shared" si="3201"/>
        <v/>
      </c>
      <c r="O1052" t="str">
        <f t="shared" ref="O1052:P1052" si="3278">IF($G1052="","",IF($B1052="SHO",TRIM(CONCATENATE(E1052,E1053,E1054,E1055,E1056,E1057,E1058,E1059,E1060,E1061,E1062,E1063,E1064,E1065,E1066)),""))</f>
        <v/>
      </c>
      <c r="P1052" t="str">
        <f t="shared" si="3278"/>
        <v/>
      </c>
      <c r="Q1052" t="str">
        <f t="shared" si="3203"/>
        <v/>
      </c>
      <c r="R1052" t="str">
        <f t="shared" si="3203"/>
        <v/>
      </c>
      <c r="S1052" t="str">
        <f t="shared" si="3203"/>
        <v/>
      </c>
      <c r="T1052" t="str">
        <f t="shared" ref="T1052:V1052" si="3279">IF($G1052="","",IF($B1052="PAS",TRIM(CONCATENATE(D1052,D1053,D1054,D1055,D1056,D1057,D1058,D1059,D1060,D1061,D1062,D1063,D1064,D1065,D1066)),""))</f>
        <v/>
      </c>
      <c r="U1052" t="str">
        <f t="shared" si="3279"/>
        <v/>
      </c>
      <c r="V1052" t="str">
        <f t="shared" si="3279"/>
        <v/>
      </c>
    </row>
    <row r="1053" spans="7:22" hidden="1" x14ac:dyDescent="0.25">
      <c r="G1053" t="str">
        <f t="shared" si="3197"/>
        <v/>
      </c>
      <c r="H1053" t="str">
        <f t="shared" si="3198"/>
        <v/>
      </c>
      <c r="I1053" t="str">
        <f t="shared" ref="I1053:J1053" si="3280">IF($G1053="","",TRIM(CONCATENATE(E1053,E1054,E1055,E1056,E1057,E1058,E1059,E1060,E1061,E1062,E1063,E1064,E1065,E1066,E1067)))</f>
        <v/>
      </c>
      <c r="J1053" t="str">
        <f t="shared" si="3280"/>
        <v/>
      </c>
      <c r="K1053" t="str">
        <f t="shared" si="3200"/>
        <v/>
      </c>
      <c r="L1053" t="str">
        <f t="shared" si="3200"/>
        <v/>
      </c>
      <c r="M1053" t="str">
        <f t="shared" si="3200"/>
        <v/>
      </c>
      <c r="N1053" t="str">
        <f t="shared" si="3201"/>
        <v/>
      </c>
      <c r="O1053" t="str">
        <f t="shared" ref="O1053:P1053" si="3281">IF($G1053="","",IF($B1053="SHO",TRIM(CONCATENATE(E1053,E1054,E1055,E1056,E1057,E1058,E1059,E1060,E1061,E1062,E1063,E1064,E1065,E1066,E1067)),""))</f>
        <v/>
      </c>
      <c r="P1053" t="str">
        <f t="shared" si="3281"/>
        <v/>
      </c>
      <c r="Q1053" t="str">
        <f t="shared" si="3203"/>
        <v/>
      </c>
      <c r="R1053" t="str">
        <f t="shared" si="3203"/>
        <v/>
      </c>
      <c r="S1053" t="str">
        <f t="shared" si="3203"/>
        <v/>
      </c>
      <c r="T1053" t="str">
        <f t="shared" ref="T1053:V1053" si="3282">IF($G1053="","",IF($B1053="PAS",TRIM(CONCATENATE(D1053,D1054,D1055,D1056,D1057,D1058,D1059,D1060,D1061,D1062,D1063,D1064,D1065,D1066,D1067)),""))</f>
        <v/>
      </c>
      <c r="U1053" t="str">
        <f t="shared" si="3282"/>
        <v/>
      </c>
      <c r="V1053" t="str">
        <f t="shared" si="3282"/>
        <v/>
      </c>
    </row>
    <row r="1054" spans="7:22" hidden="1" x14ac:dyDescent="0.25">
      <c r="G1054" t="str">
        <f t="shared" si="3197"/>
        <v/>
      </c>
      <c r="H1054" t="str">
        <f t="shared" si="3198"/>
        <v/>
      </c>
      <c r="I1054" t="str">
        <f t="shared" ref="I1054:J1054" si="3283">IF($G1054="","",TRIM(CONCATENATE(E1054,E1055,E1056,E1057,E1058,E1059,E1060,E1061,E1062,E1063,E1064,E1065,E1066,E1067,E1068)))</f>
        <v/>
      </c>
      <c r="J1054" t="str">
        <f t="shared" si="3283"/>
        <v/>
      </c>
      <c r="K1054" t="str">
        <f t="shared" si="3200"/>
        <v/>
      </c>
      <c r="L1054" t="str">
        <f t="shared" si="3200"/>
        <v/>
      </c>
      <c r="M1054" t="str">
        <f t="shared" si="3200"/>
        <v/>
      </c>
      <c r="N1054" t="str">
        <f t="shared" si="3201"/>
        <v/>
      </c>
      <c r="O1054" t="str">
        <f t="shared" ref="O1054:P1054" si="3284">IF($G1054="","",IF($B1054="SHO",TRIM(CONCATENATE(E1054,E1055,E1056,E1057,E1058,E1059,E1060,E1061,E1062,E1063,E1064,E1065,E1066,E1067,E1068)),""))</f>
        <v/>
      </c>
      <c r="P1054" t="str">
        <f t="shared" si="3284"/>
        <v/>
      </c>
      <c r="Q1054" t="str">
        <f t="shared" si="3203"/>
        <v/>
      </c>
      <c r="R1054" t="str">
        <f t="shared" si="3203"/>
        <v/>
      </c>
      <c r="S1054" t="str">
        <f t="shared" si="3203"/>
        <v/>
      </c>
      <c r="T1054" t="str">
        <f t="shared" ref="T1054:V1054" si="3285">IF($G1054="","",IF($B1054="PAS",TRIM(CONCATENATE(D1054,D1055,D1056,D1057,D1058,D1059,D1060,D1061,D1062,D1063,D1064,D1065,D1066,D1067,D1068)),""))</f>
        <v/>
      </c>
      <c r="U1054" t="str">
        <f t="shared" si="3285"/>
        <v/>
      </c>
      <c r="V1054" t="str">
        <f t="shared" si="3285"/>
        <v/>
      </c>
    </row>
    <row r="1055" spans="7:22" hidden="1" x14ac:dyDescent="0.25">
      <c r="G1055" t="str">
        <f t="shared" si="3197"/>
        <v/>
      </c>
      <c r="H1055" t="str">
        <f t="shared" si="3198"/>
        <v/>
      </c>
      <c r="I1055" t="str">
        <f t="shared" ref="I1055:J1055" si="3286">IF($G1055="","",TRIM(CONCATENATE(E1055,E1056,E1057,E1058,E1059,E1060,E1061,E1062,E1063,E1064,E1065,E1066,E1067,E1068,E1069)))</f>
        <v/>
      </c>
      <c r="J1055" t="str">
        <f t="shared" si="3286"/>
        <v/>
      </c>
      <c r="K1055" t="str">
        <f t="shared" si="3200"/>
        <v/>
      </c>
      <c r="L1055" t="str">
        <f t="shared" si="3200"/>
        <v/>
      </c>
      <c r="M1055" t="str">
        <f t="shared" si="3200"/>
        <v/>
      </c>
      <c r="N1055" t="str">
        <f t="shared" si="3201"/>
        <v/>
      </c>
      <c r="O1055" t="str">
        <f t="shared" ref="O1055:P1055" si="3287">IF($G1055="","",IF($B1055="SHO",TRIM(CONCATENATE(E1055,E1056,E1057,E1058,E1059,E1060,E1061,E1062,E1063,E1064,E1065,E1066,E1067,E1068,E1069)),""))</f>
        <v/>
      </c>
      <c r="P1055" t="str">
        <f t="shared" si="3287"/>
        <v/>
      </c>
      <c r="Q1055" t="str">
        <f t="shared" si="3203"/>
        <v/>
      </c>
      <c r="R1055" t="str">
        <f t="shared" si="3203"/>
        <v/>
      </c>
      <c r="S1055" t="str">
        <f t="shared" si="3203"/>
        <v/>
      </c>
      <c r="T1055" t="str">
        <f t="shared" ref="T1055:V1055" si="3288">IF($G1055="","",IF($B1055="PAS",TRIM(CONCATENATE(D1055,D1056,D1057,D1058,D1059,D1060,D1061,D1062,D1063,D1064,D1065,D1066,D1067,D1068,D1069)),""))</f>
        <v/>
      </c>
      <c r="U1055" t="str">
        <f t="shared" si="3288"/>
        <v/>
      </c>
      <c r="V1055" t="str">
        <f t="shared" si="3288"/>
        <v/>
      </c>
    </row>
    <row r="1056" spans="7:22" hidden="1" x14ac:dyDescent="0.25">
      <c r="G1056" t="str">
        <f t="shared" si="3197"/>
        <v/>
      </c>
      <c r="H1056" t="str">
        <f t="shared" si="3198"/>
        <v/>
      </c>
      <c r="I1056" t="str">
        <f t="shared" ref="I1056:J1056" si="3289">IF($G1056="","",TRIM(CONCATENATE(E1056,E1057,E1058,E1059,E1060,E1061,E1062,E1063,E1064,E1065,E1066,E1067,E1068,E1069,E1070)))</f>
        <v/>
      </c>
      <c r="J1056" t="str">
        <f t="shared" si="3289"/>
        <v/>
      </c>
      <c r="K1056" t="str">
        <f t="shared" si="3200"/>
        <v/>
      </c>
      <c r="L1056" t="str">
        <f t="shared" si="3200"/>
        <v/>
      </c>
      <c r="M1056" t="str">
        <f t="shared" si="3200"/>
        <v/>
      </c>
      <c r="N1056" t="str">
        <f t="shared" si="3201"/>
        <v/>
      </c>
      <c r="O1056" t="str">
        <f t="shared" ref="O1056:P1056" si="3290">IF($G1056="","",IF($B1056="SHO",TRIM(CONCATENATE(E1056,E1057,E1058,E1059,E1060,E1061,E1062,E1063,E1064,E1065,E1066,E1067,E1068,E1069,E1070)),""))</f>
        <v/>
      </c>
      <c r="P1056" t="str">
        <f t="shared" si="3290"/>
        <v/>
      </c>
      <c r="Q1056" t="str">
        <f t="shared" si="3203"/>
        <v/>
      </c>
      <c r="R1056" t="str">
        <f t="shared" si="3203"/>
        <v/>
      </c>
      <c r="S1056" t="str">
        <f t="shared" si="3203"/>
        <v/>
      </c>
      <c r="T1056" t="str">
        <f t="shared" ref="T1056:V1056" si="3291">IF($G1056="","",IF($B1056="PAS",TRIM(CONCATENATE(D1056,D1057,D1058,D1059,D1060,D1061,D1062,D1063,D1064,D1065,D1066,D1067,D1068,D1069,D1070)),""))</f>
        <v/>
      </c>
      <c r="U1056" t="str">
        <f t="shared" si="3291"/>
        <v/>
      </c>
      <c r="V1056" t="str">
        <f t="shared" si="3291"/>
        <v/>
      </c>
    </row>
    <row r="1057" spans="4:22" hidden="1" x14ac:dyDescent="0.25">
      <c r="D1057" s="2"/>
      <c r="E1057" s="2"/>
      <c r="F1057" s="2"/>
      <c r="G1057" t="str">
        <f t="shared" si="3197"/>
        <v/>
      </c>
      <c r="H1057" t="str">
        <f t="shared" si="3198"/>
        <v/>
      </c>
      <c r="I1057" t="str">
        <f t="shared" ref="I1057:J1057" si="3292">IF($G1057="","",TRIM(CONCATENATE(E1057,E1058,E1059,E1060,E1061,E1062,E1063,E1064,E1065,E1066,E1067,E1068,E1069,E1070,E1071)))</f>
        <v/>
      </c>
      <c r="J1057" t="str">
        <f t="shared" si="3292"/>
        <v/>
      </c>
      <c r="K1057" t="str">
        <f t="shared" si="3200"/>
        <v/>
      </c>
      <c r="L1057" t="str">
        <f t="shared" si="3200"/>
        <v/>
      </c>
      <c r="M1057" t="str">
        <f t="shared" si="3200"/>
        <v/>
      </c>
      <c r="N1057" t="str">
        <f t="shared" si="3201"/>
        <v/>
      </c>
      <c r="O1057" t="str">
        <f t="shared" ref="O1057:P1057" si="3293">IF($G1057="","",IF($B1057="SHO",TRIM(CONCATENATE(E1057,E1058,E1059,E1060,E1061,E1062,E1063,E1064,E1065,E1066,E1067,E1068,E1069,E1070,E1071)),""))</f>
        <v/>
      </c>
      <c r="P1057" t="str">
        <f t="shared" si="3293"/>
        <v/>
      </c>
      <c r="Q1057" t="str">
        <f t="shared" si="3203"/>
        <v/>
      </c>
      <c r="R1057" t="str">
        <f t="shared" si="3203"/>
        <v/>
      </c>
      <c r="S1057" t="str">
        <f t="shared" si="3203"/>
        <v/>
      </c>
      <c r="T1057" t="str">
        <f t="shared" ref="T1057:V1057" si="3294">IF($G1057="","",IF($B1057="PAS",TRIM(CONCATENATE(D1057,D1058,D1059,D1060,D1061,D1062,D1063,D1064,D1065,D1066,D1067,D1068,D1069,D1070,D1071)),""))</f>
        <v/>
      </c>
      <c r="U1057" t="str">
        <f t="shared" si="3294"/>
        <v/>
      </c>
      <c r="V1057" t="str">
        <f t="shared" si="3294"/>
        <v/>
      </c>
    </row>
    <row r="1058" spans="4:22" hidden="1" x14ac:dyDescent="0.25">
      <c r="G1058" t="str">
        <f t="shared" si="3197"/>
        <v/>
      </c>
      <c r="H1058" t="str">
        <f t="shared" si="3198"/>
        <v/>
      </c>
      <c r="I1058" t="str">
        <f t="shared" ref="I1058:J1058" si="3295">IF($G1058="","",TRIM(CONCATENATE(E1058,E1059,E1060,E1061,E1062,E1063,E1064,E1065,E1066,E1067,E1068,E1069,E1070,E1071,E1072)))</f>
        <v/>
      </c>
      <c r="J1058" t="str">
        <f t="shared" si="3295"/>
        <v/>
      </c>
      <c r="K1058" t="str">
        <f t="shared" si="3200"/>
        <v/>
      </c>
      <c r="L1058" t="str">
        <f t="shared" si="3200"/>
        <v/>
      </c>
      <c r="M1058" t="str">
        <f t="shared" si="3200"/>
        <v/>
      </c>
      <c r="N1058" t="str">
        <f t="shared" si="3201"/>
        <v/>
      </c>
      <c r="O1058" t="str">
        <f t="shared" ref="O1058:P1058" si="3296">IF($G1058="","",IF($B1058="SHO",TRIM(CONCATENATE(E1058,E1059,E1060,E1061,E1062,E1063,E1064,E1065,E1066,E1067,E1068,E1069,E1070,E1071,E1072)),""))</f>
        <v/>
      </c>
      <c r="P1058" t="str">
        <f t="shared" si="3296"/>
        <v/>
      </c>
      <c r="Q1058" t="str">
        <f t="shared" si="3203"/>
        <v/>
      </c>
      <c r="R1058" t="str">
        <f t="shared" si="3203"/>
        <v/>
      </c>
      <c r="S1058" t="str">
        <f t="shared" si="3203"/>
        <v/>
      </c>
      <c r="T1058" t="str">
        <f t="shared" ref="T1058:V1058" si="3297">IF($G1058="","",IF($B1058="PAS",TRIM(CONCATENATE(D1058,D1059,D1060,D1061,D1062,D1063,D1064,D1065,D1066,D1067,D1068,D1069,D1070,D1071,D1072)),""))</f>
        <v/>
      </c>
      <c r="U1058" t="str">
        <f t="shared" si="3297"/>
        <v/>
      </c>
      <c r="V1058" t="str">
        <f t="shared" si="3297"/>
        <v/>
      </c>
    </row>
    <row r="1059" spans="4:22" hidden="1" x14ac:dyDescent="0.25">
      <c r="G1059" t="str">
        <f t="shared" si="3197"/>
        <v/>
      </c>
      <c r="H1059" t="str">
        <f t="shared" si="3198"/>
        <v/>
      </c>
      <c r="I1059" t="str">
        <f t="shared" ref="I1059:J1059" si="3298">IF($G1059="","",TRIM(CONCATENATE(E1059,E1060,E1061,E1062,E1063,E1064,E1065,E1066,E1067,E1068,E1069,E1070,E1071,E1072,E1073)))</f>
        <v/>
      </c>
      <c r="J1059" t="str">
        <f t="shared" si="3298"/>
        <v/>
      </c>
      <c r="K1059" t="str">
        <f t="shared" si="3200"/>
        <v/>
      </c>
      <c r="L1059" t="str">
        <f t="shared" si="3200"/>
        <v/>
      </c>
      <c r="M1059" t="str">
        <f t="shared" si="3200"/>
        <v/>
      </c>
      <c r="N1059" t="str">
        <f t="shared" si="3201"/>
        <v/>
      </c>
      <c r="O1059" t="str">
        <f t="shared" ref="O1059:P1059" si="3299">IF($G1059="","",IF($B1059="SHO",TRIM(CONCATENATE(E1059,E1060,E1061,E1062,E1063,E1064,E1065,E1066,E1067,E1068,E1069,E1070,E1071,E1072,E1073)),""))</f>
        <v/>
      </c>
      <c r="P1059" t="str">
        <f t="shared" si="3299"/>
        <v/>
      </c>
      <c r="Q1059" t="str">
        <f t="shared" si="3203"/>
        <v/>
      </c>
      <c r="R1059" t="str">
        <f t="shared" si="3203"/>
        <v/>
      </c>
      <c r="S1059" t="str">
        <f t="shared" si="3203"/>
        <v/>
      </c>
      <c r="T1059" t="str">
        <f t="shared" ref="T1059:V1059" si="3300">IF($G1059="","",IF($B1059="PAS",TRIM(CONCATENATE(D1059,D1060,D1061,D1062,D1063,D1064,D1065,D1066,D1067,D1068,D1069,D1070,D1071,D1072,D1073)),""))</f>
        <v/>
      </c>
      <c r="U1059" t="str">
        <f t="shared" si="3300"/>
        <v/>
      </c>
      <c r="V1059" t="str">
        <f t="shared" si="3300"/>
        <v/>
      </c>
    </row>
    <row r="1060" spans="4:22" hidden="1" x14ac:dyDescent="0.25">
      <c r="G1060" t="str">
        <f t="shared" si="3197"/>
        <v/>
      </c>
      <c r="H1060" t="str">
        <f t="shared" si="3198"/>
        <v/>
      </c>
      <c r="I1060" t="str">
        <f t="shared" ref="I1060:J1060" si="3301">IF($G1060="","",TRIM(CONCATENATE(E1060,E1061,E1062,E1063,E1064,E1065,E1066,E1067,E1068,E1069,E1070,E1071,E1072,E1073,E1074)))</f>
        <v/>
      </c>
      <c r="J1060" t="str">
        <f t="shared" si="3301"/>
        <v/>
      </c>
      <c r="K1060" t="str">
        <f t="shared" si="3200"/>
        <v/>
      </c>
      <c r="L1060" t="str">
        <f t="shared" si="3200"/>
        <v/>
      </c>
      <c r="M1060" t="str">
        <f t="shared" si="3200"/>
        <v/>
      </c>
      <c r="N1060" t="str">
        <f t="shared" si="3201"/>
        <v/>
      </c>
      <c r="O1060" t="str">
        <f t="shared" ref="O1060:P1060" si="3302">IF($G1060="","",IF($B1060="SHO",TRIM(CONCATENATE(E1060,E1061,E1062,E1063,E1064,E1065,E1066,E1067,E1068,E1069,E1070,E1071,E1072,E1073,E1074)),""))</f>
        <v/>
      </c>
      <c r="P1060" t="str">
        <f t="shared" si="3302"/>
        <v/>
      </c>
      <c r="Q1060" t="str">
        <f t="shared" si="3203"/>
        <v/>
      </c>
      <c r="R1060" t="str">
        <f t="shared" si="3203"/>
        <v/>
      </c>
      <c r="S1060" t="str">
        <f t="shared" si="3203"/>
        <v/>
      </c>
      <c r="T1060" t="str">
        <f t="shared" ref="T1060:V1060" si="3303">IF($G1060="","",IF($B1060="PAS",TRIM(CONCATENATE(D1060,D1061,D1062,D1063,D1064,D1065,D1066,D1067,D1068,D1069,D1070,D1071,D1072,D1073,D1074)),""))</f>
        <v/>
      </c>
      <c r="U1060" t="str">
        <f t="shared" si="3303"/>
        <v/>
      </c>
      <c r="V1060" t="str">
        <f t="shared" si="3303"/>
        <v/>
      </c>
    </row>
    <row r="1061" spans="4:22" hidden="1" x14ac:dyDescent="0.25">
      <c r="G1061" t="str">
        <f t="shared" si="3197"/>
        <v/>
      </c>
      <c r="H1061" t="str">
        <f t="shared" si="3198"/>
        <v/>
      </c>
      <c r="I1061" t="str">
        <f t="shared" ref="I1061:J1061" si="3304">IF($G1061="","",TRIM(CONCATENATE(E1061,E1062,E1063,E1064,E1065,E1066,E1067,E1068,E1069,E1070,E1071,E1072,E1073,E1074,E1075)))</f>
        <v/>
      </c>
      <c r="J1061" t="str">
        <f t="shared" si="3304"/>
        <v/>
      </c>
      <c r="K1061" t="str">
        <f t="shared" si="3200"/>
        <v/>
      </c>
      <c r="L1061" t="str">
        <f t="shared" si="3200"/>
        <v/>
      </c>
      <c r="M1061" t="str">
        <f t="shared" si="3200"/>
        <v/>
      </c>
      <c r="N1061" t="str">
        <f t="shared" si="3201"/>
        <v/>
      </c>
      <c r="O1061" t="str">
        <f t="shared" ref="O1061:P1061" si="3305">IF($G1061="","",IF($B1061="SHO",TRIM(CONCATENATE(E1061,E1062,E1063,E1064,E1065,E1066,E1067,E1068,E1069,E1070,E1071,E1072,E1073,E1074,E1075)),""))</f>
        <v/>
      </c>
      <c r="P1061" t="str">
        <f t="shared" si="3305"/>
        <v/>
      </c>
      <c r="Q1061" t="str">
        <f t="shared" si="3203"/>
        <v/>
      </c>
      <c r="R1061" t="str">
        <f t="shared" si="3203"/>
        <v/>
      </c>
      <c r="S1061" t="str">
        <f t="shared" si="3203"/>
        <v/>
      </c>
      <c r="T1061" t="str">
        <f t="shared" ref="T1061:V1061" si="3306">IF($G1061="","",IF($B1061="PAS",TRIM(CONCATENATE(D1061,D1062,D1063,D1064,D1065,D1066,D1067,D1068,D1069,D1070,D1071,D1072,D1073,D1074,D1075)),""))</f>
        <v/>
      </c>
      <c r="U1061" t="str">
        <f t="shared" si="3306"/>
        <v/>
      </c>
      <c r="V1061" t="str">
        <f t="shared" si="3306"/>
        <v/>
      </c>
    </row>
    <row r="1062" spans="4:22" hidden="1" x14ac:dyDescent="0.25">
      <c r="G1062" t="str">
        <f t="shared" si="3197"/>
        <v/>
      </c>
      <c r="H1062" t="str">
        <f t="shared" si="3198"/>
        <v/>
      </c>
      <c r="I1062" t="str">
        <f t="shared" ref="I1062:J1062" si="3307">IF($G1062="","",TRIM(CONCATENATE(E1062,E1063,E1064,E1065,E1066,E1067,E1068,E1069,E1070,E1071,E1072,E1073,E1074,E1075,E1076)))</f>
        <v/>
      </c>
      <c r="J1062" t="str">
        <f t="shared" si="3307"/>
        <v/>
      </c>
      <c r="K1062" t="str">
        <f t="shared" si="3200"/>
        <v/>
      </c>
      <c r="L1062" t="str">
        <f t="shared" si="3200"/>
        <v/>
      </c>
      <c r="M1062" t="str">
        <f t="shared" si="3200"/>
        <v/>
      </c>
      <c r="N1062" t="str">
        <f t="shared" si="3201"/>
        <v/>
      </c>
      <c r="O1062" t="str">
        <f t="shared" ref="O1062:P1062" si="3308">IF($G1062="","",IF($B1062="SHO",TRIM(CONCATENATE(E1062,E1063,E1064,E1065,E1066,E1067,E1068,E1069,E1070,E1071,E1072,E1073,E1074,E1075,E1076)),""))</f>
        <v/>
      </c>
      <c r="P1062" t="str">
        <f t="shared" si="3308"/>
        <v/>
      </c>
      <c r="Q1062" t="str">
        <f t="shared" si="3203"/>
        <v/>
      </c>
      <c r="R1062" t="str">
        <f t="shared" si="3203"/>
        <v/>
      </c>
      <c r="S1062" t="str">
        <f t="shared" si="3203"/>
        <v/>
      </c>
      <c r="T1062" t="str">
        <f t="shared" ref="T1062:V1062" si="3309">IF($G1062="","",IF($B1062="PAS",TRIM(CONCATENATE(D1062,D1063,D1064,D1065,D1066,D1067,D1068,D1069,D1070,D1071,D1072,D1073,D1074,D1075,D1076)),""))</f>
        <v/>
      </c>
      <c r="U1062" t="str">
        <f t="shared" si="3309"/>
        <v/>
      </c>
      <c r="V1062" t="str">
        <f t="shared" si="3309"/>
        <v/>
      </c>
    </row>
    <row r="1063" spans="4:22" hidden="1" x14ac:dyDescent="0.25">
      <c r="G1063" t="str">
        <f t="shared" si="3197"/>
        <v/>
      </c>
      <c r="H1063" t="str">
        <f t="shared" si="3198"/>
        <v/>
      </c>
      <c r="I1063" t="str">
        <f t="shared" ref="I1063:J1063" si="3310">IF($G1063="","",TRIM(CONCATENATE(E1063,E1064,E1065,E1066,E1067,E1068,E1069,E1070,E1071,E1072,E1073,E1074,E1075,E1076,E1077)))</f>
        <v/>
      </c>
      <c r="J1063" t="str">
        <f t="shared" si="3310"/>
        <v/>
      </c>
      <c r="K1063" t="str">
        <f t="shared" si="3200"/>
        <v/>
      </c>
      <c r="L1063" t="str">
        <f t="shared" si="3200"/>
        <v/>
      </c>
      <c r="M1063" t="str">
        <f t="shared" si="3200"/>
        <v/>
      </c>
      <c r="N1063" t="str">
        <f t="shared" si="3201"/>
        <v/>
      </c>
      <c r="O1063" t="str">
        <f t="shared" ref="O1063:P1063" si="3311">IF($G1063="","",IF($B1063="SHO",TRIM(CONCATENATE(E1063,E1064,E1065,E1066,E1067,E1068,E1069,E1070,E1071,E1072,E1073,E1074,E1075,E1076,E1077)),""))</f>
        <v/>
      </c>
      <c r="P1063" t="str">
        <f t="shared" si="3311"/>
        <v/>
      </c>
      <c r="Q1063" t="str">
        <f t="shared" si="3203"/>
        <v/>
      </c>
      <c r="R1063" t="str">
        <f t="shared" si="3203"/>
        <v/>
      </c>
      <c r="S1063" t="str">
        <f t="shared" si="3203"/>
        <v/>
      </c>
      <c r="T1063" t="str">
        <f t="shared" ref="T1063:V1063" si="3312">IF($G1063="","",IF($B1063="PAS",TRIM(CONCATENATE(D1063,D1064,D1065,D1066,D1067,D1068,D1069,D1070,D1071,D1072,D1073,D1074,D1075,D1076,D1077)),""))</f>
        <v/>
      </c>
      <c r="U1063" t="str">
        <f t="shared" si="3312"/>
        <v/>
      </c>
      <c r="V1063" t="str">
        <f t="shared" si="3312"/>
        <v/>
      </c>
    </row>
    <row r="1064" spans="4:22" hidden="1" x14ac:dyDescent="0.25">
      <c r="G1064" t="str">
        <f t="shared" si="3197"/>
        <v/>
      </c>
      <c r="H1064" t="str">
        <f t="shared" si="3198"/>
        <v/>
      </c>
      <c r="I1064" t="str">
        <f t="shared" ref="I1064:J1064" si="3313">IF($G1064="","",TRIM(CONCATENATE(E1064,E1065,E1066,E1067,E1068,E1069,E1070,E1071,E1072,E1073,E1074,E1075,E1076,E1077,E1078)))</f>
        <v/>
      </c>
      <c r="J1064" t="str">
        <f t="shared" si="3313"/>
        <v/>
      </c>
      <c r="K1064" t="str">
        <f t="shared" si="3200"/>
        <v/>
      </c>
      <c r="L1064" t="str">
        <f t="shared" si="3200"/>
        <v/>
      </c>
      <c r="M1064" t="str">
        <f t="shared" si="3200"/>
        <v/>
      </c>
      <c r="N1064" t="str">
        <f t="shared" si="3201"/>
        <v/>
      </c>
      <c r="O1064" t="str">
        <f t="shared" ref="O1064:P1064" si="3314">IF($G1064="","",IF($B1064="SHO",TRIM(CONCATENATE(E1064,E1065,E1066,E1067,E1068,E1069,E1070,E1071,E1072,E1073,E1074,E1075,E1076,E1077,E1078)),""))</f>
        <v/>
      </c>
      <c r="P1064" t="str">
        <f t="shared" si="3314"/>
        <v/>
      </c>
      <c r="Q1064" t="str">
        <f t="shared" si="3203"/>
        <v/>
      </c>
      <c r="R1064" t="str">
        <f t="shared" si="3203"/>
        <v/>
      </c>
      <c r="S1064" t="str">
        <f t="shared" si="3203"/>
        <v/>
      </c>
      <c r="T1064" t="str">
        <f t="shared" ref="T1064:V1064" si="3315">IF($G1064="","",IF($B1064="PAS",TRIM(CONCATENATE(D1064,D1065,D1066,D1067,D1068,D1069,D1070,D1071,D1072,D1073,D1074,D1075,D1076,D1077,D1078)),""))</f>
        <v/>
      </c>
      <c r="U1064" t="str">
        <f t="shared" si="3315"/>
        <v/>
      </c>
      <c r="V1064" t="str">
        <f t="shared" si="3315"/>
        <v/>
      </c>
    </row>
    <row r="1065" spans="4:22" hidden="1" x14ac:dyDescent="0.25">
      <c r="G1065" t="str">
        <f t="shared" si="3197"/>
        <v/>
      </c>
      <c r="H1065" t="str">
        <f t="shared" si="3198"/>
        <v/>
      </c>
      <c r="I1065" t="str">
        <f t="shared" ref="I1065:J1065" si="3316">IF($G1065="","",TRIM(CONCATENATE(E1065,E1066,E1067,E1068,E1069,E1070,E1071,E1072,E1073,E1074,E1075,E1076,E1077,E1078,E1079)))</f>
        <v/>
      </c>
      <c r="J1065" t="str">
        <f t="shared" si="3316"/>
        <v/>
      </c>
      <c r="K1065" t="str">
        <f t="shared" si="3200"/>
        <v/>
      </c>
      <c r="L1065" t="str">
        <f t="shared" si="3200"/>
        <v/>
      </c>
      <c r="M1065" t="str">
        <f t="shared" si="3200"/>
        <v/>
      </c>
      <c r="N1065" t="str">
        <f t="shared" si="3201"/>
        <v/>
      </c>
      <c r="O1065" t="str">
        <f t="shared" ref="O1065:P1065" si="3317">IF($G1065="","",IF($B1065="SHO",TRIM(CONCATENATE(E1065,E1066,E1067,E1068,E1069,E1070,E1071,E1072,E1073,E1074,E1075,E1076,E1077,E1078,E1079)),""))</f>
        <v/>
      </c>
      <c r="P1065" t="str">
        <f t="shared" si="3317"/>
        <v/>
      </c>
      <c r="Q1065" t="str">
        <f t="shared" si="3203"/>
        <v/>
      </c>
      <c r="R1065" t="str">
        <f t="shared" si="3203"/>
        <v/>
      </c>
      <c r="S1065" t="str">
        <f t="shared" si="3203"/>
        <v/>
      </c>
      <c r="T1065" t="str">
        <f t="shared" ref="T1065:V1065" si="3318">IF($G1065="","",IF($B1065="PAS",TRIM(CONCATENATE(D1065,D1066,D1067,D1068,D1069,D1070,D1071,D1072,D1073,D1074,D1075,D1076,D1077,D1078,D1079)),""))</f>
        <v/>
      </c>
      <c r="U1065" t="str">
        <f t="shared" si="3318"/>
        <v/>
      </c>
      <c r="V1065" t="str">
        <f t="shared" si="3318"/>
        <v/>
      </c>
    </row>
    <row r="1066" spans="4:22" hidden="1" x14ac:dyDescent="0.25">
      <c r="G1066" t="str">
        <f t="shared" si="3197"/>
        <v/>
      </c>
      <c r="H1066" t="str">
        <f t="shared" si="3198"/>
        <v/>
      </c>
      <c r="I1066" t="str">
        <f t="shared" ref="I1066:J1066" si="3319">IF($G1066="","",TRIM(CONCATENATE(E1066,E1067,E1068,E1069,E1070,E1071,E1072,E1073,E1074,E1075,E1076,E1077,E1078,E1079,E1080)))</f>
        <v/>
      </c>
      <c r="J1066" t="str">
        <f t="shared" si="3319"/>
        <v/>
      </c>
      <c r="K1066" t="str">
        <f t="shared" si="3200"/>
        <v/>
      </c>
      <c r="L1066" t="str">
        <f t="shared" si="3200"/>
        <v/>
      </c>
      <c r="M1066" t="str">
        <f t="shared" si="3200"/>
        <v/>
      </c>
      <c r="N1066" t="str">
        <f t="shared" si="3201"/>
        <v/>
      </c>
      <c r="O1066" t="str">
        <f t="shared" ref="O1066:P1066" si="3320">IF($G1066="","",IF($B1066="SHO",TRIM(CONCATENATE(E1066,E1067,E1068,E1069,E1070,E1071,E1072,E1073,E1074,E1075,E1076,E1077,E1078,E1079,E1080)),""))</f>
        <v/>
      </c>
      <c r="P1066" t="str">
        <f t="shared" si="3320"/>
        <v/>
      </c>
      <c r="Q1066" t="str">
        <f t="shared" si="3203"/>
        <v/>
      </c>
      <c r="R1066" t="str">
        <f t="shared" si="3203"/>
        <v/>
      </c>
      <c r="S1066" t="str">
        <f t="shared" si="3203"/>
        <v/>
      </c>
      <c r="T1066" t="str">
        <f t="shared" ref="T1066:V1066" si="3321">IF($G1066="","",IF($B1066="PAS",TRIM(CONCATENATE(D1066,D1067,D1068,D1069,D1070,D1071,D1072,D1073,D1074,D1075,D1076,D1077,D1078,D1079,D1080)),""))</f>
        <v/>
      </c>
      <c r="U1066" t="str">
        <f t="shared" si="3321"/>
        <v/>
      </c>
      <c r="V1066" t="str">
        <f t="shared" si="3321"/>
        <v/>
      </c>
    </row>
    <row r="1067" spans="4:22" hidden="1" x14ac:dyDescent="0.25">
      <c r="G1067" t="str">
        <f t="shared" si="3197"/>
        <v/>
      </c>
      <c r="H1067" t="str">
        <f t="shared" si="3198"/>
        <v/>
      </c>
      <c r="I1067" t="str">
        <f t="shared" ref="I1067:J1067" si="3322">IF($G1067="","",TRIM(CONCATENATE(E1067,E1068,E1069,E1070,E1071,E1072,E1073,E1074,E1075,E1076,E1077,E1078,E1079,E1080,E1081)))</f>
        <v/>
      </c>
      <c r="J1067" t="str">
        <f t="shared" si="3322"/>
        <v/>
      </c>
      <c r="K1067" t="str">
        <f t="shared" si="3200"/>
        <v/>
      </c>
      <c r="L1067" t="str">
        <f t="shared" si="3200"/>
        <v/>
      </c>
      <c r="M1067" t="str">
        <f t="shared" si="3200"/>
        <v/>
      </c>
      <c r="N1067" t="str">
        <f t="shared" si="3201"/>
        <v/>
      </c>
      <c r="O1067" t="str">
        <f t="shared" ref="O1067:P1067" si="3323">IF($G1067="","",IF($B1067="SHO",TRIM(CONCATENATE(E1067,E1068,E1069,E1070,E1071,E1072,E1073,E1074,E1075,E1076,E1077,E1078,E1079,E1080,E1081)),""))</f>
        <v/>
      </c>
      <c r="P1067" t="str">
        <f t="shared" si="3323"/>
        <v/>
      </c>
      <c r="Q1067" t="str">
        <f t="shared" si="3203"/>
        <v/>
      </c>
      <c r="R1067" t="str">
        <f t="shared" si="3203"/>
        <v/>
      </c>
      <c r="S1067" t="str">
        <f t="shared" si="3203"/>
        <v/>
      </c>
      <c r="T1067" t="str">
        <f t="shared" ref="T1067:V1067" si="3324">IF($G1067="","",IF($B1067="PAS",TRIM(CONCATENATE(D1067,D1068,D1069,D1070,D1071,D1072,D1073,D1074,D1075,D1076,D1077,D1078,D1079,D1080,D1081)),""))</f>
        <v/>
      </c>
      <c r="U1067" t="str">
        <f t="shared" si="3324"/>
        <v/>
      </c>
      <c r="V1067" t="str">
        <f t="shared" si="3324"/>
        <v/>
      </c>
    </row>
    <row r="1068" spans="4:22" hidden="1" x14ac:dyDescent="0.25">
      <c r="G1068" t="str">
        <f t="shared" si="3197"/>
        <v/>
      </c>
      <c r="H1068" t="str">
        <f t="shared" si="3198"/>
        <v/>
      </c>
      <c r="I1068" t="str">
        <f t="shared" ref="I1068:J1068" si="3325">IF($G1068="","",TRIM(CONCATENATE(E1068,E1069,E1070,E1071,E1072,E1073,E1074,E1075,E1076,E1077,E1078,E1079,E1080,E1081,E1082)))</f>
        <v/>
      </c>
      <c r="J1068" t="str">
        <f t="shared" si="3325"/>
        <v/>
      </c>
      <c r="K1068" t="str">
        <f t="shared" si="3200"/>
        <v/>
      </c>
      <c r="L1068" t="str">
        <f t="shared" si="3200"/>
        <v/>
      </c>
      <c r="M1068" t="str">
        <f t="shared" si="3200"/>
        <v/>
      </c>
      <c r="N1068" t="str">
        <f t="shared" si="3201"/>
        <v/>
      </c>
      <c r="O1068" t="str">
        <f t="shared" ref="O1068:P1068" si="3326">IF($G1068="","",IF($B1068="SHO",TRIM(CONCATENATE(E1068,E1069,E1070,E1071,E1072,E1073,E1074,E1075,E1076,E1077,E1078,E1079,E1080,E1081,E1082)),""))</f>
        <v/>
      </c>
      <c r="P1068" t="str">
        <f t="shared" si="3326"/>
        <v/>
      </c>
      <c r="Q1068" t="str">
        <f t="shared" si="3203"/>
        <v/>
      </c>
      <c r="R1068" t="str">
        <f t="shared" si="3203"/>
        <v/>
      </c>
      <c r="S1068" t="str">
        <f t="shared" si="3203"/>
        <v/>
      </c>
      <c r="T1068" t="str">
        <f t="shared" ref="T1068:V1068" si="3327">IF($G1068="","",IF($B1068="PAS",TRIM(CONCATENATE(D1068,D1069,D1070,D1071,D1072,D1073,D1074,D1075,D1076,D1077,D1078,D1079,D1080,D1081,D1082)),""))</f>
        <v/>
      </c>
      <c r="U1068" t="str">
        <f t="shared" si="3327"/>
        <v/>
      </c>
      <c r="V1068" t="str">
        <f t="shared" si="3327"/>
        <v/>
      </c>
    </row>
    <row r="1069" spans="4:22" hidden="1" x14ac:dyDescent="0.25">
      <c r="G1069" t="str">
        <f t="shared" si="3197"/>
        <v/>
      </c>
      <c r="H1069" t="str">
        <f t="shared" si="3198"/>
        <v/>
      </c>
      <c r="I1069" t="str">
        <f t="shared" ref="I1069:J1069" si="3328">IF($G1069="","",TRIM(CONCATENATE(E1069,E1070,E1071,E1072,E1073,E1074,E1075,E1076,E1077,E1078,E1079,E1080,E1081,E1082,E1083)))</f>
        <v/>
      </c>
      <c r="J1069" t="str">
        <f t="shared" si="3328"/>
        <v/>
      </c>
      <c r="K1069" t="str">
        <f t="shared" si="3200"/>
        <v/>
      </c>
      <c r="L1069" t="str">
        <f t="shared" si="3200"/>
        <v/>
      </c>
      <c r="M1069" t="str">
        <f t="shared" si="3200"/>
        <v/>
      </c>
      <c r="N1069" t="str">
        <f t="shared" si="3201"/>
        <v/>
      </c>
      <c r="O1069" t="str">
        <f t="shared" ref="O1069:P1069" si="3329">IF($G1069="","",IF($B1069="SHO",TRIM(CONCATENATE(E1069,E1070,E1071,E1072,E1073,E1074,E1075,E1076,E1077,E1078,E1079,E1080,E1081,E1082,E1083)),""))</f>
        <v/>
      </c>
      <c r="P1069" t="str">
        <f t="shared" si="3329"/>
        <v/>
      </c>
      <c r="Q1069" t="str">
        <f t="shared" si="3203"/>
        <v/>
      </c>
      <c r="R1069" t="str">
        <f t="shared" si="3203"/>
        <v/>
      </c>
      <c r="S1069" t="str">
        <f t="shared" si="3203"/>
        <v/>
      </c>
      <c r="T1069" t="str">
        <f t="shared" ref="T1069:V1069" si="3330">IF($G1069="","",IF($B1069="PAS",TRIM(CONCATENATE(D1069,D1070,D1071,D1072,D1073,D1074,D1075,D1076,D1077,D1078,D1079,D1080,D1081,D1082,D1083)),""))</f>
        <v/>
      </c>
      <c r="U1069" t="str">
        <f t="shared" si="3330"/>
        <v/>
      </c>
      <c r="V1069" t="str">
        <f t="shared" si="3330"/>
        <v/>
      </c>
    </row>
    <row r="1070" spans="4:22" hidden="1" x14ac:dyDescent="0.25">
      <c r="G1070" t="str">
        <f t="shared" si="3197"/>
        <v/>
      </c>
      <c r="H1070" t="str">
        <f t="shared" si="3198"/>
        <v/>
      </c>
      <c r="I1070" t="str">
        <f t="shared" ref="I1070:J1070" si="3331">IF($G1070="","",TRIM(CONCATENATE(E1070,E1071,E1072,E1073,E1074,E1075,E1076,E1077,E1078,E1079,E1080,E1081,E1082,E1083,E1084)))</f>
        <v/>
      </c>
      <c r="J1070" t="str">
        <f t="shared" si="3331"/>
        <v/>
      </c>
      <c r="K1070" t="str">
        <f t="shared" si="3200"/>
        <v/>
      </c>
      <c r="L1070" t="str">
        <f t="shared" si="3200"/>
        <v/>
      </c>
      <c r="M1070" t="str">
        <f t="shared" si="3200"/>
        <v/>
      </c>
      <c r="N1070" t="str">
        <f t="shared" si="3201"/>
        <v/>
      </c>
      <c r="O1070" t="str">
        <f t="shared" ref="O1070:P1070" si="3332">IF($G1070="","",IF($B1070="SHO",TRIM(CONCATENATE(E1070,E1071,E1072,E1073,E1074,E1075,E1076,E1077,E1078,E1079,E1080,E1081,E1082,E1083,E1084)),""))</f>
        <v/>
      </c>
      <c r="P1070" t="str">
        <f t="shared" si="3332"/>
        <v/>
      </c>
      <c r="Q1070" t="str">
        <f t="shared" si="3203"/>
        <v/>
      </c>
      <c r="R1070" t="str">
        <f t="shared" si="3203"/>
        <v/>
      </c>
      <c r="S1070" t="str">
        <f t="shared" si="3203"/>
        <v/>
      </c>
      <c r="T1070" t="str">
        <f t="shared" ref="T1070:V1070" si="3333">IF($G1070="","",IF($B1070="PAS",TRIM(CONCATENATE(D1070,D1071,D1072,D1073,D1074,D1075,D1076,D1077,D1078,D1079,D1080,D1081,D1082,D1083,D1084)),""))</f>
        <v/>
      </c>
      <c r="U1070" t="str">
        <f t="shared" si="3333"/>
        <v/>
      </c>
      <c r="V1070" t="str">
        <f t="shared" si="3333"/>
        <v/>
      </c>
    </row>
    <row r="1071" spans="4:22" hidden="1" x14ac:dyDescent="0.25">
      <c r="G1071" t="str">
        <f t="shared" si="3197"/>
        <v/>
      </c>
      <c r="H1071" t="str">
        <f t="shared" si="3198"/>
        <v/>
      </c>
      <c r="I1071" t="str">
        <f t="shared" ref="I1071:J1071" si="3334">IF($G1071="","",TRIM(CONCATENATE(E1071,E1072,E1073,E1074,E1075,E1076,E1077,E1078,E1079,E1080,E1081,E1082,E1083,E1084,E1085)))</f>
        <v/>
      </c>
      <c r="J1071" t="str">
        <f t="shared" si="3334"/>
        <v/>
      </c>
      <c r="K1071" t="str">
        <f t="shared" si="3200"/>
        <v/>
      </c>
      <c r="L1071" t="str">
        <f t="shared" si="3200"/>
        <v/>
      </c>
      <c r="M1071" t="str">
        <f t="shared" si="3200"/>
        <v/>
      </c>
      <c r="N1071" t="str">
        <f t="shared" si="3201"/>
        <v/>
      </c>
      <c r="O1071" t="str">
        <f t="shared" ref="O1071:P1071" si="3335">IF($G1071="","",IF($B1071="SHO",TRIM(CONCATENATE(E1071,E1072,E1073,E1074,E1075,E1076,E1077,E1078,E1079,E1080,E1081,E1082,E1083,E1084,E1085)),""))</f>
        <v/>
      </c>
      <c r="P1071" t="str">
        <f t="shared" si="3335"/>
        <v/>
      </c>
      <c r="Q1071" t="str">
        <f t="shared" si="3203"/>
        <v/>
      </c>
      <c r="R1071" t="str">
        <f t="shared" si="3203"/>
        <v/>
      </c>
      <c r="S1071" t="str">
        <f t="shared" si="3203"/>
        <v/>
      </c>
      <c r="T1071" t="str">
        <f t="shared" ref="T1071:V1071" si="3336">IF($G1071="","",IF($B1071="PAS",TRIM(CONCATENATE(D1071,D1072,D1073,D1074,D1075,D1076,D1077,D1078,D1079,D1080,D1081,D1082,D1083,D1084,D1085)),""))</f>
        <v/>
      </c>
      <c r="U1071" t="str">
        <f t="shared" si="3336"/>
        <v/>
      </c>
      <c r="V1071" t="str">
        <f t="shared" si="3336"/>
        <v/>
      </c>
    </row>
    <row r="1072" spans="4:22" hidden="1" x14ac:dyDescent="0.25">
      <c r="G1072" t="str">
        <f t="shared" si="3197"/>
        <v/>
      </c>
      <c r="H1072" t="str">
        <f t="shared" si="3198"/>
        <v/>
      </c>
      <c r="I1072" t="str">
        <f t="shared" ref="I1072:J1072" si="3337">IF($G1072="","",TRIM(CONCATENATE(E1072,E1073,E1074,E1075,E1076,E1077,E1078,E1079,E1080,E1081,E1082,E1083,E1084,E1085,E1086)))</f>
        <v/>
      </c>
      <c r="J1072" t="str">
        <f t="shared" si="3337"/>
        <v/>
      </c>
      <c r="K1072" t="str">
        <f t="shared" si="3200"/>
        <v/>
      </c>
      <c r="L1072" t="str">
        <f t="shared" si="3200"/>
        <v/>
      </c>
      <c r="M1072" t="str">
        <f t="shared" si="3200"/>
        <v/>
      </c>
      <c r="N1072" t="str">
        <f t="shared" si="3201"/>
        <v/>
      </c>
      <c r="O1072" t="str">
        <f t="shared" ref="O1072:P1072" si="3338">IF($G1072="","",IF($B1072="SHO",TRIM(CONCATENATE(E1072,E1073,E1074,E1075,E1076,E1077,E1078,E1079,E1080,E1081,E1082,E1083,E1084,E1085,E1086)),""))</f>
        <v/>
      </c>
      <c r="P1072" t="str">
        <f t="shared" si="3338"/>
        <v/>
      </c>
      <c r="Q1072" t="str">
        <f t="shared" si="3203"/>
        <v/>
      </c>
      <c r="R1072" t="str">
        <f t="shared" si="3203"/>
        <v/>
      </c>
      <c r="S1072" t="str">
        <f t="shared" si="3203"/>
        <v/>
      </c>
      <c r="T1072" t="str">
        <f t="shared" ref="T1072:V1072" si="3339">IF($G1072="","",IF($B1072="PAS",TRIM(CONCATENATE(D1072,D1073,D1074,D1075,D1076,D1077,D1078,D1079,D1080,D1081,D1082,D1083,D1084,D1085,D1086)),""))</f>
        <v/>
      </c>
      <c r="U1072" t="str">
        <f t="shared" si="3339"/>
        <v/>
      </c>
      <c r="V1072" t="str">
        <f t="shared" si="3339"/>
        <v/>
      </c>
    </row>
    <row r="1073" spans="7:22" hidden="1" x14ac:dyDescent="0.25">
      <c r="G1073" t="str">
        <f t="shared" si="3197"/>
        <v/>
      </c>
      <c r="H1073" t="str">
        <f t="shared" si="3198"/>
        <v/>
      </c>
      <c r="I1073" t="str">
        <f t="shared" ref="I1073:J1073" si="3340">IF($G1073="","",TRIM(CONCATENATE(E1073,E1074,E1075,E1076,E1077,E1078,E1079,E1080,E1081,E1082,E1083,E1084,E1085,E1086,E1087)))</f>
        <v/>
      </c>
      <c r="J1073" t="str">
        <f t="shared" si="3340"/>
        <v/>
      </c>
      <c r="K1073" t="str">
        <f t="shared" si="3200"/>
        <v/>
      </c>
      <c r="L1073" t="str">
        <f t="shared" si="3200"/>
        <v/>
      </c>
      <c r="M1073" t="str">
        <f t="shared" si="3200"/>
        <v/>
      </c>
      <c r="N1073" t="str">
        <f t="shared" si="3201"/>
        <v/>
      </c>
      <c r="O1073" t="str">
        <f t="shared" ref="O1073:P1073" si="3341">IF($G1073="","",IF($B1073="SHO",TRIM(CONCATENATE(E1073,E1074,E1075,E1076,E1077,E1078,E1079,E1080,E1081,E1082,E1083,E1084,E1085,E1086,E1087)),""))</f>
        <v/>
      </c>
      <c r="P1073" t="str">
        <f t="shared" si="3341"/>
        <v/>
      </c>
      <c r="Q1073" t="str">
        <f t="shared" si="3203"/>
        <v/>
      </c>
      <c r="R1073" t="str">
        <f t="shared" si="3203"/>
        <v/>
      </c>
      <c r="S1073" t="str">
        <f t="shared" si="3203"/>
        <v/>
      </c>
      <c r="T1073" t="str">
        <f t="shared" ref="T1073:V1073" si="3342">IF($G1073="","",IF($B1073="PAS",TRIM(CONCATENATE(D1073,D1074,D1075,D1076,D1077,D1078,D1079,D1080,D1081,D1082,D1083,D1084,D1085,D1086,D1087)),""))</f>
        <v/>
      </c>
      <c r="U1073" t="str">
        <f t="shared" si="3342"/>
        <v/>
      </c>
      <c r="V1073" t="str">
        <f t="shared" si="3342"/>
        <v/>
      </c>
    </row>
    <row r="1074" spans="7:22" hidden="1" x14ac:dyDescent="0.25">
      <c r="G1074" t="str">
        <f t="shared" si="3197"/>
        <v/>
      </c>
      <c r="H1074" t="str">
        <f t="shared" si="3198"/>
        <v/>
      </c>
      <c r="I1074" t="str">
        <f t="shared" ref="I1074:J1074" si="3343">IF($G1074="","",TRIM(CONCATENATE(E1074,E1075,E1076,E1077,E1078,E1079,E1080,E1081,E1082,E1083,E1084,E1085,E1086,E1087,E1088)))</f>
        <v/>
      </c>
      <c r="J1074" t="str">
        <f t="shared" si="3343"/>
        <v/>
      </c>
      <c r="K1074" t="str">
        <f t="shared" si="3200"/>
        <v/>
      </c>
      <c r="L1074" t="str">
        <f t="shared" si="3200"/>
        <v/>
      </c>
      <c r="M1074" t="str">
        <f t="shared" si="3200"/>
        <v/>
      </c>
      <c r="N1074" t="str">
        <f t="shared" si="3201"/>
        <v/>
      </c>
      <c r="O1074" t="str">
        <f t="shared" ref="O1074:P1074" si="3344">IF($G1074="","",IF($B1074="SHO",TRIM(CONCATENATE(E1074,E1075,E1076,E1077,E1078,E1079,E1080,E1081,E1082,E1083,E1084,E1085,E1086,E1087,E1088)),""))</f>
        <v/>
      </c>
      <c r="P1074" t="str">
        <f t="shared" si="3344"/>
        <v/>
      </c>
      <c r="Q1074" t="str">
        <f t="shared" si="3203"/>
        <v/>
      </c>
      <c r="R1074" t="str">
        <f t="shared" si="3203"/>
        <v/>
      </c>
      <c r="S1074" t="str">
        <f t="shared" si="3203"/>
        <v/>
      </c>
      <c r="T1074" t="str">
        <f t="shared" ref="T1074:V1074" si="3345">IF($G1074="","",IF($B1074="PAS",TRIM(CONCATENATE(D1074,D1075,D1076,D1077,D1078,D1079,D1080,D1081,D1082,D1083,D1084,D1085,D1086,D1087,D1088)),""))</f>
        <v/>
      </c>
      <c r="U1074" t="str">
        <f t="shared" si="3345"/>
        <v/>
      </c>
      <c r="V1074" t="str">
        <f t="shared" si="3345"/>
        <v/>
      </c>
    </row>
    <row r="1075" spans="7:22" hidden="1" x14ac:dyDescent="0.25">
      <c r="G1075" t="str">
        <f t="shared" si="3197"/>
        <v/>
      </c>
      <c r="H1075" t="str">
        <f t="shared" si="3198"/>
        <v/>
      </c>
      <c r="I1075" t="str">
        <f t="shared" ref="I1075:J1075" si="3346">IF($G1075="","",TRIM(CONCATENATE(E1075,E1076,E1077,E1078,E1079,E1080,E1081,E1082,E1083,E1084,E1085,E1086,E1087,E1088,E1089)))</f>
        <v/>
      </c>
      <c r="J1075" t="str">
        <f t="shared" si="3346"/>
        <v/>
      </c>
      <c r="K1075" t="str">
        <f t="shared" si="3200"/>
        <v/>
      </c>
      <c r="L1075" t="str">
        <f t="shared" si="3200"/>
        <v/>
      </c>
      <c r="M1075" t="str">
        <f t="shared" si="3200"/>
        <v/>
      </c>
      <c r="N1075" t="str">
        <f t="shared" si="3201"/>
        <v/>
      </c>
      <c r="O1075" t="str">
        <f t="shared" ref="O1075:P1075" si="3347">IF($G1075="","",IF($B1075="SHO",TRIM(CONCATENATE(E1075,E1076,E1077,E1078,E1079,E1080,E1081,E1082,E1083,E1084,E1085,E1086,E1087,E1088,E1089)),""))</f>
        <v/>
      </c>
      <c r="P1075" t="str">
        <f t="shared" si="3347"/>
        <v/>
      </c>
      <c r="Q1075" t="str">
        <f t="shared" si="3203"/>
        <v/>
      </c>
      <c r="R1075" t="str">
        <f t="shared" si="3203"/>
        <v/>
      </c>
      <c r="S1075" t="str">
        <f t="shared" si="3203"/>
        <v/>
      </c>
      <c r="T1075" t="str">
        <f t="shared" ref="T1075:V1075" si="3348">IF($G1075="","",IF($B1075="PAS",TRIM(CONCATENATE(D1075,D1076,D1077,D1078,D1079,D1080,D1081,D1082,D1083,D1084,D1085,D1086,D1087,D1088,D1089)),""))</f>
        <v/>
      </c>
      <c r="U1075" t="str">
        <f t="shared" si="3348"/>
        <v/>
      </c>
      <c r="V1075" t="str">
        <f t="shared" si="3348"/>
        <v/>
      </c>
    </row>
    <row r="1076" spans="7:22" hidden="1" x14ac:dyDescent="0.25">
      <c r="G1076" t="str">
        <f t="shared" si="3197"/>
        <v/>
      </c>
      <c r="H1076" t="str">
        <f t="shared" si="3198"/>
        <v/>
      </c>
      <c r="I1076" t="str">
        <f t="shared" ref="I1076:J1076" si="3349">IF($G1076="","",TRIM(CONCATENATE(E1076,E1077,E1078,E1079,E1080,E1081,E1082,E1083,E1084,E1085,E1086,E1087,E1088,E1089,E1090)))</f>
        <v/>
      </c>
      <c r="J1076" t="str">
        <f t="shared" si="3349"/>
        <v/>
      </c>
      <c r="K1076" t="str">
        <f t="shared" si="3200"/>
        <v/>
      </c>
      <c r="L1076" t="str">
        <f t="shared" si="3200"/>
        <v/>
      </c>
      <c r="M1076" t="str">
        <f t="shared" si="3200"/>
        <v/>
      </c>
      <c r="N1076" t="str">
        <f t="shared" si="3201"/>
        <v/>
      </c>
      <c r="O1076" t="str">
        <f t="shared" ref="O1076:P1076" si="3350">IF($G1076="","",IF($B1076="SHO",TRIM(CONCATENATE(E1076,E1077,E1078,E1079,E1080,E1081,E1082,E1083,E1084,E1085,E1086,E1087,E1088,E1089,E1090)),""))</f>
        <v/>
      </c>
      <c r="P1076" t="str">
        <f t="shared" si="3350"/>
        <v/>
      </c>
      <c r="Q1076" t="str">
        <f t="shared" si="3203"/>
        <v/>
      </c>
      <c r="R1076" t="str">
        <f t="shared" si="3203"/>
        <v/>
      </c>
      <c r="S1076" t="str">
        <f t="shared" si="3203"/>
        <v/>
      </c>
      <c r="T1076" t="str">
        <f t="shared" ref="T1076:V1076" si="3351">IF($G1076="","",IF($B1076="PAS",TRIM(CONCATENATE(D1076,D1077,D1078,D1079,D1080,D1081,D1082,D1083,D1084,D1085,D1086,D1087,D1088,D1089,D1090)),""))</f>
        <v/>
      </c>
      <c r="U1076" t="str">
        <f t="shared" si="3351"/>
        <v/>
      </c>
      <c r="V1076" t="str">
        <f t="shared" si="3351"/>
        <v/>
      </c>
    </row>
    <row r="1077" spans="7:22" hidden="1" x14ac:dyDescent="0.25">
      <c r="G1077" t="str">
        <f t="shared" si="3197"/>
        <v/>
      </c>
      <c r="H1077" t="str">
        <f t="shared" si="3198"/>
        <v/>
      </c>
      <c r="I1077" t="str">
        <f t="shared" ref="I1077:J1077" si="3352">IF($G1077="","",TRIM(CONCATENATE(E1077,E1078,E1079,E1080,E1081,E1082,E1083,E1084,E1085,E1086,E1087,E1088,E1089,E1090,E1091)))</f>
        <v/>
      </c>
      <c r="J1077" t="str">
        <f t="shared" si="3352"/>
        <v/>
      </c>
      <c r="K1077" t="str">
        <f t="shared" si="3200"/>
        <v/>
      </c>
      <c r="L1077" t="str">
        <f t="shared" si="3200"/>
        <v/>
      </c>
      <c r="M1077" t="str">
        <f t="shared" si="3200"/>
        <v/>
      </c>
      <c r="N1077" t="str">
        <f t="shared" si="3201"/>
        <v/>
      </c>
      <c r="O1077" t="str">
        <f t="shared" ref="O1077:P1077" si="3353">IF($G1077="","",IF($B1077="SHO",TRIM(CONCATENATE(E1077,E1078,E1079,E1080,E1081,E1082,E1083,E1084,E1085,E1086,E1087,E1088,E1089,E1090,E1091)),""))</f>
        <v/>
      </c>
      <c r="P1077" t="str">
        <f t="shared" si="3353"/>
        <v/>
      </c>
      <c r="Q1077" t="str">
        <f t="shared" si="3203"/>
        <v/>
      </c>
      <c r="R1077" t="str">
        <f t="shared" si="3203"/>
        <v/>
      </c>
      <c r="S1077" t="str">
        <f t="shared" si="3203"/>
        <v/>
      </c>
      <c r="T1077" t="str">
        <f t="shared" ref="T1077:V1077" si="3354">IF($G1077="","",IF($B1077="PAS",TRIM(CONCATENATE(D1077,D1078,D1079,D1080,D1081,D1082,D1083,D1084,D1085,D1086,D1087,D1088,D1089,D1090,D1091)),""))</f>
        <v/>
      </c>
      <c r="U1077" t="str">
        <f t="shared" si="3354"/>
        <v/>
      </c>
      <c r="V1077" t="str">
        <f t="shared" si="3354"/>
        <v/>
      </c>
    </row>
    <row r="1078" spans="7:22" hidden="1" x14ac:dyDescent="0.25">
      <c r="G1078" t="str">
        <f t="shared" si="3197"/>
        <v/>
      </c>
      <c r="H1078" t="str">
        <f t="shared" si="3198"/>
        <v/>
      </c>
      <c r="I1078" t="str">
        <f t="shared" ref="I1078:J1078" si="3355">IF($G1078="","",TRIM(CONCATENATE(E1078,E1079,E1080,E1081,E1082,E1083,E1084,E1085,E1086,E1087,E1088,E1089,E1090,E1091,E1092)))</f>
        <v/>
      </c>
      <c r="J1078" t="str">
        <f t="shared" si="3355"/>
        <v/>
      </c>
      <c r="K1078" t="str">
        <f t="shared" si="3200"/>
        <v/>
      </c>
      <c r="L1078" t="str">
        <f t="shared" si="3200"/>
        <v/>
      </c>
      <c r="M1078" t="str">
        <f t="shared" si="3200"/>
        <v/>
      </c>
      <c r="N1078" t="str">
        <f t="shared" si="3201"/>
        <v/>
      </c>
      <c r="O1078" t="str">
        <f t="shared" ref="O1078:P1078" si="3356">IF($G1078="","",IF($B1078="SHO",TRIM(CONCATENATE(E1078,E1079,E1080,E1081,E1082,E1083,E1084,E1085,E1086,E1087,E1088,E1089,E1090,E1091,E1092)),""))</f>
        <v/>
      </c>
      <c r="P1078" t="str">
        <f t="shared" si="3356"/>
        <v/>
      </c>
      <c r="Q1078" t="str">
        <f t="shared" si="3203"/>
        <v/>
      </c>
      <c r="R1078" t="str">
        <f t="shared" si="3203"/>
        <v/>
      </c>
      <c r="S1078" t="str">
        <f t="shared" si="3203"/>
        <v/>
      </c>
      <c r="T1078" t="str">
        <f t="shared" ref="T1078:V1078" si="3357">IF($G1078="","",IF($B1078="PAS",TRIM(CONCATENATE(D1078,D1079,D1080,D1081,D1082,D1083,D1084,D1085,D1086,D1087,D1088,D1089,D1090,D1091,D1092)),""))</f>
        <v/>
      </c>
      <c r="U1078" t="str">
        <f t="shared" si="3357"/>
        <v/>
      </c>
      <c r="V1078" t="str">
        <f t="shared" si="3357"/>
        <v/>
      </c>
    </row>
    <row r="1079" spans="7:22" hidden="1" x14ac:dyDescent="0.25">
      <c r="G1079" t="str">
        <f t="shared" si="3197"/>
        <v/>
      </c>
      <c r="H1079" t="str">
        <f t="shared" si="3198"/>
        <v/>
      </c>
      <c r="I1079" t="str">
        <f t="shared" ref="I1079:J1079" si="3358">IF($G1079="","",TRIM(CONCATENATE(E1079,E1080,E1081,E1082,E1083,E1084,E1085,E1086,E1087,E1088,E1089,E1090,E1091,E1092,E1093)))</f>
        <v/>
      </c>
      <c r="J1079" t="str">
        <f t="shared" si="3358"/>
        <v/>
      </c>
      <c r="K1079" t="str">
        <f t="shared" si="3200"/>
        <v/>
      </c>
      <c r="L1079" t="str">
        <f t="shared" si="3200"/>
        <v/>
      </c>
      <c r="M1079" t="str">
        <f t="shared" si="3200"/>
        <v/>
      </c>
      <c r="N1079" t="str">
        <f t="shared" si="3201"/>
        <v/>
      </c>
      <c r="O1079" t="str">
        <f t="shared" ref="O1079:P1079" si="3359">IF($G1079="","",IF($B1079="SHO",TRIM(CONCATENATE(E1079,E1080,E1081,E1082,E1083,E1084,E1085,E1086,E1087,E1088,E1089,E1090,E1091,E1092,E1093)),""))</f>
        <v/>
      </c>
      <c r="P1079" t="str">
        <f t="shared" si="3359"/>
        <v/>
      </c>
      <c r="Q1079" t="str">
        <f t="shared" si="3203"/>
        <v/>
      </c>
      <c r="R1079" t="str">
        <f t="shared" si="3203"/>
        <v/>
      </c>
      <c r="S1079" t="str">
        <f t="shared" si="3203"/>
        <v/>
      </c>
      <c r="T1079" t="str">
        <f t="shared" ref="T1079:V1079" si="3360">IF($G1079="","",IF($B1079="PAS",TRIM(CONCATENATE(D1079,D1080,D1081,D1082,D1083,D1084,D1085,D1086,D1087,D1088,D1089,D1090,D1091,D1092,D1093)),""))</f>
        <v/>
      </c>
      <c r="U1079" t="str">
        <f t="shared" si="3360"/>
        <v/>
      </c>
      <c r="V1079" t="str">
        <f t="shared" si="3360"/>
        <v/>
      </c>
    </row>
    <row r="1080" spans="7:22" hidden="1" x14ac:dyDescent="0.25">
      <c r="G1080" t="str">
        <f t="shared" si="3197"/>
        <v/>
      </c>
      <c r="H1080" t="str">
        <f t="shared" si="3198"/>
        <v/>
      </c>
      <c r="I1080" t="str">
        <f t="shared" ref="I1080:J1080" si="3361">IF($G1080="","",TRIM(CONCATENATE(E1080,E1081,E1082,E1083,E1084,E1085,E1086,E1087,E1088,E1089,E1090,E1091,E1092,E1093,E1094)))</f>
        <v/>
      </c>
      <c r="J1080" t="str">
        <f t="shared" si="3361"/>
        <v/>
      </c>
      <c r="K1080" t="str">
        <f t="shared" si="3200"/>
        <v/>
      </c>
      <c r="L1080" t="str">
        <f t="shared" si="3200"/>
        <v/>
      </c>
      <c r="M1080" t="str">
        <f t="shared" si="3200"/>
        <v/>
      </c>
      <c r="N1080" t="str">
        <f t="shared" si="3201"/>
        <v/>
      </c>
      <c r="O1080" t="str">
        <f t="shared" ref="O1080:P1080" si="3362">IF($G1080="","",IF($B1080="SHO",TRIM(CONCATENATE(E1080,E1081,E1082,E1083,E1084,E1085,E1086,E1087,E1088,E1089,E1090,E1091,E1092,E1093,E1094)),""))</f>
        <v/>
      </c>
      <c r="P1080" t="str">
        <f t="shared" si="3362"/>
        <v/>
      </c>
      <c r="Q1080" t="str">
        <f t="shared" si="3203"/>
        <v/>
      </c>
      <c r="R1080" t="str">
        <f t="shared" si="3203"/>
        <v/>
      </c>
      <c r="S1080" t="str">
        <f t="shared" si="3203"/>
        <v/>
      </c>
      <c r="T1080" t="str">
        <f t="shared" ref="T1080:V1080" si="3363">IF($G1080="","",IF($B1080="PAS",TRIM(CONCATENATE(D1080,D1081,D1082,D1083,D1084,D1085,D1086,D1087,D1088,D1089,D1090,D1091,D1092,D1093,D1094)),""))</f>
        <v/>
      </c>
      <c r="U1080" t="str">
        <f t="shared" si="3363"/>
        <v/>
      </c>
      <c r="V1080" t="str">
        <f t="shared" si="3363"/>
        <v/>
      </c>
    </row>
    <row r="1081" spans="7:22" hidden="1" x14ac:dyDescent="0.25">
      <c r="G1081" t="str">
        <f t="shared" si="3197"/>
        <v/>
      </c>
      <c r="H1081" t="str">
        <f t="shared" si="3198"/>
        <v/>
      </c>
      <c r="I1081" t="str">
        <f t="shared" ref="I1081:J1081" si="3364">IF($G1081="","",TRIM(CONCATENATE(E1081,E1082,E1083,E1084,E1085,E1086,E1087,E1088,E1089,E1090,E1091,E1092,E1093,E1094,E1095)))</f>
        <v/>
      </c>
      <c r="J1081" t="str">
        <f t="shared" si="3364"/>
        <v/>
      </c>
      <c r="K1081" t="str">
        <f t="shared" si="3200"/>
        <v/>
      </c>
      <c r="L1081" t="str">
        <f t="shared" si="3200"/>
        <v/>
      </c>
      <c r="M1081" t="str">
        <f t="shared" si="3200"/>
        <v/>
      </c>
      <c r="N1081" t="str">
        <f t="shared" si="3201"/>
        <v/>
      </c>
      <c r="O1081" t="str">
        <f t="shared" ref="O1081:P1081" si="3365">IF($G1081="","",IF($B1081="SHO",TRIM(CONCATENATE(E1081,E1082,E1083,E1084,E1085,E1086,E1087,E1088,E1089,E1090,E1091,E1092,E1093,E1094,E1095)),""))</f>
        <v/>
      </c>
      <c r="P1081" t="str">
        <f t="shared" si="3365"/>
        <v/>
      </c>
      <c r="Q1081" t="str">
        <f t="shared" si="3203"/>
        <v/>
      </c>
      <c r="R1081" t="str">
        <f t="shared" si="3203"/>
        <v/>
      </c>
      <c r="S1081" t="str">
        <f t="shared" si="3203"/>
        <v/>
      </c>
      <c r="T1081" t="str">
        <f t="shared" ref="T1081:V1081" si="3366">IF($G1081="","",IF($B1081="PAS",TRIM(CONCATENATE(D1081,D1082,D1083,D1084,D1085,D1086,D1087,D1088,D1089,D1090,D1091,D1092,D1093,D1094,D1095)),""))</f>
        <v/>
      </c>
      <c r="U1081" t="str">
        <f t="shared" si="3366"/>
        <v/>
      </c>
      <c r="V1081" t="str">
        <f t="shared" si="3366"/>
        <v/>
      </c>
    </row>
    <row r="1082" spans="7:22" hidden="1" x14ac:dyDescent="0.25">
      <c r="G1082" t="str">
        <f t="shared" si="3197"/>
        <v/>
      </c>
      <c r="H1082" t="str">
        <f t="shared" si="3198"/>
        <v/>
      </c>
      <c r="I1082" t="str">
        <f t="shared" ref="I1082:J1082" si="3367">IF($G1082="","",TRIM(CONCATENATE(E1082,E1083,E1084,E1085,E1086,E1087,E1088,E1089,E1090,E1091,E1092,E1093,E1094,E1095,E1096)))</f>
        <v/>
      </c>
      <c r="J1082" t="str">
        <f t="shared" si="3367"/>
        <v/>
      </c>
      <c r="K1082" t="str">
        <f t="shared" si="3200"/>
        <v/>
      </c>
      <c r="L1082" t="str">
        <f t="shared" si="3200"/>
        <v/>
      </c>
      <c r="M1082" t="str">
        <f t="shared" si="3200"/>
        <v/>
      </c>
      <c r="N1082" t="str">
        <f t="shared" si="3201"/>
        <v/>
      </c>
      <c r="O1082" t="str">
        <f t="shared" ref="O1082:P1082" si="3368">IF($G1082="","",IF($B1082="SHO",TRIM(CONCATENATE(E1082,E1083,E1084,E1085,E1086,E1087,E1088,E1089,E1090,E1091,E1092,E1093,E1094,E1095,E1096)),""))</f>
        <v/>
      </c>
      <c r="P1082" t="str">
        <f t="shared" si="3368"/>
        <v/>
      </c>
      <c r="Q1082" t="str">
        <f t="shared" si="3203"/>
        <v/>
      </c>
      <c r="R1082" t="str">
        <f t="shared" si="3203"/>
        <v/>
      </c>
      <c r="S1082" t="str">
        <f t="shared" si="3203"/>
        <v/>
      </c>
      <c r="T1082" t="str">
        <f t="shared" ref="T1082:V1082" si="3369">IF($G1082="","",IF($B1082="PAS",TRIM(CONCATENATE(D1082,D1083,D1084,D1085,D1086,D1087,D1088,D1089,D1090,D1091,D1092,D1093,D1094,D1095,D1096)),""))</f>
        <v/>
      </c>
      <c r="U1082" t="str">
        <f t="shared" si="3369"/>
        <v/>
      </c>
      <c r="V1082" t="str">
        <f t="shared" si="3369"/>
        <v/>
      </c>
    </row>
    <row r="1083" spans="7:22" hidden="1" x14ac:dyDescent="0.25">
      <c r="G1083" t="str">
        <f t="shared" si="3197"/>
        <v/>
      </c>
      <c r="H1083" t="str">
        <f t="shared" si="3198"/>
        <v/>
      </c>
      <c r="I1083" t="str">
        <f t="shared" ref="I1083:J1083" si="3370">IF($G1083="","",TRIM(CONCATENATE(E1083,E1084,E1085,E1086,E1087,E1088,E1089,E1090,E1091,E1092,E1093,E1094,E1095,E1096,E1097)))</f>
        <v/>
      </c>
      <c r="J1083" t="str">
        <f t="shared" si="3370"/>
        <v/>
      </c>
      <c r="K1083" t="str">
        <f t="shared" si="3200"/>
        <v/>
      </c>
      <c r="L1083" t="str">
        <f t="shared" si="3200"/>
        <v/>
      </c>
      <c r="M1083" t="str">
        <f t="shared" si="3200"/>
        <v/>
      </c>
      <c r="N1083" t="str">
        <f t="shared" si="3201"/>
        <v/>
      </c>
      <c r="O1083" t="str">
        <f t="shared" ref="O1083:P1083" si="3371">IF($G1083="","",IF($B1083="SHO",TRIM(CONCATENATE(E1083,E1084,E1085,E1086,E1087,E1088,E1089,E1090,E1091,E1092,E1093,E1094,E1095,E1096,E1097)),""))</f>
        <v/>
      </c>
      <c r="P1083" t="str">
        <f t="shared" si="3371"/>
        <v/>
      </c>
      <c r="Q1083" t="str">
        <f t="shared" si="3203"/>
        <v/>
      </c>
      <c r="R1083" t="str">
        <f t="shared" si="3203"/>
        <v/>
      </c>
      <c r="S1083" t="str">
        <f t="shared" si="3203"/>
        <v/>
      </c>
      <c r="T1083" t="str">
        <f t="shared" ref="T1083:V1083" si="3372">IF($G1083="","",IF($B1083="PAS",TRIM(CONCATENATE(D1083,D1084,D1085,D1086,D1087,D1088,D1089,D1090,D1091,D1092,D1093,D1094,D1095,D1096,D1097)),""))</f>
        <v/>
      </c>
      <c r="U1083" t="str">
        <f t="shared" si="3372"/>
        <v/>
      </c>
      <c r="V1083" t="str">
        <f t="shared" si="3372"/>
        <v/>
      </c>
    </row>
    <row r="1084" spans="7:22" hidden="1" x14ac:dyDescent="0.25">
      <c r="G1084" t="str">
        <f t="shared" si="3197"/>
        <v/>
      </c>
      <c r="H1084" t="str">
        <f t="shared" si="3198"/>
        <v/>
      </c>
      <c r="I1084" t="str">
        <f t="shared" ref="I1084:J1084" si="3373">IF($G1084="","",TRIM(CONCATENATE(E1084,E1085,E1086,E1087,E1088,E1089,E1090,E1091,E1092,E1093,E1094,E1095,E1096,E1097,E1098)))</f>
        <v/>
      </c>
      <c r="J1084" t="str">
        <f t="shared" si="3373"/>
        <v/>
      </c>
      <c r="K1084" t="str">
        <f t="shared" si="3200"/>
        <v/>
      </c>
      <c r="L1084" t="str">
        <f t="shared" si="3200"/>
        <v/>
      </c>
      <c r="M1084" t="str">
        <f t="shared" si="3200"/>
        <v/>
      </c>
      <c r="N1084" t="str">
        <f t="shared" si="3201"/>
        <v/>
      </c>
      <c r="O1084" t="str">
        <f t="shared" ref="O1084:P1084" si="3374">IF($G1084="","",IF($B1084="SHO",TRIM(CONCATENATE(E1084,E1085,E1086,E1087,E1088,E1089,E1090,E1091,E1092,E1093,E1094,E1095,E1096,E1097,E1098)),""))</f>
        <v/>
      </c>
      <c r="P1084" t="str">
        <f t="shared" si="3374"/>
        <v/>
      </c>
      <c r="Q1084" t="str">
        <f t="shared" si="3203"/>
        <v/>
      </c>
      <c r="R1084" t="str">
        <f t="shared" si="3203"/>
        <v/>
      </c>
      <c r="S1084" t="str">
        <f t="shared" si="3203"/>
        <v/>
      </c>
      <c r="T1084" t="str">
        <f t="shared" ref="T1084:V1084" si="3375">IF($G1084="","",IF($B1084="PAS",TRIM(CONCATENATE(D1084,D1085,D1086,D1087,D1088,D1089,D1090,D1091,D1092,D1093,D1094,D1095,D1096,D1097,D1098)),""))</f>
        <v/>
      </c>
      <c r="U1084" t="str">
        <f t="shared" si="3375"/>
        <v/>
      </c>
      <c r="V1084" t="str">
        <f t="shared" si="3375"/>
        <v/>
      </c>
    </row>
    <row r="1085" spans="7:22" hidden="1" x14ac:dyDescent="0.25">
      <c r="G1085" t="str">
        <f t="shared" si="3197"/>
        <v/>
      </c>
      <c r="H1085" t="str">
        <f t="shared" si="3198"/>
        <v/>
      </c>
      <c r="I1085" t="str">
        <f t="shared" ref="I1085:J1085" si="3376">IF($G1085="","",TRIM(CONCATENATE(E1085,E1086,E1087,E1088,E1089,E1090,E1091,E1092,E1093,E1094,E1095,E1096,E1097,E1098,E1099)))</f>
        <v/>
      </c>
      <c r="J1085" t="str">
        <f t="shared" si="3376"/>
        <v/>
      </c>
      <c r="K1085" t="str">
        <f t="shared" si="3200"/>
        <v/>
      </c>
      <c r="L1085" t="str">
        <f t="shared" si="3200"/>
        <v/>
      </c>
      <c r="M1085" t="str">
        <f t="shared" si="3200"/>
        <v/>
      </c>
      <c r="N1085" t="str">
        <f t="shared" si="3201"/>
        <v/>
      </c>
      <c r="O1085" t="str">
        <f t="shared" ref="O1085:P1085" si="3377">IF($G1085="","",IF($B1085="SHO",TRIM(CONCATENATE(E1085,E1086,E1087,E1088,E1089,E1090,E1091,E1092,E1093,E1094,E1095,E1096,E1097,E1098,E1099)),""))</f>
        <v/>
      </c>
      <c r="P1085" t="str">
        <f t="shared" si="3377"/>
        <v/>
      </c>
      <c r="Q1085" t="str">
        <f t="shared" si="3203"/>
        <v/>
      </c>
      <c r="R1085" t="str">
        <f t="shared" si="3203"/>
        <v/>
      </c>
      <c r="S1085" t="str">
        <f t="shared" si="3203"/>
        <v/>
      </c>
      <c r="T1085" t="str">
        <f t="shared" ref="T1085:V1085" si="3378">IF($G1085="","",IF($B1085="PAS",TRIM(CONCATENATE(D1085,D1086,D1087,D1088,D1089,D1090,D1091,D1092,D1093,D1094,D1095,D1096,D1097,D1098,D1099)),""))</f>
        <v/>
      </c>
      <c r="U1085" t="str">
        <f t="shared" si="3378"/>
        <v/>
      </c>
      <c r="V1085" t="str">
        <f t="shared" si="3378"/>
        <v/>
      </c>
    </row>
    <row r="1086" spans="7:22" hidden="1" x14ac:dyDescent="0.25">
      <c r="G1086" t="str">
        <f t="shared" si="3197"/>
        <v/>
      </c>
      <c r="H1086" t="str">
        <f t="shared" si="3198"/>
        <v/>
      </c>
      <c r="I1086" t="str">
        <f t="shared" ref="I1086:J1086" si="3379">IF($G1086="","",TRIM(CONCATENATE(E1086,E1087,E1088,E1089,E1090,E1091,E1092,E1093,E1094,E1095,E1096,E1097,E1098,E1099,E1100)))</f>
        <v/>
      </c>
      <c r="J1086" t="str">
        <f t="shared" si="3379"/>
        <v/>
      </c>
      <c r="K1086" t="str">
        <f t="shared" si="3200"/>
        <v/>
      </c>
      <c r="L1086" t="str">
        <f t="shared" si="3200"/>
        <v/>
      </c>
      <c r="M1086" t="str">
        <f t="shared" si="3200"/>
        <v/>
      </c>
      <c r="N1086" t="str">
        <f t="shared" si="3201"/>
        <v/>
      </c>
      <c r="O1086" t="str">
        <f t="shared" ref="O1086:P1086" si="3380">IF($G1086="","",IF($B1086="SHO",TRIM(CONCATENATE(E1086,E1087,E1088,E1089,E1090,E1091,E1092,E1093,E1094,E1095,E1096,E1097,E1098,E1099,E1100)),""))</f>
        <v/>
      </c>
      <c r="P1086" t="str">
        <f t="shared" si="3380"/>
        <v/>
      </c>
      <c r="Q1086" t="str">
        <f t="shared" si="3203"/>
        <v/>
      </c>
      <c r="R1086" t="str">
        <f t="shared" si="3203"/>
        <v/>
      </c>
      <c r="S1086" t="str">
        <f t="shared" si="3203"/>
        <v/>
      </c>
      <c r="T1086" t="str">
        <f t="shared" ref="T1086:V1086" si="3381">IF($G1086="","",IF($B1086="PAS",TRIM(CONCATENATE(D1086,D1087,D1088,D1089,D1090,D1091,D1092,D1093,D1094,D1095,D1096,D1097,D1098,D1099,D1100)),""))</f>
        <v/>
      </c>
      <c r="U1086" t="str">
        <f t="shared" si="3381"/>
        <v/>
      </c>
      <c r="V1086" t="str">
        <f t="shared" si="3381"/>
        <v/>
      </c>
    </row>
    <row r="1087" spans="7:22" hidden="1" x14ac:dyDescent="0.25">
      <c r="G1087" t="str">
        <f t="shared" si="3197"/>
        <v/>
      </c>
      <c r="H1087" t="str">
        <f t="shared" si="3198"/>
        <v/>
      </c>
      <c r="I1087" t="str">
        <f t="shared" ref="I1087:J1087" si="3382">IF($G1087="","",TRIM(CONCATENATE(E1087,E1088,E1089,E1090,E1091,E1092,E1093,E1094,E1095,E1096,E1097,E1098,E1099,E1100,E1101)))</f>
        <v/>
      </c>
      <c r="J1087" t="str">
        <f t="shared" si="3382"/>
        <v/>
      </c>
      <c r="K1087" t="str">
        <f t="shared" si="3200"/>
        <v/>
      </c>
      <c r="L1087" t="str">
        <f t="shared" si="3200"/>
        <v/>
      </c>
      <c r="M1087" t="str">
        <f t="shared" si="3200"/>
        <v/>
      </c>
      <c r="N1087" t="str">
        <f t="shared" si="3201"/>
        <v/>
      </c>
      <c r="O1087" t="str">
        <f t="shared" ref="O1087:P1087" si="3383">IF($G1087="","",IF($B1087="SHO",TRIM(CONCATENATE(E1087,E1088,E1089,E1090,E1091,E1092,E1093,E1094,E1095,E1096,E1097,E1098,E1099,E1100,E1101)),""))</f>
        <v/>
      </c>
      <c r="P1087" t="str">
        <f t="shared" si="3383"/>
        <v/>
      </c>
      <c r="Q1087" t="str">
        <f t="shared" si="3203"/>
        <v/>
      </c>
      <c r="R1087" t="str">
        <f t="shared" si="3203"/>
        <v/>
      </c>
      <c r="S1087" t="str">
        <f t="shared" si="3203"/>
        <v/>
      </c>
      <c r="T1087" t="str">
        <f t="shared" ref="T1087:V1087" si="3384">IF($G1087="","",IF($B1087="PAS",TRIM(CONCATENATE(D1087,D1088,D1089,D1090,D1091,D1092,D1093,D1094,D1095,D1096,D1097,D1098,D1099,D1100,D1101)),""))</f>
        <v/>
      </c>
      <c r="U1087" t="str">
        <f t="shared" si="3384"/>
        <v/>
      </c>
      <c r="V1087" t="str">
        <f t="shared" si="3384"/>
        <v/>
      </c>
    </row>
    <row r="1088" spans="7:22" hidden="1" x14ac:dyDescent="0.25">
      <c r="G1088" t="str">
        <f t="shared" si="3197"/>
        <v/>
      </c>
      <c r="H1088" t="str">
        <f t="shared" si="3198"/>
        <v/>
      </c>
      <c r="I1088" t="str">
        <f t="shared" ref="I1088:J1088" si="3385">IF($G1088="","",TRIM(CONCATENATE(E1088,E1089,E1090,E1091,E1092,E1093,E1094,E1095,E1096,E1097,E1098,E1099,E1100,E1101,E1102)))</f>
        <v/>
      </c>
      <c r="J1088" t="str">
        <f t="shared" si="3385"/>
        <v/>
      </c>
      <c r="K1088" t="str">
        <f t="shared" si="3200"/>
        <v/>
      </c>
      <c r="L1088" t="str">
        <f t="shared" si="3200"/>
        <v/>
      </c>
      <c r="M1088" t="str">
        <f t="shared" si="3200"/>
        <v/>
      </c>
      <c r="N1088" t="str">
        <f t="shared" si="3201"/>
        <v/>
      </c>
      <c r="O1088" t="str">
        <f t="shared" ref="O1088:P1088" si="3386">IF($G1088="","",IF($B1088="SHO",TRIM(CONCATENATE(E1088,E1089,E1090,E1091,E1092,E1093,E1094,E1095,E1096,E1097,E1098,E1099,E1100,E1101,E1102)),""))</f>
        <v/>
      </c>
      <c r="P1088" t="str">
        <f t="shared" si="3386"/>
        <v/>
      </c>
      <c r="Q1088" t="str">
        <f t="shared" si="3203"/>
        <v/>
      </c>
      <c r="R1088" t="str">
        <f t="shared" si="3203"/>
        <v/>
      </c>
      <c r="S1088" t="str">
        <f t="shared" si="3203"/>
        <v/>
      </c>
      <c r="T1088" t="str">
        <f t="shared" ref="T1088:V1088" si="3387">IF($G1088="","",IF($B1088="PAS",TRIM(CONCATENATE(D1088,D1089,D1090,D1091,D1092,D1093,D1094,D1095,D1096,D1097,D1098,D1099,D1100,D1101,D1102)),""))</f>
        <v/>
      </c>
      <c r="U1088" t="str">
        <f t="shared" si="3387"/>
        <v/>
      </c>
      <c r="V1088" t="str">
        <f t="shared" si="3387"/>
        <v/>
      </c>
    </row>
    <row r="1089" spans="4:22" hidden="1" x14ac:dyDescent="0.25">
      <c r="G1089" t="str">
        <f t="shared" si="3197"/>
        <v/>
      </c>
      <c r="H1089" t="str">
        <f t="shared" si="3198"/>
        <v/>
      </c>
      <c r="I1089" t="str">
        <f t="shared" ref="I1089:J1089" si="3388">IF($G1089="","",TRIM(CONCATENATE(E1089,E1090,E1091,E1092,E1093,E1094,E1095,E1096,E1097,E1098,E1099,E1100,E1101,E1102,E1103)))</f>
        <v/>
      </c>
      <c r="J1089" t="str">
        <f t="shared" si="3388"/>
        <v/>
      </c>
      <c r="K1089" t="str">
        <f t="shared" si="3200"/>
        <v/>
      </c>
      <c r="L1089" t="str">
        <f t="shared" si="3200"/>
        <v/>
      </c>
      <c r="M1089" t="str">
        <f t="shared" si="3200"/>
        <v/>
      </c>
      <c r="N1089" t="str">
        <f t="shared" si="3201"/>
        <v/>
      </c>
      <c r="O1089" t="str">
        <f t="shared" ref="O1089:P1089" si="3389">IF($G1089="","",IF($B1089="SHO",TRIM(CONCATENATE(E1089,E1090,E1091,E1092,E1093,E1094,E1095,E1096,E1097,E1098,E1099,E1100,E1101,E1102,E1103)),""))</f>
        <v/>
      </c>
      <c r="P1089" t="str">
        <f t="shared" si="3389"/>
        <v/>
      </c>
      <c r="Q1089" t="str">
        <f t="shared" si="3203"/>
        <v/>
      </c>
      <c r="R1089" t="str">
        <f t="shared" si="3203"/>
        <v/>
      </c>
      <c r="S1089" t="str">
        <f t="shared" si="3203"/>
        <v/>
      </c>
      <c r="T1089" t="str">
        <f t="shared" ref="T1089:V1089" si="3390">IF($G1089="","",IF($B1089="PAS",TRIM(CONCATENATE(D1089,D1090,D1091,D1092,D1093,D1094,D1095,D1096,D1097,D1098,D1099,D1100,D1101,D1102,D1103)),""))</f>
        <v/>
      </c>
      <c r="U1089" t="str">
        <f t="shared" si="3390"/>
        <v/>
      </c>
      <c r="V1089" t="str">
        <f t="shared" si="3390"/>
        <v/>
      </c>
    </row>
    <row r="1090" spans="4:22" hidden="1" x14ac:dyDescent="0.25">
      <c r="D1090" s="2"/>
      <c r="E1090" s="2"/>
      <c r="F1090" s="2"/>
      <c r="G1090" t="str">
        <f t="shared" si="3197"/>
        <v/>
      </c>
      <c r="H1090" t="str">
        <f t="shared" si="3198"/>
        <v/>
      </c>
      <c r="I1090" t="str">
        <f t="shared" ref="I1090:J1090" si="3391">IF($G1090="","",TRIM(CONCATENATE(E1090,E1091,E1092,E1093,E1094,E1095,E1096,E1097,E1098,E1099,E1100,E1101,E1102,E1103,E1104)))</f>
        <v/>
      </c>
      <c r="J1090" t="str">
        <f t="shared" si="3391"/>
        <v/>
      </c>
      <c r="K1090" t="str">
        <f t="shared" si="3200"/>
        <v/>
      </c>
      <c r="L1090" t="str">
        <f t="shared" si="3200"/>
        <v/>
      </c>
      <c r="M1090" t="str">
        <f t="shared" si="3200"/>
        <v/>
      </c>
      <c r="N1090" t="str">
        <f t="shared" si="3201"/>
        <v/>
      </c>
      <c r="O1090" t="str">
        <f t="shared" ref="O1090:P1090" si="3392">IF($G1090="","",IF($B1090="SHO",TRIM(CONCATENATE(E1090,E1091,E1092,E1093,E1094,E1095,E1096,E1097,E1098,E1099,E1100,E1101,E1102,E1103,E1104)),""))</f>
        <v/>
      </c>
      <c r="P1090" t="str">
        <f t="shared" si="3392"/>
        <v/>
      </c>
      <c r="Q1090" t="str">
        <f t="shared" si="3203"/>
        <v/>
      </c>
      <c r="R1090" t="str">
        <f t="shared" si="3203"/>
        <v/>
      </c>
      <c r="S1090" t="str">
        <f t="shared" si="3203"/>
        <v/>
      </c>
      <c r="T1090" t="str">
        <f t="shared" ref="T1090:V1090" si="3393">IF($G1090="","",IF($B1090="PAS",TRIM(CONCATENATE(D1090,D1091,D1092,D1093,D1094,D1095,D1096,D1097,D1098,D1099,D1100,D1101,D1102,D1103,D1104)),""))</f>
        <v/>
      </c>
      <c r="U1090" t="str">
        <f t="shared" si="3393"/>
        <v/>
      </c>
      <c r="V1090" t="str">
        <f t="shared" si="3393"/>
        <v/>
      </c>
    </row>
    <row r="1091" spans="4:22" hidden="1" x14ac:dyDescent="0.25">
      <c r="G1091" t="str">
        <f t="shared" ref="G1091:G1154" si="3394">IF(EXACT(A1090,A1091),"",A1091)</f>
        <v/>
      </c>
      <c r="H1091" t="str">
        <f t="shared" ref="H1091:H1154" si="3395">IF($G1091="","",TRIM(CONCATENATE(D1091,D1092,D1093,D1094,D1095,D1096,D1097,D1098,D1099,D1100,D1101,D1102,D1103,D1104,D1105)))</f>
        <v/>
      </c>
      <c r="I1091" t="str">
        <f t="shared" ref="I1091:J1091" si="3396">IF($G1091="","",TRIM(CONCATENATE(E1091,E1092,E1093,E1094,E1095,E1096,E1097,E1098,E1099,E1100,E1101,E1102,E1103,E1104,E1105)))</f>
        <v/>
      </c>
      <c r="J1091" t="str">
        <f t="shared" si="3396"/>
        <v/>
      </c>
      <c r="K1091" t="str">
        <f t="shared" ref="K1091:M1154" si="3397">IF($G1091="","",IF($B1091="DUF",TRIM(CONCATENATE(D1091,D1092,D1093,D1094,D1095,D1096,D1097,D1098,D1099,D1100,D1101,D1102,D1103,D1104,D1105)),""))</f>
        <v/>
      </c>
      <c r="L1091" t="str">
        <f t="shared" si="3397"/>
        <v/>
      </c>
      <c r="M1091" t="str">
        <f t="shared" si="3397"/>
        <v/>
      </c>
      <c r="N1091" t="str">
        <f t="shared" ref="N1091:N1154" si="3398">IF($G1091="","",IF($B1091="SHO",TRIM(CONCATENATE(D1091,D1092,D1093,D1094,D1095,D1096,D1097,D1098,D1099,D1100,D1101,D1102,D1103,D1104,D1105)),""))</f>
        <v/>
      </c>
      <c r="O1091" t="str">
        <f t="shared" ref="O1091:P1091" si="3399">IF($G1091="","",IF($B1091="SHO",TRIM(CONCATENATE(E1091,E1092,E1093,E1094,E1095,E1096,E1097,E1098,E1099,E1100,E1101,E1102,E1103,E1104,E1105)),""))</f>
        <v/>
      </c>
      <c r="P1091" t="str">
        <f t="shared" si="3399"/>
        <v/>
      </c>
      <c r="Q1091" t="str">
        <f t="shared" ref="Q1091:S1154" si="3400">IF($G1091="","",IF($B1091="FNB",TRIM(CONCATENATE(D1091,D1092,D1093,D1094,D1095,D1096,D1097,D1098,D1099,D1100,D1101,D1102,D1103,D1104,D1105)),""))</f>
        <v/>
      </c>
      <c r="R1091" t="str">
        <f t="shared" si="3400"/>
        <v/>
      </c>
      <c r="S1091" t="str">
        <f t="shared" si="3400"/>
        <v/>
      </c>
      <c r="T1091" t="str">
        <f t="shared" ref="T1091:V1091" si="3401">IF($G1091="","",IF($B1091="PAS",TRIM(CONCATENATE(D1091,D1092,D1093,D1094,D1095,D1096,D1097,D1098,D1099,D1100,D1101,D1102,D1103,D1104,D1105)),""))</f>
        <v/>
      </c>
      <c r="U1091" t="str">
        <f t="shared" si="3401"/>
        <v/>
      </c>
      <c r="V1091" t="str">
        <f t="shared" si="3401"/>
        <v/>
      </c>
    </row>
    <row r="1092" spans="4:22" hidden="1" x14ac:dyDescent="0.25">
      <c r="G1092" t="str">
        <f t="shared" si="3394"/>
        <v/>
      </c>
      <c r="H1092" t="str">
        <f t="shared" si="3395"/>
        <v/>
      </c>
      <c r="I1092" t="str">
        <f t="shared" ref="I1092:J1092" si="3402">IF($G1092="","",TRIM(CONCATENATE(E1092,E1093,E1094,E1095,E1096,E1097,E1098,E1099,E1100,E1101,E1102,E1103,E1104,E1105,E1106)))</f>
        <v/>
      </c>
      <c r="J1092" t="str">
        <f t="shared" si="3402"/>
        <v/>
      </c>
      <c r="K1092" t="str">
        <f t="shared" si="3397"/>
        <v/>
      </c>
      <c r="L1092" t="str">
        <f t="shared" si="3397"/>
        <v/>
      </c>
      <c r="M1092" t="str">
        <f t="shared" si="3397"/>
        <v/>
      </c>
      <c r="N1092" t="str">
        <f t="shared" si="3398"/>
        <v/>
      </c>
      <c r="O1092" t="str">
        <f t="shared" ref="O1092:P1092" si="3403">IF($G1092="","",IF($B1092="SHO",TRIM(CONCATENATE(E1092,E1093,E1094,E1095,E1096,E1097,E1098,E1099,E1100,E1101,E1102,E1103,E1104,E1105,E1106)),""))</f>
        <v/>
      </c>
      <c r="P1092" t="str">
        <f t="shared" si="3403"/>
        <v/>
      </c>
      <c r="Q1092" t="str">
        <f t="shared" si="3400"/>
        <v/>
      </c>
      <c r="R1092" t="str">
        <f t="shared" si="3400"/>
        <v/>
      </c>
      <c r="S1092" t="str">
        <f t="shared" si="3400"/>
        <v/>
      </c>
      <c r="T1092" t="str">
        <f t="shared" ref="T1092:V1092" si="3404">IF($G1092="","",IF($B1092="PAS",TRIM(CONCATENATE(D1092,D1093,D1094,D1095,D1096,D1097,D1098,D1099,D1100,D1101,D1102,D1103,D1104,D1105,D1106)),""))</f>
        <v/>
      </c>
      <c r="U1092" t="str">
        <f t="shared" si="3404"/>
        <v/>
      </c>
      <c r="V1092" t="str">
        <f t="shared" si="3404"/>
        <v/>
      </c>
    </row>
    <row r="1093" spans="4:22" hidden="1" x14ac:dyDescent="0.25">
      <c r="G1093" t="str">
        <f t="shared" si="3394"/>
        <v/>
      </c>
      <c r="H1093" t="str">
        <f t="shared" si="3395"/>
        <v/>
      </c>
      <c r="I1093" t="str">
        <f t="shared" ref="I1093:J1093" si="3405">IF($G1093="","",TRIM(CONCATENATE(E1093,E1094,E1095,E1096,E1097,E1098,E1099,E1100,E1101,E1102,E1103,E1104,E1105,E1106,E1107)))</f>
        <v/>
      </c>
      <c r="J1093" t="str">
        <f t="shared" si="3405"/>
        <v/>
      </c>
      <c r="K1093" t="str">
        <f t="shared" si="3397"/>
        <v/>
      </c>
      <c r="L1093" t="str">
        <f t="shared" si="3397"/>
        <v/>
      </c>
      <c r="M1093" t="str">
        <f t="shared" si="3397"/>
        <v/>
      </c>
      <c r="N1093" t="str">
        <f t="shared" si="3398"/>
        <v/>
      </c>
      <c r="O1093" t="str">
        <f t="shared" ref="O1093:P1093" si="3406">IF($G1093="","",IF($B1093="SHO",TRIM(CONCATENATE(E1093,E1094,E1095,E1096,E1097,E1098,E1099,E1100,E1101,E1102,E1103,E1104,E1105,E1106,E1107)),""))</f>
        <v/>
      </c>
      <c r="P1093" t="str">
        <f t="shared" si="3406"/>
        <v/>
      </c>
      <c r="Q1093" t="str">
        <f t="shared" si="3400"/>
        <v/>
      </c>
      <c r="R1093" t="str">
        <f t="shared" si="3400"/>
        <v/>
      </c>
      <c r="S1093" t="str">
        <f t="shared" si="3400"/>
        <v/>
      </c>
      <c r="T1093" t="str">
        <f t="shared" ref="T1093:V1093" si="3407">IF($G1093="","",IF($B1093="PAS",TRIM(CONCATENATE(D1093,D1094,D1095,D1096,D1097,D1098,D1099,D1100,D1101,D1102,D1103,D1104,D1105,D1106,D1107)),""))</f>
        <v/>
      </c>
      <c r="U1093" t="str">
        <f t="shared" si="3407"/>
        <v/>
      </c>
      <c r="V1093" t="str">
        <f t="shared" si="3407"/>
        <v/>
      </c>
    </row>
    <row r="1094" spans="4:22" hidden="1" x14ac:dyDescent="0.25">
      <c r="G1094" t="str">
        <f t="shared" si="3394"/>
        <v/>
      </c>
      <c r="H1094" t="str">
        <f t="shared" si="3395"/>
        <v/>
      </c>
      <c r="I1094" t="str">
        <f t="shared" ref="I1094:J1094" si="3408">IF($G1094="","",TRIM(CONCATENATE(E1094,E1095,E1096,E1097,E1098,E1099,E1100,E1101,E1102,E1103,E1104,E1105,E1106,E1107,E1108)))</f>
        <v/>
      </c>
      <c r="J1094" t="str">
        <f t="shared" si="3408"/>
        <v/>
      </c>
      <c r="K1094" t="str">
        <f t="shared" si="3397"/>
        <v/>
      </c>
      <c r="L1094" t="str">
        <f t="shared" si="3397"/>
        <v/>
      </c>
      <c r="M1094" t="str">
        <f t="shared" si="3397"/>
        <v/>
      </c>
      <c r="N1094" t="str">
        <f t="shared" si="3398"/>
        <v/>
      </c>
      <c r="O1094" t="str">
        <f t="shared" ref="O1094:P1094" si="3409">IF($G1094="","",IF($B1094="SHO",TRIM(CONCATENATE(E1094,E1095,E1096,E1097,E1098,E1099,E1100,E1101,E1102,E1103,E1104,E1105,E1106,E1107,E1108)),""))</f>
        <v/>
      </c>
      <c r="P1094" t="str">
        <f t="shared" si="3409"/>
        <v/>
      </c>
      <c r="Q1094" t="str">
        <f t="shared" si="3400"/>
        <v/>
      </c>
      <c r="R1094" t="str">
        <f t="shared" si="3400"/>
        <v/>
      </c>
      <c r="S1094" t="str">
        <f t="shared" si="3400"/>
        <v/>
      </c>
      <c r="T1094" t="str">
        <f t="shared" ref="T1094:V1094" si="3410">IF($G1094="","",IF($B1094="PAS",TRIM(CONCATENATE(D1094,D1095,D1096,D1097,D1098,D1099,D1100,D1101,D1102,D1103,D1104,D1105,D1106,D1107,D1108)),""))</f>
        <v/>
      </c>
      <c r="U1094" t="str">
        <f t="shared" si="3410"/>
        <v/>
      </c>
      <c r="V1094" t="str">
        <f t="shared" si="3410"/>
        <v/>
      </c>
    </row>
    <row r="1095" spans="4:22" hidden="1" x14ac:dyDescent="0.25">
      <c r="G1095" t="str">
        <f t="shared" si="3394"/>
        <v/>
      </c>
      <c r="H1095" t="str">
        <f t="shared" si="3395"/>
        <v/>
      </c>
      <c r="I1095" t="str">
        <f t="shared" ref="I1095:J1095" si="3411">IF($G1095="","",TRIM(CONCATENATE(E1095,E1096,E1097,E1098,E1099,E1100,E1101,E1102,E1103,E1104,E1105,E1106,E1107,E1108,E1109)))</f>
        <v/>
      </c>
      <c r="J1095" t="str">
        <f t="shared" si="3411"/>
        <v/>
      </c>
      <c r="K1095" t="str">
        <f t="shared" si="3397"/>
        <v/>
      </c>
      <c r="L1095" t="str">
        <f t="shared" si="3397"/>
        <v/>
      </c>
      <c r="M1095" t="str">
        <f t="shared" si="3397"/>
        <v/>
      </c>
      <c r="N1095" t="str">
        <f t="shared" si="3398"/>
        <v/>
      </c>
      <c r="O1095" t="str">
        <f t="shared" ref="O1095:P1095" si="3412">IF($G1095="","",IF($B1095="SHO",TRIM(CONCATENATE(E1095,E1096,E1097,E1098,E1099,E1100,E1101,E1102,E1103,E1104,E1105,E1106,E1107,E1108,E1109)),""))</f>
        <v/>
      </c>
      <c r="P1095" t="str">
        <f t="shared" si="3412"/>
        <v/>
      </c>
      <c r="Q1095" t="str">
        <f t="shared" si="3400"/>
        <v/>
      </c>
      <c r="R1095" t="str">
        <f t="shared" si="3400"/>
        <v/>
      </c>
      <c r="S1095" t="str">
        <f t="shared" si="3400"/>
        <v/>
      </c>
      <c r="T1095" t="str">
        <f t="shared" ref="T1095:V1095" si="3413">IF($G1095="","",IF($B1095="PAS",TRIM(CONCATENATE(D1095,D1096,D1097,D1098,D1099,D1100,D1101,D1102,D1103,D1104,D1105,D1106,D1107,D1108,D1109)),""))</f>
        <v/>
      </c>
      <c r="U1095" t="str">
        <f t="shared" si="3413"/>
        <v/>
      </c>
      <c r="V1095" t="str">
        <f t="shared" si="3413"/>
        <v/>
      </c>
    </row>
    <row r="1096" spans="4:22" hidden="1" x14ac:dyDescent="0.25">
      <c r="G1096" t="str">
        <f t="shared" si="3394"/>
        <v/>
      </c>
      <c r="H1096" t="str">
        <f t="shared" si="3395"/>
        <v/>
      </c>
      <c r="I1096" t="str">
        <f t="shared" ref="I1096:J1096" si="3414">IF($G1096="","",TRIM(CONCATENATE(E1096,E1097,E1098,E1099,E1100,E1101,E1102,E1103,E1104,E1105,E1106,E1107,E1108,E1109,E1110)))</f>
        <v/>
      </c>
      <c r="J1096" t="str">
        <f t="shared" si="3414"/>
        <v/>
      </c>
      <c r="K1096" t="str">
        <f t="shared" si="3397"/>
        <v/>
      </c>
      <c r="L1096" t="str">
        <f t="shared" si="3397"/>
        <v/>
      </c>
      <c r="M1096" t="str">
        <f t="shared" si="3397"/>
        <v/>
      </c>
      <c r="N1096" t="str">
        <f t="shared" si="3398"/>
        <v/>
      </c>
      <c r="O1096" t="str">
        <f t="shared" ref="O1096:P1096" si="3415">IF($G1096="","",IF($B1096="SHO",TRIM(CONCATENATE(E1096,E1097,E1098,E1099,E1100,E1101,E1102,E1103,E1104,E1105,E1106,E1107,E1108,E1109,E1110)),""))</f>
        <v/>
      </c>
      <c r="P1096" t="str">
        <f t="shared" si="3415"/>
        <v/>
      </c>
      <c r="Q1096" t="str">
        <f t="shared" si="3400"/>
        <v/>
      </c>
      <c r="R1096" t="str">
        <f t="shared" si="3400"/>
        <v/>
      </c>
      <c r="S1096" t="str">
        <f t="shared" si="3400"/>
        <v/>
      </c>
      <c r="T1096" t="str">
        <f t="shared" ref="T1096:V1096" si="3416">IF($G1096="","",IF($B1096="PAS",TRIM(CONCATENATE(D1096,D1097,D1098,D1099,D1100,D1101,D1102,D1103,D1104,D1105,D1106,D1107,D1108,D1109,D1110)),""))</f>
        <v/>
      </c>
      <c r="U1096" t="str">
        <f t="shared" si="3416"/>
        <v/>
      </c>
      <c r="V1096" t="str">
        <f t="shared" si="3416"/>
        <v/>
      </c>
    </row>
    <row r="1097" spans="4:22" hidden="1" x14ac:dyDescent="0.25">
      <c r="G1097" t="str">
        <f t="shared" si="3394"/>
        <v/>
      </c>
      <c r="H1097" t="str">
        <f t="shared" si="3395"/>
        <v/>
      </c>
      <c r="I1097" t="str">
        <f t="shared" ref="I1097:J1097" si="3417">IF($G1097="","",TRIM(CONCATENATE(E1097,E1098,E1099,E1100,E1101,E1102,E1103,E1104,E1105,E1106,E1107,E1108,E1109,E1110,E1111)))</f>
        <v/>
      </c>
      <c r="J1097" t="str">
        <f t="shared" si="3417"/>
        <v/>
      </c>
      <c r="K1097" t="str">
        <f t="shared" si="3397"/>
        <v/>
      </c>
      <c r="L1097" t="str">
        <f t="shared" si="3397"/>
        <v/>
      </c>
      <c r="M1097" t="str">
        <f t="shared" si="3397"/>
        <v/>
      </c>
      <c r="N1097" t="str">
        <f t="shared" si="3398"/>
        <v/>
      </c>
      <c r="O1097" t="str">
        <f t="shared" ref="O1097:P1097" si="3418">IF($G1097="","",IF($B1097="SHO",TRIM(CONCATENATE(E1097,E1098,E1099,E1100,E1101,E1102,E1103,E1104,E1105,E1106,E1107,E1108,E1109,E1110,E1111)),""))</f>
        <v/>
      </c>
      <c r="P1097" t="str">
        <f t="shared" si="3418"/>
        <v/>
      </c>
      <c r="Q1097" t="str">
        <f t="shared" si="3400"/>
        <v/>
      </c>
      <c r="R1097" t="str">
        <f t="shared" si="3400"/>
        <v/>
      </c>
      <c r="S1097" t="str">
        <f t="shared" si="3400"/>
        <v/>
      </c>
      <c r="T1097" t="str">
        <f t="shared" ref="T1097:V1097" si="3419">IF($G1097="","",IF($B1097="PAS",TRIM(CONCATENATE(D1097,D1098,D1099,D1100,D1101,D1102,D1103,D1104,D1105,D1106,D1107,D1108,D1109,D1110,D1111)),""))</f>
        <v/>
      </c>
      <c r="U1097" t="str">
        <f t="shared" si="3419"/>
        <v/>
      </c>
      <c r="V1097" t="str">
        <f t="shared" si="3419"/>
        <v/>
      </c>
    </row>
    <row r="1098" spans="4:22" hidden="1" x14ac:dyDescent="0.25">
      <c r="G1098" t="str">
        <f t="shared" si="3394"/>
        <v/>
      </c>
      <c r="H1098" t="str">
        <f t="shared" si="3395"/>
        <v/>
      </c>
      <c r="I1098" t="str">
        <f t="shared" ref="I1098:J1098" si="3420">IF($G1098="","",TRIM(CONCATENATE(E1098,E1099,E1100,E1101,E1102,E1103,E1104,E1105,E1106,E1107,E1108,E1109,E1110,E1111,E1112)))</f>
        <v/>
      </c>
      <c r="J1098" t="str">
        <f t="shared" si="3420"/>
        <v/>
      </c>
      <c r="K1098" t="str">
        <f t="shared" si="3397"/>
        <v/>
      </c>
      <c r="L1098" t="str">
        <f t="shared" si="3397"/>
        <v/>
      </c>
      <c r="M1098" t="str">
        <f t="shared" si="3397"/>
        <v/>
      </c>
      <c r="N1098" t="str">
        <f t="shared" si="3398"/>
        <v/>
      </c>
      <c r="O1098" t="str">
        <f t="shared" ref="O1098:P1098" si="3421">IF($G1098="","",IF($B1098="SHO",TRIM(CONCATENATE(E1098,E1099,E1100,E1101,E1102,E1103,E1104,E1105,E1106,E1107,E1108,E1109,E1110,E1111,E1112)),""))</f>
        <v/>
      </c>
      <c r="P1098" t="str">
        <f t="shared" si="3421"/>
        <v/>
      </c>
      <c r="Q1098" t="str">
        <f t="shared" si="3400"/>
        <v/>
      </c>
      <c r="R1098" t="str">
        <f t="shared" si="3400"/>
        <v/>
      </c>
      <c r="S1098" t="str">
        <f t="shared" si="3400"/>
        <v/>
      </c>
      <c r="T1098" t="str">
        <f t="shared" ref="T1098:V1098" si="3422">IF($G1098="","",IF($B1098="PAS",TRIM(CONCATENATE(D1098,D1099,D1100,D1101,D1102,D1103,D1104,D1105,D1106,D1107,D1108,D1109,D1110,D1111,D1112)),""))</f>
        <v/>
      </c>
      <c r="U1098" t="str">
        <f t="shared" si="3422"/>
        <v/>
      </c>
      <c r="V1098" t="str">
        <f t="shared" si="3422"/>
        <v/>
      </c>
    </row>
    <row r="1099" spans="4:22" hidden="1" x14ac:dyDescent="0.25">
      <c r="G1099" t="str">
        <f t="shared" si="3394"/>
        <v/>
      </c>
      <c r="H1099" t="str">
        <f t="shared" si="3395"/>
        <v/>
      </c>
      <c r="I1099" t="str">
        <f t="shared" ref="I1099:J1099" si="3423">IF($G1099="","",TRIM(CONCATENATE(E1099,E1100,E1101,E1102,E1103,E1104,E1105,E1106,E1107,E1108,E1109,E1110,E1111,E1112,E1113)))</f>
        <v/>
      </c>
      <c r="J1099" t="str">
        <f t="shared" si="3423"/>
        <v/>
      </c>
      <c r="K1099" t="str">
        <f t="shared" si="3397"/>
        <v/>
      </c>
      <c r="L1099" t="str">
        <f t="shared" si="3397"/>
        <v/>
      </c>
      <c r="M1099" t="str">
        <f t="shared" si="3397"/>
        <v/>
      </c>
      <c r="N1099" t="str">
        <f t="shared" si="3398"/>
        <v/>
      </c>
      <c r="O1099" t="str">
        <f t="shared" ref="O1099:P1099" si="3424">IF($G1099="","",IF($B1099="SHO",TRIM(CONCATENATE(E1099,E1100,E1101,E1102,E1103,E1104,E1105,E1106,E1107,E1108,E1109,E1110,E1111,E1112,E1113)),""))</f>
        <v/>
      </c>
      <c r="P1099" t="str">
        <f t="shared" si="3424"/>
        <v/>
      </c>
      <c r="Q1099" t="str">
        <f t="shared" si="3400"/>
        <v/>
      </c>
      <c r="R1099" t="str">
        <f t="shared" si="3400"/>
        <v/>
      </c>
      <c r="S1099" t="str">
        <f t="shared" si="3400"/>
        <v/>
      </c>
      <c r="T1099" t="str">
        <f t="shared" ref="T1099:V1099" si="3425">IF($G1099="","",IF($B1099="PAS",TRIM(CONCATENATE(D1099,D1100,D1101,D1102,D1103,D1104,D1105,D1106,D1107,D1108,D1109,D1110,D1111,D1112,D1113)),""))</f>
        <v/>
      </c>
      <c r="U1099" t="str">
        <f t="shared" si="3425"/>
        <v/>
      </c>
      <c r="V1099" t="str">
        <f t="shared" si="3425"/>
        <v/>
      </c>
    </row>
    <row r="1100" spans="4:22" hidden="1" x14ac:dyDescent="0.25">
      <c r="G1100" t="str">
        <f t="shared" si="3394"/>
        <v/>
      </c>
      <c r="H1100" t="str">
        <f t="shared" si="3395"/>
        <v/>
      </c>
      <c r="I1100" t="str">
        <f t="shared" ref="I1100:J1100" si="3426">IF($G1100="","",TRIM(CONCATENATE(E1100,E1101,E1102,E1103,E1104,E1105,E1106,E1107,E1108,E1109,E1110,E1111,E1112,E1113,E1114)))</f>
        <v/>
      </c>
      <c r="J1100" t="str">
        <f t="shared" si="3426"/>
        <v/>
      </c>
      <c r="K1100" t="str">
        <f t="shared" si="3397"/>
        <v/>
      </c>
      <c r="L1100" t="str">
        <f t="shared" si="3397"/>
        <v/>
      </c>
      <c r="M1100" t="str">
        <f t="shared" si="3397"/>
        <v/>
      </c>
      <c r="N1100" t="str">
        <f t="shared" si="3398"/>
        <v/>
      </c>
      <c r="O1100" t="str">
        <f t="shared" ref="O1100:P1100" si="3427">IF($G1100="","",IF($B1100="SHO",TRIM(CONCATENATE(E1100,E1101,E1102,E1103,E1104,E1105,E1106,E1107,E1108,E1109,E1110,E1111,E1112,E1113,E1114)),""))</f>
        <v/>
      </c>
      <c r="P1100" t="str">
        <f t="shared" si="3427"/>
        <v/>
      </c>
      <c r="Q1100" t="str">
        <f t="shared" si="3400"/>
        <v/>
      </c>
      <c r="R1100" t="str">
        <f t="shared" si="3400"/>
        <v/>
      </c>
      <c r="S1100" t="str">
        <f t="shared" si="3400"/>
        <v/>
      </c>
      <c r="T1100" t="str">
        <f t="shared" ref="T1100:V1100" si="3428">IF($G1100="","",IF($B1100="PAS",TRIM(CONCATENATE(D1100,D1101,D1102,D1103,D1104,D1105,D1106,D1107,D1108,D1109,D1110,D1111,D1112,D1113,D1114)),""))</f>
        <v/>
      </c>
      <c r="U1100" t="str">
        <f t="shared" si="3428"/>
        <v/>
      </c>
      <c r="V1100" t="str">
        <f t="shared" si="3428"/>
        <v/>
      </c>
    </row>
    <row r="1101" spans="4:22" hidden="1" x14ac:dyDescent="0.25">
      <c r="G1101" t="str">
        <f t="shared" si="3394"/>
        <v/>
      </c>
      <c r="H1101" t="str">
        <f t="shared" si="3395"/>
        <v/>
      </c>
      <c r="I1101" t="str">
        <f t="shared" ref="I1101:J1101" si="3429">IF($G1101="","",TRIM(CONCATENATE(E1101,E1102,E1103,E1104,E1105,E1106,E1107,E1108,E1109,E1110,E1111,E1112,E1113,E1114,E1115)))</f>
        <v/>
      </c>
      <c r="J1101" t="str">
        <f t="shared" si="3429"/>
        <v/>
      </c>
      <c r="K1101" t="str">
        <f t="shared" si="3397"/>
        <v/>
      </c>
      <c r="L1101" t="str">
        <f t="shared" si="3397"/>
        <v/>
      </c>
      <c r="M1101" t="str">
        <f t="shared" si="3397"/>
        <v/>
      </c>
      <c r="N1101" t="str">
        <f t="shared" si="3398"/>
        <v/>
      </c>
      <c r="O1101" t="str">
        <f t="shared" ref="O1101:P1101" si="3430">IF($G1101="","",IF($B1101="SHO",TRIM(CONCATENATE(E1101,E1102,E1103,E1104,E1105,E1106,E1107,E1108,E1109,E1110,E1111,E1112,E1113,E1114,E1115)),""))</f>
        <v/>
      </c>
      <c r="P1101" t="str">
        <f t="shared" si="3430"/>
        <v/>
      </c>
      <c r="Q1101" t="str">
        <f t="shared" si="3400"/>
        <v/>
      </c>
      <c r="R1101" t="str">
        <f t="shared" si="3400"/>
        <v/>
      </c>
      <c r="S1101" t="str">
        <f t="shared" si="3400"/>
        <v/>
      </c>
      <c r="T1101" t="str">
        <f t="shared" ref="T1101:V1101" si="3431">IF($G1101="","",IF($B1101="PAS",TRIM(CONCATENATE(D1101,D1102,D1103,D1104,D1105,D1106,D1107,D1108,D1109,D1110,D1111,D1112,D1113,D1114,D1115)),""))</f>
        <v/>
      </c>
      <c r="U1101" t="str">
        <f t="shared" si="3431"/>
        <v/>
      </c>
      <c r="V1101" t="str">
        <f t="shared" si="3431"/>
        <v/>
      </c>
    </row>
    <row r="1102" spans="4:22" hidden="1" x14ac:dyDescent="0.25">
      <c r="G1102" t="str">
        <f t="shared" si="3394"/>
        <v/>
      </c>
      <c r="H1102" t="str">
        <f t="shared" si="3395"/>
        <v/>
      </c>
      <c r="I1102" t="str">
        <f t="shared" ref="I1102:J1102" si="3432">IF($G1102="","",TRIM(CONCATENATE(E1102,E1103,E1104,E1105,E1106,E1107,E1108,E1109,E1110,E1111,E1112,E1113,E1114,E1115,E1116)))</f>
        <v/>
      </c>
      <c r="J1102" t="str">
        <f t="shared" si="3432"/>
        <v/>
      </c>
      <c r="K1102" t="str">
        <f t="shared" si="3397"/>
        <v/>
      </c>
      <c r="L1102" t="str">
        <f t="shared" si="3397"/>
        <v/>
      </c>
      <c r="M1102" t="str">
        <f t="shared" si="3397"/>
        <v/>
      </c>
      <c r="N1102" t="str">
        <f t="shared" si="3398"/>
        <v/>
      </c>
      <c r="O1102" t="str">
        <f t="shared" ref="O1102:P1102" si="3433">IF($G1102="","",IF($B1102="SHO",TRIM(CONCATENATE(E1102,E1103,E1104,E1105,E1106,E1107,E1108,E1109,E1110,E1111,E1112,E1113,E1114,E1115,E1116)),""))</f>
        <v/>
      </c>
      <c r="P1102" t="str">
        <f t="shared" si="3433"/>
        <v/>
      </c>
      <c r="Q1102" t="str">
        <f t="shared" si="3400"/>
        <v/>
      </c>
      <c r="R1102" t="str">
        <f t="shared" si="3400"/>
        <v/>
      </c>
      <c r="S1102" t="str">
        <f t="shared" si="3400"/>
        <v/>
      </c>
      <c r="T1102" t="str">
        <f t="shared" ref="T1102:V1102" si="3434">IF($G1102="","",IF($B1102="PAS",TRIM(CONCATENATE(D1102,D1103,D1104,D1105,D1106,D1107,D1108,D1109,D1110,D1111,D1112,D1113,D1114,D1115,D1116)),""))</f>
        <v/>
      </c>
      <c r="U1102" t="str">
        <f t="shared" si="3434"/>
        <v/>
      </c>
      <c r="V1102" t="str">
        <f t="shared" si="3434"/>
        <v/>
      </c>
    </row>
    <row r="1103" spans="4:22" hidden="1" x14ac:dyDescent="0.25">
      <c r="G1103" t="str">
        <f t="shared" si="3394"/>
        <v/>
      </c>
      <c r="H1103" t="str">
        <f t="shared" si="3395"/>
        <v/>
      </c>
      <c r="I1103" t="str">
        <f t="shared" ref="I1103:J1103" si="3435">IF($G1103="","",TRIM(CONCATENATE(E1103,E1104,E1105,E1106,E1107,E1108,E1109,E1110,E1111,E1112,E1113,E1114,E1115,E1116,E1117)))</f>
        <v/>
      </c>
      <c r="J1103" t="str">
        <f t="shared" si="3435"/>
        <v/>
      </c>
      <c r="K1103" t="str">
        <f t="shared" si="3397"/>
        <v/>
      </c>
      <c r="L1103" t="str">
        <f t="shared" si="3397"/>
        <v/>
      </c>
      <c r="M1103" t="str">
        <f t="shared" si="3397"/>
        <v/>
      </c>
      <c r="N1103" t="str">
        <f t="shared" si="3398"/>
        <v/>
      </c>
      <c r="O1103" t="str">
        <f t="shared" ref="O1103:P1103" si="3436">IF($G1103="","",IF($B1103="SHO",TRIM(CONCATENATE(E1103,E1104,E1105,E1106,E1107,E1108,E1109,E1110,E1111,E1112,E1113,E1114,E1115,E1116,E1117)),""))</f>
        <v/>
      </c>
      <c r="P1103" t="str">
        <f t="shared" si="3436"/>
        <v/>
      </c>
      <c r="Q1103" t="str">
        <f t="shared" si="3400"/>
        <v/>
      </c>
      <c r="R1103" t="str">
        <f t="shared" si="3400"/>
        <v/>
      </c>
      <c r="S1103" t="str">
        <f t="shared" si="3400"/>
        <v/>
      </c>
      <c r="T1103" t="str">
        <f t="shared" ref="T1103:V1103" si="3437">IF($G1103="","",IF($B1103="PAS",TRIM(CONCATENATE(D1103,D1104,D1105,D1106,D1107,D1108,D1109,D1110,D1111,D1112,D1113,D1114,D1115,D1116,D1117)),""))</f>
        <v/>
      </c>
      <c r="U1103" t="str">
        <f t="shared" si="3437"/>
        <v/>
      </c>
      <c r="V1103" t="str">
        <f t="shared" si="3437"/>
        <v/>
      </c>
    </row>
    <row r="1104" spans="4:22" hidden="1" x14ac:dyDescent="0.25">
      <c r="G1104" t="str">
        <f t="shared" si="3394"/>
        <v/>
      </c>
      <c r="H1104" t="str">
        <f t="shared" si="3395"/>
        <v/>
      </c>
      <c r="I1104" t="str">
        <f t="shared" ref="I1104:J1104" si="3438">IF($G1104="","",TRIM(CONCATENATE(E1104,E1105,E1106,E1107,E1108,E1109,E1110,E1111,E1112,E1113,E1114,E1115,E1116,E1117,E1118)))</f>
        <v/>
      </c>
      <c r="J1104" t="str">
        <f t="shared" si="3438"/>
        <v/>
      </c>
      <c r="K1104" t="str">
        <f t="shared" si="3397"/>
        <v/>
      </c>
      <c r="L1104" t="str">
        <f t="shared" si="3397"/>
        <v/>
      </c>
      <c r="M1104" t="str">
        <f t="shared" si="3397"/>
        <v/>
      </c>
      <c r="N1104" t="str">
        <f t="shared" si="3398"/>
        <v/>
      </c>
      <c r="O1104" t="str">
        <f t="shared" ref="O1104:P1104" si="3439">IF($G1104="","",IF($B1104="SHO",TRIM(CONCATENATE(E1104,E1105,E1106,E1107,E1108,E1109,E1110,E1111,E1112,E1113,E1114,E1115,E1116,E1117,E1118)),""))</f>
        <v/>
      </c>
      <c r="P1104" t="str">
        <f t="shared" si="3439"/>
        <v/>
      </c>
      <c r="Q1104" t="str">
        <f t="shared" si="3400"/>
        <v/>
      </c>
      <c r="R1104" t="str">
        <f t="shared" si="3400"/>
        <v/>
      </c>
      <c r="S1104" t="str">
        <f t="shared" si="3400"/>
        <v/>
      </c>
      <c r="T1104" t="str">
        <f t="shared" ref="T1104:V1104" si="3440">IF($G1104="","",IF($B1104="PAS",TRIM(CONCATENATE(D1104,D1105,D1106,D1107,D1108,D1109,D1110,D1111,D1112,D1113,D1114,D1115,D1116,D1117,D1118)),""))</f>
        <v/>
      </c>
      <c r="U1104" t="str">
        <f t="shared" si="3440"/>
        <v/>
      </c>
      <c r="V1104" t="str">
        <f t="shared" si="3440"/>
        <v/>
      </c>
    </row>
    <row r="1105" spans="7:22" hidden="1" x14ac:dyDescent="0.25">
      <c r="G1105" t="str">
        <f t="shared" si="3394"/>
        <v/>
      </c>
      <c r="H1105" t="str">
        <f t="shared" si="3395"/>
        <v/>
      </c>
      <c r="I1105" t="str">
        <f t="shared" ref="I1105:J1105" si="3441">IF($G1105="","",TRIM(CONCATENATE(E1105,E1106,E1107,E1108,E1109,E1110,E1111,E1112,E1113,E1114,E1115,E1116,E1117,E1118,E1119)))</f>
        <v/>
      </c>
      <c r="J1105" t="str">
        <f t="shared" si="3441"/>
        <v/>
      </c>
      <c r="K1105" t="str">
        <f t="shared" si="3397"/>
        <v/>
      </c>
      <c r="L1105" t="str">
        <f t="shared" si="3397"/>
        <v/>
      </c>
      <c r="M1105" t="str">
        <f t="shared" si="3397"/>
        <v/>
      </c>
      <c r="N1105" t="str">
        <f t="shared" si="3398"/>
        <v/>
      </c>
      <c r="O1105" t="str">
        <f t="shared" ref="O1105:P1105" si="3442">IF($G1105="","",IF($B1105="SHO",TRIM(CONCATENATE(E1105,E1106,E1107,E1108,E1109,E1110,E1111,E1112,E1113,E1114,E1115,E1116,E1117,E1118,E1119)),""))</f>
        <v/>
      </c>
      <c r="P1105" t="str">
        <f t="shared" si="3442"/>
        <v/>
      </c>
      <c r="Q1105" t="str">
        <f t="shared" si="3400"/>
        <v/>
      </c>
      <c r="R1105" t="str">
        <f t="shared" si="3400"/>
        <v/>
      </c>
      <c r="S1105" t="str">
        <f t="shared" si="3400"/>
        <v/>
      </c>
      <c r="T1105" t="str">
        <f t="shared" ref="T1105:V1105" si="3443">IF($G1105="","",IF($B1105="PAS",TRIM(CONCATENATE(D1105,D1106,D1107,D1108,D1109,D1110,D1111,D1112,D1113,D1114,D1115,D1116,D1117,D1118,D1119)),""))</f>
        <v/>
      </c>
      <c r="U1105" t="str">
        <f t="shared" si="3443"/>
        <v/>
      </c>
      <c r="V1105" t="str">
        <f t="shared" si="3443"/>
        <v/>
      </c>
    </row>
    <row r="1106" spans="7:22" hidden="1" x14ac:dyDescent="0.25">
      <c r="G1106" t="str">
        <f t="shared" si="3394"/>
        <v/>
      </c>
      <c r="H1106" t="str">
        <f t="shared" si="3395"/>
        <v/>
      </c>
      <c r="I1106" t="str">
        <f t="shared" ref="I1106:J1106" si="3444">IF($G1106="","",TRIM(CONCATENATE(E1106,E1107,E1108,E1109,E1110,E1111,E1112,E1113,E1114,E1115,E1116,E1117,E1118,E1119,E1120)))</f>
        <v/>
      </c>
      <c r="J1106" t="str">
        <f t="shared" si="3444"/>
        <v/>
      </c>
      <c r="K1106" t="str">
        <f t="shared" si="3397"/>
        <v/>
      </c>
      <c r="L1106" t="str">
        <f t="shared" si="3397"/>
        <v/>
      </c>
      <c r="M1106" t="str">
        <f t="shared" si="3397"/>
        <v/>
      </c>
      <c r="N1106" t="str">
        <f t="shared" si="3398"/>
        <v/>
      </c>
      <c r="O1106" t="str">
        <f t="shared" ref="O1106:P1106" si="3445">IF($G1106="","",IF($B1106="SHO",TRIM(CONCATENATE(E1106,E1107,E1108,E1109,E1110,E1111,E1112,E1113,E1114,E1115,E1116,E1117,E1118,E1119,E1120)),""))</f>
        <v/>
      </c>
      <c r="P1106" t="str">
        <f t="shared" si="3445"/>
        <v/>
      </c>
      <c r="Q1106" t="str">
        <f t="shared" si="3400"/>
        <v/>
      </c>
      <c r="R1106" t="str">
        <f t="shared" si="3400"/>
        <v/>
      </c>
      <c r="S1106" t="str">
        <f t="shared" si="3400"/>
        <v/>
      </c>
      <c r="T1106" t="str">
        <f t="shared" ref="T1106:V1106" si="3446">IF($G1106="","",IF($B1106="PAS",TRIM(CONCATENATE(D1106,D1107,D1108,D1109,D1110,D1111,D1112,D1113,D1114,D1115,D1116,D1117,D1118,D1119,D1120)),""))</f>
        <v/>
      </c>
      <c r="U1106" t="str">
        <f t="shared" si="3446"/>
        <v/>
      </c>
      <c r="V1106" t="str">
        <f t="shared" si="3446"/>
        <v/>
      </c>
    </row>
    <row r="1107" spans="7:22" hidden="1" x14ac:dyDescent="0.25">
      <c r="G1107" t="str">
        <f t="shared" si="3394"/>
        <v/>
      </c>
      <c r="H1107" t="str">
        <f t="shared" si="3395"/>
        <v/>
      </c>
      <c r="I1107" t="str">
        <f t="shared" ref="I1107:J1107" si="3447">IF($G1107="","",TRIM(CONCATENATE(E1107,E1108,E1109,E1110,E1111,E1112,E1113,E1114,E1115,E1116,E1117,E1118,E1119,E1120,E1121)))</f>
        <v/>
      </c>
      <c r="J1107" t="str">
        <f t="shared" si="3447"/>
        <v/>
      </c>
      <c r="K1107" t="str">
        <f t="shared" si="3397"/>
        <v/>
      </c>
      <c r="L1107" t="str">
        <f t="shared" si="3397"/>
        <v/>
      </c>
      <c r="M1107" t="str">
        <f t="shared" si="3397"/>
        <v/>
      </c>
      <c r="N1107" t="str">
        <f t="shared" si="3398"/>
        <v/>
      </c>
      <c r="O1107" t="str">
        <f t="shared" ref="O1107:P1107" si="3448">IF($G1107="","",IF($B1107="SHO",TRIM(CONCATENATE(E1107,E1108,E1109,E1110,E1111,E1112,E1113,E1114,E1115,E1116,E1117,E1118,E1119,E1120,E1121)),""))</f>
        <v/>
      </c>
      <c r="P1107" t="str">
        <f t="shared" si="3448"/>
        <v/>
      </c>
      <c r="Q1107" t="str">
        <f t="shared" si="3400"/>
        <v/>
      </c>
      <c r="R1107" t="str">
        <f t="shared" si="3400"/>
        <v/>
      </c>
      <c r="S1107" t="str">
        <f t="shared" si="3400"/>
        <v/>
      </c>
      <c r="T1107" t="str">
        <f t="shared" ref="T1107:V1107" si="3449">IF($G1107="","",IF($B1107="PAS",TRIM(CONCATENATE(D1107,D1108,D1109,D1110,D1111,D1112,D1113,D1114,D1115,D1116,D1117,D1118,D1119,D1120,D1121)),""))</f>
        <v/>
      </c>
      <c r="U1107" t="str">
        <f t="shared" si="3449"/>
        <v/>
      </c>
      <c r="V1107" t="str">
        <f t="shared" si="3449"/>
        <v/>
      </c>
    </row>
    <row r="1108" spans="7:22" hidden="1" x14ac:dyDescent="0.25">
      <c r="G1108" t="str">
        <f t="shared" si="3394"/>
        <v/>
      </c>
      <c r="H1108" t="str">
        <f t="shared" si="3395"/>
        <v/>
      </c>
      <c r="I1108" t="str">
        <f t="shared" ref="I1108:J1108" si="3450">IF($G1108="","",TRIM(CONCATENATE(E1108,E1109,E1110,E1111,E1112,E1113,E1114,E1115,E1116,E1117,E1118,E1119,E1120,E1121,E1122)))</f>
        <v/>
      </c>
      <c r="J1108" t="str">
        <f t="shared" si="3450"/>
        <v/>
      </c>
      <c r="K1108" t="str">
        <f t="shared" si="3397"/>
        <v/>
      </c>
      <c r="L1108" t="str">
        <f t="shared" si="3397"/>
        <v/>
      </c>
      <c r="M1108" t="str">
        <f t="shared" si="3397"/>
        <v/>
      </c>
      <c r="N1108" t="str">
        <f t="shared" si="3398"/>
        <v/>
      </c>
      <c r="O1108" t="str">
        <f t="shared" ref="O1108:P1108" si="3451">IF($G1108="","",IF($B1108="SHO",TRIM(CONCATENATE(E1108,E1109,E1110,E1111,E1112,E1113,E1114,E1115,E1116,E1117,E1118,E1119,E1120,E1121,E1122)),""))</f>
        <v/>
      </c>
      <c r="P1108" t="str">
        <f t="shared" si="3451"/>
        <v/>
      </c>
      <c r="Q1108" t="str">
        <f t="shared" si="3400"/>
        <v/>
      </c>
      <c r="R1108" t="str">
        <f t="shared" si="3400"/>
        <v/>
      </c>
      <c r="S1108" t="str">
        <f t="shared" si="3400"/>
        <v/>
      </c>
      <c r="T1108" t="str">
        <f t="shared" ref="T1108:V1108" si="3452">IF($G1108="","",IF($B1108="PAS",TRIM(CONCATENATE(D1108,D1109,D1110,D1111,D1112,D1113,D1114,D1115,D1116,D1117,D1118,D1119,D1120,D1121,D1122)),""))</f>
        <v/>
      </c>
      <c r="U1108" t="str">
        <f t="shared" si="3452"/>
        <v/>
      </c>
      <c r="V1108" t="str">
        <f t="shared" si="3452"/>
        <v/>
      </c>
    </row>
    <row r="1109" spans="7:22" hidden="1" x14ac:dyDescent="0.25">
      <c r="G1109" t="str">
        <f t="shared" si="3394"/>
        <v/>
      </c>
      <c r="H1109" t="str">
        <f t="shared" si="3395"/>
        <v/>
      </c>
      <c r="I1109" t="str">
        <f t="shared" ref="I1109:J1109" si="3453">IF($G1109="","",TRIM(CONCATENATE(E1109,E1110,E1111,E1112,E1113,E1114,E1115,E1116,E1117,E1118,E1119,E1120,E1121,E1122,E1123)))</f>
        <v/>
      </c>
      <c r="J1109" t="str">
        <f t="shared" si="3453"/>
        <v/>
      </c>
      <c r="K1109" t="str">
        <f t="shared" si="3397"/>
        <v/>
      </c>
      <c r="L1109" t="str">
        <f t="shared" si="3397"/>
        <v/>
      </c>
      <c r="M1109" t="str">
        <f t="shared" si="3397"/>
        <v/>
      </c>
      <c r="N1109" t="str">
        <f t="shared" si="3398"/>
        <v/>
      </c>
      <c r="O1109" t="str">
        <f t="shared" ref="O1109:P1109" si="3454">IF($G1109="","",IF($B1109="SHO",TRIM(CONCATENATE(E1109,E1110,E1111,E1112,E1113,E1114,E1115,E1116,E1117,E1118,E1119,E1120,E1121,E1122,E1123)),""))</f>
        <v/>
      </c>
      <c r="P1109" t="str">
        <f t="shared" si="3454"/>
        <v/>
      </c>
      <c r="Q1109" t="str">
        <f t="shared" si="3400"/>
        <v/>
      </c>
      <c r="R1109" t="str">
        <f t="shared" si="3400"/>
        <v/>
      </c>
      <c r="S1109" t="str">
        <f t="shared" si="3400"/>
        <v/>
      </c>
      <c r="T1109" t="str">
        <f t="shared" ref="T1109:V1109" si="3455">IF($G1109="","",IF($B1109="PAS",TRIM(CONCATENATE(D1109,D1110,D1111,D1112,D1113,D1114,D1115,D1116,D1117,D1118,D1119,D1120,D1121,D1122,D1123)),""))</f>
        <v/>
      </c>
      <c r="U1109" t="str">
        <f t="shared" si="3455"/>
        <v/>
      </c>
      <c r="V1109" t="str">
        <f t="shared" si="3455"/>
        <v/>
      </c>
    </row>
    <row r="1110" spans="7:22" hidden="1" x14ac:dyDescent="0.25">
      <c r="G1110" t="str">
        <f t="shared" si="3394"/>
        <v/>
      </c>
      <c r="H1110" t="str">
        <f t="shared" si="3395"/>
        <v/>
      </c>
      <c r="I1110" t="str">
        <f t="shared" ref="I1110:J1110" si="3456">IF($G1110="","",TRIM(CONCATENATE(E1110,E1111,E1112,E1113,E1114,E1115,E1116,E1117,E1118,E1119,E1120,E1121,E1122,E1123,E1124)))</f>
        <v/>
      </c>
      <c r="J1110" t="str">
        <f t="shared" si="3456"/>
        <v/>
      </c>
      <c r="K1110" t="str">
        <f t="shared" si="3397"/>
        <v/>
      </c>
      <c r="L1110" t="str">
        <f t="shared" si="3397"/>
        <v/>
      </c>
      <c r="M1110" t="str">
        <f t="shared" si="3397"/>
        <v/>
      </c>
      <c r="N1110" t="str">
        <f t="shared" si="3398"/>
        <v/>
      </c>
      <c r="O1110" t="str">
        <f t="shared" ref="O1110:P1110" si="3457">IF($G1110="","",IF($B1110="SHO",TRIM(CONCATENATE(E1110,E1111,E1112,E1113,E1114,E1115,E1116,E1117,E1118,E1119,E1120,E1121,E1122,E1123,E1124)),""))</f>
        <v/>
      </c>
      <c r="P1110" t="str">
        <f t="shared" si="3457"/>
        <v/>
      </c>
      <c r="Q1110" t="str">
        <f t="shared" si="3400"/>
        <v/>
      </c>
      <c r="R1110" t="str">
        <f t="shared" si="3400"/>
        <v/>
      </c>
      <c r="S1110" t="str">
        <f t="shared" si="3400"/>
        <v/>
      </c>
      <c r="T1110" t="str">
        <f t="shared" ref="T1110:V1110" si="3458">IF($G1110="","",IF($B1110="PAS",TRIM(CONCATENATE(D1110,D1111,D1112,D1113,D1114,D1115,D1116,D1117,D1118,D1119,D1120,D1121,D1122,D1123,D1124)),""))</f>
        <v/>
      </c>
      <c r="U1110" t="str">
        <f t="shared" si="3458"/>
        <v/>
      </c>
      <c r="V1110" t="str">
        <f t="shared" si="3458"/>
        <v/>
      </c>
    </row>
    <row r="1111" spans="7:22" hidden="1" x14ac:dyDescent="0.25">
      <c r="G1111" t="str">
        <f t="shared" si="3394"/>
        <v/>
      </c>
      <c r="H1111" t="str">
        <f t="shared" si="3395"/>
        <v/>
      </c>
      <c r="I1111" t="str">
        <f t="shared" ref="I1111:J1111" si="3459">IF($G1111="","",TRIM(CONCATENATE(E1111,E1112,E1113,E1114,E1115,E1116,E1117,E1118,E1119,E1120,E1121,E1122,E1123,E1124,E1125)))</f>
        <v/>
      </c>
      <c r="J1111" t="str">
        <f t="shared" si="3459"/>
        <v/>
      </c>
      <c r="K1111" t="str">
        <f t="shared" si="3397"/>
        <v/>
      </c>
      <c r="L1111" t="str">
        <f t="shared" si="3397"/>
        <v/>
      </c>
      <c r="M1111" t="str">
        <f t="shared" si="3397"/>
        <v/>
      </c>
      <c r="N1111" t="str">
        <f t="shared" si="3398"/>
        <v/>
      </c>
      <c r="O1111" t="str">
        <f t="shared" ref="O1111:P1111" si="3460">IF($G1111="","",IF($B1111="SHO",TRIM(CONCATENATE(E1111,E1112,E1113,E1114,E1115,E1116,E1117,E1118,E1119,E1120,E1121,E1122,E1123,E1124,E1125)),""))</f>
        <v/>
      </c>
      <c r="P1111" t="str">
        <f t="shared" si="3460"/>
        <v/>
      </c>
      <c r="Q1111" t="str">
        <f t="shared" si="3400"/>
        <v/>
      </c>
      <c r="R1111" t="str">
        <f t="shared" si="3400"/>
        <v/>
      </c>
      <c r="S1111" t="str">
        <f t="shared" si="3400"/>
        <v/>
      </c>
      <c r="T1111" t="str">
        <f t="shared" ref="T1111:V1111" si="3461">IF($G1111="","",IF($B1111="PAS",TRIM(CONCATENATE(D1111,D1112,D1113,D1114,D1115,D1116,D1117,D1118,D1119,D1120,D1121,D1122,D1123,D1124,D1125)),""))</f>
        <v/>
      </c>
      <c r="U1111" t="str">
        <f t="shared" si="3461"/>
        <v/>
      </c>
      <c r="V1111" t="str">
        <f t="shared" si="3461"/>
        <v/>
      </c>
    </row>
    <row r="1112" spans="7:22" hidden="1" x14ac:dyDescent="0.25">
      <c r="G1112" t="str">
        <f t="shared" si="3394"/>
        <v/>
      </c>
      <c r="H1112" t="str">
        <f t="shared" si="3395"/>
        <v/>
      </c>
      <c r="I1112" t="str">
        <f t="shared" ref="I1112:J1112" si="3462">IF($G1112="","",TRIM(CONCATENATE(E1112,E1113,E1114,E1115,E1116,E1117,E1118,E1119,E1120,E1121,E1122,E1123,E1124,E1125,E1126)))</f>
        <v/>
      </c>
      <c r="J1112" t="str">
        <f t="shared" si="3462"/>
        <v/>
      </c>
      <c r="K1112" t="str">
        <f t="shared" si="3397"/>
        <v/>
      </c>
      <c r="L1112" t="str">
        <f t="shared" si="3397"/>
        <v/>
      </c>
      <c r="M1112" t="str">
        <f t="shared" si="3397"/>
        <v/>
      </c>
      <c r="N1112" t="str">
        <f t="shared" si="3398"/>
        <v/>
      </c>
      <c r="O1112" t="str">
        <f t="shared" ref="O1112:P1112" si="3463">IF($G1112="","",IF($B1112="SHO",TRIM(CONCATENATE(E1112,E1113,E1114,E1115,E1116,E1117,E1118,E1119,E1120,E1121,E1122,E1123,E1124,E1125,E1126)),""))</f>
        <v/>
      </c>
      <c r="P1112" t="str">
        <f t="shared" si="3463"/>
        <v/>
      </c>
      <c r="Q1112" t="str">
        <f t="shared" si="3400"/>
        <v/>
      </c>
      <c r="R1112" t="str">
        <f t="shared" si="3400"/>
        <v/>
      </c>
      <c r="S1112" t="str">
        <f t="shared" si="3400"/>
        <v/>
      </c>
      <c r="T1112" t="str">
        <f t="shared" ref="T1112:V1112" si="3464">IF($G1112="","",IF($B1112="PAS",TRIM(CONCATENATE(D1112,D1113,D1114,D1115,D1116,D1117,D1118,D1119,D1120,D1121,D1122,D1123,D1124,D1125,D1126)),""))</f>
        <v/>
      </c>
      <c r="U1112" t="str">
        <f t="shared" si="3464"/>
        <v/>
      </c>
      <c r="V1112" t="str">
        <f t="shared" si="3464"/>
        <v/>
      </c>
    </row>
    <row r="1113" spans="7:22" hidden="1" x14ac:dyDescent="0.25">
      <c r="G1113" t="str">
        <f t="shared" si="3394"/>
        <v/>
      </c>
      <c r="H1113" t="str">
        <f t="shared" si="3395"/>
        <v/>
      </c>
      <c r="I1113" t="str">
        <f t="shared" ref="I1113:J1113" si="3465">IF($G1113="","",TRIM(CONCATENATE(E1113,E1114,E1115,E1116,E1117,E1118,E1119,E1120,E1121,E1122,E1123,E1124,E1125,E1126,E1127)))</f>
        <v/>
      </c>
      <c r="J1113" t="str">
        <f t="shared" si="3465"/>
        <v/>
      </c>
      <c r="K1113" t="str">
        <f t="shared" si="3397"/>
        <v/>
      </c>
      <c r="L1113" t="str">
        <f t="shared" si="3397"/>
        <v/>
      </c>
      <c r="M1113" t="str">
        <f t="shared" si="3397"/>
        <v/>
      </c>
      <c r="N1113" t="str">
        <f t="shared" si="3398"/>
        <v/>
      </c>
      <c r="O1113" t="str">
        <f t="shared" ref="O1113:P1113" si="3466">IF($G1113="","",IF($B1113="SHO",TRIM(CONCATENATE(E1113,E1114,E1115,E1116,E1117,E1118,E1119,E1120,E1121,E1122,E1123,E1124,E1125,E1126,E1127)),""))</f>
        <v/>
      </c>
      <c r="P1113" t="str">
        <f t="shared" si="3466"/>
        <v/>
      </c>
      <c r="Q1113" t="str">
        <f t="shared" si="3400"/>
        <v/>
      </c>
      <c r="R1113" t="str">
        <f t="shared" si="3400"/>
        <v/>
      </c>
      <c r="S1113" t="str">
        <f t="shared" si="3400"/>
        <v/>
      </c>
      <c r="T1113" t="str">
        <f t="shared" ref="T1113:V1113" si="3467">IF($G1113="","",IF($B1113="PAS",TRIM(CONCATENATE(D1113,D1114,D1115,D1116,D1117,D1118,D1119,D1120,D1121,D1122,D1123,D1124,D1125,D1126,D1127)),""))</f>
        <v/>
      </c>
      <c r="U1113" t="str">
        <f t="shared" si="3467"/>
        <v/>
      </c>
      <c r="V1113" t="str">
        <f t="shared" si="3467"/>
        <v/>
      </c>
    </row>
    <row r="1114" spans="7:22" hidden="1" x14ac:dyDescent="0.25">
      <c r="G1114" t="str">
        <f t="shared" si="3394"/>
        <v/>
      </c>
      <c r="H1114" t="str">
        <f t="shared" si="3395"/>
        <v/>
      </c>
      <c r="I1114" t="str">
        <f t="shared" ref="I1114:J1114" si="3468">IF($G1114="","",TRIM(CONCATENATE(E1114,E1115,E1116,E1117,E1118,E1119,E1120,E1121,E1122,E1123,E1124,E1125,E1126,E1127,E1128)))</f>
        <v/>
      </c>
      <c r="J1114" t="str">
        <f t="shared" si="3468"/>
        <v/>
      </c>
      <c r="K1114" t="str">
        <f t="shared" si="3397"/>
        <v/>
      </c>
      <c r="L1114" t="str">
        <f t="shared" si="3397"/>
        <v/>
      </c>
      <c r="M1114" t="str">
        <f t="shared" si="3397"/>
        <v/>
      </c>
      <c r="N1114" t="str">
        <f t="shared" si="3398"/>
        <v/>
      </c>
      <c r="O1114" t="str">
        <f t="shared" ref="O1114:P1114" si="3469">IF($G1114="","",IF($B1114="SHO",TRIM(CONCATENATE(E1114,E1115,E1116,E1117,E1118,E1119,E1120,E1121,E1122,E1123,E1124,E1125,E1126,E1127,E1128)),""))</f>
        <v/>
      </c>
      <c r="P1114" t="str">
        <f t="shared" si="3469"/>
        <v/>
      </c>
      <c r="Q1114" t="str">
        <f t="shared" si="3400"/>
        <v/>
      </c>
      <c r="R1114" t="str">
        <f t="shared" si="3400"/>
        <v/>
      </c>
      <c r="S1114" t="str">
        <f t="shared" si="3400"/>
        <v/>
      </c>
      <c r="T1114" t="str">
        <f t="shared" ref="T1114:V1114" si="3470">IF($G1114="","",IF($B1114="PAS",TRIM(CONCATENATE(D1114,D1115,D1116,D1117,D1118,D1119,D1120,D1121,D1122,D1123,D1124,D1125,D1126,D1127,D1128)),""))</f>
        <v/>
      </c>
      <c r="U1114" t="str">
        <f t="shared" si="3470"/>
        <v/>
      </c>
      <c r="V1114" t="str">
        <f t="shared" si="3470"/>
        <v/>
      </c>
    </row>
    <row r="1115" spans="7:22" hidden="1" x14ac:dyDescent="0.25">
      <c r="G1115" t="str">
        <f t="shared" si="3394"/>
        <v/>
      </c>
      <c r="H1115" t="str">
        <f t="shared" si="3395"/>
        <v/>
      </c>
      <c r="I1115" t="str">
        <f t="shared" ref="I1115:J1115" si="3471">IF($G1115="","",TRIM(CONCATENATE(E1115,E1116,E1117,E1118,E1119,E1120,E1121,E1122,E1123,E1124,E1125,E1126,E1127,E1128,E1129)))</f>
        <v/>
      </c>
      <c r="J1115" t="str">
        <f t="shared" si="3471"/>
        <v/>
      </c>
      <c r="K1115" t="str">
        <f t="shared" si="3397"/>
        <v/>
      </c>
      <c r="L1115" t="str">
        <f t="shared" si="3397"/>
        <v/>
      </c>
      <c r="M1115" t="str">
        <f t="shared" si="3397"/>
        <v/>
      </c>
      <c r="N1115" t="str">
        <f t="shared" si="3398"/>
        <v/>
      </c>
      <c r="O1115" t="str">
        <f t="shared" ref="O1115:P1115" si="3472">IF($G1115="","",IF($B1115="SHO",TRIM(CONCATENATE(E1115,E1116,E1117,E1118,E1119,E1120,E1121,E1122,E1123,E1124,E1125,E1126,E1127,E1128,E1129)),""))</f>
        <v/>
      </c>
      <c r="P1115" t="str">
        <f t="shared" si="3472"/>
        <v/>
      </c>
      <c r="Q1115" t="str">
        <f t="shared" si="3400"/>
        <v/>
      </c>
      <c r="R1115" t="str">
        <f t="shared" si="3400"/>
        <v/>
      </c>
      <c r="S1115" t="str">
        <f t="shared" si="3400"/>
        <v/>
      </c>
      <c r="T1115" t="str">
        <f t="shared" ref="T1115:V1115" si="3473">IF($G1115="","",IF($B1115="PAS",TRIM(CONCATENATE(D1115,D1116,D1117,D1118,D1119,D1120,D1121,D1122,D1123,D1124,D1125,D1126,D1127,D1128,D1129)),""))</f>
        <v/>
      </c>
      <c r="U1115" t="str">
        <f t="shared" si="3473"/>
        <v/>
      </c>
      <c r="V1115" t="str">
        <f t="shared" si="3473"/>
        <v/>
      </c>
    </row>
    <row r="1116" spans="7:22" hidden="1" x14ac:dyDescent="0.25">
      <c r="G1116" t="str">
        <f t="shared" si="3394"/>
        <v/>
      </c>
      <c r="H1116" t="str">
        <f t="shared" si="3395"/>
        <v/>
      </c>
      <c r="I1116" t="str">
        <f t="shared" ref="I1116:J1116" si="3474">IF($G1116="","",TRIM(CONCATENATE(E1116,E1117,E1118,E1119,E1120,E1121,E1122,E1123,E1124,E1125,E1126,E1127,E1128,E1129,E1130)))</f>
        <v/>
      </c>
      <c r="J1116" t="str">
        <f t="shared" si="3474"/>
        <v/>
      </c>
      <c r="K1116" t="str">
        <f t="shared" si="3397"/>
        <v/>
      </c>
      <c r="L1116" t="str">
        <f t="shared" si="3397"/>
        <v/>
      </c>
      <c r="M1116" t="str">
        <f t="shared" si="3397"/>
        <v/>
      </c>
      <c r="N1116" t="str">
        <f t="shared" si="3398"/>
        <v/>
      </c>
      <c r="O1116" t="str">
        <f t="shared" ref="O1116:P1116" si="3475">IF($G1116="","",IF($B1116="SHO",TRIM(CONCATENATE(E1116,E1117,E1118,E1119,E1120,E1121,E1122,E1123,E1124,E1125,E1126,E1127,E1128,E1129,E1130)),""))</f>
        <v/>
      </c>
      <c r="P1116" t="str">
        <f t="shared" si="3475"/>
        <v/>
      </c>
      <c r="Q1116" t="str">
        <f t="shared" si="3400"/>
        <v/>
      </c>
      <c r="R1116" t="str">
        <f t="shared" si="3400"/>
        <v/>
      </c>
      <c r="S1116" t="str">
        <f t="shared" si="3400"/>
        <v/>
      </c>
      <c r="T1116" t="str">
        <f t="shared" ref="T1116:V1116" si="3476">IF($G1116="","",IF($B1116="PAS",TRIM(CONCATENATE(D1116,D1117,D1118,D1119,D1120,D1121,D1122,D1123,D1124,D1125,D1126,D1127,D1128,D1129,D1130)),""))</f>
        <v/>
      </c>
      <c r="U1116" t="str">
        <f t="shared" si="3476"/>
        <v/>
      </c>
      <c r="V1116" t="str">
        <f t="shared" si="3476"/>
        <v/>
      </c>
    </row>
    <row r="1117" spans="7:22" hidden="1" x14ac:dyDescent="0.25">
      <c r="G1117" t="str">
        <f t="shared" si="3394"/>
        <v/>
      </c>
      <c r="H1117" t="str">
        <f t="shared" si="3395"/>
        <v/>
      </c>
      <c r="I1117" t="str">
        <f t="shared" ref="I1117:J1117" si="3477">IF($G1117="","",TRIM(CONCATENATE(E1117,E1118,E1119,E1120,E1121,E1122,E1123,E1124,E1125,E1126,E1127,E1128,E1129,E1130,E1131)))</f>
        <v/>
      </c>
      <c r="J1117" t="str">
        <f t="shared" si="3477"/>
        <v/>
      </c>
      <c r="K1117" t="str">
        <f t="shared" si="3397"/>
        <v/>
      </c>
      <c r="L1117" t="str">
        <f t="shared" si="3397"/>
        <v/>
      </c>
      <c r="M1117" t="str">
        <f t="shared" si="3397"/>
        <v/>
      </c>
      <c r="N1117" t="str">
        <f t="shared" si="3398"/>
        <v/>
      </c>
      <c r="O1117" t="str">
        <f t="shared" ref="O1117:P1117" si="3478">IF($G1117="","",IF($B1117="SHO",TRIM(CONCATENATE(E1117,E1118,E1119,E1120,E1121,E1122,E1123,E1124,E1125,E1126,E1127,E1128,E1129,E1130,E1131)),""))</f>
        <v/>
      </c>
      <c r="P1117" t="str">
        <f t="shared" si="3478"/>
        <v/>
      </c>
      <c r="Q1117" t="str">
        <f t="shared" si="3400"/>
        <v/>
      </c>
      <c r="R1117" t="str">
        <f t="shared" si="3400"/>
        <v/>
      </c>
      <c r="S1117" t="str">
        <f t="shared" si="3400"/>
        <v/>
      </c>
      <c r="T1117" t="str">
        <f t="shared" ref="T1117:V1117" si="3479">IF($G1117="","",IF($B1117="PAS",TRIM(CONCATENATE(D1117,D1118,D1119,D1120,D1121,D1122,D1123,D1124,D1125,D1126,D1127,D1128,D1129,D1130,D1131)),""))</f>
        <v/>
      </c>
      <c r="U1117" t="str">
        <f t="shared" si="3479"/>
        <v/>
      </c>
      <c r="V1117" t="str">
        <f t="shared" si="3479"/>
        <v/>
      </c>
    </row>
    <row r="1118" spans="7:22" hidden="1" x14ac:dyDescent="0.25">
      <c r="G1118" t="str">
        <f t="shared" si="3394"/>
        <v/>
      </c>
      <c r="H1118" t="str">
        <f t="shared" si="3395"/>
        <v/>
      </c>
      <c r="I1118" t="str">
        <f t="shared" ref="I1118:J1118" si="3480">IF($G1118="","",TRIM(CONCATENATE(E1118,E1119,E1120,E1121,E1122,E1123,E1124,E1125,E1126,E1127,E1128,E1129,E1130,E1131,E1132)))</f>
        <v/>
      </c>
      <c r="J1118" t="str">
        <f t="shared" si="3480"/>
        <v/>
      </c>
      <c r="K1118" t="str">
        <f t="shared" si="3397"/>
        <v/>
      </c>
      <c r="L1118" t="str">
        <f t="shared" si="3397"/>
        <v/>
      </c>
      <c r="M1118" t="str">
        <f t="shared" si="3397"/>
        <v/>
      </c>
      <c r="N1118" t="str">
        <f t="shared" si="3398"/>
        <v/>
      </c>
      <c r="O1118" t="str">
        <f t="shared" ref="O1118:P1118" si="3481">IF($G1118="","",IF($B1118="SHO",TRIM(CONCATENATE(E1118,E1119,E1120,E1121,E1122,E1123,E1124,E1125,E1126,E1127,E1128,E1129,E1130,E1131,E1132)),""))</f>
        <v/>
      </c>
      <c r="P1118" t="str">
        <f t="shared" si="3481"/>
        <v/>
      </c>
      <c r="Q1118" t="str">
        <f t="shared" si="3400"/>
        <v/>
      </c>
      <c r="R1118" t="str">
        <f t="shared" si="3400"/>
        <v/>
      </c>
      <c r="S1118" t="str">
        <f t="shared" si="3400"/>
        <v/>
      </c>
      <c r="T1118" t="str">
        <f t="shared" ref="T1118:V1118" si="3482">IF($G1118="","",IF($B1118="PAS",TRIM(CONCATENATE(D1118,D1119,D1120,D1121,D1122,D1123,D1124,D1125,D1126,D1127,D1128,D1129,D1130,D1131,D1132)),""))</f>
        <v/>
      </c>
      <c r="U1118" t="str">
        <f t="shared" si="3482"/>
        <v/>
      </c>
      <c r="V1118" t="str">
        <f t="shared" si="3482"/>
        <v/>
      </c>
    </row>
    <row r="1119" spans="7:22" hidden="1" x14ac:dyDescent="0.25">
      <c r="G1119" t="str">
        <f t="shared" si="3394"/>
        <v/>
      </c>
      <c r="H1119" t="str">
        <f t="shared" si="3395"/>
        <v/>
      </c>
      <c r="I1119" t="str">
        <f t="shared" ref="I1119:J1119" si="3483">IF($G1119="","",TRIM(CONCATENATE(E1119,E1120,E1121,E1122,E1123,E1124,E1125,E1126,E1127,E1128,E1129,E1130,E1131,E1132,E1133)))</f>
        <v/>
      </c>
      <c r="J1119" t="str">
        <f t="shared" si="3483"/>
        <v/>
      </c>
      <c r="K1119" t="str">
        <f t="shared" si="3397"/>
        <v/>
      </c>
      <c r="L1119" t="str">
        <f t="shared" si="3397"/>
        <v/>
      </c>
      <c r="M1119" t="str">
        <f t="shared" si="3397"/>
        <v/>
      </c>
      <c r="N1119" t="str">
        <f t="shared" si="3398"/>
        <v/>
      </c>
      <c r="O1119" t="str">
        <f t="shared" ref="O1119:P1119" si="3484">IF($G1119="","",IF($B1119="SHO",TRIM(CONCATENATE(E1119,E1120,E1121,E1122,E1123,E1124,E1125,E1126,E1127,E1128,E1129,E1130,E1131,E1132,E1133)),""))</f>
        <v/>
      </c>
      <c r="P1119" t="str">
        <f t="shared" si="3484"/>
        <v/>
      </c>
      <c r="Q1119" t="str">
        <f t="shared" si="3400"/>
        <v/>
      </c>
      <c r="R1119" t="str">
        <f t="shared" si="3400"/>
        <v/>
      </c>
      <c r="S1119" t="str">
        <f t="shared" si="3400"/>
        <v/>
      </c>
      <c r="T1119" t="str">
        <f t="shared" ref="T1119:V1119" si="3485">IF($G1119="","",IF($B1119="PAS",TRIM(CONCATENATE(D1119,D1120,D1121,D1122,D1123,D1124,D1125,D1126,D1127,D1128,D1129,D1130,D1131,D1132,D1133)),""))</f>
        <v/>
      </c>
      <c r="U1119" t="str">
        <f t="shared" si="3485"/>
        <v/>
      </c>
      <c r="V1119" t="str">
        <f t="shared" si="3485"/>
        <v/>
      </c>
    </row>
    <row r="1120" spans="7:22" hidden="1" x14ac:dyDescent="0.25">
      <c r="G1120" t="str">
        <f t="shared" si="3394"/>
        <v/>
      </c>
      <c r="H1120" t="str">
        <f t="shared" si="3395"/>
        <v/>
      </c>
      <c r="I1120" t="str">
        <f t="shared" ref="I1120:J1120" si="3486">IF($G1120="","",TRIM(CONCATENATE(E1120,E1121,E1122,E1123,E1124,E1125,E1126,E1127,E1128,E1129,E1130,E1131,E1132,E1133,E1134)))</f>
        <v/>
      </c>
      <c r="J1120" t="str">
        <f t="shared" si="3486"/>
        <v/>
      </c>
      <c r="K1120" t="str">
        <f t="shared" si="3397"/>
        <v/>
      </c>
      <c r="L1120" t="str">
        <f t="shared" si="3397"/>
        <v/>
      </c>
      <c r="M1120" t="str">
        <f t="shared" si="3397"/>
        <v/>
      </c>
      <c r="N1120" t="str">
        <f t="shared" si="3398"/>
        <v/>
      </c>
      <c r="O1120" t="str">
        <f t="shared" ref="O1120:P1120" si="3487">IF($G1120="","",IF($B1120="SHO",TRIM(CONCATENATE(E1120,E1121,E1122,E1123,E1124,E1125,E1126,E1127,E1128,E1129,E1130,E1131,E1132,E1133,E1134)),""))</f>
        <v/>
      </c>
      <c r="P1120" t="str">
        <f t="shared" si="3487"/>
        <v/>
      </c>
      <c r="Q1120" t="str">
        <f t="shared" si="3400"/>
        <v/>
      </c>
      <c r="R1120" t="str">
        <f t="shared" si="3400"/>
        <v/>
      </c>
      <c r="S1120" t="str">
        <f t="shared" si="3400"/>
        <v/>
      </c>
      <c r="T1120" t="str">
        <f t="shared" ref="T1120:V1120" si="3488">IF($G1120="","",IF($B1120="PAS",TRIM(CONCATENATE(D1120,D1121,D1122,D1123,D1124,D1125,D1126,D1127,D1128,D1129,D1130,D1131,D1132,D1133,D1134)),""))</f>
        <v/>
      </c>
      <c r="U1120" t="str">
        <f t="shared" si="3488"/>
        <v/>
      </c>
      <c r="V1120" t="str">
        <f t="shared" si="3488"/>
        <v/>
      </c>
    </row>
    <row r="1121" spans="4:22" hidden="1" x14ac:dyDescent="0.25">
      <c r="G1121" t="str">
        <f t="shared" si="3394"/>
        <v/>
      </c>
      <c r="H1121" t="str">
        <f t="shared" si="3395"/>
        <v/>
      </c>
      <c r="I1121" t="str">
        <f t="shared" ref="I1121:J1121" si="3489">IF($G1121="","",TRIM(CONCATENATE(E1121,E1122,E1123,E1124,E1125,E1126,E1127,E1128,E1129,E1130,E1131,E1132,E1133,E1134,E1135)))</f>
        <v/>
      </c>
      <c r="J1121" t="str">
        <f t="shared" si="3489"/>
        <v/>
      </c>
      <c r="K1121" t="str">
        <f t="shared" si="3397"/>
        <v/>
      </c>
      <c r="L1121" t="str">
        <f t="shared" si="3397"/>
        <v/>
      </c>
      <c r="M1121" t="str">
        <f t="shared" si="3397"/>
        <v/>
      </c>
      <c r="N1121" t="str">
        <f t="shared" si="3398"/>
        <v/>
      </c>
      <c r="O1121" t="str">
        <f t="shared" ref="O1121:P1121" si="3490">IF($G1121="","",IF($B1121="SHO",TRIM(CONCATENATE(E1121,E1122,E1123,E1124,E1125,E1126,E1127,E1128,E1129,E1130,E1131,E1132,E1133,E1134,E1135)),""))</f>
        <v/>
      </c>
      <c r="P1121" t="str">
        <f t="shared" si="3490"/>
        <v/>
      </c>
      <c r="Q1121" t="str">
        <f t="shared" si="3400"/>
        <v/>
      </c>
      <c r="R1121" t="str">
        <f t="shared" si="3400"/>
        <v/>
      </c>
      <c r="S1121" t="str">
        <f t="shared" si="3400"/>
        <v/>
      </c>
      <c r="T1121" t="str">
        <f t="shared" ref="T1121:V1121" si="3491">IF($G1121="","",IF($B1121="PAS",TRIM(CONCATENATE(D1121,D1122,D1123,D1124,D1125,D1126,D1127,D1128,D1129,D1130,D1131,D1132,D1133,D1134,D1135)),""))</f>
        <v/>
      </c>
      <c r="U1121" t="str">
        <f t="shared" si="3491"/>
        <v/>
      </c>
      <c r="V1121" t="str">
        <f t="shared" si="3491"/>
        <v/>
      </c>
    </row>
    <row r="1122" spans="4:22" hidden="1" x14ac:dyDescent="0.25">
      <c r="G1122" t="str">
        <f t="shared" si="3394"/>
        <v/>
      </c>
      <c r="H1122" t="str">
        <f t="shared" si="3395"/>
        <v/>
      </c>
      <c r="I1122" t="str">
        <f t="shared" ref="I1122:J1122" si="3492">IF($G1122="","",TRIM(CONCATENATE(E1122,E1123,E1124,E1125,E1126,E1127,E1128,E1129,E1130,E1131,E1132,E1133,E1134,E1135,E1136)))</f>
        <v/>
      </c>
      <c r="J1122" t="str">
        <f t="shared" si="3492"/>
        <v/>
      </c>
      <c r="K1122" t="str">
        <f t="shared" si="3397"/>
        <v/>
      </c>
      <c r="L1122" t="str">
        <f t="shared" si="3397"/>
        <v/>
      </c>
      <c r="M1122" t="str">
        <f t="shared" si="3397"/>
        <v/>
      </c>
      <c r="N1122" t="str">
        <f t="shared" si="3398"/>
        <v/>
      </c>
      <c r="O1122" t="str">
        <f t="shared" ref="O1122:P1122" si="3493">IF($G1122="","",IF($B1122="SHO",TRIM(CONCATENATE(E1122,E1123,E1124,E1125,E1126,E1127,E1128,E1129,E1130,E1131,E1132,E1133,E1134,E1135,E1136)),""))</f>
        <v/>
      </c>
      <c r="P1122" t="str">
        <f t="shared" si="3493"/>
        <v/>
      </c>
      <c r="Q1122" t="str">
        <f t="shared" si="3400"/>
        <v/>
      </c>
      <c r="R1122" t="str">
        <f t="shared" si="3400"/>
        <v/>
      </c>
      <c r="S1122" t="str">
        <f t="shared" si="3400"/>
        <v/>
      </c>
      <c r="T1122" t="str">
        <f t="shared" ref="T1122:V1122" si="3494">IF($G1122="","",IF($B1122="PAS",TRIM(CONCATENATE(D1122,D1123,D1124,D1125,D1126,D1127,D1128,D1129,D1130,D1131,D1132,D1133,D1134,D1135,D1136)),""))</f>
        <v/>
      </c>
      <c r="U1122" t="str">
        <f t="shared" si="3494"/>
        <v/>
      </c>
      <c r="V1122" t="str">
        <f t="shared" si="3494"/>
        <v/>
      </c>
    </row>
    <row r="1123" spans="4:22" hidden="1" x14ac:dyDescent="0.25">
      <c r="D1123" s="2"/>
      <c r="E1123" s="2"/>
      <c r="F1123" s="2"/>
      <c r="G1123" t="str">
        <f t="shared" si="3394"/>
        <v/>
      </c>
      <c r="H1123" t="str">
        <f t="shared" si="3395"/>
        <v/>
      </c>
      <c r="I1123" t="str">
        <f t="shared" ref="I1123:J1123" si="3495">IF($G1123="","",TRIM(CONCATENATE(E1123,E1124,E1125,E1126,E1127,E1128,E1129,E1130,E1131,E1132,E1133,E1134,E1135,E1136,E1137)))</f>
        <v/>
      </c>
      <c r="J1123" t="str">
        <f t="shared" si="3495"/>
        <v/>
      </c>
      <c r="K1123" t="str">
        <f t="shared" si="3397"/>
        <v/>
      </c>
      <c r="L1123" t="str">
        <f t="shared" si="3397"/>
        <v/>
      </c>
      <c r="M1123" t="str">
        <f t="shared" si="3397"/>
        <v/>
      </c>
      <c r="N1123" t="str">
        <f t="shared" si="3398"/>
        <v/>
      </c>
      <c r="O1123" t="str">
        <f t="shared" ref="O1123:P1123" si="3496">IF($G1123="","",IF($B1123="SHO",TRIM(CONCATENATE(E1123,E1124,E1125,E1126,E1127,E1128,E1129,E1130,E1131,E1132,E1133,E1134,E1135,E1136,E1137)),""))</f>
        <v/>
      </c>
      <c r="P1123" t="str">
        <f t="shared" si="3496"/>
        <v/>
      </c>
      <c r="Q1123" t="str">
        <f t="shared" si="3400"/>
        <v/>
      </c>
      <c r="R1123" t="str">
        <f t="shared" si="3400"/>
        <v/>
      </c>
      <c r="S1123" t="str">
        <f t="shared" si="3400"/>
        <v/>
      </c>
      <c r="T1123" t="str">
        <f t="shared" ref="T1123:V1123" si="3497">IF($G1123="","",IF($B1123="PAS",TRIM(CONCATENATE(D1123,D1124,D1125,D1126,D1127,D1128,D1129,D1130,D1131,D1132,D1133,D1134,D1135,D1136,D1137)),""))</f>
        <v/>
      </c>
      <c r="U1123" t="str">
        <f t="shared" si="3497"/>
        <v/>
      </c>
      <c r="V1123" t="str">
        <f t="shared" si="3497"/>
        <v/>
      </c>
    </row>
    <row r="1124" spans="4:22" hidden="1" x14ac:dyDescent="0.25">
      <c r="G1124" t="str">
        <f t="shared" si="3394"/>
        <v/>
      </c>
      <c r="H1124" t="str">
        <f t="shared" si="3395"/>
        <v/>
      </c>
      <c r="I1124" t="str">
        <f t="shared" ref="I1124:J1124" si="3498">IF($G1124="","",TRIM(CONCATENATE(E1124,E1125,E1126,E1127,E1128,E1129,E1130,E1131,E1132,E1133,E1134,E1135,E1136,E1137,E1138)))</f>
        <v/>
      </c>
      <c r="J1124" t="str">
        <f t="shared" si="3498"/>
        <v/>
      </c>
      <c r="K1124" t="str">
        <f t="shared" si="3397"/>
        <v/>
      </c>
      <c r="L1124" t="str">
        <f t="shared" si="3397"/>
        <v/>
      </c>
      <c r="M1124" t="str">
        <f t="shared" si="3397"/>
        <v/>
      </c>
      <c r="N1124" t="str">
        <f t="shared" si="3398"/>
        <v/>
      </c>
      <c r="O1124" t="str">
        <f t="shared" ref="O1124:P1124" si="3499">IF($G1124="","",IF($B1124="SHO",TRIM(CONCATENATE(E1124,E1125,E1126,E1127,E1128,E1129,E1130,E1131,E1132,E1133,E1134,E1135,E1136,E1137,E1138)),""))</f>
        <v/>
      </c>
      <c r="P1124" t="str">
        <f t="shared" si="3499"/>
        <v/>
      </c>
      <c r="Q1124" t="str">
        <f t="shared" si="3400"/>
        <v/>
      </c>
      <c r="R1124" t="str">
        <f t="shared" si="3400"/>
        <v/>
      </c>
      <c r="S1124" t="str">
        <f t="shared" si="3400"/>
        <v/>
      </c>
      <c r="T1124" t="str">
        <f t="shared" ref="T1124:V1124" si="3500">IF($G1124="","",IF($B1124="PAS",TRIM(CONCATENATE(D1124,D1125,D1126,D1127,D1128,D1129,D1130,D1131,D1132,D1133,D1134,D1135,D1136,D1137,D1138)),""))</f>
        <v/>
      </c>
      <c r="U1124" t="str">
        <f t="shared" si="3500"/>
        <v/>
      </c>
      <c r="V1124" t="str">
        <f t="shared" si="3500"/>
        <v/>
      </c>
    </row>
    <row r="1125" spans="4:22" hidden="1" x14ac:dyDescent="0.25">
      <c r="G1125" t="str">
        <f t="shared" si="3394"/>
        <v/>
      </c>
      <c r="H1125" t="str">
        <f t="shared" si="3395"/>
        <v/>
      </c>
      <c r="I1125" t="str">
        <f t="shared" ref="I1125:J1125" si="3501">IF($G1125="","",TRIM(CONCATENATE(E1125,E1126,E1127,E1128,E1129,E1130,E1131,E1132,E1133,E1134,E1135,E1136,E1137,E1138,E1139)))</f>
        <v/>
      </c>
      <c r="J1125" t="str">
        <f t="shared" si="3501"/>
        <v/>
      </c>
      <c r="K1125" t="str">
        <f t="shared" si="3397"/>
        <v/>
      </c>
      <c r="L1125" t="str">
        <f t="shared" si="3397"/>
        <v/>
      </c>
      <c r="M1125" t="str">
        <f t="shared" si="3397"/>
        <v/>
      </c>
      <c r="N1125" t="str">
        <f t="shared" si="3398"/>
        <v/>
      </c>
      <c r="O1125" t="str">
        <f t="shared" ref="O1125:P1125" si="3502">IF($G1125="","",IF($B1125="SHO",TRIM(CONCATENATE(E1125,E1126,E1127,E1128,E1129,E1130,E1131,E1132,E1133,E1134,E1135,E1136,E1137,E1138,E1139)),""))</f>
        <v/>
      </c>
      <c r="P1125" t="str">
        <f t="shared" si="3502"/>
        <v/>
      </c>
      <c r="Q1125" t="str">
        <f t="shared" si="3400"/>
        <v/>
      </c>
      <c r="R1125" t="str">
        <f t="shared" si="3400"/>
        <v/>
      </c>
      <c r="S1125" t="str">
        <f t="shared" si="3400"/>
        <v/>
      </c>
      <c r="T1125" t="str">
        <f t="shared" ref="T1125:V1125" si="3503">IF($G1125="","",IF($B1125="PAS",TRIM(CONCATENATE(D1125,D1126,D1127,D1128,D1129,D1130,D1131,D1132,D1133,D1134,D1135,D1136,D1137,D1138,D1139)),""))</f>
        <v/>
      </c>
      <c r="U1125" t="str">
        <f t="shared" si="3503"/>
        <v/>
      </c>
      <c r="V1125" t="str">
        <f t="shared" si="3503"/>
        <v/>
      </c>
    </row>
    <row r="1126" spans="4:22" hidden="1" x14ac:dyDescent="0.25">
      <c r="G1126" t="str">
        <f t="shared" si="3394"/>
        <v/>
      </c>
      <c r="H1126" t="str">
        <f t="shared" si="3395"/>
        <v/>
      </c>
      <c r="I1126" t="str">
        <f t="shared" ref="I1126:J1126" si="3504">IF($G1126="","",TRIM(CONCATENATE(E1126,E1127,E1128,E1129,E1130,E1131,E1132,E1133,E1134,E1135,E1136,E1137,E1138,E1139,E1140)))</f>
        <v/>
      </c>
      <c r="J1126" t="str">
        <f t="shared" si="3504"/>
        <v/>
      </c>
      <c r="K1126" t="str">
        <f t="shared" si="3397"/>
        <v/>
      </c>
      <c r="L1126" t="str">
        <f t="shared" si="3397"/>
        <v/>
      </c>
      <c r="M1126" t="str">
        <f t="shared" si="3397"/>
        <v/>
      </c>
      <c r="N1126" t="str">
        <f t="shared" si="3398"/>
        <v/>
      </c>
      <c r="O1126" t="str">
        <f t="shared" ref="O1126:P1126" si="3505">IF($G1126="","",IF($B1126="SHO",TRIM(CONCATENATE(E1126,E1127,E1128,E1129,E1130,E1131,E1132,E1133,E1134,E1135,E1136,E1137,E1138,E1139,E1140)),""))</f>
        <v/>
      </c>
      <c r="P1126" t="str">
        <f t="shared" si="3505"/>
        <v/>
      </c>
      <c r="Q1126" t="str">
        <f t="shared" si="3400"/>
        <v/>
      </c>
      <c r="R1126" t="str">
        <f t="shared" si="3400"/>
        <v/>
      </c>
      <c r="S1126" t="str">
        <f t="shared" si="3400"/>
        <v/>
      </c>
      <c r="T1126" t="str">
        <f t="shared" ref="T1126:V1126" si="3506">IF($G1126="","",IF($B1126="PAS",TRIM(CONCATENATE(D1126,D1127,D1128,D1129,D1130,D1131,D1132,D1133,D1134,D1135,D1136,D1137,D1138,D1139,D1140)),""))</f>
        <v/>
      </c>
      <c r="U1126" t="str">
        <f t="shared" si="3506"/>
        <v/>
      </c>
      <c r="V1126" t="str">
        <f t="shared" si="3506"/>
        <v/>
      </c>
    </row>
    <row r="1127" spans="4:22" hidden="1" x14ac:dyDescent="0.25">
      <c r="G1127" t="str">
        <f t="shared" si="3394"/>
        <v/>
      </c>
      <c r="H1127" t="str">
        <f t="shared" si="3395"/>
        <v/>
      </c>
      <c r="I1127" t="str">
        <f t="shared" ref="I1127:J1127" si="3507">IF($G1127="","",TRIM(CONCATENATE(E1127,E1128,E1129,E1130,E1131,E1132,E1133,E1134,E1135,E1136,E1137,E1138,E1139,E1140,E1141)))</f>
        <v/>
      </c>
      <c r="J1127" t="str">
        <f t="shared" si="3507"/>
        <v/>
      </c>
      <c r="K1127" t="str">
        <f t="shared" si="3397"/>
        <v/>
      </c>
      <c r="L1127" t="str">
        <f t="shared" si="3397"/>
        <v/>
      </c>
      <c r="M1127" t="str">
        <f t="shared" si="3397"/>
        <v/>
      </c>
      <c r="N1127" t="str">
        <f t="shared" si="3398"/>
        <v/>
      </c>
      <c r="O1127" t="str">
        <f t="shared" ref="O1127:P1127" si="3508">IF($G1127="","",IF($B1127="SHO",TRIM(CONCATENATE(E1127,E1128,E1129,E1130,E1131,E1132,E1133,E1134,E1135,E1136,E1137,E1138,E1139,E1140,E1141)),""))</f>
        <v/>
      </c>
      <c r="P1127" t="str">
        <f t="shared" si="3508"/>
        <v/>
      </c>
      <c r="Q1127" t="str">
        <f t="shared" si="3400"/>
        <v/>
      </c>
      <c r="R1127" t="str">
        <f t="shared" si="3400"/>
        <v/>
      </c>
      <c r="S1127" t="str">
        <f t="shared" si="3400"/>
        <v/>
      </c>
      <c r="T1127" t="str">
        <f t="shared" ref="T1127:V1127" si="3509">IF($G1127="","",IF($B1127="PAS",TRIM(CONCATENATE(D1127,D1128,D1129,D1130,D1131,D1132,D1133,D1134,D1135,D1136,D1137,D1138,D1139,D1140,D1141)),""))</f>
        <v/>
      </c>
      <c r="U1127" t="str">
        <f t="shared" si="3509"/>
        <v/>
      </c>
      <c r="V1127" t="str">
        <f t="shared" si="3509"/>
        <v/>
      </c>
    </row>
    <row r="1128" spans="4:22" hidden="1" x14ac:dyDescent="0.25">
      <c r="G1128" t="str">
        <f t="shared" si="3394"/>
        <v/>
      </c>
      <c r="H1128" t="str">
        <f t="shared" si="3395"/>
        <v/>
      </c>
      <c r="I1128" t="str">
        <f t="shared" ref="I1128:J1128" si="3510">IF($G1128="","",TRIM(CONCATENATE(E1128,E1129,E1130,E1131,E1132,E1133,E1134,E1135,E1136,E1137,E1138,E1139,E1140,E1141,E1142)))</f>
        <v/>
      </c>
      <c r="J1128" t="str">
        <f t="shared" si="3510"/>
        <v/>
      </c>
      <c r="K1128" t="str">
        <f t="shared" si="3397"/>
        <v/>
      </c>
      <c r="L1128" t="str">
        <f t="shared" si="3397"/>
        <v/>
      </c>
      <c r="M1128" t="str">
        <f t="shared" si="3397"/>
        <v/>
      </c>
      <c r="N1128" t="str">
        <f t="shared" si="3398"/>
        <v/>
      </c>
      <c r="O1128" t="str">
        <f t="shared" ref="O1128:P1128" si="3511">IF($G1128="","",IF($B1128="SHO",TRIM(CONCATENATE(E1128,E1129,E1130,E1131,E1132,E1133,E1134,E1135,E1136,E1137,E1138,E1139,E1140,E1141,E1142)),""))</f>
        <v/>
      </c>
      <c r="P1128" t="str">
        <f t="shared" si="3511"/>
        <v/>
      </c>
      <c r="Q1128" t="str">
        <f t="shared" si="3400"/>
        <v/>
      </c>
      <c r="R1128" t="str">
        <f t="shared" si="3400"/>
        <v/>
      </c>
      <c r="S1128" t="str">
        <f t="shared" si="3400"/>
        <v/>
      </c>
      <c r="T1128" t="str">
        <f t="shared" ref="T1128:V1128" si="3512">IF($G1128="","",IF($B1128="PAS",TRIM(CONCATENATE(D1128,D1129,D1130,D1131,D1132,D1133,D1134,D1135,D1136,D1137,D1138,D1139,D1140,D1141,D1142)),""))</f>
        <v/>
      </c>
      <c r="U1128" t="str">
        <f t="shared" si="3512"/>
        <v/>
      </c>
      <c r="V1128" t="str">
        <f t="shared" si="3512"/>
        <v/>
      </c>
    </row>
    <row r="1129" spans="4:22" hidden="1" x14ac:dyDescent="0.25">
      <c r="G1129" t="str">
        <f t="shared" si="3394"/>
        <v/>
      </c>
      <c r="H1129" t="str">
        <f t="shared" si="3395"/>
        <v/>
      </c>
      <c r="I1129" t="str">
        <f t="shared" ref="I1129:J1129" si="3513">IF($G1129="","",TRIM(CONCATENATE(E1129,E1130,E1131,E1132,E1133,E1134,E1135,E1136,E1137,E1138,E1139,E1140,E1141,E1142,E1143)))</f>
        <v/>
      </c>
      <c r="J1129" t="str">
        <f t="shared" si="3513"/>
        <v/>
      </c>
      <c r="K1129" t="str">
        <f t="shared" si="3397"/>
        <v/>
      </c>
      <c r="L1129" t="str">
        <f t="shared" si="3397"/>
        <v/>
      </c>
      <c r="M1129" t="str">
        <f t="shared" si="3397"/>
        <v/>
      </c>
      <c r="N1129" t="str">
        <f t="shared" si="3398"/>
        <v/>
      </c>
      <c r="O1129" t="str">
        <f t="shared" ref="O1129:P1129" si="3514">IF($G1129="","",IF($B1129="SHO",TRIM(CONCATENATE(E1129,E1130,E1131,E1132,E1133,E1134,E1135,E1136,E1137,E1138,E1139,E1140,E1141,E1142,E1143)),""))</f>
        <v/>
      </c>
      <c r="P1129" t="str">
        <f t="shared" si="3514"/>
        <v/>
      </c>
      <c r="Q1129" t="str">
        <f t="shared" si="3400"/>
        <v/>
      </c>
      <c r="R1129" t="str">
        <f t="shared" si="3400"/>
        <v/>
      </c>
      <c r="S1129" t="str">
        <f t="shared" si="3400"/>
        <v/>
      </c>
      <c r="T1129" t="str">
        <f t="shared" ref="T1129:V1129" si="3515">IF($G1129="","",IF($B1129="PAS",TRIM(CONCATENATE(D1129,D1130,D1131,D1132,D1133,D1134,D1135,D1136,D1137,D1138,D1139,D1140,D1141,D1142,D1143)),""))</f>
        <v/>
      </c>
      <c r="U1129" t="str">
        <f t="shared" si="3515"/>
        <v/>
      </c>
      <c r="V1129" t="str">
        <f t="shared" si="3515"/>
        <v/>
      </c>
    </row>
    <row r="1130" spans="4:22" hidden="1" x14ac:dyDescent="0.25">
      <c r="G1130" t="str">
        <f t="shared" si="3394"/>
        <v/>
      </c>
      <c r="H1130" t="str">
        <f t="shared" si="3395"/>
        <v/>
      </c>
      <c r="I1130" t="str">
        <f t="shared" ref="I1130:J1130" si="3516">IF($G1130="","",TRIM(CONCATENATE(E1130,E1131,E1132,E1133,E1134,E1135,E1136,E1137,E1138,E1139,E1140,E1141,E1142,E1143,E1144)))</f>
        <v/>
      </c>
      <c r="J1130" t="str">
        <f t="shared" si="3516"/>
        <v/>
      </c>
      <c r="K1130" t="str">
        <f t="shared" si="3397"/>
        <v/>
      </c>
      <c r="L1130" t="str">
        <f t="shared" si="3397"/>
        <v/>
      </c>
      <c r="M1130" t="str">
        <f t="shared" si="3397"/>
        <v/>
      </c>
      <c r="N1130" t="str">
        <f t="shared" si="3398"/>
        <v/>
      </c>
      <c r="O1130" t="str">
        <f t="shared" ref="O1130:P1130" si="3517">IF($G1130="","",IF($B1130="SHO",TRIM(CONCATENATE(E1130,E1131,E1132,E1133,E1134,E1135,E1136,E1137,E1138,E1139,E1140,E1141,E1142,E1143,E1144)),""))</f>
        <v/>
      </c>
      <c r="P1130" t="str">
        <f t="shared" si="3517"/>
        <v/>
      </c>
      <c r="Q1130" t="str">
        <f t="shared" si="3400"/>
        <v/>
      </c>
      <c r="R1130" t="str">
        <f t="shared" si="3400"/>
        <v/>
      </c>
      <c r="S1130" t="str">
        <f t="shared" si="3400"/>
        <v/>
      </c>
      <c r="T1130" t="str">
        <f t="shared" ref="T1130:V1130" si="3518">IF($G1130="","",IF($B1130="PAS",TRIM(CONCATENATE(D1130,D1131,D1132,D1133,D1134,D1135,D1136,D1137,D1138,D1139,D1140,D1141,D1142,D1143,D1144)),""))</f>
        <v/>
      </c>
      <c r="U1130" t="str">
        <f t="shared" si="3518"/>
        <v/>
      </c>
      <c r="V1130" t="str">
        <f t="shared" si="3518"/>
        <v/>
      </c>
    </row>
    <row r="1131" spans="4:22" hidden="1" x14ac:dyDescent="0.25">
      <c r="G1131" t="str">
        <f t="shared" si="3394"/>
        <v/>
      </c>
      <c r="H1131" t="str">
        <f t="shared" si="3395"/>
        <v/>
      </c>
      <c r="I1131" t="str">
        <f t="shared" ref="I1131:J1131" si="3519">IF($G1131="","",TRIM(CONCATENATE(E1131,E1132,E1133,E1134,E1135,E1136,E1137,E1138,E1139,E1140,E1141,E1142,E1143,E1144,E1145)))</f>
        <v/>
      </c>
      <c r="J1131" t="str">
        <f t="shared" si="3519"/>
        <v/>
      </c>
      <c r="K1131" t="str">
        <f t="shared" si="3397"/>
        <v/>
      </c>
      <c r="L1131" t="str">
        <f t="shared" si="3397"/>
        <v/>
      </c>
      <c r="M1131" t="str">
        <f t="shared" si="3397"/>
        <v/>
      </c>
      <c r="N1131" t="str">
        <f t="shared" si="3398"/>
        <v/>
      </c>
      <c r="O1131" t="str">
        <f t="shared" ref="O1131:P1131" si="3520">IF($G1131="","",IF($B1131="SHO",TRIM(CONCATENATE(E1131,E1132,E1133,E1134,E1135,E1136,E1137,E1138,E1139,E1140,E1141,E1142,E1143,E1144,E1145)),""))</f>
        <v/>
      </c>
      <c r="P1131" t="str">
        <f t="shared" si="3520"/>
        <v/>
      </c>
      <c r="Q1131" t="str">
        <f t="shared" si="3400"/>
        <v/>
      </c>
      <c r="R1131" t="str">
        <f t="shared" si="3400"/>
        <v/>
      </c>
      <c r="S1131" t="str">
        <f t="shared" si="3400"/>
        <v/>
      </c>
      <c r="T1131" t="str">
        <f t="shared" ref="T1131:V1131" si="3521">IF($G1131="","",IF($B1131="PAS",TRIM(CONCATENATE(D1131,D1132,D1133,D1134,D1135,D1136,D1137,D1138,D1139,D1140,D1141,D1142,D1143,D1144,D1145)),""))</f>
        <v/>
      </c>
      <c r="U1131" t="str">
        <f t="shared" si="3521"/>
        <v/>
      </c>
      <c r="V1131" t="str">
        <f t="shared" si="3521"/>
        <v/>
      </c>
    </row>
    <row r="1132" spans="4:22" hidden="1" x14ac:dyDescent="0.25">
      <c r="G1132" t="str">
        <f t="shared" si="3394"/>
        <v/>
      </c>
      <c r="H1132" t="str">
        <f t="shared" si="3395"/>
        <v/>
      </c>
      <c r="I1132" t="str">
        <f t="shared" ref="I1132:J1132" si="3522">IF($G1132="","",TRIM(CONCATENATE(E1132,E1133,E1134,E1135,E1136,E1137,E1138,E1139,E1140,E1141,E1142,E1143,E1144,E1145,E1146)))</f>
        <v/>
      </c>
      <c r="J1132" t="str">
        <f t="shared" si="3522"/>
        <v/>
      </c>
      <c r="K1132" t="str">
        <f t="shared" si="3397"/>
        <v/>
      </c>
      <c r="L1132" t="str">
        <f t="shared" si="3397"/>
        <v/>
      </c>
      <c r="M1132" t="str">
        <f t="shared" si="3397"/>
        <v/>
      </c>
      <c r="N1132" t="str">
        <f t="shared" si="3398"/>
        <v/>
      </c>
      <c r="O1132" t="str">
        <f t="shared" ref="O1132:P1132" si="3523">IF($G1132="","",IF($B1132="SHO",TRIM(CONCATENATE(E1132,E1133,E1134,E1135,E1136,E1137,E1138,E1139,E1140,E1141,E1142,E1143,E1144,E1145,E1146)),""))</f>
        <v/>
      </c>
      <c r="P1132" t="str">
        <f t="shared" si="3523"/>
        <v/>
      </c>
      <c r="Q1132" t="str">
        <f t="shared" si="3400"/>
        <v/>
      </c>
      <c r="R1132" t="str">
        <f t="shared" si="3400"/>
        <v/>
      </c>
      <c r="S1132" t="str">
        <f t="shared" si="3400"/>
        <v/>
      </c>
      <c r="T1132" t="str">
        <f t="shared" ref="T1132:V1132" si="3524">IF($G1132="","",IF($B1132="PAS",TRIM(CONCATENATE(D1132,D1133,D1134,D1135,D1136,D1137,D1138,D1139,D1140,D1141,D1142,D1143,D1144,D1145,D1146)),""))</f>
        <v/>
      </c>
      <c r="U1132" t="str">
        <f t="shared" si="3524"/>
        <v/>
      </c>
      <c r="V1132" t="str">
        <f t="shared" si="3524"/>
        <v/>
      </c>
    </row>
    <row r="1133" spans="4:22" hidden="1" x14ac:dyDescent="0.25">
      <c r="G1133" t="str">
        <f t="shared" si="3394"/>
        <v/>
      </c>
      <c r="H1133" t="str">
        <f t="shared" si="3395"/>
        <v/>
      </c>
      <c r="I1133" t="str">
        <f t="shared" ref="I1133:J1133" si="3525">IF($G1133="","",TRIM(CONCATENATE(E1133,E1134,E1135,E1136,E1137,E1138,E1139,E1140,E1141,E1142,E1143,E1144,E1145,E1146,E1147)))</f>
        <v/>
      </c>
      <c r="J1133" t="str">
        <f t="shared" si="3525"/>
        <v/>
      </c>
      <c r="K1133" t="str">
        <f t="shared" si="3397"/>
        <v/>
      </c>
      <c r="L1133" t="str">
        <f t="shared" si="3397"/>
        <v/>
      </c>
      <c r="M1133" t="str">
        <f t="shared" si="3397"/>
        <v/>
      </c>
      <c r="N1133" t="str">
        <f t="shared" si="3398"/>
        <v/>
      </c>
      <c r="O1133" t="str">
        <f t="shared" ref="O1133:P1133" si="3526">IF($G1133="","",IF($B1133="SHO",TRIM(CONCATENATE(E1133,E1134,E1135,E1136,E1137,E1138,E1139,E1140,E1141,E1142,E1143,E1144,E1145,E1146,E1147)),""))</f>
        <v/>
      </c>
      <c r="P1133" t="str">
        <f t="shared" si="3526"/>
        <v/>
      </c>
      <c r="Q1133" t="str">
        <f t="shared" si="3400"/>
        <v/>
      </c>
      <c r="R1133" t="str">
        <f t="shared" si="3400"/>
        <v/>
      </c>
      <c r="S1133" t="str">
        <f t="shared" si="3400"/>
        <v/>
      </c>
      <c r="T1133" t="str">
        <f t="shared" ref="T1133:V1133" si="3527">IF($G1133="","",IF($B1133="PAS",TRIM(CONCATENATE(D1133,D1134,D1135,D1136,D1137,D1138,D1139,D1140,D1141,D1142,D1143,D1144,D1145,D1146,D1147)),""))</f>
        <v/>
      </c>
      <c r="U1133" t="str">
        <f t="shared" si="3527"/>
        <v/>
      </c>
      <c r="V1133" t="str">
        <f t="shared" si="3527"/>
        <v/>
      </c>
    </row>
    <row r="1134" spans="4:22" hidden="1" x14ac:dyDescent="0.25">
      <c r="G1134" t="str">
        <f t="shared" si="3394"/>
        <v/>
      </c>
      <c r="H1134" t="str">
        <f t="shared" si="3395"/>
        <v/>
      </c>
      <c r="I1134" t="str">
        <f t="shared" ref="I1134:J1134" si="3528">IF($G1134="","",TRIM(CONCATENATE(E1134,E1135,E1136,E1137,E1138,E1139,E1140,E1141,E1142,E1143,E1144,E1145,E1146,E1147,E1148)))</f>
        <v/>
      </c>
      <c r="J1134" t="str">
        <f t="shared" si="3528"/>
        <v/>
      </c>
      <c r="K1134" t="str">
        <f t="shared" si="3397"/>
        <v/>
      </c>
      <c r="L1134" t="str">
        <f t="shared" si="3397"/>
        <v/>
      </c>
      <c r="M1134" t="str">
        <f t="shared" si="3397"/>
        <v/>
      </c>
      <c r="N1134" t="str">
        <f t="shared" si="3398"/>
        <v/>
      </c>
      <c r="O1134" t="str">
        <f t="shared" ref="O1134:P1134" si="3529">IF($G1134="","",IF($B1134="SHO",TRIM(CONCATENATE(E1134,E1135,E1136,E1137,E1138,E1139,E1140,E1141,E1142,E1143,E1144,E1145,E1146,E1147,E1148)),""))</f>
        <v/>
      </c>
      <c r="P1134" t="str">
        <f t="shared" si="3529"/>
        <v/>
      </c>
      <c r="Q1134" t="str">
        <f t="shared" si="3400"/>
        <v/>
      </c>
      <c r="R1134" t="str">
        <f t="shared" si="3400"/>
        <v/>
      </c>
      <c r="S1134" t="str">
        <f t="shared" si="3400"/>
        <v/>
      </c>
      <c r="T1134" t="str">
        <f t="shared" ref="T1134:V1134" si="3530">IF($G1134="","",IF($B1134="PAS",TRIM(CONCATENATE(D1134,D1135,D1136,D1137,D1138,D1139,D1140,D1141,D1142,D1143,D1144,D1145,D1146,D1147,D1148)),""))</f>
        <v/>
      </c>
      <c r="U1134" t="str">
        <f t="shared" si="3530"/>
        <v/>
      </c>
      <c r="V1134" t="str">
        <f t="shared" si="3530"/>
        <v/>
      </c>
    </row>
    <row r="1135" spans="4:22" hidden="1" x14ac:dyDescent="0.25">
      <c r="G1135" t="str">
        <f t="shared" si="3394"/>
        <v/>
      </c>
      <c r="H1135" t="str">
        <f t="shared" si="3395"/>
        <v/>
      </c>
      <c r="I1135" t="str">
        <f t="shared" ref="I1135:J1135" si="3531">IF($G1135="","",TRIM(CONCATENATE(E1135,E1136,E1137,E1138,E1139,E1140,E1141,E1142,E1143,E1144,E1145,E1146,E1147,E1148,E1149)))</f>
        <v/>
      </c>
      <c r="J1135" t="str">
        <f t="shared" si="3531"/>
        <v/>
      </c>
      <c r="K1135" t="str">
        <f t="shared" si="3397"/>
        <v/>
      </c>
      <c r="L1135" t="str">
        <f t="shared" si="3397"/>
        <v/>
      </c>
      <c r="M1135" t="str">
        <f t="shared" si="3397"/>
        <v/>
      </c>
      <c r="N1135" t="str">
        <f t="shared" si="3398"/>
        <v/>
      </c>
      <c r="O1135" t="str">
        <f t="shared" ref="O1135:P1135" si="3532">IF($G1135="","",IF($B1135="SHO",TRIM(CONCATENATE(E1135,E1136,E1137,E1138,E1139,E1140,E1141,E1142,E1143,E1144,E1145,E1146,E1147,E1148,E1149)),""))</f>
        <v/>
      </c>
      <c r="P1135" t="str">
        <f t="shared" si="3532"/>
        <v/>
      </c>
      <c r="Q1135" t="str">
        <f t="shared" si="3400"/>
        <v/>
      </c>
      <c r="R1135" t="str">
        <f t="shared" si="3400"/>
        <v/>
      </c>
      <c r="S1135" t="str">
        <f t="shared" si="3400"/>
        <v/>
      </c>
      <c r="T1135" t="str">
        <f t="shared" ref="T1135:V1135" si="3533">IF($G1135="","",IF($B1135="PAS",TRIM(CONCATENATE(D1135,D1136,D1137,D1138,D1139,D1140,D1141,D1142,D1143,D1144,D1145,D1146,D1147,D1148,D1149)),""))</f>
        <v/>
      </c>
      <c r="U1135" t="str">
        <f t="shared" si="3533"/>
        <v/>
      </c>
      <c r="V1135" t="str">
        <f t="shared" si="3533"/>
        <v/>
      </c>
    </row>
    <row r="1136" spans="4:22" hidden="1" x14ac:dyDescent="0.25">
      <c r="G1136" t="str">
        <f t="shared" si="3394"/>
        <v/>
      </c>
      <c r="H1136" t="str">
        <f t="shared" si="3395"/>
        <v/>
      </c>
      <c r="I1136" t="str">
        <f t="shared" ref="I1136:J1136" si="3534">IF($G1136="","",TRIM(CONCATENATE(E1136,E1137,E1138,E1139,E1140,E1141,E1142,E1143,E1144,E1145,E1146,E1147,E1148,E1149,E1150)))</f>
        <v/>
      </c>
      <c r="J1136" t="str">
        <f t="shared" si="3534"/>
        <v/>
      </c>
      <c r="K1136" t="str">
        <f t="shared" si="3397"/>
        <v/>
      </c>
      <c r="L1136" t="str">
        <f t="shared" si="3397"/>
        <v/>
      </c>
      <c r="M1136" t="str">
        <f t="shared" si="3397"/>
        <v/>
      </c>
      <c r="N1136" t="str">
        <f t="shared" si="3398"/>
        <v/>
      </c>
      <c r="O1136" t="str">
        <f t="shared" ref="O1136:P1136" si="3535">IF($G1136="","",IF($B1136="SHO",TRIM(CONCATENATE(E1136,E1137,E1138,E1139,E1140,E1141,E1142,E1143,E1144,E1145,E1146,E1147,E1148,E1149,E1150)),""))</f>
        <v/>
      </c>
      <c r="P1136" t="str">
        <f t="shared" si="3535"/>
        <v/>
      </c>
      <c r="Q1136" t="str">
        <f t="shared" si="3400"/>
        <v/>
      </c>
      <c r="R1136" t="str">
        <f t="shared" si="3400"/>
        <v/>
      </c>
      <c r="S1136" t="str">
        <f t="shared" si="3400"/>
        <v/>
      </c>
      <c r="T1136" t="str">
        <f t="shared" ref="T1136:V1136" si="3536">IF($G1136="","",IF($B1136="PAS",TRIM(CONCATENATE(D1136,D1137,D1138,D1139,D1140,D1141,D1142,D1143,D1144,D1145,D1146,D1147,D1148,D1149,D1150)),""))</f>
        <v/>
      </c>
      <c r="U1136" t="str">
        <f t="shared" si="3536"/>
        <v/>
      </c>
      <c r="V1136" t="str">
        <f t="shared" si="3536"/>
        <v/>
      </c>
    </row>
    <row r="1137" spans="7:22" hidden="1" x14ac:dyDescent="0.25">
      <c r="G1137" t="str">
        <f t="shared" si="3394"/>
        <v/>
      </c>
      <c r="H1137" t="str">
        <f t="shared" si="3395"/>
        <v/>
      </c>
      <c r="I1137" t="str">
        <f t="shared" ref="I1137:J1137" si="3537">IF($G1137="","",TRIM(CONCATENATE(E1137,E1138,E1139,E1140,E1141,E1142,E1143,E1144,E1145,E1146,E1147,E1148,E1149,E1150,E1151)))</f>
        <v/>
      </c>
      <c r="J1137" t="str">
        <f t="shared" si="3537"/>
        <v/>
      </c>
      <c r="K1137" t="str">
        <f t="shared" si="3397"/>
        <v/>
      </c>
      <c r="L1137" t="str">
        <f t="shared" si="3397"/>
        <v/>
      </c>
      <c r="M1137" t="str">
        <f t="shared" si="3397"/>
        <v/>
      </c>
      <c r="N1137" t="str">
        <f t="shared" si="3398"/>
        <v/>
      </c>
      <c r="O1137" t="str">
        <f t="shared" ref="O1137:P1137" si="3538">IF($G1137="","",IF($B1137="SHO",TRIM(CONCATENATE(E1137,E1138,E1139,E1140,E1141,E1142,E1143,E1144,E1145,E1146,E1147,E1148,E1149,E1150,E1151)),""))</f>
        <v/>
      </c>
      <c r="P1137" t="str">
        <f t="shared" si="3538"/>
        <v/>
      </c>
      <c r="Q1137" t="str">
        <f t="shared" si="3400"/>
        <v/>
      </c>
      <c r="R1137" t="str">
        <f t="shared" si="3400"/>
        <v/>
      </c>
      <c r="S1137" t="str">
        <f t="shared" si="3400"/>
        <v/>
      </c>
      <c r="T1137" t="str">
        <f t="shared" ref="T1137:V1137" si="3539">IF($G1137="","",IF($B1137="PAS",TRIM(CONCATENATE(D1137,D1138,D1139,D1140,D1141,D1142,D1143,D1144,D1145,D1146,D1147,D1148,D1149,D1150,D1151)),""))</f>
        <v/>
      </c>
      <c r="U1137" t="str">
        <f t="shared" si="3539"/>
        <v/>
      </c>
      <c r="V1137" t="str">
        <f t="shared" si="3539"/>
        <v/>
      </c>
    </row>
    <row r="1138" spans="7:22" hidden="1" x14ac:dyDescent="0.25">
      <c r="G1138" t="str">
        <f t="shared" si="3394"/>
        <v/>
      </c>
      <c r="H1138" t="str">
        <f t="shared" si="3395"/>
        <v/>
      </c>
      <c r="I1138" t="str">
        <f t="shared" ref="I1138:J1138" si="3540">IF($G1138="","",TRIM(CONCATENATE(E1138,E1139,E1140,E1141,E1142,E1143,E1144,E1145,E1146,E1147,E1148,E1149,E1150,E1151,E1152)))</f>
        <v/>
      </c>
      <c r="J1138" t="str">
        <f t="shared" si="3540"/>
        <v/>
      </c>
      <c r="K1138" t="str">
        <f t="shared" si="3397"/>
        <v/>
      </c>
      <c r="L1138" t="str">
        <f t="shared" si="3397"/>
        <v/>
      </c>
      <c r="M1138" t="str">
        <f t="shared" si="3397"/>
        <v/>
      </c>
      <c r="N1138" t="str">
        <f t="shared" si="3398"/>
        <v/>
      </c>
      <c r="O1138" t="str">
        <f t="shared" ref="O1138:P1138" si="3541">IF($G1138="","",IF($B1138="SHO",TRIM(CONCATENATE(E1138,E1139,E1140,E1141,E1142,E1143,E1144,E1145,E1146,E1147,E1148,E1149,E1150,E1151,E1152)),""))</f>
        <v/>
      </c>
      <c r="P1138" t="str">
        <f t="shared" si="3541"/>
        <v/>
      </c>
      <c r="Q1138" t="str">
        <f t="shared" si="3400"/>
        <v/>
      </c>
      <c r="R1138" t="str">
        <f t="shared" si="3400"/>
        <v/>
      </c>
      <c r="S1138" t="str">
        <f t="shared" si="3400"/>
        <v/>
      </c>
      <c r="T1138" t="str">
        <f t="shared" ref="T1138:V1138" si="3542">IF($G1138="","",IF($B1138="PAS",TRIM(CONCATENATE(D1138,D1139,D1140,D1141,D1142,D1143,D1144,D1145,D1146,D1147,D1148,D1149,D1150,D1151,D1152)),""))</f>
        <v/>
      </c>
      <c r="U1138" t="str">
        <f t="shared" si="3542"/>
        <v/>
      </c>
      <c r="V1138" t="str">
        <f t="shared" si="3542"/>
        <v/>
      </c>
    </row>
    <row r="1139" spans="7:22" hidden="1" x14ac:dyDescent="0.25">
      <c r="G1139" t="str">
        <f t="shared" si="3394"/>
        <v/>
      </c>
      <c r="H1139" t="str">
        <f t="shared" si="3395"/>
        <v/>
      </c>
      <c r="I1139" t="str">
        <f t="shared" ref="I1139:J1139" si="3543">IF($G1139="","",TRIM(CONCATENATE(E1139,E1140,E1141,E1142,E1143,E1144,E1145,E1146,E1147,E1148,E1149,E1150,E1151,E1152,E1153)))</f>
        <v/>
      </c>
      <c r="J1139" t="str">
        <f t="shared" si="3543"/>
        <v/>
      </c>
      <c r="K1139" t="str">
        <f t="shared" si="3397"/>
        <v/>
      </c>
      <c r="L1139" t="str">
        <f t="shared" si="3397"/>
        <v/>
      </c>
      <c r="M1139" t="str">
        <f t="shared" si="3397"/>
        <v/>
      </c>
      <c r="N1139" t="str">
        <f t="shared" si="3398"/>
        <v/>
      </c>
      <c r="O1139" t="str">
        <f t="shared" ref="O1139:P1139" si="3544">IF($G1139="","",IF($B1139="SHO",TRIM(CONCATENATE(E1139,E1140,E1141,E1142,E1143,E1144,E1145,E1146,E1147,E1148,E1149,E1150,E1151,E1152,E1153)),""))</f>
        <v/>
      </c>
      <c r="P1139" t="str">
        <f t="shared" si="3544"/>
        <v/>
      </c>
      <c r="Q1139" t="str">
        <f t="shared" si="3400"/>
        <v/>
      </c>
      <c r="R1139" t="str">
        <f t="shared" si="3400"/>
        <v/>
      </c>
      <c r="S1139" t="str">
        <f t="shared" si="3400"/>
        <v/>
      </c>
      <c r="T1139" t="str">
        <f t="shared" ref="T1139:V1139" si="3545">IF($G1139="","",IF($B1139="PAS",TRIM(CONCATENATE(D1139,D1140,D1141,D1142,D1143,D1144,D1145,D1146,D1147,D1148,D1149,D1150,D1151,D1152,D1153)),""))</f>
        <v/>
      </c>
      <c r="U1139" t="str">
        <f t="shared" si="3545"/>
        <v/>
      </c>
      <c r="V1139" t="str">
        <f t="shared" si="3545"/>
        <v/>
      </c>
    </row>
    <row r="1140" spans="7:22" hidden="1" x14ac:dyDescent="0.25">
      <c r="G1140" t="str">
        <f t="shared" si="3394"/>
        <v/>
      </c>
      <c r="H1140" t="str">
        <f t="shared" si="3395"/>
        <v/>
      </c>
      <c r="I1140" t="str">
        <f t="shared" ref="I1140:J1140" si="3546">IF($G1140="","",TRIM(CONCATENATE(E1140,E1141,E1142,E1143,E1144,E1145,E1146,E1147,E1148,E1149,E1150,E1151,E1152,E1153,E1154)))</f>
        <v/>
      </c>
      <c r="J1140" t="str">
        <f t="shared" si="3546"/>
        <v/>
      </c>
      <c r="K1140" t="str">
        <f t="shared" si="3397"/>
        <v/>
      </c>
      <c r="L1140" t="str">
        <f t="shared" si="3397"/>
        <v/>
      </c>
      <c r="M1140" t="str">
        <f t="shared" si="3397"/>
        <v/>
      </c>
      <c r="N1140" t="str">
        <f t="shared" si="3398"/>
        <v/>
      </c>
      <c r="O1140" t="str">
        <f t="shared" ref="O1140:P1140" si="3547">IF($G1140="","",IF($B1140="SHO",TRIM(CONCATENATE(E1140,E1141,E1142,E1143,E1144,E1145,E1146,E1147,E1148,E1149,E1150,E1151,E1152,E1153,E1154)),""))</f>
        <v/>
      </c>
      <c r="P1140" t="str">
        <f t="shared" si="3547"/>
        <v/>
      </c>
      <c r="Q1140" t="str">
        <f t="shared" si="3400"/>
        <v/>
      </c>
      <c r="R1140" t="str">
        <f t="shared" si="3400"/>
        <v/>
      </c>
      <c r="S1140" t="str">
        <f t="shared" si="3400"/>
        <v/>
      </c>
      <c r="T1140" t="str">
        <f t="shared" ref="T1140:V1140" si="3548">IF($G1140="","",IF($B1140="PAS",TRIM(CONCATENATE(D1140,D1141,D1142,D1143,D1144,D1145,D1146,D1147,D1148,D1149,D1150,D1151,D1152,D1153,D1154)),""))</f>
        <v/>
      </c>
      <c r="U1140" t="str">
        <f t="shared" si="3548"/>
        <v/>
      </c>
      <c r="V1140" t="str">
        <f t="shared" si="3548"/>
        <v/>
      </c>
    </row>
    <row r="1141" spans="7:22" hidden="1" x14ac:dyDescent="0.25">
      <c r="G1141" t="str">
        <f t="shared" si="3394"/>
        <v/>
      </c>
      <c r="H1141" t="str">
        <f t="shared" si="3395"/>
        <v/>
      </c>
      <c r="I1141" t="str">
        <f t="shared" ref="I1141:J1141" si="3549">IF($G1141="","",TRIM(CONCATENATE(E1141,E1142,E1143,E1144,E1145,E1146,E1147,E1148,E1149,E1150,E1151,E1152,E1153,E1154,E1155)))</f>
        <v/>
      </c>
      <c r="J1141" t="str">
        <f t="shared" si="3549"/>
        <v/>
      </c>
      <c r="K1141" t="str">
        <f t="shared" si="3397"/>
        <v/>
      </c>
      <c r="L1141" t="str">
        <f t="shared" si="3397"/>
        <v/>
      </c>
      <c r="M1141" t="str">
        <f t="shared" si="3397"/>
        <v/>
      </c>
      <c r="N1141" t="str">
        <f t="shared" si="3398"/>
        <v/>
      </c>
      <c r="O1141" t="str">
        <f t="shared" ref="O1141:P1141" si="3550">IF($G1141="","",IF($B1141="SHO",TRIM(CONCATENATE(E1141,E1142,E1143,E1144,E1145,E1146,E1147,E1148,E1149,E1150,E1151,E1152,E1153,E1154,E1155)),""))</f>
        <v/>
      </c>
      <c r="P1141" t="str">
        <f t="shared" si="3550"/>
        <v/>
      </c>
      <c r="Q1141" t="str">
        <f t="shared" si="3400"/>
        <v/>
      </c>
      <c r="R1141" t="str">
        <f t="shared" si="3400"/>
        <v/>
      </c>
      <c r="S1141" t="str">
        <f t="shared" si="3400"/>
        <v/>
      </c>
      <c r="T1141" t="str">
        <f t="shared" ref="T1141:V1141" si="3551">IF($G1141="","",IF($B1141="PAS",TRIM(CONCATENATE(D1141,D1142,D1143,D1144,D1145,D1146,D1147,D1148,D1149,D1150,D1151,D1152,D1153,D1154,D1155)),""))</f>
        <v/>
      </c>
      <c r="U1141" t="str">
        <f t="shared" si="3551"/>
        <v/>
      </c>
      <c r="V1141" t="str">
        <f t="shared" si="3551"/>
        <v/>
      </c>
    </row>
    <row r="1142" spans="7:22" hidden="1" x14ac:dyDescent="0.25">
      <c r="G1142" t="str">
        <f t="shared" si="3394"/>
        <v/>
      </c>
      <c r="H1142" t="str">
        <f t="shared" si="3395"/>
        <v/>
      </c>
      <c r="I1142" t="str">
        <f t="shared" ref="I1142:J1142" si="3552">IF($G1142="","",TRIM(CONCATENATE(E1142,E1143,E1144,E1145,E1146,E1147,E1148,E1149,E1150,E1151,E1152,E1153,E1154,E1155,E1156)))</f>
        <v/>
      </c>
      <c r="J1142" t="str">
        <f t="shared" si="3552"/>
        <v/>
      </c>
      <c r="K1142" t="str">
        <f t="shared" si="3397"/>
        <v/>
      </c>
      <c r="L1142" t="str">
        <f t="shared" si="3397"/>
        <v/>
      </c>
      <c r="M1142" t="str">
        <f t="shared" si="3397"/>
        <v/>
      </c>
      <c r="N1142" t="str">
        <f t="shared" si="3398"/>
        <v/>
      </c>
      <c r="O1142" t="str">
        <f t="shared" ref="O1142:P1142" si="3553">IF($G1142="","",IF($B1142="SHO",TRIM(CONCATENATE(E1142,E1143,E1144,E1145,E1146,E1147,E1148,E1149,E1150,E1151,E1152,E1153,E1154,E1155,E1156)),""))</f>
        <v/>
      </c>
      <c r="P1142" t="str">
        <f t="shared" si="3553"/>
        <v/>
      </c>
      <c r="Q1142" t="str">
        <f t="shared" si="3400"/>
        <v/>
      </c>
      <c r="R1142" t="str">
        <f t="shared" si="3400"/>
        <v/>
      </c>
      <c r="S1142" t="str">
        <f t="shared" si="3400"/>
        <v/>
      </c>
      <c r="T1142" t="str">
        <f t="shared" ref="T1142:V1142" si="3554">IF($G1142="","",IF($B1142="PAS",TRIM(CONCATENATE(D1142,D1143,D1144,D1145,D1146,D1147,D1148,D1149,D1150,D1151,D1152,D1153,D1154,D1155,D1156)),""))</f>
        <v/>
      </c>
      <c r="U1142" t="str">
        <f t="shared" si="3554"/>
        <v/>
      </c>
      <c r="V1142" t="str">
        <f t="shared" si="3554"/>
        <v/>
      </c>
    </row>
    <row r="1143" spans="7:22" hidden="1" x14ac:dyDescent="0.25">
      <c r="G1143" t="str">
        <f t="shared" si="3394"/>
        <v/>
      </c>
      <c r="H1143" t="str">
        <f t="shared" si="3395"/>
        <v/>
      </c>
      <c r="I1143" t="str">
        <f t="shared" ref="I1143:J1143" si="3555">IF($G1143="","",TRIM(CONCATENATE(E1143,E1144,E1145,E1146,E1147,E1148,E1149,E1150,E1151,E1152,E1153,E1154,E1155,E1156,E1157)))</f>
        <v/>
      </c>
      <c r="J1143" t="str">
        <f t="shared" si="3555"/>
        <v/>
      </c>
      <c r="K1143" t="str">
        <f t="shared" si="3397"/>
        <v/>
      </c>
      <c r="L1143" t="str">
        <f t="shared" si="3397"/>
        <v/>
      </c>
      <c r="M1143" t="str">
        <f t="shared" si="3397"/>
        <v/>
      </c>
      <c r="N1143" t="str">
        <f t="shared" si="3398"/>
        <v/>
      </c>
      <c r="O1143" t="str">
        <f t="shared" ref="O1143:P1143" si="3556">IF($G1143="","",IF($B1143="SHO",TRIM(CONCATENATE(E1143,E1144,E1145,E1146,E1147,E1148,E1149,E1150,E1151,E1152,E1153,E1154,E1155,E1156,E1157)),""))</f>
        <v/>
      </c>
      <c r="P1143" t="str">
        <f t="shared" si="3556"/>
        <v/>
      </c>
      <c r="Q1143" t="str">
        <f t="shared" si="3400"/>
        <v/>
      </c>
      <c r="R1143" t="str">
        <f t="shared" si="3400"/>
        <v/>
      </c>
      <c r="S1143" t="str">
        <f t="shared" si="3400"/>
        <v/>
      </c>
      <c r="T1143" t="str">
        <f t="shared" ref="T1143:V1143" si="3557">IF($G1143="","",IF($B1143="PAS",TRIM(CONCATENATE(D1143,D1144,D1145,D1146,D1147,D1148,D1149,D1150,D1151,D1152,D1153,D1154,D1155,D1156,D1157)),""))</f>
        <v/>
      </c>
      <c r="U1143" t="str">
        <f t="shared" si="3557"/>
        <v/>
      </c>
      <c r="V1143" t="str">
        <f t="shared" si="3557"/>
        <v/>
      </c>
    </row>
    <row r="1144" spans="7:22" hidden="1" x14ac:dyDescent="0.25">
      <c r="G1144" t="str">
        <f t="shared" si="3394"/>
        <v/>
      </c>
      <c r="H1144" t="str">
        <f t="shared" si="3395"/>
        <v/>
      </c>
      <c r="I1144" t="str">
        <f t="shared" ref="I1144:J1144" si="3558">IF($G1144="","",TRIM(CONCATENATE(E1144,E1145,E1146,E1147,E1148,E1149,E1150,E1151,E1152,E1153,E1154,E1155,E1156,E1157,E1158)))</f>
        <v/>
      </c>
      <c r="J1144" t="str">
        <f t="shared" si="3558"/>
        <v/>
      </c>
      <c r="K1144" t="str">
        <f t="shared" si="3397"/>
        <v/>
      </c>
      <c r="L1144" t="str">
        <f t="shared" si="3397"/>
        <v/>
      </c>
      <c r="M1144" t="str">
        <f t="shared" si="3397"/>
        <v/>
      </c>
      <c r="N1144" t="str">
        <f t="shared" si="3398"/>
        <v/>
      </c>
      <c r="O1144" t="str">
        <f t="shared" ref="O1144:P1144" si="3559">IF($G1144="","",IF($B1144="SHO",TRIM(CONCATENATE(E1144,E1145,E1146,E1147,E1148,E1149,E1150,E1151,E1152,E1153,E1154,E1155,E1156,E1157,E1158)),""))</f>
        <v/>
      </c>
      <c r="P1144" t="str">
        <f t="shared" si="3559"/>
        <v/>
      </c>
      <c r="Q1144" t="str">
        <f t="shared" si="3400"/>
        <v/>
      </c>
      <c r="R1144" t="str">
        <f t="shared" si="3400"/>
        <v/>
      </c>
      <c r="S1144" t="str">
        <f t="shared" si="3400"/>
        <v/>
      </c>
      <c r="T1144" t="str">
        <f t="shared" ref="T1144:V1144" si="3560">IF($G1144="","",IF($B1144="PAS",TRIM(CONCATENATE(D1144,D1145,D1146,D1147,D1148,D1149,D1150,D1151,D1152,D1153,D1154,D1155,D1156,D1157,D1158)),""))</f>
        <v/>
      </c>
      <c r="U1144" t="str">
        <f t="shared" si="3560"/>
        <v/>
      </c>
      <c r="V1144" t="str">
        <f t="shared" si="3560"/>
        <v/>
      </c>
    </row>
    <row r="1145" spans="7:22" hidden="1" x14ac:dyDescent="0.25">
      <c r="G1145" t="str">
        <f t="shared" si="3394"/>
        <v/>
      </c>
      <c r="H1145" t="str">
        <f t="shared" si="3395"/>
        <v/>
      </c>
      <c r="I1145" t="str">
        <f t="shared" ref="I1145:J1145" si="3561">IF($G1145="","",TRIM(CONCATENATE(E1145,E1146,E1147,E1148,E1149,E1150,E1151,E1152,E1153,E1154,E1155,E1156,E1157,E1158,E1159)))</f>
        <v/>
      </c>
      <c r="J1145" t="str">
        <f t="shared" si="3561"/>
        <v/>
      </c>
      <c r="K1145" t="str">
        <f t="shared" si="3397"/>
        <v/>
      </c>
      <c r="L1145" t="str">
        <f t="shared" si="3397"/>
        <v/>
      </c>
      <c r="M1145" t="str">
        <f t="shared" si="3397"/>
        <v/>
      </c>
      <c r="N1145" t="str">
        <f t="shared" si="3398"/>
        <v/>
      </c>
      <c r="O1145" t="str">
        <f t="shared" ref="O1145:P1145" si="3562">IF($G1145="","",IF($B1145="SHO",TRIM(CONCATENATE(E1145,E1146,E1147,E1148,E1149,E1150,E1151,E1152,E1153,E1154,E1155,E1156,E1157,E1158,E1159)),""))</f>
        <v/>
      </c>
      <c r="P1145" t="str">
        <f t="shared" si="3562"/>
        <v/>
      </c>
      <c r="Q1145" t="str">
        <f t="shared" si="3400"/>
        <v/>
      </c>
      <c r="R1145" t="str">
        <f t="shared" si="3400"/>
        <v/>
      </c>
      <c r="S1145" t="str">
        <f t="shared" si="3400"/>
        <v/>
      </c>
      <c r="T1145" t="str">
        <f t="shared" ref="T1145:V1145" si="3563">IF($G1145="","",IF($B1145="PAS",TRIM(CONCATENATE(D1145,D1146,D1147,D1148,D1149,D1150,D1151,D1152,D1153,D1154,D1155,D1156,D1157,D1158,D1159)),""))</f>
        <v/>
      </c>
      <c r="U1145" t="str">
        <f t="shared" si="3563"/>
        <v/>
      </c>
      <c r="V1145" t="str">
        <f t="shared" si="3563"/>
        <v/>
      </c>
    </row>
    <row r="1146" spans="7:22" hidden="1" x14ac:dyDescent="0.25">
      <c r="G1146" t="str">
        <f t="shared" si="3394"/>
        <v/>
      </c>
      <c r="H1146" t="str">
        <f t="shared" si="3395"/>
        <v/>
      </c>
      <c r="I1146" t="str">
        <f t="shared" ref="I1146:J1146" si="3564">IF($G1146="","",TRIM(CONCATENATE(E1146,E1147,E1148,E1149,E1150,E1151,E1152,E1153,E1154,E1155,E1156,E1157,E1158,E1159,E1160)))</f>
        <v/>
      </c>
      <c r="J1146" t="str">
        <f t="shared" si="3564"/>
        <v/>
      </c>
      <c r="K1146" t="str">
        <f t="shared" si="3397"/>
        <v/>
      </c>
      <c r="L1146" t="str">
        <f t="shared" si="3397"/>
        <v/>
      </c>
      <c r="M1146" t="str">
        <f t="shared" si="3397"/>
        <v/>
      </c>
      <c r="N1146" t="str">
        <f t="shared" si="3398"/>
        <v/>
      </c>
      <c r="O1146" t="str">
        <f t="shared" ref="O1146:P1146" si="3565">IF($G1146="","",IF($B1146="SHO",TRIM(CONCATENATE(E1146,E1147,E1148,E1149,E1150,E1151,E1152,E1153,E1154,E1155,E1156,E1157,E1158,E1159,E1160)),""))</f>
        <v/>
      </c>
      <c r="P1146" t="str">
        <f t="shared" si="3565"/>
        <v/>
      </c>
      <c r="Q1146" t="str">
        <f t="shared" si="3400"/>
        <v/>
      </c>
      <c r="R1146" t="str">
        <f t="shared" si="3400"/>
        <v/>
      </c>
      <c r="S1146" t="str">
        <f t="shared" si="3400"/>
        <v/>
      </c>
      <c r="T1146" t="str">
        <f t="shared" ref="T1146:V1146" si="3566">IF($G1146="","",IF($B1146="PAS",TRIM(CONCATENATE(D1146,D1147,D1148,D1149,D1150,D1151,D1152,D1153,D1154,D1155,D1156,D1157,D1158,D1159,D1160)),""))</f>
        <v/>
      </c>
      <c r="U1146" t="str">
        <f t="shared" si="3566"/>
        <v/>
      </c>
      <c r="V1146" t="str">
        <f t="shared" si="3566"/>
        <v/>
      </c>
    </row>
    <row r="1147" spans="7:22" hidden="1" x14ac:dyDescent="0.25">
      <c r="G1147" t="str">
        <f t="shared" si="3394"/>
        <v/>
      </c>
      <c r="H1147" t="str">
        <f t="shared" si="3395"/>
        <v/>
      </c>
      <c r="I1147" t="str">
        <f t="shared" ref="I1147:J1147" si="3567">IF($G1147="","",TRIM(CONCATENATE(E1147,E1148,E1149,E1150,E1151,E1152,E1153,E1154,E1155,E1156,E1157,E1158,E1159,E1160,E1161)))</f>
        <v/>
      </c>
      <c r="J1147" t="str">
        <f t="shared" si="3567"/>
        <v/>
      </c>
      <c r="K1147" t="str">
        <f t="shared" si="3397"/>
        <v/>
      </c>
      <c r="L1147" t="str">
        <f t="shared" si="3397"/>
        <v/>
      </c>
      <c r="M1147" t="str">
        <f t="shared" si="3397"/>
        <v/>
      </c>
      <c r="N1147" t="str">
        <f t="shared" si="3398"/>
        <v/>
      </c>
      <c r="O1147" t="str">
        <f t="shared" ref="O1147:P1147" si="3568">IF($G1147="","",IF($B1147="SHO",TRIM(CONCATENATE(E1147,E1148,E1149,E1150,E1151,E1152,E1153,E1154,E1155,E1156,E1157,E1158,E1159,E1160,E1161)),""))</f>
        <v/>
      </c>
      <c r="P1147" t="str">
        <f t="shared" si="3568"/>
        <v/>
      </c>
      <c r="Q1147" t="str">
        <f t="shared" si="3400"/>
        <v/>
      </c>
      <c r="R1147" t="str">
        <f t="shared" si="3400"/>
        <v/>
      </c>
      <c r="S1147" t="str">
        <f t="shared" si="3400"/>
        <v/>
      </c>
      <c r="T1147" t="str">
        <f t="shared" ref="T1147:V1147" si="3569">IF($G1147="","",IF($B1147="PAS",TRIM(CONCATENATE(D1147,D1148,D1149,D1150,D1151,D1152,D1153,D1154,D1155,D1156,D1157,D1158,D1159,D1160,D1161)),""))</f>
        <v/>
      </c>
      <c r="U1147" t="str">
        <f t="shared" si="3569"/>
        <v/>
      </c>
      <c r="V1147" t="str">
        <f t="shared" si="3569"/>
        <v/>
      </c>
    </row>
    <row r="1148" spans="7:22" hidden="1" x14ac:dyDescent="0.25">
      <c r="G1148" t="str">
        <f t="shared" si="3394"/>
        <v/>
      </c>
      <c r="H1148" t="str">
        <f t="shared" si="3395"/>
        <v/>
      </c>
      <c r="I1148" t="str">
        <f t="shared" ref="I1148:J1148" si="3570">IF($G1148="","",TRIM(CONCATENATE(E1148,E1149,E1150,E1151,E1152,E1153,E1154,E1155,E1156,E1157,E1158,E1159,E1160,E1161,E1162)))</f>
        <v/>
      </c>
      <c r="J1148" t="str">
        <f t="shared" si="3570"/>
        <v/>
      </c>
      <c r="K1148" t="str">
        <f t="shared" si="3397"/>
        <v/>
      </c>
      <c r="L1148" t="str">
        <f t="shared" si="3397"/>
        <v/>
      </c>
      <c r="M1148" t="str">
        <f t="shared" si="3397"/>
        <v/>
      </c>
      <c r="N1148" t="str">
        <f t="shared" si="3398"/>
        <v/>
      </c>
      <c r="O1148" t="str">
        <f t="shared" ref="O1148:P1148" si="3571">IF($G1148="","",IF($B1148="SHO",TRIM(CONCATENATE(E1148,E1149,E1150,E1151,E1152,E1153,E1154,E1155,E1156,E1157,E1158,E1159,E1160,E1161,E1162)),""))</f>
        <v/>
      </c>
      <c r="P1148" t="str">
        <f t="shared" si="3571"/>
        <v/>
      </c>
      <c r="Q1148" t="str">
        <f t="shared" si="3400"/>
        <v/>
      </c>
      <c r="R1148" t="str">
        <f t="shared" si="3400"/>
        <v/>
      </c>
      <c r="S1148" t="str">
        <f t="shared" si="3400"/>
        <v/>
      </c>
      <c r="T1148" t="str">
        <f t="shared" ref="T1148:V1148" si="3572">IF($G1148="","",IF($B1148="PAS",TRIM(CONCATENATE(D1148,D1149,D1150,D1151,D1152,D1153,D1154,D1155,D1156,D1157,D1158,D1159,D1160,D1161,D1162)),""))</f>
        <v/>
      </c>
      <c r="U1148" t="str">
        <f t="shared" si="3572"/>
        <v/>
      </c>
      <c r="V1148" t="str">
        <f t="shared" si="3572"/>
        <v/>
      </c>
    </row>
    <row r="1149" spans="7:22" hidden="1" x14ac:dyDescent="0.25">
      <c r="G1149" t="str">
        <f t="shared" si="3394"/>
        <v/>
      </c>
      <c r="H1149" t="str">
        <f t="shared" si="3395"/>
        <v/>
      </c>
      <c r="I1149" t="str">
        <f t="shared" ref="I1149:J1149" si="3573">IF($G1149="","",TRIM(CONCATENATE(E1149,E1150,E1151,E1152,E1153,E1154,E1155,E1156,E1157,E1158,E1159,E1160,E1161,E1162,E1163)))</f>
        <v/>
      </c>
      <c r="J1149" t="str">
        <f t="shared" si="3573"/>
        <v/>
      </c>
      <c r="K1149" t="str">
        <f t="shared" si="3397"/>
        <v/>
      </c>
      <c r="L1149" t="str">
        <f t="shared" si="3397"/>
        <v/>
      </c>
      <c r="M1149" t="str">
        <f t="shared" si="3397"/>
        <v/>
      </c>
      <c r="N1149" t="str">
        <f t="shared" si="3398"/>
        <v/>
      </c>
      <c r="O1149" t="str">
        <f t="shared" ref="O1149:P1149" si="3574">IF($G1149="","",IF($B1149="SHO",TRIM(CONCATENATE(E1149,E1150,E1151,E1152,E1153,E1154,E1155,E1156,E1157,E1158,E1159,E1160,E1161,E1162,E1163)),""))</f>
        <v/>
      </c>
      <c r="P1149" t="str">
        <f t="shared" si="3574"/>
        <v/>
      </c>
      <c r="Q1149" t="str">
        <f t="shared" si="3400"/>
        <v/>
      </c>
      <c r="R1149" t="str">
        <f t="shared" si="3400"/>
        <v/>
      </c>
      <c r="S1149" t="str">
        <f t="shared" si="3400"/>
        <v/>
      </c>
      <c r="T1149" t="str">
        <f t="shared" ref="T1149:V1149" si="3575">IF($G1149="","",IF($B1149="PAS",TRIM(CONCATENATE(D1149,D1150,D1151,D1152,D1153,D1154,D1155,D1156,D1157,D1158,D1159,D1160,D1161,D1162,D1163)),""))</f>
        <v/>
      </c>
      <c r="U1149" t="str">
        <f t="shared" si="3575"/>
        <v/>
      </c>
      <c r="V1149" t="str">
        <f t="shared" si="3575"/>
        <v/>
      </c>
    </row>
    <row r="1150" spans="7:22" hidden="1" x14ac:dyDescent="0.25">
      <c r="G1150" t="str">
        <f t="shared" si="3394"/>
        <v/>
      </c>
      <c r="H1150" t="str">
        <f t="shared" si="3395"/>
        <v/>
      </c>
      <c r="I1150" t="str">
        <f t="shared" ref="I1150:J1150" si="3576">IF($G1150="","",TRIM(CONCATENATE(E1150,E1151,E1152,E1153,E1154,E1155,E1156,E1157,E1158,E1159,E1160,E1161,E1162,E1163,E1164)))</f>
        <v/>
      </c>
      <c r="J1150" t="str">
        <f t="shared" si="3576"/>
        <v/>
      </c>
      <c r="K1150" t="str">
        <f t="shared" si="3397"/>
        <v/>
      </c>
      <c r="L1150" t="str">
        <f t="shared" si="3397"/>
        <v/>
      </c>
      <c r="M1150" t="str">
        <f t="shared" si="3397"/>
        <v/>
      </c>
      <c r="N1150" t="str">
        <f t="shared" si="3398"/>
        <v/>
      </c>
      <c r="O1150" t="str">
        <f t="shared" ref="O1150:P1150" si="3577">IF($G1150="","",IF($B1150="SHO",TRIM(CONCATENATE(E1150,E1151,E1152,E1153,E1154,E1155,E1156,E1157,E1158,E1159,E1160,E1161,E1162,E1163,E1164)),""))</f>
        <v/>
      </c>
      <c r="P1150" t="str">
        <f t="shared" si="3577"/>
        <v/>
      </c>
      <c r="Q1150" t="str">
        <f t="shared" si="3400"/>
        <v/>
      </c>
      <c r="R1150" t="str">
        <f t="shared" si="3400"/>
        <v/>
      </c>
      <c r="S1150" t="str">
        <f t="shared" si="3400"/>
        <v/>
      </c>
      <c r="T1150" t="str">
        <f t="shared" ref="T1150:V1150" si="3578">IF($G1150="","",IF($B1150="PAS",TRIM(CONCATENATE(D1150,D1151,D1152,D1153,D1154,D1155,D1156,D1157,D1158,D1159,D1160,D1161,D1162,D1163,D1164)),""))</f>
        <v/>
      </c>
      <c r="U1150" t="str">
        <f t="shared" si="3578"/>
        <v/>
      </c>
      <c r="V1150" t="str">
        <f t="shared" si="3578"/>
        <v/>
      </c>
    </row>
    <row r="1151" spans="7:22" hidden="1" x14ac:dyDescent="0.25">
      <c r="G1151" t="str">
        <f t="shared" si="3394"/>
        <v/>
      </c>
      <c r="H1151" t="str">
        <f t="shared" si="3395"/>
        <v/>
      </c>
      <c r="I1151" t="str">
        <f t="shared" ref="I1151:J1151" si="3579">IF($G1151="","",TRIM(CONCATENATE(E1151,E1152,E1153,E1154,E1155,E1156,E1157,E1158,E1159,E1160,E1161,E1162,E1163,E1164,E1165)))</f>
        <v/>
      </c>
      <c r="J1151" t="str">
        <f t="shared" si="3579"/>
        <v/>
      </c>
      <c r="K1151" t="str">
        <f t="shared" si="3397"/>
        <v/>
      </c>
      <c r="L1151" t="str">
        <f t="shared" si="3397"/>
        <v/>
      </c>
      <c r="M1151" t="str">
        <f t="shared" si="3397"/>
        <v/>
      </c>
      <c r="N1151" t="str">
        <f t="shared" si="3398"/>
        <v/>
      </c>
      <c r="O1151" t="str">
        <f t="shared" ref="O1151:P1151" si="3580">IF($G1151="","",IF($B1151="SHO",TRIM(CONCATENATE(E1151,E1152,E1153,E1154,E1155,E1156,E1157,E1158,E1159,E1160,E1161,E1162,E1163,E1164,E1165)),""))</f>
        <v/>
      </c>
      <c r="P1151" t="str">
        <f t="shared" si="3580"/>
        <v/>
      </c>
      <c r="Q1151" t="str">
        <f t="shared" si="3400"/>
        <v/>
      </c>
      <c r="R1151" t="str">
        <f t="shared" si="3400"/>
        <v/>
      </c>
      <c r="S1151" t="str">
        <f t="shared" si="3400"/>
        <v/>
      </c>
      <c r="T1151" t="str">
        <f t="shared" ref="T1151:V1151" si="3581">IF($G1151="","",IF($B1151="PAS",TRIM(CONCATENATE(D1151,D1152,D1153,D1154,D1155,D1156,D1157,D1158,D1159,D1160,D1161,D1162,D1163,D1164,D1165)),""))</f>
        <v/>
      </c>
      <c r="U1151" t="str">
        <f t="shared" si="3581"/>
        <v/>
      </c>
      <c r="V1151" t="str">
        <f t="shared" si="3581"/>
        <v/>
      </c>
    </row>
    <row r="1152" spans="7:22" hidden="1" x14ac:dyDescent="0.25">
      <c r="G1152" t="str">
        <f t="shared" si="3394"/>
        <v/>
      </c>
      <c r="H1152" t="str">
        <f t="shared" si="3395"/>
        <v/>
      </c>
      <c r="I1152" t="str">
        <f t="shared" ref="I1152:J1152" si="3582">IF($G1152="","",TRIM(CONCATENATE(E1152,E1153,E1154,E1155,E1156,E1157,E1158,E1159,E1160,E1161,E1162,E1163,E1164,E1165,E1166)))</f>
        <v/>
      </c>
      <c r="J1152" t="str">
        <f t="shared" si="3582"/>
        <v/>
      </c>
      <c r="K1152" t="str">
        <f t="shared" si="3397"/>
        <v/>
      </c>
      <c r="L1152" t="str">
        <f t="shared" si="3397"/>
        <v/>
      </c>
      <c r="M1152" t="str">
        <f t="shared" si="3397"/>
        <v/>
      </c>
      <c r="N1152" t="str">
        <f t="shared" si="3398"/>
        <v/>
      </c>
      <c r="O1152" t="str">
        <f t="shared" ref="O1152:P1152" si="3583">IF($G1152="","",IF($B1152="SHO",TRIM(CONCATENATE(E1152,E1153,E1154,E1155,E1156,E1157,E1158,E1159,E1160,E1161,E1162,E1163,E1164,E1165,E1166)),""))</f>
        <v/>
      </c>
      <c r="P1152" t="str">
        <f t="shared" si="3583"/>
        <v/>
      </c>
      <c r="Q1152" t="str">
        <f t="shared" si="3400"/>
        <v/>
      </c>
      <c r="R1152" t="str">
        <f t="shared" si="3400"/>
        <v/>
      </c>
      <c r="S1152" t="str">
        <f t="shared" si="3400"/>
        <v/>
      </c>
      <c r="T1152" t="str">
        <f t="shared" ref="T1152:V1152" si="3584">IF($G1152="","",IF($B1152="PAS",TRIM(CONCATENATE(D1152,D1153,D1154,D1155,D1156,D1157,D1158,D1159,D1160,D1161,D1162,D1163,D1164,D1165,D1166)),""))</f>
        <v/>
      </c>
      <c r="U1152" t="str">
        <f t="shared" si="3584"/>
        <v/>
      </c>
      <c r="V1152" t="str">
        <f t="shared" si="3584"/>
        <v/>
      </c>
    </row>
    <row r="1153" spans="4:22" hidden="1" x14ac:dyDescent="0.25">
      <c r="G1153" t="str">
        <f t="shared" si="3394"/>
        <v/>
      </c>
      <c r="H1153" t="str">
        <f t="shared" si="3395"/>
        <v/>
      </c>
      <c r="I1153" t="str">
        <f t="shared" ref="I1153:J1153" si="3585">IF($G1153="","",TRIM(CONCATENATE(E1153,E1154,E1155,E1156,E1157,E1158,E1159,E1160,E1161,E1162,E1163,E1164,E1165,E1166,E1167)))</f>
        <v/>
      </c>
      <c r="J1153" t="str">
        <f t="shared" si="3585"/>
        <v/>
      </c>
      <c r="K1153" t="str">
        <f t="shared" si="3397"/>
        <v/>
      </c>
      <c r="L1153" t="str">
        <f t="shared" si="3397"/>
        <v/>
      </c>
      <c r="M1153" t="str">
        <f t="shared" si="3397"/>
        <v/>
      </c>
      <c r="N1153" t="str">
        <f t="shared" si="3398"/>
        <v/>
      </c>
      <c r="O1153" t="str">
        <f t="shared" ref="O1153:P1153" si="3586">IF($G1153="","",IF($B1153="SHO",TRIM(CONCATENATE(E1153,E1154,E1155,E1156,E1157,E1158,E1159,E1160,E1161,E1162,E1163,E1164,E1165,E1166,E1167)),""))</f>
        <v/>
      </c>
      <c r="P1153" t="str">
        <f t="shared" si="3586"/>
        <v/>
      </c>
      <c r="Q1153" t="str">
        <f t="shared" si="3400"/>
        <v/>
      </c>
      <c r="R1153" t="str">
        <f t="shared" si="3400"/>
        <v/>
      </c>
      <c r="S1153" t="str">
        <f t="shared" si="3400"/>
        <v/>
      </c>
      <c r="T1153" t="str">
        <f t="shared" ref="T1153:V1153" si="3587">IF($G1153="","",IF($B1153="PAS",TRIM(CONCATENATE(D1153,D1154,D1155,D1156,D1157,D1158,D1159,D1160,D1161,D1162,D1163,D1164,D1165,D1166,D1167)),""))</f>
        <v/>
      </c>
      <c r="U1153" t="str">
        <f t="shared" si="3587"/>
        <v/>
      </c>
      <c r="V1153" t="str">
        <f t="shared" si="3587"/>
        <v/>
      </c>
    </row>
    <row r="1154" spans="4:22" hidden="1" x14ac:dyDescent="0.25">
      <c r="G1154" t="str">
        <f t="shared" si="3394"/>
        <v/>
      </c>
      <c r="H1154" t="str">
        <f t="shared" si="3395"/>
        <v/>
      </c>
      <c r="I1154" t="str">
        <f t="shared" ref="I1154:J1154" si="3588">IF($G1154="","",TRIM(CONCATENATE(E1154,E1155,E1156,E1157,E1158,E1159,E1160,E1161,E1162,E1163,E1164,E1165,E1166,E1167,E1168)))</f>
        <v/>
      </c>
      <c r="J1154" t="str">
        <f t="shared" si="3588"/>
        <v/>
      </c>
      <c r="K1154" t="str">
        <f t="shared" si="3397"/>
        <v/>
      </c>
      <c r="L1154" t="str">
        <f t="shared" si="3397"/>
        <v/>
      </c>
      <c r="M1154" t="str">
        <f t="shared" si="3397"/>
        <v/>
      </c>
      <c r="N1154" t="str">
        <f t="shared" si="3398"/>
        <v/>
      </c>
      <c r="O1154" t="str">
        <f t="shared" ref="O1154:P1154" si="3589">IF($G1154="","",IF($B1154="SHO",TRIM(CONCATENATE(E1154,E1155,E1156,E1157,E1158,E1159,E1160,E1161,E1162,E1163,E1164,E1165,E1166,E1167,E1168)),""))</f>
        <v/>
      </c>
      <c r="P1154" t="str">
        <f t="shared" si="3589"/>
        <v/>
      </c>
      <c r="Q1154" t="str">
        <f t="shared" si="3400"/>
        <v/>
      </c>
      <c r="R1154" t="str">
        <f t="shared" si="3400"/>
        <v/>
      </c>
      <c r="S1154" t="str">
        <f t="shared" si="3400"/>
        <v/>
      </c>
      <c r="T1154" t="str">
        <f t="shared" ref="T1154:V1154" si="3590">IF($G1154="","",IF($B1154="PAS",TRIM(CONCATENATE(D1154,D1155,D1156,D1157,D1158,D1159,D1160,D1161,D1162,D1163,D1164,D1165,D1166,D1167,D1168)),""))</f>
        <v/>
      </c>
      <c r="U1154" t="str">
        <f t="shared" si="3590"/>
        <v/>
      </c>
      <c r="V1154" t="str">
        <f t="shared" si="3590"/>
        <v/>
      </c>
    </row>
    <row r="1155" spans="4:22" hidden="1" x14ac:dyDescent="0.25">
      <c r="G1155" t="str">
        <f t="shared" ref="G1155:G1218" si="3591">IF(EXACT(A1154,A1155),"",A1155)</f>
        <v/>
      </c>
      <c r="H1155" t="str">
        <f t="shared" ref="H1155:H1218" si="3592">IF($G1155="","",TRIM(CONCATENATE(D1155,D1156,D1157,D1158,D1159,D1160,D1161,D1162,D1163,D1164,D1165,D1166,D1167,D1168,D1169)))</f>
        <v/>
      </c>
      <c r="I1155" t="str">
        <f t="shared" ref="I1155:J1155" si="3593">IF($G1155="","",TRIM(CONCATENATE(E1155,E1156,E1157,E1158,E1159,E1160,E1161,E1162,E1163,E1164,E1165,E1166,E1167,E1168,E1169)))</f>
        <v/>
      </c>
      <c r="J1155" t="str">
        <f t="shared" si="3593"/>
        <v/>
      </c>
      <c r="K1155" t="str">
        <f t="shared" ref="K1155:M1218" si="3594">IF($G1155="","",IF($B1155="DUF",TRIM(CONCATENATE(D1155,D1156,D1157,D1158,D1159,D1160,D1161,D1162,D1163,D1164,D1165,D1166,D1167,D1168,D1169)),""))</f>
        <v/>
      </c>
      <c r="L1155" t="str">
        <f t="shared" si="3594"/>
        <v/>
      </c>
      <c r="M1155" t="str">
        <f t="shared" si="3594"/>
        <v/>
      </c>
      <c r="N1155" t="str">
        <f t="shared" ref="N1155:N1218" si="3595">IF($G1155="","",IF($B1155="SHO",TRIM(CONCATENATE(D1155,D1156,D1157,D1158,D1159,D1160,D1161,D1162,D1163,D1164,D1165,D1166,D1167,D1168,D1169)),""))</f>
        <v/>
      </c>
      <c r="O1155" t="str">
        <f t="shared" ref="O1155:P1155" si="3596">IF($G1155="","",IF($B1155="SHO",TRIM(CONCATENATE(E1155,E1156,E1157,E1158,E1159,E1160,E1161,E1162,E1163,E1164,E1165,E1166,E1167,E1168,E1169)),""))</f>
        <v/>
      </c>
      <c r="P1155" t="str">
        <f t="shared" si="3596"/>
        <v/>
      </c>
      <c r="Q1155" t="str">
        <f t="shared" ref="Q1155:S1218" si="3597">IF($G1155="","",IF($B1155="FNB",TRIM(CONCATENATE(D1155,D1156,D1157,D1158,D1159,D1160,D1161,D1162,D1163,D1164,D1165,D1166,D1167,D1168,D1169)),""))</f>
        <v/>
      </c>
      <c r="R1155" t="str">
        <f t="shared" si="3597"/>
        <v/>
      </c>
      <c r="S1155" t="str">
        <f t="shared" si="3597"/>
        <v/>
      </c>
      <c r="T1155" t="str">
        <f t="shared" ref="T1155:V1155" si="3598">IF($G1155="","",IF($B1155="PAS",TRIM(CONCATENATE(D1155,D1156,D1157,D1158,D1159,D1160,D1161,D1162,D1163,D1164,D1165,D1166,D1167,D1168,D1169)),""))</f>
        <v/>
      </c>
      <c r="U1155" t="str">
        <f t="shared" si="3598"/>
        <v/>
      </c>
      <c r="V1155" t="str">
        <f t="shared" si="3598"/>
        <v/>
      </c>
    </row>
    <row r="1156" spans="4:22" hidden="1" x14ac:dyDescent="0.25">
      <c r="D1156" s="2"/>
      <c r="E1156" s="2"/>
      <c r="F1156" s="2"/>
      <c r="G1156" t="str">
        <f t="shared" si="3591"/>
        <v/>
      </c>
      <c r="H1156" t="str">
        <f t="shared" si="3592"/>
        <v/>
      </c>
      <c r="I1156" t="str">
        <f t="shared" ref="I1156:J1156" si="3599">IF($G1156="","",TRIM(CONCATENATE(E1156,E1157,E1158,E1159,E1160,E1161,E1162,E1163,E1164,E1165,E1166,E1167,E1168,E1169,E1170)))</f>
        <v/>
      </c>
      <c r="J1156" t="str">
        <f t="shared" si="3599"/>
        <v/>
      </c>
      <c r="K1156" t="str">
        <f t="shared" si="3594"/>
        <v/>
      </c>
      <c r="L1156" t="str">
        <f t="shared" si="3594"/>
        <v/>
      </c>
      <c r="M1156" t="str">
        <f t="shared" si="3594"/>
        <v/>
      </c>
      <c r="N1156" t="str">
        <f t="shared" si="3595"/>
        <v/>
      </c>
      <c r="O1156" t="str">
        <f t="shared" ref="O1156:P1156" si="3600">IF($G1156="","",IF($B1156="SHO",TRIM(CONCATENATE(E1156,E1157,E1158,E1159,E1160,E1161,E1162,E1163,E1164,E1165,E1166,E1167,E1168,E1169,E1170)),""))</f>
        <v/>
      </c>
      <c r="P1156" t="str">
        <f t="shared" si="3600"/>
        <v/>
      </c>
      <c r="Q1156" t="str">
        <f t="shared" si="3597"/>
        <v/>
      </c>
      <c r="R1156" t="str">
        <f t="shared" si="3597"/>
        <v/>
      </c>
      <c r="S1156" t="str">
        <f t="shared" si="3597"/>
        <v/>
      </c>
      <c r="T1156" t="str">
        <f t="shared" ref="T1156:V1156" si="3601">IF($G1156="","",IF($B1156="PAS",TRIM(CONCATENATE(D1156,D1157,D1158,D1159,D1160,D1161,D1162,D1163,D1164,D1165,D1166,D1167,D1168,D1169,D1170)),""))</f>
        <v/>
      </c>
      <c r="U1156" t="str">
        <f t="shared" si="3601"/>
        <v/>
      </c>
      <c r="V1156" t="str">
        <f t="shared" si="3601"/>
        <v/>
      </c>
    </row>
    <row r="1157" spans="4:22" hidden="1" x14ac:dyDescent="0.25">
      <c r="G1157" t="str">
        <f t="shared" si="3591"/>
        <v/>
      </c>
      <c r="H1157" t="str">
        <f t="shared" si="3592"/>
        <v/>
      </c>
      <c r="I1157" t="str">
        <f t="shared" ref="I1157:J1157" si="3602">IF($G1157="","",TRIM(CONCATENATE(E1157,E1158,E1159,E1160,E1161,E1162,E1163,E1164,E1165,E1166,E1167,E1168,E1169,E1170,E1171)))</f>
        <v/>
      </c>
      <c r="J1157" t="str">
        <f t="shared" si="3602"/>
        <v/>
      </c>
      <c r="K1157" t="str">
        <f t="shared" si="3594"/>
        <v/>
      </c>
      <c r="L1157" t="str">
        <f t="shared" si="3594"/>
        <v/>
      </c>
      <c r="M1157" t="str">
        <f t="shared" si="3594"/>
        <v/>
      </c>
      <c r="N1157" t="str">
        <f t="shared" si="3595"/>
        <v/>
      </c>
      <c r="O1157" t="str">
        <f t="shared" ref="O1157:P1157" si="3603">IF($G1157="","",IF($B1157="SHO",TRIM(CONCATENATE(E1157,E1158,E1159,E1160,E1161,E1162,E1163,E1164,E1165,E1166,E1167,E1168,E1169,E1170,E1171)),""))</f>
        <v/>
      </c>
      <c r="P1157" t="str">
        <f t="shared" si="3603"/>
        <v/>
      </c>
      <c r="Q1157" t="str">
        <f t="shared" si="3597"/>
        <v/>
      </c>
      <c r="R1157" t="str">
        <f t="shared" si="3597"/>
        <v/>
      </c>
      <c r="S1157" t="str">
        <f t="shared" si="3597"/>
        <v/>
      </c>
      <c r="T1157" t="str">
        <f t="shared" ref="T1157:V1157" si="3604">IF($G1157="","",IF($B1157="PAS",TRIM(CONCATENATE(D1157,D1158,D1159,D1160,D1161,D1162,D1163,D1164,D1165,D1166,D1167,D1168,D1169,D1170,D1171)),""))</f>
        <v/>
      </c>
      <c r="U1157" t="str">
        <f t="shared" si="3604"/>
        <v/>
      </c>
      <c r="V1157" t="str">
        <f t="shared" si="3604"/>
        <v/>
      </c>
    </row>
    <row r="1158" spans="4:22" hidden="1" x14ac:dyDescent="0.25">
      <c r="G1158" t="str">
        <f t="shared" si="3591"/>
        <v/>
      </c>
      <c r="H1158" t="str">
        <f t="shared" si="3592"/>
        <v/>
      </c>
      <c r="I1158" t="str">
        <f t="shared" ref="I1158:J1158" si="3605">IF($G1158="","",TRIM(CONCATENATE(E1158,E1159,E1160,E1161,E1162,E1163,E1164,E1165,E1166,E1167,E1168,E1169,E1170,E1171,E1172)))</f>
        <v/>
      </c>
      <c r="J1158" t="str">
        <f t="shared" si="3605"/>
        <v/>
      </c>
      <c r="K1158" t="str">
        <f t="shared" si="3594"/>
        <v/>
      </c>
      <c r="L1158" t="str">
        <f t="shared" si="3594"/>
        <v/>
      </c>
      <c r="M1158" t="str">
        <f t="shared" si="3594"/>
        <v/>
      </c>
      <c r="N1158" t="str">
        <f t="shared" si="3595"/>
        <v/>
      </c>
      <c r="O1158" t="str">
        <f t="shared" ref="O1158:P1158" si="3606">IF($G1158="","",IF($B1158="SHO",TRIM(CONCATENATE(E1158,E1159,E1160,E1161,E1162,E1163,E1164,E1165,E1166,E1167,E1168,E1169,E1170,E1171,E1172)),""))</f>
        <v/>
      </c>
      <c r="P1158" t="str">
        <f t="shared" si="3606"/>
        <v/>
      </c>
      <c r="Q1158" t="str">
        <f t="shared" si="3597"/>
        <v/>
      </c>
      <c r="R1158" t="str">
        <f t="shared" si="3597"/>
        <v/>
      </c>
      <c r="S1158" t="str">
        <f t="shared" si="3597"/>
        <v/>
      </c>
      <c r="T1158" t="str">
        <f t="shared" ref="T1158:V1158" si="3607">IF($G1158="","",IF($B1158="PAS",TRIM(CONCATENATE(D1158,D1159,D1160,D1161,D1162,D1163,D1164,D1165,D1166,D1167,D1168,D1169,D1170,D1171,D1172)),""))</f>
        <v/>
      </c>
      <c r="U1158" t="str">
        <f t="shared" si="3607"/>
        <v/>
      </c>
      <c r="V1158" t="str">
        <f t="shared" si="3607"/>
        <v/>
      </c>
    </row>
    <row r="1159" spans="4:22" hidden="1" x14ac:dyDescent="0.25">
      <c r="G1159" t="str">
        <f t="shared" si="3591"/>
        <v/>
      </c>
      <c r="H1159" t="str">
        <f t="shared" si="3592"/>
        <v/>
      </c>
      <c r="I1159" t="str">
        <f t="shared" ref="I1159:J1159" si="3608">IF($G1159="","",TRIM(CONCATENATE(E1159,E1160,E1161,E1162,E1163,E1164,E1165,E1166,E1167,E1168,E1169,E1170,E1171,E1172,E1173)))</f>
        <v/>
      </c>
      <c r="J1159" t="str">
        <f t="shared" si="3608"/>
        <v/>
      </c>
      <c r="K1159" t="str">
        <f t="shared" si="3594"/>
        <v/>
      </c>
      <c r="L1159" t="str">
        <f t="shared" si="3594"/>
        <v/>
      </c>
      <c r="M1159" t="str">
        <f t="shared" si="3594"/>
        <v/>
      </c>
      <c r="N1159" t="str">
        <f t="shared" si="3595"/>
        <v/>
      </c>
      <c r="O1159" t="str">
        <f t="shared" ref="O1159:P1159" si="3609">IF($G1159="","",IF($B1159="SHO",TRIM(CONCATENATE(E1159,E1160,E1161,E1162,E1163,E1164,E1165,E1166,E1167,E1168,E1169,E1170,E1171,E1172,E1173)),""))</f>
        <v/>
      </c>
      <c r="P1159" t="str">
        <f t="shared" si="3609"/>
        <v/>
      </c>
      <c r="Q1159" t="str">
        <f t="shared" si="3597"/>
        <v/>
      </c>
      <c r="R1159" t="str">
        <f t="shared" si="3597"/>
        <v/>
      </c>
      <c r="S1159" t="str">
        <f t="shared" si="3597"/>
        <v/>
      </c>
      <c r="T1159" t="str">
        <f t="shared" ref="T1159:V1159" si="3610">IF($G1159="","",IF($B1159="PAS",TRIM(CONCATENATE(D1159,D1160,D1161,D1162,D1163,D1164,D1165,D1166,D1167,D1168,D1169,D1170,D1171,D1172,D1173)),""))</f>
        <v/>
      </c>
      <c r="U1159" t="str">
        <f t="shared" si="3610"/>
        <v/>
      </c>
      <c r="V1159" t="str">
        <f t="shared" si="3610"/>
        <v/>
      </c>
    </row>
    <row r="1160" spans="4:22" hidden="1" x14ac:dyDescent="0.25">
      <c r="G1160" t="str">
        <f t="shared" si="3591"/>
        <v/>
      </c>
      <c r="H1160" t="str">
        <f t="shared" si="3592"/>
        <v/>
      </c>
      <c r="I1160" t="str">
        <f t="shared" ref="I1160:J1160" si="3611">IF($G1160="","",TRIM(CONCATENATE(E1160,E1161,E1162,E1163,E1164,E1165,E1166,E1167,E1168,E1169,E1170,E1171,E1172,E1173,E1174)))</f>
        <v/>
      </c>
      <c r="J1160" t="str">
        <f t="shared" si="3611"/>
        <v/>
      </c>
      <c r="K1160" t="str">
        <f t="shared" si="3594"/>
        <v/>
      </c>
      <c r="L1160" t="str">
        <f t="shared" si="3594"/>
        <v/>
      </c>
      <c r="M1160" t="str">
        <f t="shared" si="3594"/>
        <v/>
      </c>
      <c r="N1160" t="str">
        <f t="shared" si="3595"/>
        <v/>
      </c>
      <c r="O1160" t="str">
        <f t="shared" ref="O1160:P1160" si="3612">IF($G1160="","",IF($B1160="SHO",TRIM(CONCATENATE(E1160,E1161,E1162,E1163,E1164,E1165,E1166,E1167,E1168,E1169,E1170,E1171,E1172,E1173,E1174)),""))</f>
        <v/>
      </c>
      <c r="P1160" t="str">
        <f t="shared" si="3612"/>
        <v/>
      </c>
      <c r="Q1160" t="str">
        <f t="shared" si="3597"/>
        <v/>
      </c>
      <c r="R1160" t="str">
        <f t="shared" si="3597"/>
        <v/>
      </c>
      <c r="S1160" t="str">
        <f t="shared" si="3597"/>
        <v/>
      </c>
      <c r="T1160" t="str">
        <f t="shared" ref="T1160:V1160" si="3613">IF($G1160="","",IF($B1160="PAS",TRIM(CONCATENATE(D1160,D1161,D1162,D1163,D1164,D1165,D1166,D1167,D1168,D1169,D1170,D1171,D1172,D1173,D1174)),""))</f>
        <v/>
      </c>
      <c r="U1160" t="str">
        <f t="shared" si="3613"/>
        <v/>
      </c>
      <c r="V1160" t="str">
        <f t="shared" si="3613"/>
        <v/>
      </c>
    </row>
    <row r="1161" spans="4:22" hidden="1" x14ac:dyDescent="0.25">
      <c r="G1161" t="str">
        <f t="shared" si="3591"/>
        <v/>
      </c>
      <c r="H1161" t="str">
        <f t="shared" si="3592"/>
        <v/>
      </c>
      <c r="I1161" t="str">
        <f t="shared" ref="I1161:J1161" si="3614">IF($G1161="","",TRIM(CONCATENATE(E1161,E1162,E1163,E1164,E1165,E1166,E1167,E1168,E1169,E1170,E1171,E1172,E1173,E1174,E1175)))</f>
        <v/>
      </c>
      <c r="J1161" t="str">
        <f t="shared" si="3614"/>
        <v/>
      </c>
      <c r="K1161" t="str">
        <f t="shared" si="3594"/>
        <v/>
      </c>
      <c r="L1161" t="str">
        <f t="shared" si="3594"/>
        <v/>
      </c>
      <c r="M1161" t="str">
        <f t="shared" si="3594"/>
        <v/>
      </c>
      <c r="N1161" t="str">
        <f t="shared" si="3595"/>
        <v/>
      </c>
      <c r="O1161" t="str">
        <f t="shared" ref="O1161:P1161" si="3615">IF($G1161="","",IF($B1161="SHO",TRIM(CONCATENATE(E1161,E1162,E1163,E1164,E1165,E1166,E1167,E1168,E1169,E1170,E1171,E1172,E1173,E1174,E1175)),""))</f>
        <v/>
      </c>
      <c r="P1161" t="str">
        <f t="shared" si="3615"/>
        <v/>
      </c>
      <c r="Q1161" t="str">
        <f t="shared" si="3597"/>
        <v/>
      </c>
      <c r="R1161" t="str">
        <f t="shared" si="3597"/>
        <v/>
      </c>
      <c r="S1161" t="str">
        <f t="shared" si="3597"/>
        <v/>
      </c>
      <c r="T1161" t="str">
        <f t="shared" ref="T1161:V1161" si="3616">IF($G1161="","",IF($B1161="PAS",TRIM(CONCATENATE(D1161,D1162,D1163,D1164,D1165,D1166,D1167,D1168,D1169,D1170,D1171,D1172,D1173,D1174,D1175)),""))</f>
        <v/>
      </c>
      <c r="U1161" t="str">
        <f t="shared" si="3616"/>
        <v/>
      </c>
      <c r="V1161" t="str">
        <f t="shared" si="3616"/>
        <v/>
      </c>
    </row>
    <row r="1162" spans="4:22" hidden="1" x14ac:dyDescent="0.25">
      <c r="G1162" t="str">
        <f t="shared" si="3591"/>
        <v/>
      </c>
      <c r="H1162" t="str">
        <f t="shared" si="3592"/>
        <v/>
      </c>
      <c r="I1162" t="str">
        <f t="shared" ref="I1162:J1162" si="3617">IF($G1162="","",TRIM(CONCATENATE(E1162,E1163,E1164,E1165,E1166,E1167,E1168,E1169,E1170,E1171,E1172,E1173,E1174,E1175,E1176)))</f>
        <v/>
      </c>
      <c r="J1162" t="str">
        <f t="shared" si="3617"/>
        <v/>
      </c>
      <c r="K1162" t="str">
        <f t="shared" si="3594"/>
        <v/>
      </c>
      <c r="L1162" t="str">
        <f t="shared" si="3594"/>
        <v/>
      </c>
      <c r="M1162" t="str">
        <f t="shared" si="3594"/>
        <v/>
      </c>
      <c r="N1162" t="str">
        <f t="shared" si="3595"/>
        <v/>
      </c>
      <c r="O1162" t="str">
        <f t="shared" ref="O1162:P1162" si="3618">IF($G1162="","",IF($B1162="SHO",TRIM(CONCATENATE(E1162,E1163,E1164,E1165,E1166,E1167,E1168,E1169,E1170,E1171,E1172,E1173,E1174,E1175,E1176)),""))</f>
        <v/>
      </c>
      <c r="P1162" t="str">
        <f t="shared" si="3618"/>
        <v/>
      </c>
      <c r="Q1162" t="str">
        <f t="shared" si="3597"/>
        <v/>
      </c>
      <c r="R1162" t="str">
        <f t="shared" si="3597"/>
        <v/>
      </c>
      <c r="S1162" t="str">
        <f t="shared" si="3597"/>
        <v/>
      </c>
      <c r="T1162" t="str">
        <f t="shared" ref="T1162:V1162" si="3619">IF($G1162="","",IF($B1162="PAS",TRIM(CONCATENATE(D1162,D1163,D1164,D1165,D1166,D1167,D1168,D1169,D1170,D1171,D1172,D1173,D1174,D1175,D1176)),""))</f>
        <v/>
      </c>
      <c r="U1162" t="str">
        <f t="shared" si="3619"/>
        <v/>
      </c>
      <c r="V1162" t="str">
        <f t="shared" si="3619"/>
        <v/>
      </c>
    </row>
    <row r="1163" spans="4:22" hidden="1" x14ac:dyDescent="0.25">
      <c r="G1163" t="str">
        <f t="shared" si="3591"/>
        <v/>
      </c>
      <c r="H1163" t="str">
        <f t="shared" si="3592"/>
        <v/>
      </c>
      <c r="I1163" t="str">
        <f t="shared" ref="I1163:J1163" si="3620">IF($G1163="","",TRIM(CONCATENATE(E1163,E1164,E1165,E1166,E1167,E1168,E1169,E1170,E1171,E1172,E1173,E1174,E1175,E1176,E1177)))</f>
        <v/>
      </c>
      <c r="J1163" t="str">
        <f t="shared" si="3620"/>
        <v/>
      </c>
      <c r="K1163" t="str">
        <f t="shared" si="3594"/>
        <v/>
      </c>
      <c r="L1163" t="str">
        <f t="shared" si="3594"/>
        <v/>
      </c>
      <c r="M1163" t="str">
        <f t="shared" si="3594"/>
        <v/>
      </c>
      <c r="N1163" t="str">
        <f t="shared" si="3595"/>
        <v/>
      </c>
      <c r="O1163" t="str">
        <f t="shared" ref="O1163:P1163" si="3621">IF($G1163="","",IF($B1163="SHO",TRIM(CONCATENATE(E1163,E1164,E1165,E1166,E1167,E1168,E1169,E1170,E1171,E1172,E1173,E1174,E1175,E1176,E1177)),""))</f>
        <v/>
      </c>
      <c r="P1163" t="str">
        <f t="shared" si="3621"/>
        <v/>
      </c>
      <c r="Q1163" t="str">
        <f t="shared" si="3597"/>
        <v/>
      </c>
      <c r="R1163" t="str">
        <f t="shared" si="3597"/>
        <v/>
      </c>
      <c r="S1163" t="str">
        <f t="shared" si="3597"/>
        <v/>
      </c>
      <c r="T1163" t="str">
        <f t="shared" ref="T1163:V1163" si="3622">IF($G1163="","",IF($B1163="PAS",TRIM(CONCATENATE(D1163,D1164,D1165,D1166,D1167,D1168,D1169,D1170,D1171,D1172,D1173,D1174,D1175,D1176,D1177)),""))</f>
        <v/>
      </c>
      <c r="U1163" t="str">
        <f t="shared" si="3622"/>
        <v/>
      </c>
      <c r="V1163" t="str">
        <f t="shared" si="3622"/>
        <v/>
      </c>
    </row>
    <row r="1164" spans="4:22" hidden="1" x14ac:dyDescent="0.25">
      <c r="G1164" t="str">
        <f t="shared" si="3591"/>
        <v/>
      </c>
      <c r="H1164" t="str">
        <f t="shared" si="3592"/>
        <v/>
      </c>
      <c r="I1164" t="str">
        <f t="shared" ref="I1164:J1164" si="3623">IF($G1164="","",TRIM(CONCATENATE(E1164,E1165,E1166,E1167,E1168,E1169,E1170,E1171,E1172,E1173,E1174,E1175,E1176,E1177,E1178)))</f>
        <v/>
      </c>
      <c r="J1164" t="str">
        <f t="shared" si="3623"/>
        <v/>
      </c>
      <c r="K1164" t="str">
        <f t="shared" si="3594"/>
        <v/>
      </c>
      <c r="L1164" t="str">
        <f t="shared" si="3594"/>
        <v/>
      </c>
      <c r="M1164" t="str">
        <f t="shared" si="3594"/>
        <v/>
      </c>
      <c r="N1164" t="str">
        <f t="shared" si="3595"/>
        <v/>
      </c>
      <c r="O1164" t="str">
        <f t="shared" ref="O1164:P1164" si="3624">IF($G1164="","",IF($B1164="SHO",TRIM(CONCATENATE(E1164,E1165,E1166,E1167,E1168,E1169,E1170,E1171,E1172,E1173,E1174,E1175,E1176,E1177,E1178)),""))</f>
        <v/>
      </c>
      <c r="P1164" t="str">
        <f t="shared" si="3624"/>
        <v/>
      </c>
      <c r="Q1164" t="str">
        <f t="shared" si="3597"/>
        <v/>
      </c>
      <c r="R1164" t="str">
        <f t="shared" si="3597"/>
        <v/>
      </c>
      <c r="S1164" t="str">
        <f t="shared" si="3597"/>
        <v/>
      </c>
      <c r="T1164" t="str">
        <f t="shared" ref="T1164:V1164" si="3625">IF($G1164="","",IF($B1164="PAS",TRIM(CONCATENATE(D1164,D1165,D1166,D1167,D1168,D1169,D1170,D1171,D1172,D1173,D1174,D1175,D1176,D1177,D1178)),""))</f>
        <v/>
      </c>
      <c r="U1164" t="str">
        <f t="shared" si="3625"/>
        <v/>
      </c>
      <c r="V1164" t="str">
        <f t="shared" si="3625"/>
        <v/>
      </c>
    </row>
    <row r="1165" spans="4:22" hidden="1" x14ac:dyDescent="0.25">
      <c r="G1165" t="str">
        <f t="shared" si="3591"/>
        <v/>
      </c>
      <c r="H1165" t="str">
        <f t="shared" si="3592"/>
        <v/>
      </c>
      <c r="I1165" t="str">
        <f t="shared" ref="I1165:J1165" si="3626">IF($G1165="","",TRIM(CONCATENATE(E1165,E1166,E1167,E1168,E1169,E1170,E1171,E1172,E1173,E1174,E1175,E1176,E1177,E1178,E1179)))</f>
        <v/>
      </c>
      <c r="J1165" t="str">
        <f t="shared" si="3626"/>
        <v/>
      </c>
      <c r="K1165" t="str">
        <f t="shared" si="3594"/>
        <v/>
      </c>
      <c r="L1165" t="str">
        <f t="shared" si="3594"/>
        <v/>
      </c>
      <c r="M1165" t="str">
        <f t="shared" si="3594"/>
        <v/>
      </c>
      <c r="N1165" t="str">
        <f t="shared" si="3595"/>
        <v/>
      </c>
      <c r="O1165" t="str">
        <f t="shared" ref="O1165:P1165" si="3627">IF($G1165="","",IF($B1165="SHO",TRIM(CONCATENATE(E1165,E1166,E1167,E1168,E1169,E1170,E1171,E1172,E1173,E1174,E1175,E1176,E1177,E1178,E1179)),""))</f>
        <v/>
      </c>
      <c r="P1165" t="str">
        <f t="shared" si="3627"/>
        <v/>
      </c>
      <c r="Q1165" t="str">
        <f t="shared" si="3597"/>
        <v/>
      </c>
      <c r="R1165" t="str">
        <f t="shared" si="3597"/>
        <v/>
      </c>
      <c r="S1165" t="str">
        <f t="shared" si="3597"/>
        <v/>
      </c>
      <c r="T1165" t="str">
        <f t="shared" ref="T1165:V1165" si="3628">IF($G1165="","",IF($B1165="PAS",TRIM(CONCATENATE(D1165,D1166,D1167,D1168,D1169,D1170,D1171,D1172,D1173,D1174,D1175,D1176,D1177,D1178,D1179)),""))</f>
        <v/>
      </c>
      <c r="U1165" t="str">
        <f t="shared" si="3628"/>
        <v/>
      </c>
      <c r="V1165" t="str">
        <f t="shared" si="3628"/>
        <v/>
      </c>
    </row>
    <row r="1166" spans="4:22" hidden="1" x14ac:dyDescent="0.25">
      <c r="G1166" t="str">
        <f t="shared" si="3591"/>
        <v/>
      </c>
      <c r="H1166" t="str">
        <f t="shared" si="3592"/>
        <v/>
      </c>
      <c r="I1166" t="str">
        <f t="shared" ref="I1166:J1166" si="3629">IF($G1166="","",TRIM(CONCATENATE(E1166,E1167,E1168,E1169,E1170,E1171,E1172,E1173,E1174,E1175,E1176,E1177,E1178,E1179,E1180)))</f>
        <v/>
      </c>
      <c r="J1166" t="str">
        <f t="shared" si="3629"/>
        <v/>
      </c>
      <c r="K1166" t="str">
        <f t="shared" si="3594"/>
        <v/>
      </c>
      <c r="L1166" t="str">
        <f t="shared" si="3594"/>
        <v/>
      </c>
      <c r="M1166" t="str">
        <f t="shared" si="3594"/>
        <v/>
      </c>
      <c r="N1166" t="str">
        <f t="shared" si="3595"/>
        <v/>
      </c>
      <c r="O1166" t="str">
        <f t="shared" ref="O1166:P1166" si="3630">IF($G1166="","",IF($B1166="SHO",TRIM(CONCATENATE(E1166,E1167,E1168,E1169,E1170,E1171,E1172,E1173,E1174,E1175,E1176,E1177,E1178,E1179,E1180)),""))</f>
        <v/>
      </c>
      <c r="P1166" t="str">
        <f t="shared" si="3630"/>
        <v/>
      </c>
      <c r="Q1166" t="str">
        <f t="shared" si="3597"/>
        <v/>
      </c>
      <c r="R1166" t="str">
        <f t="shared" si="3597"/>
        <v/>
      </c>
      <c r="S1166" t="str">
        <f t="shared" si="3597"/>
        <v/>
      </c>
      <c r="T1166" t="str">
        <f t="shared" ref="T1166:V1166" si="3631">IF($G1166="","",IF($B1166="PAS",TRIM(CONCATENATE(D1166,D1167,D1168,D1169,D1170,D1171,D1172,D1173,D1174,D1175,D1176,D1177,D1178,D1179,D1180)),""))</f>
        <v/>
      </c>
      <c r="U1166" t="str">
        <f t="shared" si="3631"/>
        <v/>
      </c>
      <c r="V1166" t="str">
        <f t="shared" si="3631"/>
        <v/>
      </c>
    </row>
    <row r="1167" spans="4:22" hidden="1" x14ac:dyDescent="0.25">
      <c r="G1167" t="str">
        <f t="shared" si="3591"/>
        <v/>
      </c>
      <c r="H1167" t="str">
        <f t="shared" si="3592"/>
        <v/>
      </c>
      <c r="I1167" t="str">
        <f t="shared" ref="I1167:J1167" si="3632">IF($G1167="","",TRIM(CONCATENATE(E1167,E1168,E1169,E1170,E1171,E1172,E1173,E1174,E1175,E1176,E1177,E1178,E1179,E1180,E1181)))</f>
        <v/>
      </c>
      <c r="J1167" t="str">
        <f t="shared" si="3632"/>
        <v/>
      </c>
      <c r="K1167" t="str">
        <f t="shared" si="3594"/>
        <v/>
      </c>
      <c r="L1167" t="str">
        <f t="shared" si="3594"/>
        <v/>
      </c>
      <c r="M1167" t="str">
        <f t="shared" si="3594"/>
        <v/>
      </c>
      <c r="N1167" t="str">
        <f t="shared" si="3595"/>
        <v/>
      </c>
      <c r="O1167" t="str">
        <f t="shared" ref="O1167:P1167" si="3633">IF($G1167="","",IF($B1167="SHO",TRIM(CONCATENATE(E1167,E1168,E1169,E1170,E1171,E1172,E1173,E1174,E1175,E1176,E1177,E1178,E1179,E1180,E1181)),""))</f>
        <v/>
      </c>
      <c r="P1167" t="str">
        <f t="shared" si="3633"/>
        <v/>
      </c>
      <c r="Q1167" t="str">
        <f t="shared" si="3597"/>
        <v/>
      </c>
      <c r="R1167" t="str">
        <f t="shared" si="3597"/>
        <v/>
      </c>
      <c r="S1167" t="str">
        <f t="shared" si="3597"/>
        <v/>
      </c>
      <c r="T1167" t="str">
        <f t="shared" ref="T1167:V1167" si="3634">IF($G1167="","",IF($B1167="PAS",TRIM(CONCATENATE(D1167,D1168,D1169,D1170,D1171,D1172,D1173,D1174,D1175,D1176,D1177,D1178,D1179,D1180,D1181)),""))</f>
        <v/>
      </c>
      <c r="U1167" t="str">
        <f t="shared" si="3634"/>
        <v/>
      </c>
      <c r="V1167" t="str">
        <f t="shared" si="3634"/>
        <v/>
      </c>
    </row>
    <row r="1168" spans="4:22" hidden="1" x14ac:dyDescent="0.25">
      <c r="G1168" t="str">
        <f t="shared" si="3591"/>
        <v/>
      </c>
      <c r="H1168" t="str">
        <f t="shared" si="3592"/>
        <v/>
      </c>
      <c r="I1168" t="str">
        <f t="shared" ref="I1168:J1168" si="3635">IF($G1168="","",TRIM(CONCATENATE(E1168,E1169,E1170,E1171,E1172,E1173,E1174,E1175,E1176,E1177,E1178,E1179,E1180,E1181,E1182)))</f>
        <v/>
      </c>
      <c r="J1168" t="str">
        <f t="shared" si="3635"/>
        <v/>
      </c>
      <c r="K1168" t="str">
        <f t="shared" si="3594"/>
        <v/>
      </c>
      <c r="L1168" t="str">
        <f t="shared" si="3594"/>
        <v/>
      </c>
      <c r="M1168" t="str">
        <f t="shared" si="3594"/>
        <v/>
      </c>
      <c r="N1168" t="str">
        <f t="shared" si="3595"/>
        <v/>
      </c>
      <c r="O1168" t="str">
        <f t="shared" ref="O1168:P1168" si="3636">IF($G1168="","",IF($B1168="SHO",TRIM(CONCATENATE(E1168,E1169,E1170,E1171,E1172,E1173,E1174,E1175,E1176,E1177,E1178,E1179,E1180,E1181,E1182)),""))</f>
        <v/>
      </c>
      <c r="P1168" t="str">
        <f t="shared" si="3636"/>
        <v/>
      </c>
      <c r="Q1168" t="str">
        <f t="shared" si="3597"/>
        <v/>
      </c>
      <c r="R1168" t="str">
        <f t="shared" si="3597"/>
        <v/>
      </c>
      <c r="S1168" t="str">
        <f t="shared" si="3597"/>
        <v/>
      </c>
      <c r="T1168" t="str">
        <f t="shared" ref="T1168:V1168" si="3637">IF($G1168="","",IF($B1168="PAS",TRIM(CONCATENATE(D1168,D1169,D1170,D1171,D1172,D1173,D1174,D1175,D1176,D1177,D1178,D1179,D1180,D1181,D1182)),""))</f>
        <v/>
      </c>
      <c r="U1168" t="str">
        <f t="shared" si="3637"/>
        <v/>
      </c>
      <c r="V1168" t="str">
        <f t="shared" si="3637"/>
        <v/>
      </c>
    </row>
    <row r="1169" spans="7:22" hidden="1" x14ac:dyDescent="0.25">
      <c r="G1169" t="str">
        <f t="shared" si="3591"/>
        <v/>
      </c>
      <c r="H1169" t="str">
        <f t="shared" si="3592"/>
        <v/>
      </c>
      <c r="I1169" t="str">
        <f t="shared" ref="I1169:J1169" si="3638">IF($G1169="","",TRIM(CONCATENATE(E1169,E1170,E1171,E1172,E1173,E1174,E1175,E1176,E1177,E1178,E1179,E1180,E1181,E1182,E1183)))</f>
        <v/>
      </c>
      <c r="J1169" t="str">
        <f t="shared" si="3638"/>
        <v/>
      </c>
      <c r="K1169" t="str">
        <f t="shared" si="3594"/>
        <v/>
      </c>
      <c r="L1169" t="str">
        <f t="shared" si="3594"/>
        <v/>
      </c>
      <c r="M1169" t="str">
        <f t="shared" si="3594"/>
        <v/>
      </c>
      <c r="N1169" t="str">
        <f t="shared" si="3595"/>
        <v/>
      </c>
      <c r="O1169" t="str">
        <f t="shared" ref="O1169:P1169" si="3639">IF($G1169="","",IF($B1169="SHO",TRIM(CONCATENATE(E1169,E1170,E1171,E1172,E1173,E1174,E1175,E1176,E1177,E1178,E1179,E1180,E1181,E1182,E1183)),""))</f>
        <v/>
      </c>
      <c r="P1169" t="str">
        <f t="shared" si="3639"/>
        <v/>
      </c>
      <c r="Q1169" t="str">
        <f t="shared" si="3597"/>
        <v/>
      </c>
      <c r="R1169" t="str">
        <f t="shared" si="3597"/>
        <v/>
      </c>
      <c r="S1169" t="str">
        <f t="shared" si="3597"/>
        <v/>
      </c>
      <c r="T1169" t="str">
        <f t="shared" ref="T1169:V1169" si="3640">IF($G1169="","",IF($B1169="PAS",TRIM(CONCATENATE(D1169,D1170,D1171,D1172,D1173,D1174,D1175,D1176,D1177,D1178,D1179,D1180,D1181,D1182,D1183)),""))</f>
        <v/>
      </c>
      <c r="U1169" t="str">
        <f t="shared" si="3640"/>
        <v/>
      </c>
      <c r="V1169" t="str">
        <f t="shared" si="3640"/>
        <v/>
      </c>
    </row>
    <row r="1170" spans="7:22" hidden="1" x14ac:dyDescent="0.25">
      <c r="G1170" t="str">
        <f t="shared" si="3591"/>
        <v/>
      </c>
      <c r="H1170" t="str">
        <f t="shared" si="3592"/>
        <v/>
      </c>
      <c r="I1170" t="str">
        <f t="shared" ref="I1170:J1170" si="3641">IF($G1170="","",TRIM(CONCATENATE(E1170,E1171,E1172,E1173,E1174,E1175,E1176,E1177,E1178,E1179,E1180,E1181,E1182,E1183,E1184)))</f>
        <v/>
      </c>
      <c r="J1170" t="str">
        <f t="shared" si="3641"/>
        <v/>
      </c>
      <c r="K1170" t="str">
        <f t="shared" si="3594"/>
        <v/>
      </c>
      <c r="L1170" t="str">
        <f t="shared" si="3594"/>
        <v/>
      </c>
      <c r="M1170" t="str">
        <f t="shared" si="3594"/>
        <v/>
      </c>
      <c r="N1170" t="str">
        <f t="shared" si="3595"/>
        <v/>
      </c>
      <c r="O1170" t="str">
        <f t="shared" ref="O1170:P1170" si="3642">IF($G1170="","",IF($B1170="SHO",TRIM(CONCATENATE(E1170,E1171,E1172,E1173,E1174,E1175,E1176,E1177,E1178,E1179,E1180,E1181,E1182,E1183,E1184)),""))</f>
        <v/>
      </c>
      <c r="P1170" t="str">
        <f t="shared" si="3642"/>
        <v/>
      </c>
      <c r="Q1170" t="str">
        <f t="shared" si="3597"/>
        <v/>
      </c>
      <c r="R1170" t="str">
        <f t="shared" si="3597"/>
        <v/>
      </c>
      <c r="S1170" t="str">
        <f t="shared" si="3597"/>
        <v/>
      </c>
      <c r="T1170" t="str">
        <f t="shared" ref="T1170:V1170" si="3643">IF($G1170="","",IF($B1170="PAS",TRIM(CONCATENATE(D1170,D1171,D1172,D1173,D1174,D1175,D1176,D1177,D1178,D1179,D1180,D1181,D1182,D1183,D1184)),""))</f>
        <v/>
      </c>
      <c r="U1170" t="str">
        <f t="shared" si="3643"/>
        <v/>
      </c>
      <c r="V1170" t="str">
        <f t="shared" si="3643"/>
        <v/>
      </c>
    </row>
    <row r="1171" spans="7:22" hidden="1" x14ac:dyDescent="0.25">
      <c r="G1171" t="str">
        <f t="shared" si="3591"/>
        <v/>
      </c>
      <c r="H1171" t="str">
        <f t="shared" si="3592"/>
        <v/>
      </c>
      <c r="I1171" t="str">
        <f t="shared" ref="I1171:J1171" si="3644">IF($G1171="","",TRIM(CONCATENATE(E1171,E1172,E1173,E1174,E1175,E1176,E1177,E1178,E1179,E1180,E1181,E1182,E1183,E1184,E1185)))</f>
        <v/>
      </c>
      <c r="J1171" t="str">
        <f t="shared" si="3644"/>
        <v/>
      </c>
      <c r="K1171" t="str">
        <f t="shared" si="3594"/>
        <v/>
      </c>
      <c r="L1171" t="str">
        <f t="shared" si="3594"/>
        <v/>
      </c>
      <c r="M1171" t="str">
        <f t="shared" si="3594"/>
        <v/>
      </c>
      <c r="N1171" t="str">
        <f t="shared" si="3595"/>
        <v/>
      </c>
      <c r="O1171" t="str">
        <f t="shared" ref="O1171:P1171" si="3645">IF($G1171="","",IF($B1171="SHO",TRIM(CONCATENATE(E1171,E1172,E1173,E1174,E1175,E1176,E1177,E1178,E1179,E1180,E1181,E1182,E1183,E1184,E1185)),""))</f>
        <v/>
      </c>
      <c r="P1171" t="str">
        <f t="shared" si="3645"/>
        <v/>
      </c>
      <c r="Q1171" t="str">
        <f t="shared" si="3597"/>
        <v/>
      </c>
      <c r="R1171" t="str">
        <f t="shared" si="3597"/>
        <v/>
      </c>
      <c r="S1171" t="str">
        <f t="shared" si="3597"/>
        <v/>
      </c>
      <c r="T1171" t="str">
        <f t="shared" ref="T1171:V1171" si="3646">IF($G1171="","",IF($B1171="PAS",TRIM(CONCATENATE(D1171,D1172,D1173,D1174,D1175,D1176,D1177,D1178,D1179,D1180,D1181,D1182,D1183,D1184,D1185)),""))</f>
        <v/>
      </c>
      <c r="U1171" t="str">
        <f t="shared" si="3646"/>
        <v/>
      </c>
      <c r="V1171" t="str">
        <f t="shared" si="3646"/>
        <v/>
      </c>
    </row>
    <row r="1172" spans="7:22" hidden="1" x14ac:dyDescent="0.25">
      <c r="G1172" t="str">
        <f t="shared" si="3591"/>
        <v/>
      </c>
      <c r="H1172" t="str">
        <f t="shared" si="3592"/>
        <v/>
      </c>
      <c r="I1172" t="str">
        <f t="shared" ref="I1172:J1172" si="3647">IF($G1172="","",TRIM(CONCATENATE(E1172,E1173,E1174,E1175,E1176,E1177,E1178,E1179,E1180,E1181,E1182,E1183,E1184,E1185,E1186)))</f>
        <v/>
      </c>
      <c r="J1172" t="str">
        <f t="shared" si="3647"/>
        <v/>
      </c>
      <c r="K1172" t="str">
        <f t="shared" si="3594"/>
        <v/>
      </c>
      <c r="L1172" t="str">
        <f t="shared" si="3594"/>
        <v/>
      </c>
      <c r="M1172" t="str">
        <f t="shared" si="3594"/>
        <v/>
      </c>
      <c r="N1172" t="str">
        <f t="shared" si="3595"/>
        <v/>
      </c>
      <c r="O1172" t="str">
        <f t="shared" ref="O1172:P1172" si="3648">IF($G1172="","",IF($B1172="SHO",TRIM(CONCATENATE(E1172,E1173,E1174,E1175,E1176,E1177,E1178,E1179,E1180,E1181,E1182,E1183,E1184,E1185,E1186)),""))</f>
        <v/>
      </c>
      <c r="P1172" t="str">
        <f t="shared" si="3648"/>
        <v/>
      </c>
      <c r="Q1172" t="str">
        <f t="shared" si="3597"/>
        <v/>
      </c>
      <c r="R1172" t="str">
        <f t="shared" si="3597"/>
        <v/>
      </c>
      <c r="S1172" t="str">
        <f t="shared" si="3597"/>
        <v/>
      </c>
      <c r="T1172" t="str">
        <f t="shared" ref="T1172:V1172" si="3649">IF($G1172="","",IF($B1172="PAS",TRIM(CONCATENATE(D1172,D1173,D1174,D1175,D1176,D1177,D1178,D1179,D1180,D1181,D1182,D1183,D1184,D1185,D1186)),""))</f>
        <v/>
      </c>
      <c r="U1172" t="str">
        <f t="shared" si="3649"/>
        <v/>
      </c>
      <c r="V1172" t="str">
        <f t="shared" si="3649"/>
        <v/>
      </c>
    </row>
    <row r="1173" spans="7:22" hidden="1" x14ac:dyDescent="0.25">
      <c r="G1173" t="str">
        <f t="shared" si="3591"/>
        <v/>
      </c>
      <c r="H1173" t="str">
        <f t="shared" si="3592"/>
        <v/>
      </c>
      <c r="I1173" t="str">
        <f t="shared" ref="I1173:J1173" si="3650">IF($G1173="","",TRIM(CONCATENATE(E1173,E1174,E1175,E1176,E1177,E1178,E1179,E1180,E1181,E1182,E1183,E1184,E1185,E1186,E1187)))</f>
        <v/>
      </c>
      <c r="J1173" t="str">
        <f t="shared" si="3650"/>
        <v/>
      </c>
      <c r="K1173" t="str">
        <f t="shared" si="3594"/>
        <v/>
      </c>
      <c r="L1173" t="str">
        <f t="shared" si="3594"/>
        <v/>
      </c>
      <c r="M1173" t="str">
        <f t="shared" si="3594"/>
        <v/>
      </c>
      <c r="N1173" t="str">
        <f t="shared" si="3595"/>
        <v/>
      </c>
      <c r="O1173" t="str">
        <f t="shared" ref="O1173:P1173" si="3651">IF($G1173="","",IF($B1173="SHO",TRIM(CONCATENATE(E1173,E1174,E1175,E1176,E1177,E1178,E1179,E1180,E1181,E1182,E1183,E1184,E1185,E1186,E1187)),""))</f>
        <v/>
      </c>
      <c r="P1173" t="str">
        <f t="shared" si="3651"/>
        <v/>
      </c>
      <c r="Q1173" t="str">
        <f t="shared" si="3597"/>
        <v/>
      </c>
      <c r="R1173" t="str">
        <f t="shared" si="3597"/>
        <v/>
      </c>
      <c r="S1173" t="str">
        <f t="shared" si="3597"/>
        <v/>
      </c>
      <c r="T1173" t="str">
        <f t="shared" ref="T1173:V1173" si="3652">IF($G1173="","",IF($B1173="PAS",TRIM(CONCATENATE(D1173,D1174,D1175,D1176,D1177,D1178,D1179,D1180,D1181,D1182,D1183,D1184,D1185,D1186,D1187)),""))</f>
        <v/>
      </c>
      <c r="U1173" t="str">
        <f t="shared" si="3652"/>
        <v/>
      </c>
      <c r="V1173" t="str">
        <f t="shared" si="3652"/>
        <v/>
      </c>
    </row>
    <row r="1174" spans="7:22" hidden="1" x14ac:dyDescent="0.25">
      <c r="G1174" t="str">
        <f t="shared" si="3591"/>
        <v/>
      </c>
      <c r="H1174" t="str">
        <f t="shared" si="3592"/>
        <v/>
      </c>
      <c r="I1174" t="str">
        <f t="shared" ref="I1174:J1174" si="3653">IF($G1174="","",TRIM(CONCATENATE(E1174,E1175,E1176,E1177,E1178,E1179,E1180,E1181,E1182,E1183,E1184,E1185,E1186,E1187,E1188)))</f>
        <v/>
      </c>
      <c r="J1174" t="str">
        <f t="shared" si="3653"/>
        <v/>
      </c>
      <c r="K1174" t="str">
        <f t="shared" si="3594"/>
        <v/>
      </c>
      <c r="L1174" t="str">
        <f t="shared" si="3594"/>
        <v/>
      </c>
      <c r="M1174" t="str">
        <f t="shared" si="3594"/>
        <v/>
      </c>
      <c r="N1174" t="str">
        <f t="shared" si="3595"/>
        <v/>
      </c>
      <c r="O1174" t="str">
        <f t="shared" ref="O1174:P1174" si="3654">IF($G1174="","",IF($B1174="SHO",TRIM(CONCATENATE(E1174,E1175,E1176,E1177,E1178,E1179,E1180,E1181,E1182,E1183,E1184,E1185,E1186,E1187,E1188)),""))</f>
        <v/>
      </c>
      <c r="P1174" t="str">
        <f t="shared" si="3654"/>
        <v/>
      </c>
      <c r="Q1174" t="str">
        <f t="shared" si="3597"/>
        <v/>
      </c>
      <c r="R1174" t="str">
        <f t="shared" si="3597"/>
        <v/>
      </c>
      <c r="S1174" t="str">
        <f t="shared" si="3597"/>
        <v/>
      </c>
      <c r="T1174" t="str">
        <f t="shared" ref="T1174:V1174" si="3655">IF($G1174="","",IF($B1174="PAS",TRIM(CONCATENATE(D1174,D1175,D1176,D1177,D1178,D1179,D1180,D1181,D1182,D1183,D1184,D1185,D1186,D1187,D1188)),""))</f>
        <v/>
      </c>
      <c r="U1174" t="str">
        <f t="shared" si="3655"/>
        <v/>
      </c>
      <c r="V1174" t="str">
        <f t="shared" si="3655"/>
        <v/>
      </c>
    </row>
    <row r="1175" spans="7:22" hidden="1" x14ac:dyDescent="0.25">
      <c r="G1175" t="str">
        <f t="shared" si="3591"/>
        <v/>
      </c>
      <c r="H1175" t="str">
        <f t="shared" si="3592"/>
        <v/>
      </c>
      <c r="I1175" t="str">
        <f t="shared" ref="I1175:J1175" si="3656">IF($G1175="","",TRIM(CONCATENATE(E1175,E1176,E1177,E1178,E1179,E1180,E1181,E1182,E1183,E1184,E1185,E1186,E1187,E1188,E1189)))</f>
        <v/>
      </c>
      <c r="J1175" t="str">
        <f t="shared" si="3656"/>
        <v/>
      </c>
      <c r="K1175" t="str">
        <f t="shared" si="3594"/>
        <v/>
      </c>
      <c r="L1175" t="str">
        <f t="shared" si="3594"/>
        <v/>
      </c>
      <c r="M1175" t="str">
        <f t="shared" si="3594"/>
        <v/>
      </c>
      <c r="N1175" t="str">
        <f t="shared" si="3595"/>
        <v/>
      </c>
      <c r="O1175" t="str">
        <f t="shared" ref="O1175:P1175" si="3657">IF($G1175="","",IF($B1175="SHO",TRIM(CONCATENATE(E1175,E1176,E1177,E1178,E1179,E1180,E1181,E1182,E1183,E1184,E1185,E1186,E1187,E1188,E1189)),""))</f>
        <v/>
      </c>
      <c r="P1175" t="str">
        <f t="shared" si="3657"/>
        <v/>
      </c>
      <c r="Q1175" t="str">
        <f t="shared" si="3597"/>
        <v/>
      </c>
      <c r="R1175" t="str">
        <f t="shared" si="3597"/>
        <v/>
      </c>
      <c r="S1175" t="str">
        <f t="shared" si="3597"/>
        <v/>
      </c>
      <c r="T1175" t="str">
        <f t="shared" ref="T1175:V1175" si="3658">IF($G1175="","",IF($B1175="PAS",TRIM(CONCATENATE(D1175,D1176,D1177,D1178,D1179,D1180,D1181,D1182,D1183,D1184,D1185,D1186,D1187,D1188,D1189)),""))</f>
        <v/>
      </c>
      <c r="U1175" t="str">
        <f t="shared" si="3658"/>
        <v/>
      </c>
      <c r="V1175" t="str">
        <f t="shared" si="3658"/>
        <v/>
      </c>
    </row>
    <row r="1176" spans="7:22" hidden="1" x14ac:dyDescent="0.25">
      <c r="G1176" t="str">
        <f t="shared" si="3591"/>
        <v/>
      </c>
      <c r="H1176" t="str">
        <f t="shared" si="3592"/>
        <v/>
      </c>
      <c r="I1176" t="str">
        <f t="shared" ref="I1176:J1176" si="3659">IF($G1176="","",TRIM(CONCATENATE(E1176,E1177,E1178,E1179,E1180,E1181,E1182,E1183,E1184,E1185,E1186,E1187,E1188,E1189,E1190)))</f>
        <v/>
      </c>
      <c r="J1176" t="str">
        <f t="shared" si="3659"/>
        <v/>
      </c>
      <c r="K1176" t="str">
        <f t="shared" si="3594"/>
        <v/>
      </c>
      <c r="L1176" t="str">
        <f t="shared" si="3594"/>
        <v/>
      </c>
      <c r="M1176" t="str">
        <f t="shared" si="3594"/>
        <v/>
      </c>
      <c r="N1176" t="str">
        <f t="shared" si="3595"/>
        <v/>
      </c>
      <c r="O1176" t="str">
        <f t="shared" ref="O1176:P1176" si="3660">IF($G1176="","",IF($B1176="SHO",TRIM(CONCATENATE(E1176,E1177,E1178,E1179,E1180,E1181,E1182,E1183,E1184,E1185,E1186,E1187,E1188,E1189,E1190)),""))</f>
        <v/>
      </c>
      <c r="P1176" t="str">
        <f t="shared" si="3660"/>
        <v/>
      </c>
      <c r="Q1176" t="str">
        <f t="shared" si="3597"/>
        <v/>
      </c>
      <c r="R1176" t="str">
        <f t="shared" si="3597"/>
        <v/>
      </c>
      <c r="S1176" t="str">
        <f t="shared" si="3597"/>
        <v/>
      </c>
      <c r="T1176" t="str">
        <f t="shared" ref="T1176:V1176" si="3661">IF($G1176="","",IF($B1176="PAS",TRIM(CONCATENATE(D1176,D1177,D1178,D1179,D1180,D1181,D1182,D1183,D1184,D1185,D1186,D1187,D1188,D1189,D1190)),""))</f>
        <v/>
      </c>
      <c r="U1176" t="str">
        <f t="shared" si="3661"/>
        <v/>
      </c>
      <c r="V1176" t="str">
        <f t="shared" si="3661"/>
        <v/>
      </c>
    </row>
    <row r="1177" spans="7:22" hidden="1" x14ac:dyDescent="0.25">
      <c r="G1177" t="str">
        <f t="shared" si="3591"/>
        <v/>
      </c>
      <c r="H1177" t="str">
        <f t="shared" si="3592"/>
        <v/>
      </c>
      <c r="I1177" t="str">
        <f t="shared" ref="I1177:J1177" si="3662">IF($G1177="","",TRIM(CONCATENATE(E1177,E1178,E1179,E1180,E1181,E1182,E1183,E1184,E1185,E1186,E1187,E1188,E1189,E1190,E1191)))</f>
        <v/>
      </c>
      <c r="J1177" t="str">
        <f t="shared" si="3662"/>
        <v/>
      </c>
      <c r="K1177" t="str">
        <f t="shared" si="3594"/>
        <v/>
      </c>
      <c r="L1177" t="str">
        <f t="shared" si="3594"/>
        <v/>
      </c>
      <c r="M1177" t="str">
        <f t="shared" si="3594"/>
        <v/>
      </c>
      <c r="N1177" t="str">
        <f t="shared" si="3595"/>
        <v/>
      </c>
      <c r="O1177" t="str">
        <f t="shared" ref="O1177:P1177" si="3663">IF($G1177="","",IF($B1177="SHO",TRIM(CONCATENATE(E1177,E1178,E1179,E1180,E1181,E1182,E1183,E1184,E1185,E1186,E1187,E1188,E1189,E1190,E1191)),""))</f>
        <v/>
      </c>
      <c r="P1177" t="str">
        <f t="shared" si="3663"/>
        <v/>
      </c>
      <c r="Q1177" t="str">
        <f t="shared" si="3597"/>
        <v/>
      </c>
      <c r="R1177" t="str">
        <f t="shared" si="3597"/>
        <v/>
      </c>
      <c r="S1177" t="str">
        <f t="shared" si="3597"/>
        <v/>
      </c>
      <c r="T1177" t="str">
        <f t="shared" ref="T1177:V1177" si="3664">IF($G1177="","",IF($B1177="PAS",TRIM(CONCATENATE(D1177,D1178,D1179,D1180,D1181,D1182,D1183,D1184,D1185,D1186,D1187,D1188,D1189,D1190,D1191)),""))</f>
        <v/>
      </c>
      <c r="U1177" t="str">
        <f t="shared" si="3664"/>
        <v/>
      </c>
      <c r="V1177" t="str">
        <f t="shared" si="3664"/>
        <v/>
      </c>
    </row>
    <row r="1178" spans="7:22" hidden="1" x14ac:dyDescent="0.25">
      <c r="G1178" t="str">
        <f t="shared" si="3591"/>
        <v/>
      </c>
      <c r="H1178" t="str">
        <f t="shared" si="3592"/>
        <v/>
      </c>
      <c r="I1178" t="str">
        <f t="shared" ref="I1178:J1178" si="3665">IF($G1178="","",TRIM(CONCATENATE(E1178,E1179,E1180,E1181,E1182,E1183,E1184,E1185,E1186,E1187,E1188,E1189,E1190,E1191,E1192)))</f>
        <v/>
      </c>
      <c r="J1178" t="str">
        <f t="shared" si="3665"/>
        <v/>
      </c>
      <c r="K1178" t="str">
        <f t="shared" si="3594"/>
        <v/>
      </c>
      <c r="L1178" t="str">
        <f t="shared" si="3594"/>
        <v/>
      </c>
      <c r="M1178" t="str">
        <f t="shared" si="3594"/>
        <v/>
      </c>
      <c r="N1178" t="str">
        <f t="shared" si="3595"/>
        <v/>
      </c>
      <c r="O1178" t="str">
        <f t="shared" ref="O1178:P1178" si="3666">IF($G1178="","",IF($B1178="SHO",TRIM(CONCATENATE(E1178,E1179,E1180,E1181,E1182,E1183,E1184,E1185,E1186,E1187,E1188,E1189,E1190,E1191,E1192)),""))</f>
        <v/>
      </c>
      <c r="P1178" t="str">
        <f t="shared" si="3666"/>
        <v/>
      </c>
      <c r="Q1178" t="str">
        <f t="shared" si="3597"/>
        <v/>
      </c>
      <c r="R1178" t="str">
        <f t="shared" si="3597"/>
        <v/>
      </c>
      <c r="S1178" t="str">
        <f t="shared" si="3597"/>
        <v/>
      </c>
      <c r="T1178" t="str">
        <f t="shared" ref="T1178:V1178" si="3667">IF($G1178="","",IF($B1178="PAS",TRIM(CONCATENATE(D1178,D1179,D1180,D1181,D1182,D1183,D1184,D1185,D1186,D1187,D1188,D1189,D1190,D1191,D1192)),""))</f>
        <v/>
      </c>
      <c r="U1178" t="str">
        <f t="shared" si="3667"/>
        <v/>
      </c>
      <c r="V1178" t="str">
        <f t="shared" si="3667"/>
        <v/>
      </c>
    </row>
    <row r="1179" spans="7:22" hidden="1" x14ac:dyDescent="0.25">
      <c r="G1179" t="str">
        <f t="shared" si="3591"/>
        <v/>
      </c>
      <c r="H1179" t="str">
        <f t="shared" si="3592"/>
        <v/>
      </c>
      <c r="I1179" t="str">
        <f t="shared" ref="I1179:J1179" si="3668">IF($G1179="","",TRIM(CONCATENATE(E1179,E1180,E1181,E1182,E1183,E1184,E1185,E1186,E1187,E1188,E1189,E1190,E1191,E1192,E1193)))</f>
        <v/>
      </c>
      <c r="J1179" t="str">
        <f t="shared" si="3668"/>
        <v/>
      </c>
      <c r="K1179" t="str">
        <f t="shared" si="3594"/>
        <v/>
      </c>
      <c r="L1179" t="str">
        <f t="shared" si="3594"/>
        <v/>
      </c>
      <c r="M1179" t="str">
        <f t="shared" si="3594"/>
        <v/>
      </c>
      <c r="N1179" t="str">
        <f t="shared" si="3595"/>
        <v/>
      </c>
      <c r="O1179" t="str">
        <f t="shared" ref="O1179:P1179" si="3669">IF($G1179="","",IF($B1179="SHO",TRIM(CONCATENATE(E1179,E1180,E1181,E1182,E1183,E1184,E1185,E1186,E1187,E1188,E1189,E1190,E1191,E1192,E1193)),""))</f>
        <v/>
      </c>
      <c r="P1179" t="str">
        <f t="shared" si="3669"/>
        <v/>
      </c>
      <c r="Q1179" t="str">
        <f t="shared" si="3597"/>
        <v/>
      </c>
      <c r="R1179" t="str">
        <f t="shared" si="3597"/>
        <v/>
      </c>
      <c r="S1179" t="str">
        <f t="shared" si="3597"/>
        <v/>
      </c>
      <c r="T1179" t="str">
        <f t="shared" ref="T1179:V1179" si="3670">IF($G1179="","",IF($B1179="PAS",TRIM(CONCATENATE(D1179,D1180,D1181,D1182,D1183,D1184,D1185,D1186,D1187,D1188,D1189,D1190,D1191,D1192,D1193)),""))</f>
        <v/>
      </c>
      <c r="U1179" t="str">
        <f t="shared" si="3670"/>
        <v/>
      </c>
      <c r="V1179" t="str">
        <f t="shared" si="3670"/>
        <v/>
      </c>
    </row>
    <row r="1180" spans="7:22" hidden="1" x14ac:dyDescent="0.25">
      <c r="G1180" t="str">
        <f t="shared" si="3591"/>
        <v/>
      </c>
      <c r="H1180" t="str">
        <f t="shared" si="3592"/>
        <v/>
      </c>
      <c r="I1180" t="str">
        <f t="shared" ref="I1180:J1180" si="3671">IF($G1180="","",TRIM(CONCATENATE(E1180,E1181,E1182,E1183,E1184,E1185,E1186,E1187,E1188,E1189,E1190,E1191,E1192,E1193,E1194)))</f>
        <v/>
      </c>
      <c r="J1180" t="str">
        <f t="shared" si="3671"/>
        <v/>
      </c>
      <c r="K1180" t="str">
        <f t="shared" si="3594"/>
        <v/>
      </c>
      <c r="L1180" t="str">
        <f t="shared" si="3594"/>
        <v/>
      </c>
      <c r="M1180" t="str">
        <f t="shared" si="3594"/>
        <v/>
      </c>
      <c r="N1180" t="str">
        <f t="shared" si="3595"/>
        <v/>
      </c>
      <c r="O1180" t="str">
        <f t="shared" ref="O1180:P1180" si="3672">IF($G1180="","",IF($B1180="SHO",TRIM(CONCATENATE(E1180,E1181,E1182,E1183,E1184,E1185,E1186,E1187,E1188,E1189,E1190,E1191,E1192,E1193,E1194)),""))</f>
        <v/>
      </c>
      <c r="P1180" t="str">
        <f t="shared" si="3672"/>
        <v/>
      </c>
      <c r="Q1180" t="str">
        <f t="shared" si="3597"/>
        <v/>
      </c>
      <c r="R1180" t="str">
        <f t="shared" si="3597"/>
        <v/>
      </c>
      <c r="S1180" t="str">
        <f t="shared" si="3597"/>
        <v/>
      </c>
      <c r="T1180" t="str">
        <f t="shared" ref="T1180:V1180" si="3673">IF($G1180="","",IF($B1180="PAS",TRIM(CONCATENATE(D1180,D1181,D1182,D1183,D1184,D1185,D1186,D1187,D1188,D1189,D1190,D1191,D1192,D1193,D1194)),""))</f>
        <v/>
      </c>
      <c r="U1180" t="str">
        <f t="shared" si="3673"/>
        <v/>
      </c>
      <c r="V1180" t="str">
        <f t="shared" si="3673"/>
        <v/>
      </c>
    </row>
    <row r="1181" spans="7:22" hidden="1" x14ac:dyDescent="0.25">
      <c r="G1181" t="str">
        <f t="shared" si="3591"/>
        <v/>
      </c>
      <c r="H1181" t="str">
        <f t="shared" si="3592"/>
        <v/>
      </c>
      <c r="I1181" t="str">
        <f t="shared" ref="I1181:J1181" si="3674">IF($G1181="","",TRIM(CONCATENATE(E1181,E1182,E1183,E1184,E1185,E1186,E1187,E1188,E1189,E1190,E1191,E1192,E1193,E1194,E1195)))</f>
        <v/>
      </c>
      <c r="J1181" t="str">
        <f t="shared" si="3674"/>
        <v/>
      </c>
      <c r="K1181" t="str">
        <f t="shared" si="3594"/>
        <v/>
      </c>
      <c r="L1181" t="str">
        <f t="shared" si="3594"/>
        <v/>
      </c>
      <c r="M1181" t="str">
        <f t="shared" si="3594"/>
        <v/>
      </c>
      <c r="N1181" t="str">
        <f t="shared" si="3595"/>
        <v/>
      </c>
      <c r="O1181" t="str">
        <f t="shared" ref="O1181:P1181" si="3675">IF($G1181="","",IF($B1181="SHO",TRIM(CONCATENATE(E1181,E1182,E1183,E1184,E1185,E1186,E1187,E1188,E1189,E1190,E1191,E1192,E1193,E1194,E1195)),""))</f>
        <v/>
      </c>
      <c r="P1181" t="str">
        <f t="shared" si="3675"/>
        <v/>
      </c>
      <c r="Q1181" t="str">
        <f t="shared" si="3597"/>
        <v/>
      </c>
      <c r="R1181" t="str">
        <f t="shared" si="3597"/>
        <v/>
      </c>
      <c r="S1181" t="str">
        <f t="shared" si="3597"/>
        <v/>
      </c>
      <c r="T1181" t="str">
        <f t="shared" ref="T1181:V1181" si="3676">IF($G1181="","",IF($B1181="PAS",TRIM(CONCATENATE(D1181,D1182,D1183,D1184,D1185,D1186,D1187,D1188,D1189,D1190,D1191,D1192,D1193,D1194,D1195)),""))</f>
        <v/>
      </c>
      <c r="U1181" t="str">
        <f t="shared" si="3676"/>
        <v/>
      </c>
      <c r="V1181" t="str">
        <f t="shared" si="3676"/>
        <v/>
      </c>
    </row>
    <row r="1182" spans="7:22" hidden="1" x14ac:dyDescent="0.25">
      <c r="G1182" t="str">
        <f t="shared" si="3591"/>
        <v/>
      </c>
      <c r="H1182" t="str">
        <f t="shared" si="3592"/>
        <v/>
      </c>
      <c r="I1182" t="str">
        <f t="shared" ref="I1182:J1182" si="3677">IF($G1182="","",TRIM(CONCATENATE(E1182,E1183,E1184,E1185,E1186,E1187,E1188,E1189,E1190,E1191,E1192,E1193,E1194,E1195,E1196)))</f>
        <v/>
      </c>
      <c r="J1182" t="str">
        <f t="shared" si="3677"/>
        <v/>
      </c>
      <c r="K1182" t="str">
        <f t="shared" si="3594"/>
        <v/>
      </c>
      <c r="L1182" t="str">
        <f t="shared" si="3594"/>
        <v/>
      </c>
      <c r="M1182" t="str">
        <f t="shared" si="3594"/>
        <v/>
      </c>
      <c r="N1182" t="str">
        <f t="shared" si="3595"/>
        <v/>
      </c>
      <c r="O1182" t="str">
        <f t="shared" ref="O1182:P1182" si="3678">IF($G1182="","",IF($B1182="SHO",TRIM(CONCATENATE(E1182,E1183,E1184,E1185,E1186,E1187,E1188,E1189,E1190,E1191,E1192,E1193,E1194,E1195,E1196)),""))</f>
        <v/>
      </c>
      <c r="P1182" t="str">
        <f t="shared" si="3678"/>
        <v/>
      </c>
      <c r="Q1182" t="str">
        <f t="shared" si="3597"/>
        <v/>
      </c>
      <c r="R1182" t="str">
        <f t="shared" si="3597"/>
        <v/>
      </c>
      <c r="S1182" t="str">
        <f t="shared" si="3597"/>
        <v/>
      </c>
      <c r="T1182" t="str">
        <f t="shared" ref="T1182:V1182" si="3679">IF($G1182="","",IF($B1182="PAS",TRIM(CONCATENATE(D1182,D1183,D1184,D1185,D1186,D1187,D1188,D1189,D1190,D1191,D1192,D1193,D1194,D1195,D1196)),""))</f>
        <v/>
      </c>
      <c r="U1182" t="str">
        <f t="shared" si="3679"/>
        <v/>
      </c>
      <c r="V1182" t="str">
        <f t="shared" si="3679"/>
        <v/>
      </c>
    </row>
    <row r="1183" spans="7:22" hidden="1" x14ac:dyDescent="0.25">
      <c r="G1183" t="str">
        <f t="shared" si="3591"/>
        <v/>
      </c>
      <c r="H1183" t="str">
        <f t="shared" si="3592"/>
        <v/>
      </c>
      <c r="I1183" t="str">
        <f t="shared" ref="I1183:J1183" si="3680">IF($G1183="","",TRIM(CONCATENATE(E1183,E1184,E1185,E1186,E1187,E1188,E1189,E1190,E1191,E1192,E1193,E1194,E1195,E1196,E1197)))</f>
        <v/>
      </c>
      <c r="J1183" t="str">
        <f t="shared" si="3680"/>
        <v/>
      </c>
      <c r="K1183" t="str">
        <f t="shared" si="3594"/>
        <v/>
      </c>
      <c r="L1183" t="str">
        <f t="shared" si="3594"/>
        <v/>
      </c>
      <c r="M1183" t="str">
        <f t="shared" si="3594"/>
        <v/>
      </c>
      <c r="N1183" t="str">
        <f t="shared" si="3595"/>
        <v/>
      </c>
      <c r="O1183" t="str">
        <f t="shared" ref="O1183:P1183" si="3681">IF($G1183="","",IF($B1183="SHO",TRIM(CONCATENATE(E1183,E1184,E1185,E1186,E1187,E1188,E1189,E1190,E1191,E1192,E1193,E1194,E1195,E1196,E1197)),""))</f>
        <v/>
      </c>
      <c r="P1183" t="str">
        <f t="shared" si="3681"/>
        <v/>
      </c>
      <c r="Q1183" t="str">
        <f t="shared" si="3597"/>
        <v/>
      </c>
      <c r="R1183" t="str">
        <f t="shared" si="3597"/>
        <v/>
      </c>
      <c r="S1183" t="str">
        <f t="shared" si="3597"/>
        <v/>
      </c>
      <c r="T1183" t="str">
        <f t="shared" ref="T1183:V1183" si="3682">IF($G1183="","",IF($B1183="PAS",TRIM(CONCATENATE(D1183,D1184,D1185,D1186,D1187,D1188,D1189,D1190,D1191,D1192,D1193,D1194,D1195,D1196,D1197)),""))</f>
        <v/>
      </c>
      <c r="U1183" t="str">
        <f t="shared" si="3682"/>
        <v/>
      </c>
      <c r="V1183" t="str">
        <f t="shared" si="3682"/>
        <v/>
      </c>
    </row>
    <row r="1184" spans="7:22" hidden="1" x14ac:dyDescent="0.25">
      <c r="G1184" t="str">
        <f t="shared" si="3591"/>
        <v/>
      </c>
      <c r="H1184" t="str">
        <f t="shared" si="3592"/>
        <v/>
      </c>
      <c r="I1184" t="str">
        <f t="shared" ref="I1184:J1184" si="3683">IF($G1184="","",TRIM(CONCATENATE(E1184,E1185,E1186,E1187,E1188,E1189,E1190,E1191,E1192,E1193,E1194,E1195,E1196,E1197,E1198)))</f>
        <v/>
      </c>
      <c r="J1184" t="str">
        <f t="shared" si="3683"/>
        <v/>
      </c>
      <c r="K1184" t="str">
        <f t="shared" si="3594"/>
        <v/>
      </c>
      <c r="L1184" t="str">
        <f t="shared" si="3594"/>
        <v/>
      </c>
      <c r="M1184" t="str">
        <f t="shared" si="3594"/>
        <v/>
      </c>
      <c r="N1184" t="str">
        <f t="shared" si="3595"/>
        <v/>
      </c>
      <c r="O1184" t="str">
        <f t="shared" ref="O1184:P1184" si="3684">IF($G1184="","",IF($B1184="SHO",TRIM(CONCATENATE(E1184,E1185,E1186,E1187,E1188,E1189,E1190,E1191,E1192,E1193,E1194,E1195,E1196,E1197,E1198)),""))</f>
        <v/>
      </c>
      <c r="P1184" t="str">
        <f t="shared" si="3684"/>
        <v/>
      </c>
      <c r="Q1184" t="str">
        <f t="shared" si="3597"/>
        <v/>
      </c>
      <c r="R1184" t="str">
        <f t="shared" si="3597"/>
        <v/>
      </c>
      <c r="S1184" t="str">
        <f t="shared" si="3597"/>
        <v/>
      </c>
      <c r="T1184" t="str">
        <f t="shared" ref="T1184:V1184" si="3685">IF($G1184="","",IF($B1184="PAS",TRIM(CONCATENATE(D1184,D1185,D1186,D1187,D1188,D1189,D1190,D1191,D1192,D1193,D1194,D1195,D1196,D1197,D1198)),""))</f>
        <v/>
      </c>
      <c r="U1184" t="str">
        <f t="shared" si="3685"/>
        <v/>
      </c>
      <c r="V1184" t="str">
        <f t="shared" si="3685"/>
        <v/>
      </c>
    </row>
    <row r="1185" spans="4:22" hidden="1" x14ac:dyDescent="0.25">
      <c r="G1185" t="str">
        <f t="shared" si="3591"/>
        <v/>
      </c>
      <c r="H1185" t="str">
        <f t="shared" si="3592"/>
        <v/>
      </c>
      <c r="I1185" t="str">
        <f t="shared" ref="I1185:J1185" si="3686">IF($G1185="","",TRIM(CONCATENATE(E1185,E1186,E1187,E1188,E1189,E1190,E1191,E1192,E1193,E1194,E1195,E1196,E1197,E1198,E1199)))</f>
        <v/>
      </c>
      <c r="J1185" t="str">
        <f t="shared" si="3686"/>
        <v/>
      </c>
      <c r="K1185" t="str">
        <f t="shared" si="3594"/>
        <v/>
      </c>
      <c r="L1185" t="str">
        <f t="shared" si="3594"/>
        <v/>
      </c>
      <c r="M1185" t="str">
        <f t="shared" si="3594"/>
        <v/>
      </c>
      <c r="N1185" t="str">
        <f t="shared" si="3595"/>
        <v/>
      </c>
      <c r="O1185" t="str">
        <f t="shared" ref="O1185:P1185" si="3687">IF($G1185="","",IF($B1185="SHO",TRIM(CONCATENATE(E1185,E1186,E1187,E1188,E1189,E1190,E1191,E1192,E1193,E1194,E1195,E1196,E1197,E1198,E1199)),""))</f>
        <v/>
      </c>
      <c r="P1185" t="str">
        <f t="shared" si="3687"/>
        <v/>
      </c>
      <c r="Q1185" t="str">
        <f t="shared" si="3597"/>
        <v/>
      </c>
      <c r="R1185" t="str">
        <f t="shared" si="3597"/>
        <v/>
      </c>
      <c r="S1185" t="str">
        <f t="shared" si="3597"/>
        <v/>
      </c>
      <c r="T1185" t="str">
        <f t="shared" ref="T1185:V1185" si="3688">IF($G1185="","",IF($B1185="PAS",TRIM(CONCATENATE(D1185,D1186,D1187,D1188,D1189,D1190,D1191,D1192,D1193,D1194,D1195,D1196,D1197,D1198,D1199)),""))</f>
        <v/>
      </c>
      <c r="U1185" t="str">
        <f t="shared" si="3688"/>
        <v/>
      </c>
      <c r="V1185" t="str">
        <f t="shared" si="3688"/>
        <v/>
      </c>
    </row>
    <row r="1186" spans="4:22" hidden="1" x14ac:dyDescent="0.25">
      <c r="G1186" t="str">
        <f t="shared" si="3591"/>
        <v/>
      </c>
      <c r="H1186" t="str">
        <f t="shared" si="3592"/>
        <v/>
      </c>
      <c r="I1186" t="str">
        <f t="shared" ref="I1186:J1186" si="3689">IF($G1186="","",TRIM(CONCATENATE(E1186,E1187,E1188,E1189,E1190,E1191,E1192,E1193,E1194,E1195,E1196,E1197,E1198,E1199,E1200)))</f>
        <v/>
      </c>
      <c r="J1186" t="str">
        <f t="shared" si="3689"/>
        <v/>
      </c>
      <c r="K1186" t="str">
        <f t="shared" si="3594"/>
        <v/>
      </c>
      <c r="L1186" t="str">
        <f t="shared" si="3594"/>
        <v/>
      </c>
      <c r="M1186" t="str">
        <f t="shared" si="3594"/>
        <v/>
      </c>
      <c r="N1186" t="str">
        <f t="shared" si="3595"/>
        <v/>
      </c>
      <c r="O1186" t="str">
        <f t="shared" ref="O1186:P1186" si="3690">IF($G1186="","",IF($B1186="SHO",TRIM(CONCATENATE(E1186,E1187,E1188,E1189,E1190,E1191,E1192,E1193,E1194,E1195,E1196,E1197,E1198,E1199,E1200)),""))</f>
        <v/>
      </c>
      <c r="P1186" t="str">
        <f t="shared" si="3690"/>
        <v/>
      </c>
      <c r="Q1186" t="str">
        <f t="shared" si="3597"/>
        <v/>
      </c>
      <c r="R1186" t="str">
        <f t="shared" si="3597"/>
        <v/>
      </c>
      <c r="S1186" t="str">
        <f t="shared" si="3597"/>
        <v/>
      </c>
      <c r="T1186" t="str">
        <f t="shared" ref="T1186:V1186" si="3691">IF($G1186="","",IF($B1186="PAS",TRIM(CONCATENATE(D1186,D1187,D1188,D1189,D1190,D1191,D1192,D1193,D1194,D1195,D1196,D1197,D1198,D1199,D1200)),""))</f>
        <v/>
      </c>
      <c r="U1186" t="str">
        <f t="shared" si="3691"/>
        <v/>
      </c>
      <c r="V1186" t="str">
        <f t="shared" si="3691"/>
        <v/>
      </c>
    </row>
    <row r="1187" spans="4:22" hidden="1" x14ac:dyDescent="0.25">
      <c r="G1187" t="str">
        <f t="shared" si="3591"/>
        <v/>
      </c>
      <c r="H1187" t="str">
        <f t="shared" si="3592"/>
        <v/>
      </c>
      <c r="I1187" t="str">
        <f t="shared" ref="I1187:J1187" si="3692">IF($G1187="","",TRIM(CONCATENATE(E1187,E1188,E1189,E1190,E1191,E1192,E1193,E1194,E1195,E1196,E1197,E1198,E1199,E1200,E1201)))</f>
        <v/>
      </c>
      <c r="J1187" t="str">
        <f t="shared" si="3692"/>
        <v/>
      </c>
      <c r="K1187" t="str">
        <f t="shared" si="3594"/>
        <v/>
      </c>
      <c r="L1187" t="str">
        <f t="shared" si="3594"/>
        <v/>
      </c>
      <c r="M1187" t="str">
        <f t="shared" si="3594"/>
        <v/>
      </c>
      <c r="N1187" t="str">
        <f t="shared" si="3595"/>
        <v/>
      </c>
      <c r="O1187" t="str">
        <f t="shared" ref="O1187:P1187" si="3693">IF($G1187="","",IF($B1187="SHO",TRIM(CONCATENATE(E1187,E1188,E1189,E1190,E1191,E1192,E1193,E1194,E1195,E1196,E1197,E1198,E1199,E1200,E1201)),""))</f>
        <v/>
      </c>
      <c r="P1187" t="str">
        <f t="shared" si="3693"/>
        <v/>
      </c>
      <c r="Q1187" t="str">
        <f t="shared" si="3597"/>
        <v/>
      </c>
      <c r="R1187" t="str">
        <f t="shared" si="3597"/>
        <v/>
      </c>
      <c r="S1187" t="str">
        <f t="shared" si="3597"/>
        <v/>
      </c>
      <c r="T1187" t="str">
        <f t="shared" ref="T1187:V1187" si="3694">IF($G1187="","",IF($B1187="PAS",TRIM(CONCATENATE(D1187,D1188,D1189,D1190,D1191,D1192,D1193,D1194,D1195,D1196,D1197,D1198,D1199,D1200,D1201)),""))</f>
        <v/>
      </c>
      <c r="U1187" t="str">
        <f t="shared" si="3694"/>
        <v/>
      </c>
      <c r="V1187" t="str">
        <f t="shared" si="3694"/>
        <v/>
      </c>
    </row>
    <row r="1188" spans="4:22" hidden="1" x14ac:dyDescent="0.25">
      <c r="G1188" t="str">
        <f t="shared" si="3591"/>
        <v/>
      </c>
      <c r="H1188" t="str">
        <f t="shared" si="3592"/>
        <v/>
      </c>
      <c r="I1188" t="str">
        <f t="shared" ref="I1188:J1188" si="3695">IF($G1188="","",TRIM(CONCATENATE(E1188,E1189,E1190,E1191,E1192,E1193,E1194,E1195,E1196,E1197,E1198,E1199,E1200,E1201,E1202)))</f>
        <v/>
      </c>
      <c r="J1188" t="str">
        <f t="shared" si="3695"/>
        <v/>
      </c>
      <c r="K1188" t="str">
        <f t="shared" si="3594"/>
        <v/>
      </c>
      <c r="L1188" t="str">
        <f t="shared" si="3594"/>
        <v/>
      </c>
      <c r="M1188" t="str">
        <f t="shared" si="3594"/>
        <v/>
      </c>
      <c r="N1188" t="str">
        <f t="shared" si="3595"/>
        <v/>
      </c>
      <c r="O1188" t="str">
        <f t="shared" ref="O1188:P1188" si="3696">IF($G1188="","",IF($B1188="SHO",TRIM(CONCATENATE(E1188,E1189,E1190,E1191,E1192,E1193,E1194,E1195,E1196,E1197,E1198,E1199,E1200,E1201,E1202)),""))</f>
        <v/>
      </c>
      <c r="P1188" t="str">
        <f t="shared" si="3696"/>
        <v/>
      </c>
      <c r="Q1188" t="str">
        <f t="shared" si="3597"/>
        <v/>
      </c>
      <c r="R1188" t="str">
        <f t="shared" si="3597"/>
        <v/>
      </c>
      <c r="S1188" t="str">
        <f t="shared" si="3597"/>
        <v/>
      </c>
      <c r="T1188" t="str">
        <f t="shared" ref="T1188:V1188" si="3697">IF($G1188="","",IF($B1188="PAS",TRIM(CONCATENATE(D1188,D1189,D1190,D1191,D1192,D1193,D1194,D1195,D1196,D1197,D1198,D1199,D1200,D1201,D1202)),""))</f>
        <v/>
      </c>
      <c r="U1188" t="str">
        <f t="shared" si="3697"/>
        <v/>
      </c>
      <c r="V1188" t="str">
        <f t="shared" si="3697"/>
        <v/>
      </c>
    </row>
    <row r="1189" spans="4:22" hidden="1" x14ac:dyDescent="0.25">
      <c r="D1189" s="2"/>
      <c r="E1189" s="2"/>
      <c r="F1189" s="2"/>
      <c r="G1189" t="str">
        <f t="shared" si="3591"/>
        <v/>
      </c>
      <c r="H1189" t="str">
        <f t="shared" si="3592"/>
        <v/>
      </c>
      <c r="I1189" t="str">
        <f t="shared" ref="I1189:J1189" si="3698">IF($G1189="","",TRIM(CONCATENATE(E1189,E1190,E1191,E1192,E1193,E1194,E1195,E1196,E1197,E1198,E1199,E1200,E1201,E1202,E1203)))</f>
        <v/>
      </c>
      <c r="J1189" t="str">
        <f t="shared" si="3698"/>
        <v/>
      </c>
      <c r="K1189" t="str">
        <f t="shared" si="3594"/>
        <v/>
      </c>
      <c r="L1189" t="str">
        <f t="shared" si="3594"/>
        <v/>
      </c>
      <c r="M1189" t="str">
        <f t="shared" si="3594"/>
        <v/>
      </c>
      <c r="N1189" t="str">
        <f t="shared" si="3595"/>
        <v/>
      </c>
      <c r="O1189" t="str">
        <f t="shared" ref="O1189:P1189" si="3699">IF($G1189="","",IF($B1189="SHO",TRIM(CONCATENATE(E1189,E1190,E1191,E1192,E1193,E1194,E1195,E1196,E1197,E1198,E1199,E1200,E1201,E1202,E1203)),""))</f>
        <v/>
      </c>
      <c r="P1189" t="str">
        <f t="shared" si="3699"/>
        <v/>
      </c>
      <c r="Q1189" t="str">
        <f t="shared" si="3597"/>
        <v/>
      </c>
      <c r="R1189" t="str">
        <f t="shared" si="3597"/>
        <v/>
      </c>
      <c r="S1189" t="str">
        <f t="shared" si="3597"/>
        <v/>
      </c>
      <c r="T1189" t="str">
        <f t="shared" ref="T1189:V1189" si="3700">IF($G1189="","",IF($B1189="PAS",TRIM(CONCATENATE(D1189,D1190,D1191,D1192,D1193,D1194,D1195,D1196,D1197,D1198,D1199,D1200,D1201,D1202,D1203)),""))</f>
        <v/>
      </c>
      <c r="U1189" t="str">
        <f t="shared" si="3700"/>
        <v/>
      </c>
      <c r="V1189" t="str">
        <f t="shared" si="3700"/>
        <v/>
      </c>
    </row>
    <row r="1190" spans="4:22" hidden="1" x14ac:dyDescent="0.25">
      <c r="G1190" t="str">
        <f t="shared" si="3591"/>
        <v/>
      </c>
      <c r="H1190" t="str">
        <f t="shared" si="3592"/>
        <v/>
      </c>
      <c r="I1190" t="str">
        <f t="shared" ref="I1190:J1190" si="3701">IF($G1190="","",TRIM(CONCATENATE(E1190,E1191,E1192,E1193,E1194,E1195,E1196,E1197,E1198,E1199,E1200,E1201,E1202,E1203,E1204)))</f>
        <v/>
      </c>
      <c r="J1190" t="str">
        <f t="shared" si="3701"/>
        <v/>
      </c>
      <c r="K1190" t="str">
        <f t="shared" si="3594"/>
        <v/>
      </c>
      <c r="L1190" t="str">
        <f t="shared" si="3594"/>
        <v/>
      </c>
      <c r="M1190" t="str">
        <f t="shared" si="3594"/>
        <v/>
      </c>
      <c r="N1190" t="str">
        <f t="shared" si="3595"/>
        <v/>
      </c>
      <c r="O1190" t="str">
        <f t="shared" ref="O1190:P1190" si="3702">IF($G1190="","",IF($B1190="SHO",TRIM(CONCATENATE(E1190,E1191,E1192,E1193,E1194,E1195,E1196,E1197,E1198,E1199,E1200,E1201,E1202,E1203,E1204)),""))</f>
        <v/>
      </c>
      <c r="P1190" t="str">
        <f t="shared" si="3702"/>
        <v/>
      </c>
      <c r="Q1190" t="str">
        <f t="shared" si="3597"/>
        <v/>
      </c>
      <c r="R1190" t="str">
        <f t="shared" si="3597"/>
        <v/>
      </c>
      <c r="S1190" t="str">
        <f t="shared" si="3597"/>
        <v/>
      </c>
      <c r="T1190" t="str">
        <f t="shared" ref="T1190:V1190" si="3703">IF($G1190="","",IF($B1190="PAS",TRIM(CONCATENATE(D1190,D1191,D1192,D1193,D1194,D1195,D1196,D1197,D1198,D1199,D1200,D1201,D1202,D1203,D1204)),""))</f>
        <v/>
      </c>
      <c r="U1190" t="str">
        <f t="shared" si="3703"/>
        <v/>
      </c>
      <c r="V1190" t="str">
        <f t="shared" si="3703"/>
        <v/>
      </c>
    </row>
    <row r="1191" spans="4:22" hidden="1" x14ac:dyDescent="0.25">
      <c r="G1191" t="str">
        <f t="shared" si="3591"/>
        <v/>
      </c>
      <c r="H1191" t="str">
        <f t="shared" si="3592"/>
        <v/>
      </c>
      <c r="I1191" t="str">
        <f t="shared" ref="I1191:J1191" si="3704">IF($G1191="","",TRIM(CONCATENATE(E1191,E1192,E1193,E1194,E1195,E1196,E1197,E1198,E1199,E1200,E1201,E1202,E1203,E1204,E1205)))</f>
        <v/>
      </c>
      <c r="J1191" t="str">
        <f t="shared" si="3704"/>
        <v/>
      </c>
      <c r="K1191" t="str">
        <f t="shared" si="3594"/>
        <v/>
      </c>
      <c r="L1191" t="str">
        <f t="shared" si="3594"/>
        <v/>
      </c>
      <c r="M1191" t="str">
        <f t="shared" si="3594"/>
        <v/>
      </c>
      <c r="N1191" t="str">
        <f t="shared" si="3595"/>
        <v/>
      </c>
      <c r="O1191" t="str">
        <f t="shared" ref="O1191:P1191" si="3705">IF($G1191="","",IF($B1191="SHO",TRIM(CONCATENATE(E1191,E1192,E1193,E1194,E1195,E1196,E1197,E1198,E1199,E1200,E1201,E1202,E1203,E1204,E1205)),""))</f>
        <v/>
      </c>
      <c r="P1191" t="str">
        <f t="shared" si="3705"/>
        <v/>
      </c>
      <c r="Q1191" t="str">
        <f t="shared" si="3597"/>
        <v/>
      </c>
      <c r="R1191" t="str">
        <f t="shared" si="3597"/>
        <v/>
      </c>
      <c r="S1191" t="str">
        <f t="shared" si="3597"/>
        <v/>
      </c>
      <c r="T1191" t="str">
        <f t="shared" ref="T1191:V1191" si="3706">IF($G1191="","",IF($B1191="PAS",TRIM(CONCATENATE(D1191,D1192,D1193,D1194,D1195,D1196,D1197,D1198,D1199,D1200,D1201,D1202,D1203,D1204,D1205)),""))</f>
        <v/>
      </c>
      <c r="U1191" t="str">
        <f t="shared" si="3706"/>
        <v/>
      </c>
      <c r="V1191" t="str">
        <f t="shared" si="3706"/>
        <v/>
      </c>
    </row>
    <row r="1192" spans="4:22" hidden="1" x14ac:dyDescent="0.25">
      <c r="G1192" t="str">
        <f t="shared" si="3591"/>
        <v/>
      </c>
      <c r="H1192" t="str">
        <f t="shared" si="3592"/>
        <v/>
      </c>
      <c r="I1192" t="str">
        <f t="shared" ref="I1192:J1192" si="3707">IF($G1192="","",TRIM(CONCATENATE(E1192,E1193,E1194,E1195,E1196,E1197,E1198,E1199,E1200,E1201,E1202,E1203,E1204,E1205,E1206)))</f>
        <v/>
      </c>
      <c r="J1192" t="str">
        <f t="shared" si="3707"/>
        <v/>
      </c>
      <c r="K1192" t="str">
        <f t="shared" si="3594"/>
        <v/>
      </c>
      <c r="L1192" t="str">
        <f t="shared" si="3594"/>
        <v/>
      </c>
      <c r="M1192" t="str">
        <f t="shared" si="3594"/>
        <v/>
      </c>
      <c r="N1192" t="str">
        <f t="shared" si="3595"/>
        <v/>
      </c>
      <c r="O1192" t="str">
        <f t="shared" ref="O1192:P1192" si="3708">IF($G1192="","",IF($B1192="SHO",TRIM(CONCATENATE(E1192,E1193,E1194,E1195,E1196,E1197,E1198,E1199,E1200,E1201,E1202,E1203,E1204,E1205,E1206)),""))</f>
        <v/>
      </c>
      <c r="P1192" t="str">
        <f t="shared" si="3708"/>
        <v/>
      </c>
      <c r="Q1192" t="str">
        <f t="shared" si="3597"/>
        <v/>
      </c>
      <c r="R1192" t="str">
        <f t="shared" si="3597"/>
        <v/>
      </c>
      <c r="S1192" t="str">
        <f t="shared" si="3597"/>
        <v/>
      </c>
      <c r="T1192" t="str">
        <f t="shared" ref="T1192:V1192" si="3709">IF($G1192="","",IF($B1192="PAS",TRIM(CONCATENATE(D1192,D1193,D1194,D1195,D1196,D1197,D1198,D1199,D1200,D1201,D1202,D1203,D1204,D1205,D1206)),""))</f>
        <v/>
      </c>
      <c r="U1192" t="str">
        <f t="shared" si="3709"/>
        <v/>
      </c>
      <c r="V1192" t="str">
        <f t="shared" si="3709"/>
        <v/>
      </c>
    </row>
    <row r="1193" spans="4:22" hidden="1" x14ac:dyDescent="0.25">
      <c r="G1193" t="str">
        <f t="shared" si="3591"/>
        <v/>
      </c>
      <c r="H1193" t="str">
        <f t="shared" si="3592"/>
        <v/>
      </c>
      <c r="I1193" t="str">
        <f t="shared" ref="I1193:J1193" si="3710">IF($G1193="","",TRIM(CONCATENATE(E1193,E1194,E1195,E1196,E1197,E1198,E1199,E1200,E1201,E1202,E1203,E1204,E1205,E1206,E1207)))</f>
        <v/>
      </c>
      <c r="J1193" t="str">
        <f t="shared" si="3710"/>
        <v/>
      </c>
      <c r="K1193" t="str">
        <f t="shared" si="3594"/>
        <v/>
      </c>
      <c r="L1193" t="str">
        <f t="shared" si="3594"/>
        <v/>
      </c>
      <c r="M1193" t="str">
        <f t="shared" si="3594"/>
        <v/>
      </c>
      <c r="N1193" t="str">
        <f t="shared" si="3595"/>
        <v/>
      </c>
      <c r="O1193" t="str">
        <f t="shared" ref="O1193:P1193" si="3711">IF($G1193="","",IF($B1193="SHO",TRIM(CONCATENATE(E1193,E1194,E1195,E1196,E1197,E1198,E1199,E1200,E1201,E1202,E1203,E1204,E1205,E1206,E1207)),""))</f>
        <v/>
      </c>
      <c r="P1193" t="str">
        <f t="shared" si="3711"/>
        <v/>
      </c>
      <c r="Q1193" t="str">
        <f t="shared" si="3597"/>
        <v/>
      </c>
      <c r="R1193" t="str">
        <f t="shared" si="3597"/>
        <v/>
      </c>
      <c r="S1193" t="str">
        <f t="shared" si="3597"/>
        <v/>
      </c>
      <c r="T1193" t="str">
        <f t="shared" ref="T1193:V1193" si="3712">IF($G1193="","",IF($B1193="PAS",TRIM(CONCATENATE(D1193,D1194,D1195,D1196,D1197,D1198,D1199,D1200,D1201,D1202,D1203,D1204,D1205,D1206,D1207)),""))</f>
        <v/>
      </c>
      <c r="U1193" t="str">
        <f t="shared" si="3712"/>
        <v/>
      </c>
      <c r="V1193" t="str">
        <f t="shared" si="3712"/>
        <v/>
      </c>
    </row>
    <row r="1194" spans="4:22" hidden="1" x14ac:dyDescent="0.25">
      <c r="G1194" t="str">
        <f t="shared" si="3591"/>
        <v/>
      </c>
      <c r="H1194" t="str">
        <f t="shared" si="3592"/>
        <v/>
      </c>
      <c r="I1194" t="str">
        <f t="shared" ref="I1194:J1194" si="3713">IF($G1194="","",TRIM(CONCATENATE(E1194,E1195,E1196,E1197,E1198,E1199,E1200,E1201,E1202,E1203,E1204,E1205,E1206,E1207,E1208)))</f>
        <v/>
      </c>
      <c r="J1194" t="str">
        <f t="shared" si="3713"/>
        <v/>
      </c>
      <c r="K1194" t="str">
        <f t="shared" si="3594"/>
        <v/>
      </c>
      <c r="L1194" t="str">
        <f t="shared" si="3594"/>
        <v/>
      </c>
      <c r="M1194" t="str">
        <f t="shared" si="3594"/>
        <v/>
      </c>
      <c r="N1194" t="str">
        <f t="shared" si="3595"/>
        <v/>
      </c>
      <c r="O1194" t="str">
        <f t="shared" ref="O1194:P1194" si="3714">IF($G1194="","",IF($B1194="SHO",TRIM(CONCATENATE(E1194,E1195,E1196,E1197,E1198,E1199,E1200,E1201,E1202,E1203,E1204,E1205,E1206,E1207,E1208)),""))</f>
        <v/>
      </c>
      <c r="P1194" t="str">
        <f t="shared" si="3714"/>
        <v/>
      </c>
      <c r="Q1194" t="str">
        <f t="shared" si="3597"/>
        <v/>
      </c>
      <c r="R1194" t="str">
        <f t="shared" si="3597"/>
        <v/>
      </c>
      <c r="S1194" t="str">
        <f t="shared" si="3597"/>
        <v/>
      </c>
      <c r="T1194" t="str">
        <f t="shared" ref="T1194:V1194" si="3715">IF($G1194="","",IF($B1194="PAS",TRIM(CONCATENATE(D1194,D1195,D1196,D1197,D1198,D1199,D1200,D1201,D1202,D1203,D1204,D1205,D1206,D1207,D1208)),""))</f>
        <v/>
      </c>
      <c r="U1194" t="str">
        <f t="shared" si="3715"/>
        <v/>
      </c>
      <c r="V1194" t="str">
        <f t="shared" si="3715"/>
        <v/>
      </c>
    </row>
    <row r="1195" spans="4:22" hidden="1" x14ac:dyDescent="0.25">
      <c r="G1195" t="str">
        <f t="shared" si="3591"/>
        <v/>
      </c>
      <c r="H1195" t="str">
        <f t="shared" si="3592"/>
        <v/>
      </c>
      <c r="I1195" t="str">
        <f t="shared" ref="I1195:J1195" si="3716">IF($G1195="","",TRIM(CONCATENATE(E1195,E1196,E1197,E1198,E1199,E1200,E1201,E1202,E1203,E1204,E1205,E1206,E1207,E1208,E1209)))</f>
        <v/>
      </c>
      <c r="J1195" t="str">
        <f t="shared" si="3716"/>
        <v/>
      </c>
      <c r="K1195" t="str">
        <f t="shared" si="3594"/>
        <v/>
      </c>
      <c r="L1195" t="str">
        <f t="shared" si="3594"/>
        <v/>
      </c>
      <c r="M1195" t="str">
        <f t="shared" si="3594"/>
        <v/>
      </c>
      <c r="N1195" t="str">
        <f t="shared" si="3595"/>
        <v/>
      </c>
      <c r="O1195" t="str">
        <f t="shared" ref="O1195:P1195" si="3717">IF($G1195="","",IF($B1195="SHO",TRIM(CONCATENATE(E1195,E1196,E1197,E1198,E1199,E1200,E1201,E1202,E1203,E1204,E1205,E1206,E1207,E1208,E1209)),""))</f>
        <v/>
      </c>
      <c r="P1195" t="str">
        <f t="shared" si="3717"/>
        <v/>
      </c>
      <c r="Q1195" t="str">
        <f t="shared" si="3597"/>
        <v/>
      </c>
      <c r="R1195" t="str">
        <f t="shared" si="3597"/>
        <v/>
      </c>
      <c r="S1195" t="str">
        <f t="shared" si="3597"/>
        <v/>
      </c>
      <c r="T1195" t="str">
        <f t="shared" ref="T1195:V1195" si="3718">IF($G1195="","",IF($B1195="PAS",TRIM(CONCATENATE(D1195,D1196,D1197,D1198,D1199,D1200,D1201,D1202,D1203,D1204,D1205,D1206,D1207,D1208,D1209)),""))</f>
        <v/>
      </c>
      <c r="U1195" t="str">
        <f t="shared" si="3718"/>
        <v/>
      </c>
      <c r="V1195" t="str">
        <f t="shared" si="3718"/>
        <v/>
      </c>
    </row>
    <row r="1196" spans="4:22" hidden="1" x14ac:dyDescent="0.25">
      <c r="G1196" t="str">
        <f t="shared" si="3591"/>
        <v/>
      </c>
      <c r="H1196" t="str">
        <f t="shared" si="3592"/>
        <v/>
      </c>
      <c r="I1196" t="str">
        <f t="shared" ref="I1196:J1196" si="3719">IF($G1196="","",TRIM(CONCATENATE(E1196,E1197,E1198,E1199,E1200,E1201,E1202,E1203,E1204,E1205,E1206,E1207,E1208,E1209,E1210)))</f>
        <v/>
      </c>
      <c r="J1196" t="str">
        <f t="shared" si="3719"/>
        <v/>
      </c>
      <c r="K1196" t="str">
        <f t="shared" si="3594"/>
        <v/>
      </c>
      <c r="L1196" t="str">
        <f t="shared" si="3594"/>
        <v/>
      </c>
      <c r="M1196" t="str">
        <f t="shared" si="3594"/>
        <v/>
      </c>
      <c r="N1196" t="str">
        <f t="shared" si="3595"/>
        <v/>
      </c>
      <c r="O1196" t="str">
        <f t="shared" ref="O1196:P1196" si="3720">IF($G1196="","",IF($B1196="SHO",TRIM(CONCATENATE(E1196,E1197,E1198,E1199,E1200,E1201,E1202,E1203,E1204,E1205,E1206,E1207,E1208,E1209,E1210)),""))</f>
        <v/>
      </c>
      <c r="P1196" t="str">
        <f t="shared" si="3720"/>
        <v/>
      </c>
      <c r="Q1196" t="str">
        <f t="shared" si="3597"/>
        <v/>
      </c>
      <c r="R1196" t="str">
        <f t="shared" si="3597"/>
        <v/>
      </c>
      <c r="S1196" t="str">
        <f t="shared" si="3597"/>
        <v/>
      </c>
      <c r="T1196" t="str">
        <f t="shared" ref="T1196:V1196" si="3721">IF($G1196="","",IF($B1196="PAS",TRIM(CONCATENATE(D1196,D1197,D1198,D1199,D1200,D1201,D1202,D1203,D1204,D1205,D1206,D1207,D1208,D1209,D1210)),""))</f>
        <v/>
      </c>
      <c r="U1196" t="str">
        <f t="shared" si="3721"/>
        <v/>
      </c>
      <c r="V1196" t="str">
        <f t="shared" si="3721"/>
        <v/>
      </c>
    </row>
    <row r="1197" spans="4:22" hidden="1" x14ac:dyDescent="0.25">
      <c r="G1197" t="str">
        <f t="shared" si="3591"/>
        <v/>
      </c>
      <c r="H1197" t="str">
        <f t="shared" si="3592"/>
        <v/>
      </c>
      <c r="I1197" t="str">
        <f t="shared" ref="I1197:J1197" si="3722">IF($G1197="","",TRIM(CONCATENATE(E1197,E1198,E1199,E1200,E1201,E1202,E1203,E1204,E1205,E1206,E1207,E1208,E1209,E1210,E1211)))</f>
        <v/>
      </c>
      <c r="J1197" t="str">
        <f t="shared" si="3722"/>
        <v/>
      </c>
      <c r="K1197" t="str">
        <f t="shared" si="3594"/>
        <v/>
      </c>
      <c r="L1197" t="str">
        <f t="shared" si="3594"/>
        <v/>
      </c>
      <c r="M1197" t="str">
        <f t="shared" si="3594"/>
        <v/>
      </c>
      <c r="N1197" t="str">
        <f t="shared" si="3595"/>
        <v/>
      </c>
      <c r="O1197" t="str">
        <f t="shared" ref="O1197:P1197" si="3723">IF($G1197="","",IF($B1197="SHO",TRIM(CONCATENATE(E1197,E1198,E1199,E1200,E1201,E1202,E1203,E1204,E1205,E1206,E1207,E1208,E1209,E1210,E1211)),""))</f>
        <v/>
      </c>
      <c r="P1197" t="str">
        <f t="shared" si="3723"/>
        <v/>
      </c>
      <c r="Q1197" t="str">
        <f t="shared" si="3597"/>
        <v/>
      </c>
      <c r="R1197" t="str">
        <f t="shared" si="3597"/>
        <v/>
      </c>
      <c r="S1197" t="str">
        <f t="shared" si="3597"/>
        <v/>
      </c>
      <c r="T1197" t="str">
        <f t="shared" ref="T1197:V1197" si="3724">IF($G1197="","",IF($B1197="PAS",TRIM(CONCATENATE(D1197,D1198,D1199,D1200,D1201,D1202,D1203,D1204,D1205,D1206,D1207,D1208,D1209,D1210,D1211)),""))</f>
        <v/>
      </c>
      <c r="U1197" t="str">
        <f t="shared" si="3724"/>
        <v/>
      </c>
      <c r="V1197" t="str">
        <f t="shared" si="3724"/>
        <v/>
      </c>
    </row>
    <row r="1198" spans="4:22" hidden="1" x14ac:dyDescent="0.25">
      <c r="G1198" t="str">
        <f t="shared" si="3591"/>
        <v/>
      </c>
      <c r="H1198" t="str">
        <f t="shared" si="3592"/>
        <v/>
      </c>
      <c r="I1198" t="str">
        <f t="shared" ref="I1198:J1198" si="3725">IF($G1198="","",TRIM(CONCATENATE(E1198,E1199,E1200,E1201,E1202,E1203,E1204,E1205,E1206,E1207,E1208,E1209,E1210,E1211,E1212)))</f>
        <v/>
      </c>
      <c r="J1198" t="str">
        <f t="shared" si="3725"/>
        <v/>
      </c>
      <c r="K1198" t="str">
        <f t="shared" si="3594"/>
        <v/>
      </c>
      <c r="L1198" t="str">
        <f t="shared" si="3594"/>
        <v/>
      </c>
      <c r="M1198" t="str">
        <f t="shared" si="3594"/>
        <v/>
      </c>
      <c r="N1198" t="str">
        <f t="shared" si="3595"/>
        <v/>
      </c>
      <c r="O1198" t="str">
        <f t="shared" ref="O1198:P1198" si="3726">IF($G1198="","",IF($B1198="SHO",TRIM(CONCATENATE(E1198,E1199,E1200,E1201,E1202,E1203,E1204,E1205,E1206,E1207,E1208,E1209,E1210,E1211,E1212)),""))</f>
        <v/>
      </c>
      <c r="P1198" t="str">
        <f t="shared" si="3726"/>
        <v/>
      </c>
      <c r="Q1198" t="str">
        <f t="shared" si="3597"/>
        <v/>
      </c>
      <c r="R1198" t="str">
        <f t="shared" si="3597"/>
        <v/>
      </c>
      <c r="S1198" t="str">
        <f t="shared" si="3597"/>
        <v/>
      </c>
      <c r="T1198" t="str">
        <f t="shared" ref="T1198:V1198" si="3727">IF($G1198="","",IF($B1198="PAS",TRIM(CONCATENATE(D1198,D1199,D1200,D1201,D1202,D1203,D1204,D1205,D1206,D1207,D1208,D1209,D1210,D1211,D1212)),""))</f>
        <v/>
      </c>
      <c r="U1198" t="str">
        <f t="shared" si="3727"/>
        <v/>
      </c>
      <c r="V1198" t="str">
        <f t="shared" si="3727"/>
        <v/>
      </c>
    </row>
    <row r="1199" spans="4:22" hidden="1" x14ac:dyDescent="0.25">
      <c r="G1199" t="str">
        <f t="shared" si="3591"/>
        <v/>
      </c>
      <c r="H1199" t="str">
        <f t="shared" si="3592"/>
        <v/>
      </c>
      <c r="I1199" t="str">
        <f t="shared" ref="I1199:J1199" si="3728">IF($G1199="","",TRIM(CONCATENATE(E1199,E1200,E1201,E1202,E1203,E1204,E1205,E1206,E1207,E1208,E1209,E1210,E1211,E1212,E1213)))</f>
        <v/>
      </c>
      <c r="J1199" t="str">
        <f t="shared" si="3728"/>
        <v/>
      </c>
      <c r="K1199" t="str">
        <f t="shared" si="3594"/>
        <v/>
      </c>
      <c r="L1199" t="str">
        <f t="shared" si="3594"/>
        <v/>
      </c>
      <c r="M1199" t="str">
        <f t="shared" si="3594"/>
        <v/>
      </c>
      <c r="N1199" t="str">
        <f t="shared" si="3595"/>
        <v/>
      </c>
      <c r="O1199" t="str">
        <f t="shared" ref="O1199:P1199" si="3729">IF($G1199="","",IF($B1199="SHO",TRIM(CONCATENATE(E1199,E1200,E1201,E1202,E1203,E1204,E1205,E1206,E1207,E1208,E1209,E1210,E1211,E1212,E1213)),""))</f>
        <v/>
      </c>
      <c r="P1199" t="str">
        <f t="shared" si="3729"/>
        <v/>
      </c>
      <c r="Q1199" t="str">
        <f t="shared" si="3597"/>
        <v/>
      </c>
      <c r="R1199" t="str">
        <f t="shared" si="3597"/>
        <v/>
      </c>
      <c r="S1199" t="str">
        <f t="shared" si="3597"/>
        <v/>
      </c>
      <c r="T1199" t="str">
        <f t="shared" ref="T1199:V1199" si="3730">IF($G1199="","",IF($B1199="PAS",TRIM(CONCATENATE(D1199,D1200,D1201,D1202,D1203,D1204,D1205,D1206,D1207,D1208,D1209,D1210,D1211,D1212,D1213)),""))</f>
        <v/>
      </c>
      <c r="U1199" t="str">
        <f t="shared" si="3730"/>
        <v/>
      </c>
      <c r="V1199" t="str">
        <f t="shared" si="3730"/>
        <v/>
      </c>
    </row>
    <row r="1200" spans="4:22" hidden="1" x14ac:dyDescent="0.25">
      <c r="G1200" t="str">
        <f t="shared" si="3591"/>
        <v/>
      </c>
      <c r="H1200" t="str">
        <f t="shared" si="3592"/>
        <v/>
      </c>
      <c r="I1200" t="str">
        <f t="shared" ref="I1200:J1200" si="3731">IF($G1200="","",TRIM(CONCATENATE(E1200,E1201,E1202,E1203,E1204,E1205,E1206,E1207,E1208,E1209,E1210,E1211,E1212,E1213,E1214)))</f>
        <v/>
      </c>
      <c r="J1200" t="str">
        <f t="shared" si="3731"/>
        <v/>
      </c>
      <c r="K1200" t="str">
        <f t="shared" si="3594"/>
        <v/>
      </c>
      <c r="L1200" t="str">
        <f t="shared" si="3594"/>
        <v/>
      </c>
      <c r="M1200" t="str">
        <f t="shared" si="3594"/>
        <v/>
      </c>
      <c r="N1200" t="str">
        <f t="shared" si="3595"/>
        <v/>
      </c>
      <c r="O1200" t="str">
        <f t="shared" ref="O1200:P1200" si="3732">IF($G1200="","",IF($B1200="SHO",TRIM(CONCATENATE(E1200,E1201,E1202,E1203,E1204,E1205,E1206,E1207,E1208,E1209,E1210,E1211,E1212,E1213,E1214)),""))</f>
        <v/>
      </c>
      <c r="P1200" t="str">
        <f t="shared" si="3732"/>
        <v/>
      </c>
      <c r="Q1200" t="str">
        <f t="shared" si="3597"/>
        <v/>
      </c>
      <c r="R1200" t="str">
        <f t="shared" si="3597"/>
        <v/>
      </c>
      <c r="S1200" t="str">
        <f t="shared" si="3597"/>
        <v/>
      </c>
      <c r="T1200" t="str">
        <f t="shared" ref="T1200:V1200" si="3733">IF($G1200="","",IF($B1200="PAS",TRIM(CONCATENATE(D1200,D1201,D1202,D1203,D1204,D1205,D1206,D1207,D1208,D1209,D1210,D1211,D1212,D1213,D1214)),""))</f>
        <v/>
      </c>
      <c r="U1200" t="str">
        <f t="shared" si="3733"/>
        <v/>
      </c>
      <c r="V1200" t="str">
        <f t="shared" si="3733"/>
        <v/>
      </c>
    </row>
    <row r="1201" spans="7:22" hidden="1" x14ac:dyDescent="0.25">
      <c r="G1201" t="str">
        <f t="shared" si="3591"/>
        <v/>
      </c>
      <c r="H1201" t="str">
        <f t="shared" si="3592"/>
        <v/>
      </c>
      <c r="I1201" t="str">
        <f t="shared" ref="I1201:J1201" si="3734">IF($G1201="","",TRIM(CONCATENATE(E1201,E1202,E1203,E1204,E1205,E1206,E1207,E1208,E1209,E1210,E1211,E1212,E1213,E1214,E1215)))</f>
        <v/>
      </c>
      <c r="J1201" t="str">
        <f t="shared" si="3734"/>
        <v/>
      </c>
      <c r="K1201" t="str">
        <f t="shared" si="3594"/>
        <v/>
      </c>
      <c r="L1201" t="str">
        <f t="shared" si="3594"/>
        <v/>
      </c>
      <c r="M1201" t="str">
        <f t="shared" si="3594"/>
        <v/>
      </c>
      <c r="N1201" t="str">
        <f t="shared" si="3595"/>
        <v/>
      </c>
      <c r="O1201" t="str">
        <f t="shared" ref="O1201:P1201" si="3735">IF($G1201="","",IF($B1201="SHO",TRIM(CONCATENATE(E1201,E1202,E1203,E1204,E1205,E1206,E1207,E1208,E1209,E1210,E1211,E1212,E1213,E1214,E1215)),""))</f>
        <v/>
      </c>
      <c r="P1201" t="str">
        <f t="shared" si="3735"/>
        <v/>
      </c>
      <c r="Q1201" t="str">
        <f t="shared" si="3597"/>
        <v/>
      </c>
      <c r="R1201" t="str">
        <f t="shared" si="3597"/>
        <v/>
      </c>
      <c r="S1201" t="str">
        <f t="shared" si="3597"/>
        <v/>
      </c>
      <c r="T1201" t="str">
        <f t="shared" ref="T1201:V1201" si="3736">IF($G1201="","",IF($B1201="PAS",TRIM(CONCATENATE(D1201,D1202,D1203,D1204,D1205,D1206,D1207,D1208,D1209,D1210,D1211,D1212,D1213,D1214,D1215)),""))</f>
        <v/>
      </c>
      <c r="U1201" t="str">
        <f t="shared" si="3736"/>
        <v/>
      </c>
      <c r="V1201" t="str">
        <f t="shared" si="3736"/>
        <v/>
      </c>
    </row>
    <row r="1202" spans="7:22" hidden="1" x14ac:dyDescent="0.25">
      <c r="G1202" t="str">
        <f t="shared" si="3591"/>
        <v/>
      </c>
      <c r="H1202" t="str">
        <f t="shared" si="3592"/>
        <v/>
      </c>
      <c r="I1202" t="str">
        <f t="shared" ref="I1202:J1202" si="3737">IF($G1202="","",TRIM(CONCATENATE(E1202,E1203,E1204,E1205,E1206,E1207,E1208,E1209,E1210,E1211,E1212,E1213,E1214,E1215,E1216)))</f>
        <v/>
      </c>
      <c r="J1202" t="str">
        <f t="shared" si="3737"/>
        <v/>
      </c>
      <c r="K1202" t="str">
        <f t="shared" si="3594"/>
        <v/>
      </c>
      <c r="L1202" t="str">
        <f t="shared" si="3594"/>
        <v/>
      </c>
      <c r="M1202" t="str">
        <f t="shared" si="3594"/>
        <v/>
      </c>
      <c r="N1202" t="str">
        <f t="shared" si="3595"/>
        <v/>
      </c>
      <c r="O1202" t="str">
        <f t="shared" ref="O1202:P1202" si="3738">IF($G1202="","",IF($B1202="SHO",TRIM(CONCATENATE(E1202,E1203,E1204,E1205,E1206,E1207,E1208,E1209,E1210,E1211,E1212,E1213,E1214,E1215,E1216)),""))</f>
        <v/>
      </c>
      <c r="P1202" t="str">
        <f t="shared" si="3738"/>
        <v/>
      </c>
      <c r="Q1202" t="str">
        <f t="shared" si="3597"/>
        <v/>
      </c>
      <c r="R1202" t="str">
        <f t="shared" si="3597"/>
        <v/>
      </c>
      <c r="S1202" t="str">
        <f t="shared" si="3597"/>
        <v/>
      </c>
      <c r="T1202" t="str">
        <f t="shared" ref="T1202:V1202" si="3739">IF($G1202="","",IF($B1202="PAS",TRIM(CONCATENATE(D1202,D1203,D1204,D1205,D1206,D1207,D1208,D1209,D1210,D1211,D1212,D1213,D1214,D1215,D1216)),""))</f>
        <v/>
      </c>
      <c r="U1202" t="str">
        <f t="shared" si="3739"/>
        <v/>
      </c>
      <c r="V1202" t="str">
        <f t="shared" si="3739"/>
        <v/>
      </c>
    </row>
    <row r="1203" spans="7:22" hidden="1" x14ac:dyDescent="0.25">
      <c r="G1203" t="str">
        <f t="shared" si="3591"/>
        <v/>
      </c>
      <c r="H1203" t="str">
        <f t="shared" si="3592"/>
        <v/>
      </c>
      <c r="I1203" t="str">
        <f t="shared" ref="I1203:J1203" si="3740">IF($G1203="","",TRIM(CONCATENATE(E1203,E1204,E1205,E1206,E1207,E1208,E1209,E1210,E1211,E1212,E1213,E1214,E1215,E1216,E1217)))</f>
        <v/>
      </c>
      <c r="J1203" t="str">
        <f t="shared" si="3740"/>
        <v/>
      </c>
      <c r="K1203" t="str">
        <f t="shared" si="3594"/>
        <v/>
      </c>
      <c r="L1203" t="str">
        <f t="shared" si="3594"/>
        <v/>
      </c>
      <c r="M1203" t="str">
        <f t="shared" si="3594"/>
        <v/>
      </c>
      <c r="N1203" t="str">
        <f t="shared" si="3595"/>
        <v/>
      </c>
      <c r="O1203" t="str">
        <f t="shared" ref="O1203:P1203" si="3741">IF($G1203="","",IF($B1203="SHO",TRIM(CONCATENATE(E1203,E1204,E1205,E1206,E1207,E1208,E1209,E1210,E1211,E1212,E1213,E1214,E1215,E1216,E1217)),""))</f>
        <v/>
      </c>
      <c r="P1203" t="str">
        <f t="shared" si="3741"/>
        <v/>
      </c>
      <c r="Q1203" t="str">
        <f t="shared" si="3597"/>
        <v/>
      </c>
      <c r="R1203" t="str">
        <f t="shared" si="3597"/>
        <v/>
      </c>
      <c r="S1203" t="str">
        <f t="shared" si="3597"/>
        <v/>
      </c>
      <c r="T1203" t="str">
        <f t="shared" ref="T1203:V1203" si="3742">IF($G1203="","",IF($B1203="PAS",TRIM(CONCATENATE(D1203,D1204,D1205,D1206,D1207,D1208,D1209,D1210,D1211,D1212,D1213,D1214,D1215,D1216,D1217)),""))</f>
        <v/>
      </c>
      <c r="U1203" t="str">
        <f t="shared" si="3742"/>
        <v/>
      </c>
      <c r="V1203" t="str">
        <f t="shared" si="3742"/>
        <v/>
      </c>
    </row>
    <row r="1204" spans="7:22" hidden="1" x14ac:dyDescent="0.25">
      <c r="G1204" t="str">
        <f t="shared" si="3591"/>
        <v/>
      </c>
      <c r="H1204" t="str">
        <f t="shared" si="3592"/>
        <v/>
      </c>
      <c r="I1204" t="str">
        <f t="shared" ref="I1204:J1204" si="3743">IF($G1204="","",TRIM(CONCATENATE(E1204,E1205,E1206,E1207,E1208,E1209,E1210,E1211,E1212,E1213,E1214,E1215,E1216,E1217,E1218)))</f>
        <v/>
      </c>
      <c r="J1204" t="str">
        <f t="shared" si="3743"/>
        <v/>
      </c>
      <c r="K1204" t="str">
        <f t="shared" si="3594"/>
        <v/>
      </c>
      <c r="L1204" t="str">
        <f t="shared" si="3594"/>
        <v/>
      </c>
      <c r="M1204" t="str">
        <f t="shared" si="3594"/>
        <v/>
      </c>
      <c r="N1204" t="str">
        <f t="shared" si="3595"/>
        <v/>
      </c>
      <c r="O1204" t="str">
        <f t="shared" ref="O1204:P1204" si="3744">IF($G1204="","",IF($B1204="SHO",TRIM(CONCATENATE(E1204,E1205,E1206,E1207,E1208,E1209,E1210,E1211,E1212,E1213,E1214,E1215,E1216,E1217,E1218)),""))</f>
        <v/>
      </c>
      <c r="P1204" t="str">
        <f t="shared" si="3744"/>
        <v/>
      </c>
      <c r="Q1204" t="str">
        <f t="shared" si="3597"/>
        <v/>
      </c>
      <c r="R1204" t="str">
        <f t="shared" si="3597"/>
        <v/>
      </c>
      <c r="S1204" t="str">
        <f t="shared" si="3597"/>
        <v/>
      </c>
      <c r="T1204" t="str">
        <f t="shared" ref="T1204:V1204" si="3745">IF($G1204="","",IF($B1204="PAS",TRIM(CONCATENATE(D1204,D1205,D1206,D1207,D1208,D1209,D1210,D1211,D1212,D1213,D1214,D1215,D1216,D1217,D1218)),""))</f>
        <v/>
      </c>
      <c r="U1204" t="str">
        <f t="shared" si="3745"/>
        <v/>
      </c>
      <c r="V1204" t="str">
        <f t="shared" si="3745"/>
        <v/>
      </c>
    </row>
    <row r="1205" spans="7:22" hidden="1" x14ac:dyDescent="0.25">
      <c r="G1205" t="str">
        <f t="shared" si="3591"/>
        <v/>
      </c>
      <c r="H1205" t="str">
        <f t="shared" si="3592"/>
        <v/>
      </c>
      <c r="I1205" t="str">
        <f t="shared" ref="I1205:J1205" si="3746">IF($G1205="","",TRIM(CONCATENATE(E1205,E1206,E1207,E1208,E1209,E1210,E1211,E1212,E1213,E1214,E1215,E1216,E1217,E1218,E1219)))</f>
        <v/>
      </c>
      <c r="J1205" t="str">
        <f t="shared" si="3746"/>
        <v/>
      </c>
      <c r="K1205" t="str">
        <f t="shared" si="3594"/>
        <v/>
      </c>
      <c r="L1205" t="str">
        <f t="shared" si="3594"/>
        <v/>
      </c>
      <c r="M1205" t="str">
        <f t="shared" si="3594"/>
        <v/>
      </c>
      <c r="N1205" t="str">
        <f t="shared" si="3595"/>
        <v/>
      </c>
      <c r="O1205" t="str">
        <f t="shared" ref="O1205:P1205" si="3747">IF($G1205="","",IF($B1205="SHO",TRIM(CONCATENATE(E1205,E1206,E1207,E1208,E1209,E1210,E1211,E1212,E1213,E1214,E1215,E1216,E1217,E1218,E1219)),""))</f>
        <v/>
      </c>
      <c r="P1205" t="str">
        <f t="shared" si="3747"/>
        <v/>
      </c>
      <c r="Q1205" t="str">
        <f t="shared" si="3597"/>
        <v/>
      </c>
      <c r="R1205" t="str">
        <f t="shared" si="3597"/>
        <v/>
      </c>
      <c r="S1205" t="str">
        <f t="shared" si="3597"/>
        <v/>
      </c>
      <c r="T1205" t="str">
        <f t="shared" ref="T1205:V1205" si="3748">IF($G1205="","",IF($B1205="PAS",TRIM(CONCATENATE(D1205,D1206,D1207,D1208,D1209,D1210,D1211,D1212,D1213,D1214,D1215,D1216,D1217,D1218,D1219)),""))</f>
        <v/>
      </c>
      <c r="U1205" t="str">
        <f t="shared" si="3748"/>
        <v/>
      </c>
      <c r="V1205" t="str">
        <f t="shared" si="3748"/>
        <v/>
      </c>
    </row>
    <row r="1206" spans="7:22" hidden="1" x14ac:dyDescent="0.25">
      <c r="G1206" t="str">
        <f t="shared" si="3591"/>
        <v/>
      </c>
      <c r="H1206" t="str">
        <f t="shared" si="3592"/>
        <v/>
      </c>
      <c r="I1206" t="str">
        <f t="shared" ref="I1206:J1206" si="3749">IF($G1206="","",TRIM(CONCATENATE(E1206,E1207,E1208,E1209,E1210,E1211,E1212,E1213,E1214,E1215,E1216,E1217,E1218,E1219,E1220)))</f>
        <v/>
      </c>
      <c r="J1206" t="str">
        <f t="shared" si="3749"/>
        <v/>
      </c>
      <c r="K1206" t="str">
        <f t="shared" si="3594"/>
        <v/>
      </c>
      <c r="L1206" t="str">
        <f t="shared" si="3594"/>
        <v/>
      </c>
      <c r="M1206" t="str">
        <f t="shared" si="3594"/>
        <v/>
      </c>
      <c r="N1206" t="str">
        <f t="shared" si="3595"/>
        <v/>
      </c>
      <c r="O1206" t="str">
        <f t="shared" ref="O1206:P1206" si="3750">IF($G1206="","",IF($B1206="SHO",TRIM(CONCATENATE(E1206,E1207,E1208,E1209,E1210,E1211,E1212,E1213,E1214,E1215,E1216,E1217,E1218,E1219,E1220)),""))</f>
        <v/>
      </c>
      <c r="P1206" t="str">
        <f t="shared" si="3750"/>
        <v/>
      </c>
      <c r="Q1206" t="str">
        <f t="shared" si="3597"/>
        <v/>
      </c>
      <c r="R1206" t="str">
        <f t="shared" si="3597"/>
        <v/>
      </c>
      <c r="S1206" t="str">
        <f t="shared" si="3597"/>
        <v/>
      </c>
      <c r="T1206" t="str">
        <f t="shared" ref="T1206:V1206" si="3751">IF($G1206="","",IF($B1206="PAS",TRIM(CONCATENATE(D1206,D1207,D1208,D1209,D1210,D1211,D1212,D1213,D1214,D1215,D1216,D1217,D1218,D1219,D1220)),""))</f>
        <v/>
      </c>
      <c r="U1206" t="str">
        <f t="shared" si="3751"/>
        <v/>
      </c>
      <c r="V1206" t="str">
        <f t="shared" si="3751"/>
        <v/>
      </c>
    </row>
    <row r="1207" spans="7:22" hidden="1" x14ac:dyDescent="0.25">
      <c r="G1207" t="str">
        <f t="shared" si="3591"/>
        <v/>
      </c>
      <c r="H1207" t="str">
        <f t="shared" si="3592"/>
        <v/>
      </c>
      <c r="I1207" t="str">
        <f t="shared" ref="I1207:J1207" si="3752">IF($G1207="","",TRIM(CONCATENATE(E1207,E1208,E1209,E1210,E1211,E1212,E1213,E1214,E1215,E1216,E1217,E1218,E1219,E1220,E1221)))</f>
        <v/>
      </c>
      <c r="J1207" t="str">
        <f t="shared" si="3752"/>
        <v/>
      </c>
      <c r="K1207" t="str">
        <f t="shared" si="3594"/>
        <v/>
      </c>
      <c r="L1207" t="str">
        <f t="shared" si="3594"/>
        <v/>
      </c>
      <c r="M1207" t="str">
        <f t="shared" si="3594"/>
        <v/>
      </c>
      <c r="N1207" t="str">
        <f t="shared" si="3595"/>
        <v/>
      </c>
      <c r="O1207" t="str">
        <f t="shared" ref="O1207:P1207" si="3753">IF($G1207="","",IF($B1207="SHO",TRIM(CONCATENATE(E1207,E1208,E1209,E1210,E1211,E1212,E1213,E1214,E1215,E1216,E1217,E1218,E1219,E1220,E1221)),""))</f>
        <v/>
      </c>
      <c r="P1207" t="str">
        <f t="shared" si="3753"/>
        <v/>
      </c>
      <c r="Q1207" t="str">
        <f t="shared" si="3597"/>
        <v/>
      </c>
      <c r="R1207" t="str">
        <f t="shared" si="3597"/>
        <v/>
      </c>
      <c r="S1207" t="str">
        <f t="shared" si="3597"/>
        <v/>
      </c>
      <c r="T1207" t="str">
        <f t="shared" ref="T1207:V1207" si="3754">IF($G1207="","",IF($B1207="PAS",TRIM(CONCATENATE(D1207,D1208,D1209,D1210,D1211,D1212,D1213,D1214,D1215,D1216,D1217,D1218,D1219,D1220,D1221)),""))</f>
        <v/>
      </c>
      <c r="U1207" t="str">
        <f t="shared" si="3754"/>
        <v/>
      </c>
      <c r="V1207" t="str">
        <f t="shared" si="3754"/>
        <v/>
      </c>
    </row>
    <row r="1208" spans="7:22" hidden="1" x14ac:dyDescent="0.25">
      <c r="G1208" t="str">
        <f t="shared" si="3591"/>
        <v/>
      </c>
      <c r="H1208" t="str">
        <f t="shared" si="3592"/>
        <v/>
      </c>
      <c r="I1208" t="str">
        <f t="shared" ref="I1208:J1208" si="3755">IF($G1208="","",TRIM(CONCATENATE(E1208,E1209,E1210,E1211,E1212,E1213,E1214,E1215,E1216,E1217,E1218,E1219,E1220,E1221,E1222)))</f>
        <v/>
      </c>
      <c r="J1208" t="str">
        <f t="shared" si="3755"/>
        <v/>
      </c>
      <c r="K1208" t="str">
        <f t="shared" si="3594"/>
        <v/>
      </c>
      <c r="L1208" t="str">
        <f t="shared" si="3594"/>
        <v/>
      </c>
      <c r="M1208" t="str">
        <f t="shared" si="3594"/>
        <v/>
      </c>
      <c r="N1208" t="str">
        <f t="shared" si="3595"/>
        <v/>
      </c>
      <c r="O1208" t="str">
        <f t="shared" ref="O1208:P1208" si="3756">IF($G1208="","",IF($B1208="SHO",TRIM(CONCATENATE(E1208,E1209,E1210,E1211,E1212,E1213,E1214,E1215,E1216,E1217,E1218,E1219,E1220,E1221,E1222)),""))</f>
        <v/>
      </c>
      <c r="P1208" t="str">
        <f t="shared" si="3756"/>
        <v/>
      </c>
      <c r="Q1208" t="str">
        <f t="shared" si="3597"/>
        <v/>
      </c>
      <c r="R1208" t="str">
        <f t="shared" si="3597"/>
        <v/>
      </c>
      <c r="S1208" t="str">
        <f t="shared" si="3597"/>
        <v/>
      </c>
      <c r="T1208" t="str">
        <f t="shared" ref="T1208:V1208" si="3757">IF($G1208="","",IF($B1208="PAS",TRIM(CONCATENATE(D1208,D1209,D1210,D1211,D1212,D1213,D1214,D1215,D1216,D1217,D1218,D1219,D1220,D1221,D1222)),""))</f>
        <v/>
      </c>
      <c r="U1208" t="str">
        <f t="shared" si="3757"/>
        <v/>
      </c>
      <c r="V1208" t="str">
        <f t="shared" si="3757"/>
        <v/>
      </c>
    </row>
    <row r="1209" spans="7:22" hidden="1" x14ac:dyDescent="0.25">
      <c r="G1209" t="str">
        <f t="shared" si="3591"/>
        <v/>
      </c>
      <c r="H1209" t="str">
        <f t="shared" si="3592"/>
        <v/>
      </c>
      <c r="I1209" t="str">
        <f t="shared" ref="I1209:J1209" si="3758">IF($G1209="","",TRIM(CONCATENATE(E1209,E1210,E1211,E1212,E1213,E1214,E1215,E1216,E1217,E1218,E1219,E1220,E1221,E1222,E1223)))</f>
        <v/>
      </c>
      <c r="J1209" t="str">
        <f t="shared" si="3758"/>
        <v/>
      </c>
      <c r="K1209" t="str">
        <f t="shared" si="3594"/>
        <v/>
      </c>
      <c r="L1209" t="str">
        <f t="shared" si="3594"/>
        <v/>
      </c>
      <c r="M1209" t="str">
        <f t="shared" si="3594"/>
        <v/>
      </c>
      <c r="N1209" t="str">
        <f t="shared" si="3595"/>
        <v/>
      </c>
      <c r="O1209" t="str">
        <f t="shared" ref="O1209:P1209" si="3759">IF($G1209="","",IF($B1209="SHO",TRIM(CONCATENATE(E1209,E1210,E1211,E1212,E1213,E1214,E1215,E1216,E1217,E1218,E1219,E1220,E1221,E1222,E1223)),""))</f>
        <v/>
      </c>
      <c r="P1209" t="str">
        <f t="shared" si="3759"/>
        <v/>
      </c>
      <c r="Q1209" t="str">
        <f t="shared" si="3597"/>
        <v/>
      </c>
      <c r="R1209" t="str">
        <f t="shared" si="3597"/>
        <v/>
      </c>
      <c r="S1209" t="str">
        <f t="shared" si="3597"/>
        <v/>
      </c>
      <c r="T1209" t="str">
        <f t="shared" ref="T1209:V1209" si="3760">IF($G1209="","",IF($B1209="PAS",TRIM(CONCATENATE(D1209,D1210,D1211,D1212,D1213,D1214,D1215,D1216,D1217,D1218,D1219,D1220,D1221,D1222,D1223)),""))</f>
        <v/>
      </c>
      <c r="U1209" t="str">
        <f t="shared" si="3760"/>
        <v/>
      </c>
      <c r="V1209" t="str">
        <f t="shared" si="3760"/>
        <v/>
      </c>
    </row>
    <row r="1210" spans="7:22" hidden="1" x14ac:dyDescent="0.25">
      <c r="G1210" t="str">
        <f t="shared" si="3591"/>
        <v/>
      </c>
      <c r="H1210" t="str">
        <f t="shared" si="3592"/>
        <v/>
      </c>
      <c r="I1210" t="str">
        <f t="shared" ref="I1210:J1210" si="3761">IF($G1210="","",TRIM(CONCATENATE(E1210,E1211,E1212,E1213,E1214,E1215,E1216,E1217,E1218,E1219,E1220,E1221,E1222,E1223,E1224)))</f>
        <v/>
      </c>
      <c r="J1210" t="str">
        <f t="shared" si="3761"/>
        <v/>
      </c>
      <c r="K1210" t="str">
        <f t="shared" si="3594"/>
        <v/>
      </c>
      <c r="L1210" t="str">
        <f t="shared" si="3594"/>
        <v/>
      </c>
      <c r="M1210" t="str">
        <f t="shared" si="3594"/>
        <v/>
      </c>
      <c r="N1210" t="str">
        <f t="shared" si="3595"/>
        <v/>
      </c>
      <c r="O1210" t="str">
        <f t="shared" ref="O1210:P1210" si="3762">IF($G1210="","",IF($B1210="SHO",TRIM(CONCATENATE(E1210,E1211,E1212,E1213,E1214,E1215,E1216,E1217,E1218,E1219,E1220,E1221,E1222,E1223,E1224)),""))</f>
        <v/>
      </c>
      <c r="P1210" t="str">
        <f t="shared" si="3762"/>
        <v/>
      </c>
      <c r="Q1210" t="str">
        <f t="shared" si="3597"/>
        <v/>
      </c>
      <c r="R1210" t="str">
        <f t="shared" si="3597"/>
        <v/>
      </c>
      <c r="S1210" t="str">
        <f t="shared" si="3597"/>
        <v/>
      </c>
      <c r="T1210" t="str">
        <f t="shared" ref="T1210:V1210" si="3763">IF($G1210="","",IF($B1210="PAS",TRIM(CONCATENATE(D1210,D1211,D1212,D1213,D1214,D1215,D1216,D1217,D1218,D1219,D1220,D1221,D1222,D1223,D1224)),""))</f>
        <v/>
      </c>
      <c r="U1210" t="str">
        <f t="shared" si="3763"/>
        <v/>
      </c>
      <c r="V1210" t="str">
        <f t="shared" si="3763"/>
        <v/>
      </c>
    </row>
    <row r="1211" spans="7:22" hidden="1" x14ac:dyDescent="0.25">
      <c r="G1211" t="str">
        <f t="shared" si="3591"/>
        <v/>
      </c>
      <c r="H1211" t="str">
        <f t="shared" si="3592"/>
        <v/>
      </c>
      <c r="I1211" t="str">
        <f t="shared" ref="I1211:J1211" si="3764">IF($G1211="","",TRIM(CONCATENATE(E1211,E1212,E1213,E1214,E1215,E1216,E1217,E1218,E1219,E1220,E1221,E1222,E1223,E1224,E1225)))</f>
        <v/>
      </c>
      <c r="J1211" t="str">
        <f t="shared" si="3764"/>
        <v/>
      </c>
      <c r="K1211" t="str">
        <f t="shared" si="3594"/>
        <v/>
      </c>
      <c r="L1211" t="str">
        <f t="shared" si="3594"/>
        <v/>
      </c>
      <c r="M1211" t="str">
        <f t="shared" si="3594"/>
        <v/>
      </c>
      <c r="N1211" t="str">
        <f t="shared" si="3595"/>
        <v/>
      </c>
      <c r="O1211" t="str">
        <f t="shared" ref="O1211:P1211" si="3765">IF($G1211="","",IF($B1211="SHO",TRIM(CONCATENATE(E1211,E1212,E1213,E1214,E1215,E1216,E1217,E1218,E1219,E1220,E1221,E1222,E1223,E1224,E1225)),""))</f>
        <v/>
      </c>
      <c r="P1211" t="str">
        <f t="shared" si="3765"/>
        <v/>
      </c>
      <c r="Q1211" t="str">
        <f t="shared" si="3597"/>
        <v/>
      </c>
      <c r="R1211" t="str">
        <f t="shared" si="3597"/>
        <v/>
      </c>
      <c r="S1211" t="str">
        <f t="shared" si="3597"/>
        <v/>
      </c>
      <c r="T1211" t="str">
        <f t="shared" ref="T1211:V1211" si="3766">IF($G1211="","",IF($B1211="PAS",TRIM(CONCATENATE(D1211,D1212,D1213,D1214,D1215,D1216,D1217,D1218,D1219,D1220,D1221,D1222,D1223,D1224,D1225)),""))</f>
        <v/>
      </c>
      <c r="U1211" t="str">
        <f t="shared" si="3766"/>
        <v/>
      </c>
      <c r="V1211" t="str">
        <f t="shared" si="3766"/>
        <v/>
      </c>
    </row>
    <row r="1212" spans="7:22" hidden="1" x14ac:dyDescent="0.25">
      <c r="G1212" t="str">
        <f t="shared" si="3591"/>
        <v/>
      </c>
      <c r="H1212" t="str">
        <f t="shared" si="3592"/>
        <v/>
      </c>
      <c r="I1212" t="str">
        <f t="shared" ref="I1212:J1212" si="3767">IF($G1212="","",TRIM(CONCATENATE(E1212,E1213,E1214,E1215,E1216,E1217,E1218,E1219,E1220,E1221,E1222,E1223,E1224,E1225,E1226)))</f>
        <v/>
      </c>
      <c r="J1212" t="str">
        <f t="shared" si="3767"/>
        <v/>
      </c>
      <c r="K1212" t="str">
        <f t="shared" si="3594"/>
        <v/>
      </c>
      <c r="L1212" t="str">
        <f t="shared" si="3594"/>
        <v/>
      </c>
      <c r="M1212" t="str">
        <f t="shared" si="3594"/>
        <v/>
      </c>
      <c r="N1212" t="str">
        <f t="shared" si="3595"/>
        <v/>
      </c>
      <c r="O1212" t="str">
        <f t="shared" ref="O1212:P1212" si="3768">IF($G1212="","",IF($B1212="SHO",TRIM(CONCATENATE(E1212,E1213,E1214,E1215,E1216,E1217,E1218,E1219,E1220,E1221,E1222,E1223,E1224,E1225,E1226)),""))</f>
        <v/>
      </c>
      <c r="P1212" t="str">
        <f t="shared" si="3768"/>
        <v/>
      </c>
      <c r="Q1212" t="str">
        <f t="shared" si="3597"/>
        <v/>
      </c>
      <c r="R1212" t="str">
        <f t="shared" si="3597"/>
        <v/>
      </c>
      <c r="S1212" t="str">
        <f t="shared" si="3597"/>
        <v/>
      </c>
      <c r="T1212" t="str">
        <f t="shared" ref="T1212:V1212" si="3769">IF($G1212="","",IF($B1212="PAS",TRIM(CONCATENATE(D1212,D1213,D1214,D1215,D1216,D1217,D1218,D1219,D1220,D1221,D1222,D1223,D1224,D1225,D1226)),""))</f>
        <v/>
      </c>
      <c r="U1212" t="str">
        <f t="shared" si="3769"/>
        <v/>
      </c>
      <c r="V1212" t="str">
        <f t="shared" si="3769"/>
        <v/>
      </c>
    </row>
    <row r="1213" spans="7:22" hidden="1" x14ac:dyDescent="0.25">
      <c r="G1213" t="str">
        <f t="shared" si="3591"/>
        <v/>
      </c>
      <c r="H1213" t="str">
        <f t="shared" si="3592"/>
        <v/>
      </c>
      <c r="I1213" t="str">
        <f t="shared" ref="I1213:J1213" si="3770">IF($G1213="","",TRIM(CONCATENATE(E1213,E1214,E1215,E1216,E1217,E1218,E1219,E1220,E1221,E1222,E1223,E1224,E1225,E1226,E1227)))</f>
        <v/>
      </c>
      <c r="J1213" t="str">
        <f t="shared" si="3770"/>
        <v/>
      </c>
      <c r="K1213" t="str">
        <f t="shared" si="3594"/>
        <v/>
      </c>
      <c r="L1213" t="str">
        <f t="shared" si="3594"/>
        <v/>
      </c>
      <c r="M1213" t="str">
        <f t="shared" si="3594"/>
        <v/>
      </c>
      <c r="N1213" t="str">
        <f t="shared" si="3595"/>
        <v/>
      </c>
      <c r="O1213" t="str">
        <f t="shared" ref="O1213:P1213" si="3771">IF($G1213="","",IF($B1213="SHO",TRIM(CONCATENATE(E1213,E1214,E1215,E1216,E1217,E1218,E1219,E1220,E1221,E1222,E1223,E1224,E1225,E1226,E1227)),""))</f>
        <v/>
      </c>
      <c r="P1213" t="str">
        <f t="shared" si="3771"/>
        <v/>
      </c>
      <c r="Q1213" t="str">
        <f t="shared" si="3597"/>
        <v/>
      </c>
      <c r="R1213" t="str">
        <f t="shared" si="3597"/>
        <v/>
      </c>
      <c r="S1213" t="str">
        <f t="shared" si="3597"/>
        <v/>
      </c>
      <c r="T1213" t="str">
        <f t="shared" ref="T1213:V1213" si="3772">IF($G1213="","",IF($B1213="PAS",TRIM(CONCATENATE(D1213,D1214,D1215,D1216,D1217,D1218,D1219,D1220,D1221,D1222,D1223,D1224,D1225,D1226,D1227)),""))</f>
        <v/>
      </c>
      <c r="U1213" t="str">
        <f t="shared" si="3772"/>
        <v/>
      </c>
      <c r="V1213" t="str">
        <f t="shared" si="3772"/>
        <v/>
      </c>
    </row>
    <row r="1214" spans="7:22" hidden="1" x14ac:dyDescent="0.25">
      <c r="G1214" t="str">
        <f t="shared" si="3591"/>
        <v/>
      </c>
      <c r="H1214" t="str">
        <f t="shared" si="3592"/>
        <v/>
      </c>
      <c r="I1214" t="str">
        <f t="shared" ref="I1214:J1214" si="3773">IF($G1214="","",TRIM(CONCATENATE(E1214,E1215,E1216,E1217,E1218,E1219,E1220,E1221,E1222,E1223,E1224,E1225,E1226,E1227,E1228)))</f>
        <v/>
      </c>
      <c r="J1214" t="str">
        <f t="shared" si="3773"/>
        <v/>
      </c>
      <c r="K1214" t="str">
        <f t="shared" si="3594"/>
        <v/>
      </c>
      <c r="L1214" t="str">
        <f t="shared" si="3594"/>
        <v/>
      </c>
      <c r="M1214" t="str">
        <f t="shared" si="3594"/>
        <v/>
      </c>
      <c r="N1214" t="str">
        <f t="shared" si="3595"/>
        <v/>
      </c>
      <c r="O1214" t="str">
        <f t="shared" ref="O1214:P1214" si="3774">IF($G1214="","",IF($B1214="SHO",TRIM(CONCATENATE(E1214,E1215,E1216,E1217,E1218,E1219,E1220,E1221,E1222,E1223,E1224,E1225,E1226,E1227,E1228)),""))</f>
        <v/>
      </c>
      <c r="P1214" t="str">
        <f t="shared" si="3774"/>
        <v/>
      </c>
      <c r="Q1214" t="str">
        <f t="shared" si="3597"/>
        <v/>
      </c>
      <c r="R1214" t="str">
        <f t="shared" si="3597"/>
        <v/>
      </c>
      <c r="S1214" t="str">
        <f t="shared" si="3597"/>
        <v/>
      </c>
      <c r="T1214" t="str">
        <f t="shared" ref="T1214:V1214" si="3775">IF($G1214="","",IF($B1214="PAS",TRIM(CONCATENATE(D1214,D1215,D1216,D1217,D1218,D1219,D1220,D1221,D1222,D1223,D1224,D1225,D1226,D1227,D1228)),""))</f>
        <v/>
      </c>
      <c r="U1214" t="str">
        <f t="shared" si="3775"/>
        <v/>
      </c>
      <c r="V1214" t="str">
        <f t="shared" si="3775"/>
        <v/>
      </c>
    </row>
    <row r="1215" spans="7:22" hidden="1" x14ac:dyDescent="0.25">
      <c r="G1215" t="str">
        <f t="shared" si="3591"/>
        <v/>
      </c>
      <c r="H1215" t="str">
        <f t="shared" si="3592"/>
        <v/>
      </c>
      <c r="I1215" t="str">
        <f t="shared" ref="I1215:J1215" si="3776">IF($G1215="","",TRIM(CONCATENATE(E1215,E1216,E1217,E1218,E1219,E1220,E1221,E1222,E1223,E1224,E1225,E1226,E1227,E1228,E1229)))</f>
        <v/>
      </c>
      <c r="J1215" t="str">
        <f t="shared" si="3776"/>
        <v/>
      </c>
      <c r="K1215" t="str">
        <f t="shared" si="3594"/>
        <v/>
      </c>
      <c r="L1215" t="str">
        <f t="shared" si="3594"/>
        <v/>
      </c>
      <c r="M1215" t="str">
        <f t="shared" si="3594"/>
        <v/>
      </c>
      <c r="N1215" t="str">
        <f t="shared" si="3595"/>
        <v/>
      </c>
      <c r="O1215" t="str">
        <f t="shared" ref="O1215:P1215" si="3777">IF($G1215="","",IF($B1215="SHO",TRIM(CONCATENATE(E1215,E1216,E1217,E1218,E1219,E1220,E1221,E1222,E1223,E1224,E1225,E1226,E1227,E1228,E1229)),""))</f>
        <v/>
      </c>
      <c r="P1215" t="str">
        <f t="shared" si="3777"/>
        <v/>
      </c>
      <c r="Q1215" t="str">
        <f t="shared" si="3597"/>
        <v/>
      </c>
      <c r="R1215" t="str">
        <f t="shared" si="3597"/>
        <v/>
      </c>
      <c r="S1215" t="str">
        <f t="shared" si="3597"/>
        <v/>
      </c>
      <c r="T1215" t="str">
        <f t="shared" ref="T1215:V1215" si="3778">IF($G1215="","",IF($B1215="PAS",TRIM(CONCATENATE(D1215,D1216,D1217,D1218,D1219,D1220,D1221,D1222,D1223,D1224,D1225,D1226,D1227,D1228,D1229)),""))</f>
        <v/>
      </c>
      <c r="U1215" t="str">
        <f t="shared" si="3778"/>
        <v/>
      </c>
      <c r="V1215" t="str">
        <f t="shared" si="3778"/>
        <v/>
      </c>
    </row>
    <row r="1216" spans="7:22" hidden="1" x14ac:dyDescent="0.25">
      <c r="G1216" t="str">
        <f t="shared" si="3591"/>
        <v/>
      </c>
      <c r="H1216" t="str">
        <f t="shared" si="3592"/>
        <v/>
      </c>
      <c r="I1216" t="str">
        <f t="shared" ref="I1216:J1216" si="3779">IF($G1216="","",TRIM(CONCATENATE(E1216,E1217,E1218,E1219,E1220,E1221,E1222,E1223,E1224,E1225,E1226,E1227,E1228,E1229,E1230)))</f>
        <v/>
      </c>
      <c r="J1216" t="str">
        <f t="shared" si="3779"/>
        <v/>
      </c>
      <c r="K1216" t="str">
        <f t="shared" si="3594"/>
        <v/>
      </c>
      <c r="L1216" t="str">
        <f t="shared" si="3594"/>
        <v/>
      </c>
      <c r="M1216" t="str">
        <f t="shared" si="3594"/>
        <v/>
      </c>
      <c r="N1216" t="str">
        <f t="shared" si="3595"/>
        <v/>
      </c>
      <c r="O1216" t="str">
        <f t="shared" ref="O1216:P1216" si="3780">IF($G1216="","",IF($B1216="SHO",TRIM(CONCATENATE(E1216,E1217,E1218,E1219,E1220,E1221,E1222,E1223,E1224,E1225,E1226,E1227,E1228,E1229,E1230)),""))</f>
        <v/>
      </c>
      <c r="P1216" t="str">
        <f t="shared" si="3780"/>
        <v/>
      </c>
      <c r="Q1216" t="str">
        <f t="shared" si="3597"/>
        <v/>
      </c>
      <c r="R1216" t="str">
        <f t="shared" si="3597"/>
        <v/>
      </c>
      <c r="S1216" t="str">
        <f t="shared" si="3597"/>
        <v/>
      </c>
      <c r="T1216" t="str">
        <f t="shared" ref="T1216:V1216" si="3781">IF($G1216="","",IF($B1216="PAS",TRIM(CONCATENATE(D1216,D1217,D1218,D1219,D1220,D1221,D1222,D1223,D1224,D1225,D1226,D1227,D1228,D1229,D1230)),""))</f>
        <v/>
      </c>
      <c r="U1216" t="str">
        <f t="shared" si="3781"/>
        <v/>
      </c>
      <c r="V1216" t="str">
        <f t="shared" si="3781"/>
        <v/>
      </c>
    </row>
    <row r="1217" spans="4:22" hidden="1" x14ac:dyDescent="0.25">
      <c r="G1217" t="str">
        <f t="shared" si="3591"/>
        <v/>
      </c>
      <c r="H1217" t="str">
        <f t="shared" si="3592"/>
        <v/>
      </c>
      <c r="I1217" t="str">
        <f t="shared" ref="I1217:J1217" si="3782">IF($G1217="","",TRIM(CONCATENATE(E1217,E1218,E1219,E1220,E1221,E1222,E1223,E1224,E1225,E1226,E1227,E1228,E1229,E1230,E1231)))</f>
        <v/>
      </c>
      <c r="J1217" t="str">
        <f t="shared" si="3782"/>
        <v/>
      </c>
      <c r="K1217" t="str">
        <f t="shared" si="3594"/>
        <v/>
      </c>
      <c r="L1217" t="str">
        <f t="shared" si="3594"/>
        <v/>
      </c>
      <c r="M1217" t="str">
        <f t="shared" si="3594"/>
        <v/>
      </c>
      <c r="N1217" t="str">
        <f t="shared" si="3595"/>
        <v/>
      </c>
      <c r="O1217" t="str">
        <f t="shared" ref="O1217:P1217" si="3783">IF($G1217="","",IF($B1217="SHO",TRIM(CONCATENATE(E1217,E1218,E1219,E1220,E1221,E1222,E1223,E1224,E1225,E1226,E1227,E1228,E1229,E1230,E1231)),""))</f>
        <v/>
      </c>
      <c r="P1217" t="str">
        <f t="shared" si="3783"/>
        <v/>
      </c>
      <c r="Q1217" t="str">
        <f t="shared" si="3597"/>
        <v/>
      </c>
      <c r="R1217" t="str">
        <f t="shared" si="3597"/>
        <v/>
      </c>
      <c r="S1217" t="str">
        <f t="shared" si="3597"/>
        <v/>
      </c>
      <c r="T1217" t="str">
        <f t="shared" ref="T1217:V1217" si="3784">IF($G1217="","",IF($B1217="PAS",TRIM(CONCATENATE(D1217,D1218,D1219,D1220,D1221,D1222,D1223,D1224,D1225,D1226,D1227,D1228,D1229,D1230,D1231)),""))</f>
        <v/>
      </c>
      <c r="U1217" t="str">
        <f t="shared" si="3784"/>
        <v/>
      </c>
      <c r="V1217" t="str">
        <f t="shared" si="3784"/>
        <v/>
      </c>
    </row>
    <row r="1218" spans="4:22" hidden="1" x14ac:dyDescent="0.25">
      <c r="G1218" t="str">
        <f t="shared" si="3591"/>
        <v/>
      </c>
      <c r="H1218" t="str">
        <f t="shared" si="3592"/>
        <v/>
      </c>
      <c r="I1218" t="str">
        <f t="shared" ref="I1218:J1218" si="3785">IF($G1218="","",TRIM(CONCATENATE(E1218,E1219,E1220,E1221,E1222,E1223,E1224,E1225,E1226,E1227,E1228,E1229,E1230,E1231,E1232)))</f>
        <v/>
      </c>
      <c r="J1218" t="str">
        <f t="shared" si="3785"/>
        <v/>
      </c>
      <c r="K1218" t="str">
        <f t="shared" si="3594"/>
        <v/>
      </c>
      <c r="L1218" t="str">
        <f t="shared" si="3594"/>
        <v/>
      </c>
      <c r="M1218" t="str">
        <f t="shared" si="3594"/>
        <v/>
      </c>
      <c r="N1218" t="str">
        <f t="shared" si="3595"/>
        <v/>
      </c>
      <c r="O1218" t="str">
        <f t="shared" ref="O1218:P1218" si="3786">IF($G1218="","",IF($B1218="SHO",TRIM(CONCATENATE(E1218,E1219,E1220,E1221,E1222,E1223,E1224,E1225,E1226,E1227,E1228,E1229,E1230,E1231,E1232)),""))</f>
        <v/>
      </c>
      <c r="P1218" t="str">
        <f t="shared" si="3786"/>
        <v/>
      </c>
      <c r="Q1218" t="str">
        <f t="shared" si="3597"/>
        <v/>
      </c>
      <c r="R1218" t="str">
        <f t="shared" si="3597"/>
        <v/>
      </c>
      <c r="S1218" t="str">
        <f t="shared" si="3597"/>
        <v/>
      </c>
      <c r="T1218" t="str">
        <f t="shared" ref="T1218:V1218" si="3787">IF($G1218="","",IF($B1218="PAS",TRIM(CONCATENATE(D1218,D1219,D1220,D1221,D1222,D1223,D1224,D1225,D1226,D1227,D1228,D1229,D1230,D1231,D1232)),""))</f>
        <v/>
      </c>
      <c r="U1218" t="str">
        <f t="shared" si="3787"/>
        <v/>
      </c>
      <c r="V1218" t="str">
        <f t="shared" si="3787"/>
        <v/>
      </c>
    </row>
    <row r="1219" spans="4:22" hidden="1" x14ac:dyDescent="0.25">
      <c r="G1219" t="str">
        <f t="shared" ref="G1219:G1282" si="3788">IF(EXACT(A1218,A1219),"",A1219)</f>
        <v/>
      </c>
      <c r="H1219" t="str">
        <f t="shared" ref="H1219:H1282" si="3789">IF($G1219="","",TRIM(CONCATENATE(D1219,D1220,D1221,D1222,D1223,D1224,D1225,D1226,D1227,D1228,D1229,D1230,D1231,D1232,D1233)))</f>
        <v/>
      </c>
      <c r="I1219" t="str">
        <f t="shared" ref="I1219:J1219" si="3790">IF($G1219="","",TRIM(CONCATENATE(E1219,E1220,E1221,E1222,E1223,E1224,E1225,E1226,E1227,E1228,E1229,E1230,E1231,E1232,E1233)))</f>
        <v/>
      </c>
      <c r="J1219" t="str">
        <f t="shared" si="3790"/>
        <v/>
      </c>
      <c r="K1219" t="str">
        <f t="shared" ref="K1219:M1282" si="3791">IF($G1219="","",IF($B1219="DUF",TRIM(CONCATENATE(D1219,D1220,D1221,D1222,D1223,D1224,D1225,D1226,D1227,D1228,D1229,D1230,D1231,D1232,D1233)),""))</f>
        <v/>
      </c>
      <c r="L1219" t="str">
        <f t="shared" si="3791"/>
        <v/>
      </c>
      <c r="M1219" t="str">
        <f t="shared" si="3791"/>
        <v/>
      </c>
      <c r="N1219" t="str">
        <f t="shared" ref="N1219:N1282" si="3792">IF($G1219="","",IF($B1219="SHO",TRIM(CONCATENATE(D1219,D1220,D1221,D1222,D1223,D1224,D1225,D1226,D1227,D1228,D1229,D1230,D1231,D1232,D1233)),""))</f>
        <v/>
      </c>
      <c r="O1219" t="str">
        <f t="shared" ref="O1219:P1219" si="3793">IF($G1219="","",IF($B1219="SHO",TRIM(CONCATENATE(E1219,E1220,E1221,E1222,E1223,E1224,E1225,E1226,E1227,E1228,E1229,E1230,E1231,E1232,E1233)),""))</f>
        <v/>
      </c>
      <c r="P1219" t="str">
        <f t="shared" si="3793"/>
        <v/>
      </c>
      <c r="Q1219" t="str">
        <f t="shared" ref="Q1219:S1282" si="3794">IF($G1219="","",IF($B1219="FNB",TRIM(CONCATENATE(D1219,D1220,D1221,D1222,D1223,D1224,D1225,D1226,D1227,D1228,D1229,D1230,D1231,D1232,D1233)),""))</f>
        <v/>
      </c>
      <c r="R1219" t="str">
        <f t="shared" si="3794"/>
        <v/>
      </c>
      <c r="S1219" t="str">
        <f t="shared" si="3794"/>
        <v/>
      </c>
      <c r="T1219" t="str">
        <f t="shared" ref="T1219:V1219" si="3795">IF($G1219="","",IF($B1219="PAS",TRIM(CONCATENATE(D1219,D1220,D1221,D1222,D1223,D1224,D1225,D1226,D1227,D1228,D1229,D1230,D1231,D1232,D1233)),""))</f>
        <v/>
      </c>
      <c r="U1219" t="str">
        <f t="shared" si="3795"/>
        <v/>
      </c>
      <c r="V1219" t="str">
        <f t="shared" si="3795"/>
        <v/>
      </c>
    </row>
    <row r="1220" spans="4:22" hidden="1" x14ac:dyDescent="0.25">
      <c r="G1220" t="str">
        <f t="shared" si="3788"/>
        <v/>
      </c>
      <c r="H1220" t="str">
        <f t="shared" si="3789"/>
        <v/>
      </c>
      <c r="I1220" t="str">
        <f t="shared" ref="I1220:J1220" si="3796">IF($G1220="","",TRIM(CONCATENATE(E1220,E1221,E1222,E1223,E1224,E1225,E1226,E1227,E1228,E1229,E1230,E1231,E1232,E1233,E1234)))</f>
        <v/>
      </c>
      <c r="J1220" t="str">
        <f t="shared" si="3796"/>
        <v/>
      </c>
      <c r="K1220" t="str">
        <f t="shared" si="3791"/>
        <v/>
      </c>
      <c r="L1220" t="str">
        <f t="shared" si="3791"/>
        <v/>
      </c>
      <c r="M1220" t="str">
        <f t="shared" si="3791"/>
        <v/>
      </c>
      <c r="N1220" t="str">
        <f t="shared" si="3792"/>
        <v/>
      </c>
      <c r="O1220" t="str">
        <f t="shared" ref="O1220:P1220" si="3797">IF($G1220="","",IF($B1220="SHO",TRIM(CONCATENATE(E1220,E1221,E1222,E1223,E1224,E1225,E1226,E1227,E1228,E1229,E1230,E1231,E1232,E1233,E1234)),""))</f>
        <v/>
      </c>
      <c r="P1220" t="str">
        <f t="shared" si="3797"/>
        <v/>
      </c>
      <c r="Q1220" t="str">
        <f t="shared" si="3794"/>
        <v/>
      </c>
      <c r="R1220" t="str">
        <f t="shared" si="3794"/>
        <v/>
      </c>
      <c r="S1220" t="str">
        <f t="shared" si="3794"/>
        <v/>
      </c>
      <c r="T1220" t="str">
        <f t="shared" ref="T1220:V1220" si="3798">IF($G1220="","",IF($B1220="PAS",TRIM(CONCATENATE(D1220,D1221,D1222,D1223,D1224,D1225,D1226,D1227,D1228,D1229,D1230,D1231,D1232,D1233,D1234)),""))</f>
        <v/>
      </c>
      <c r="U1220" t="str">
        <f t="shared" si="3798"/>
        <v/>
      </c>
      <c r="V1220" t="str">
        <f t="shared" si="3798"/>
        <v/>
      </c>
    </row>
    <row r="1221" spans="4:22" hidden="1" x14ac:dyDescent="0.25">
      <c r="G1221" t="str">
        <f t="shared" si="3788"/>
        <v/>
      </c>
      <c r="H1221" t="str">
        <f t="shared" si="3789"/>
        <v/>
      </c>
      <c r="I1221" t="str">
        <f t="shared" ref="I1221:J1221" si="3799">IF($G1221="","",TRIM(CONCATENATE(E1221,E1222,E1223,E1224,E1225,E1226,E1227,E1228,E1229,E1230,E1231,E1232,E1233,E1234,E1235)))</f>
        <v/>
      </c>
      <c r="J1221" t="str">
        <f t="shared" si="3799"/>
        <v/>
      </c>
      <c r="K1221" t="str">
        <f t="shared" si="3791"/>
        <v/>
      </c>
      <c r="L1221" t="str">
        <f t="shared" si="3791"/>
        <v/>
      </c>
      <c r="M1221" t="str">
        <f t="shared" si="3791"/>
        <v/>
      </c>
      <c r="N1221" t="str">
        <f t="shared" si="3792"/>
        <v/>
      </c>
      <c r="O1221" t="str">
        <f t="shared" ref="O1221:P1221" si="3800">IF($G1221="","",IF($B1221="SHO",TRIM(CONCATENATE(E1221,E1222,E1223,E1224,E1225,E1226,E1227,E1228,E1229,E1230,E1231,E1232,E1233,E1234,E1235)),""))</f>
        <v/>
      </c>
      <c r="P1221" t="str">
        <f t="shared" si="3800"/>
        <v/>
      </c>
      <c r="Q1221" t="str">
        <f t="shared" si="3794"/>
        <v/>
      </c>
      <c r="R1221" t="str">
        <f t="shared" si="3794"/>
        <v/>
      </c>
      <c r="S1221" t="str">
        <f t="shared" si="3794"/>
        <v/>
      </c>
      <c r="T1221" t="str">
        <f t="shared" ref="T1221:V1221" si="3801">IF($G1221="","",IF($B1221="PAS",TRIM(CONCATENATE(D1221,D1222,D1223,D1224,D1225,D1226,D1227,D1228,D1229,D1230,D1231,D1232,D1233,D1234,D1235)),""))</f>
        <v/>
      </c>
      <c r="U1221" t="str">
        <f t="shared" si="3801"/>
        <v/>
      </c>
      <c r="V1221" t="str">
        <f t="shared" si="3801"/>
        <v/>
      </c>
    </row>
    <row r="1222" spans="4:22" hidden="1" x14ac:dyDescent="0.25">
      <c r="D1222" s="2"/>
      <c r="E1222" s="2"/>
      <c r="F1222" s="2"/>
      <c r="G1222" t="str">
        <f t="shared" si="3788"/>
        <v/>
      </c>
      <c r="H1222" t="str">
        <f t="shared" si="3789"/>
        <v/>
      </c>
      <c r="I1222" t="str">
        <f t="shared" ref="I1222:J1222" si="3802">IF($G1222="","",TRIM(CONCATENATE(E1222,E1223,E1224,E1225,E1226,E1227,E1228,E1229,E1230,E1231,E1232,E1233,E1234,E1235,E1236)))</f>
        <v/>
      </c>
      <c r="J1222" t="str">
        <f t="shared" si="3802"/>
        <v/>
      </c>
      <c r="K1222" t="str">
        <f t="shared" si="3791"/>
        <v/>
      </c>
      <c r="L1222" t="str">
        <f t="shared" si="3791"/>
        <v/>
      </c>
      <c r="M1222" t="str">
        <f t="shared" si="3791"/>
        <v/>
      </c>
      <c r="N1222" t="str">
        <f t="shared" si="3792"/>
        <v/>
      </c>
      <c r="O1222" t="str">
        <f t="shared" ref="O1222:P1222" si="3803">IF($G1222="","",IF($B1222="SHO",TRIM(CONCATENATE(E1222,E1223,E1224,E1225,E1226,E1227,E1228,E1229,E1230,E1231,E1232,E1233,E1234,E1235,E1236)),""))</f>
        <v/>
      </c>
      <c r="P1222" t="str">
        <f t="shared" si="3803"/>
        <v/>
      </c>
      <c r="Q1222" t="str">
        <f t="shared" si="3794"/>
        <v/>
      </c>
      <c r="R1222" t="str">
        <f t="shared" si="3794"/>
        <v/>
      </c>
      <c r="S1222" t="str">
        <f t="shared" si="3794"/>
        <v/>
      </c>
      <c r="T1222" t="str">
        <f t="shared" ref="T1222:V1222" si="3804">IF($G1222="","",IF($B1222="PAS",TRIM(CONCATENATE(D1222,D1223,D1224,D1225,D1226,D1227,D1228,D1229,D1230,D1231,D1232,D1233,D1234,D1235,D1236)),""))</f>
        <v/>
      </c>
      <c r="U1222" t="str">
        <f t="shared" si="3804"/>
        <v/>
      </c>
      <c r="V1222" t="str">
        <f t="shared" si="3804"/>
        <v/>
      </c>
    </row>
    <row r="1223" spans="4:22" hidden="1" x14ac:dyDescent="0.25">
      <c r="G1223" t="str">
        <f t="shared" si="3788"/>
        <v/>
      </c>
      <c r="H1223" t="str">
        <f t="shared" si="3789"/>
        <v/>
      </c>
      <c r="I1223" t="str">
        <f t="shared" ref="I1223:J1223" si="3805">IF($G1223="","",TRIM(CONCATENATE(E1223,E1224,E1225,E1226,E1227,E1228,E1229,E1230,E1231,E1232,E1233,E1234,E1235,E1236,E1237)))</f>
        <v/>
      </c>
      <c r="J1223" t="str">
        <f t="shared" si="3805"/>
        <v/>
      </c>
      <c r="K1223" t="str">
        <f t="shared" si="3791"/>
        <v/>
      </c>
      <c r="L1223" t="str">
        <f t="shared" si="3791"/>
        <v/>
      </c>
      <c r="M1223" t="str">
        <f t="shared" si="3791"/>
        <v/>
      </c>
      <c r="N1223" t="str">
        <f t="shared" si="3792"/>
        <v/>
      </c>
      <c r="O1223" t="str">
        <f t="shared" ref="O1223:P1223" si="3806">IF($G1223="","",IF($B1223="SHO",TRIM(CONCATENATE(E1223,E1224,E1225,E1226,E1227,E1228,E1229,E1230,E1231,E1232,E1233,E1234,E1235,E1236,E1237)),""))</f>
        <v/>
      </c>
      <c r="P1223" t="str">
        <f t="shared" si="3806"/>
        <v/>
      </c>
      <c r="Q1223" t="str">
        <f t="shared" si="3794"/>
        <v/>
      </c>
      <c r="R1223" t="str">
        <f t="shared" si="3794"/>
        <v/>
      </c>
      <c r="S1223" t="str">
        <f t="shared" si="3794"/>
        <v/>
      </c>
      <c r="T1223" t="str">
        <f t="shared" ref="T1223:V1223" si="3807">IF($G1223="","",IF($B1223="PAS",TRIM(CONCATENATE(D1223,D1224,D1225,D1226,D1227,D1228,D1229,D1230,D1231,D1232,D1233,D1234,D1235,D1236,D1237)),""))</f>
        <v/>
      </c>
      <c r="U1223" t="str">
        <f t="shared" si="3807"/>
        <v/>
      </c>
      <c r="V1223" t="str">
        <f t="shared" si="3807"/>
        <v/>
      </c>
    </row>
    <row r="1224" spans="4:22" hidden="1" x14ac:dyDescent="0.25">
      <c r="G1224" t="str">
        <f t="shared" si="3788"/>
        <v/>
      </c>
      <c r="H1224" t="str">
        <f t="shared" si="3789"/>
        <v/>
      </c>
      <c r="I1224" t="str">
        <f t="shared" ref="I1224:J1224" si="3808">IF($G1224="","",TRIM(CONCATENATE(E1224,E1225,E1226,E1227,E1228,E1229,E1230,E1231,E1232,E1233,E1234,E1235,E1236,E1237,E1238)))</f>
        <v/>
      </c>
      <c r="J1224" t="str">
        <f t="shared" si="3808"/>
        <v/>
      </c>
      <c r="K1224" t="str">
        <f t="shared" si="3791"/>
        <v/>
      </c>
      <c r="L1224" t="str">
        <f t="shared" si="3791"/>
        <v/>
      </c>
      <c r="M1224" t="str">
        <f t="shared" si="3791"/>
        <v/>
      </c>
      <c r="N1224" t="str">
        <f t="shared" si="3792"/>
        <v/>
      </c>
      <c r="O1224" t="str">
        <f t="shared" ref="O1224:P1224" si="3809">IF($G1224="","",IF($B1224="SHO",TRIM(CONCATENATE(E1224,E1225,E1226,E1227,E1228,E1229,E1230,E1231,E1232,E1233,E1234,E1235,E1236,E1237,E1238)),""))</f>
        <v/>
      </c>
      <c r="P1224" t="str">
        <f t="shared" si="3809"/>
        <v/>
      </c>
      <c r="Q1224" t="str">
        <f t="shared" si="3794"/>
        <v/>
      </c>
      <c r="R1224" t="str">
        <f t="shared" si="3794"/>
        <v/>
      </c>
      <c r="S1224" t="str">
        <f t="shared" si="3794"/>
        <v/>
      </c>
      <c r="T1224" t="str">
        <f t="shared" ref="T1224:V1224" si="3810">IF($G1224="","",IF($B1224="PAS",TRIM(CONCATENATE(D1224,D1225,D1226,D1227,D1228,D1229,D1230,D1231,D1232,D1233,D1234,D1235,D1236,D1237,D1238)),""))</f>
        <v/>
      </c>
      <c r="U1224" t="str">
        <f t="shared" si="3810"/>
        <v/>
      </c>
      <c r="V1224" t="str">
        <f t="shared" si="3810"/>
        <v/>
      </c>
    </row>
    <row r="1225" spans="4:22" hidden="1" x14ac:dyDescent="0.25">
      <c r="G1225" t="str">
        <f t="shared" si="3788"/>
        <v/>
      </c>
      <c r="H1225" t="str">
        <f t="shared" si="3789"/>
        <v/>
      </c>
      <c r="I1225" t="str">
        <f t="shared" ref="I1225:J1225" si="3811">IF($G1225="","",TRIM(CONCATENATE(E1225,E1226,E1227,E1228,E1229,E1230,E1231,E1232,E1233,E1234,E1235,E1236,E1237,E1238,E1239)))</f>
        <v/>
      </c>
      <c r="J1225" t="str">
        <f t="shared" si="3811"/>
        <v/>
      </c>
      <c r="K1225" t="str">
        <f t="shared" si="3791"/>
        <v/>
      </c>
      <c r="L1225" t="str">
        <f t="shared" si="3791"/>
        <v/>
      </c>
      <c r="M1225" t="str">
        <f t="shared" si="3791"/>
        <v/>
      </c>
      <c r="N1225" t="str">
        <f t="shared" si="3792"/>
        <v/>
      </c>
      <c r="O1225" t="str">
        <f t="shared" ref="O1225:P1225" si="3812">IF($G1225="","",IF($B1225="SHO",TRIM(CONCATENATE(E1225,E1226,E1227,E1228,E1229,E1230,E1231,E1232,E1233,E1234,E1235,E1236,E1237,E1238,E1239)),""))</f>
        <v/>
      </c>
      <c r="P1225" t="str">
        <f t="shared" si="3812"/>
        <v/>
      </c>
      <c r="Q1225" t="str">
        <f t="shared" si="3794"/>
        <v/>
      </c>
      <c r="R1225" t="str">
        <f t="shared" si="3794"/>
        <v/>
      </c>
      <c r="S1225" t="str">
        <f t="shared" si="3794"/>
        <v/>
      </c>
      <c r="T1225" t="str">
        <f t="shared" ref="T1225:V1225" si="3813">IF($G1225="","",IF($B1225="PAS",TRIM(CONCATENATE(D1225,D1226,D1227,D1228,D1229,D1230,D1231,D1232,D1233,D1234,D1235,D1236,D1237,D1238,D1239)),""))</f>
        <v/>
      </c>
      <c r="U1225" t="str">
        <f t="shared" si="3813"/>
        <v/>
      </c>
      <c r="V1225" t="str">
        <f t="shared" si="3813"/>
        <v/>
      </c>
    </row>
    <row r="1226" spans="4:22" hidden="1" x14ac:dyDescent="0.25">
      <c r="G1226" t="str">
        <f t="shared" si="3788"/>
        <v/>
      </c>
      <c r="H1226" t="str">
        <f t="shared" si="3789"/>
        <v/>
      </c>
      <c r="I1226" t="str">
        <f t="shared" ref="I1226:J1226" si="3814">IF($G1226="","",TRIM(CONCATENATE(E1226,E1227,E1228,E1229,E1230,E1231,E1232,E1233,E1234,E1235,E1236,E1237,E1238,E1239,E1240)))</f>
        <v/>
      </c>
      <c r="J1226" t="str">
        <f t="shared" si="3814"/>
        <v/>
      </c>
      <c r="K1226" t="str">
        <f t="shared" si="3791"/>
        <v/>
      </c>
      <c r="L1226" t="str">
        <f t="shared" si="3791"/>
        <v/>
      </c>
      <c r="M1226" t="str">
        <f t="shared" si="3791"/>
        <v/>
      </c>
      <c r="N1226" t="str">
        <f t="shared" si="3792"/>
        <v/>
      </c>
      <c r="O1226" t="str">
        <f t="shared" ref="O1226:P1226" si="3815">IF($G1226="","",IF($B1226="SHO",TRIM(CONCATENATE(E1226,E1227,E1228,E1229,E1230,E1231,E1232,E1233,E1234,E1235,E1236,E1237,E1238,E1239,E1240)),""))</f>
        <v/>
      </c>
      <c r="P1226" t="str">
        <f t="shared" si="3815"/>
        <v/>
      </c>
      <c r="Q1226" t="str">
        <f t="shared" si="3794"/>
        <v/>
      </c>
      <c r="R1226" t="str">
        <f t="shared" si="3794"/>
        <v/>
      </c>
      <c r="S1226" t="str">
        <f t="shared" si="3794"/>
        <v/>
      </c>
      <c r="T1226" t="str">
        <f t="shared" ref="T1226:V1226" si="3816">IF($G1226="","",IF($B1226="PAS",TRIM(CONCATENATE(D1226,D1227,D1228,D1229,D1230,D1231,D1232,D1233,D1234,D1235,D1236,D1237,D1238,D1239,D1240)),""))</f>
        <v/>
      </c>
      <c r="U1226" t="str">
        <f t="shared" si="3816"/>
        <v/>
      </c>
      <c r="V1226" t="str">
        <f t="shared" si="3816"/>
        <v/>
      </c>
    </row>
    <row r="1227" spans="4:22" hidden="1" x14ac:dyDescent="0.25">
      <c r="G1227" t="str">
        <f t="shared" si="3788"/>
        <v/>
      </c>
      <c r="H1227" t="str">
        <f t="shared" si="3789"/>
        <v/>
      </c>
      <c r="I1227" t="str">
        <f t="shared" ref="I1227:J1227" si="3817">IF($G1227="","",TRIM(CONCATENATE(E1227,E1228,E1229,E1230,E1231,E1232,E1233,E1234,E1235,E1236,E1237,E1238,E1239,E1240,E1241)))</f>
        <v/>
      </c>
      <c r="J1227" t="str">
        <f t="shared" si="3817"/>
        <v/>
      </c>
      <c r="K1227" t="str">
        <f t="shared" si="3791"/>
        <v/>
      </c>
      <c r="L1227" t="str">
        <f t="shared" si="3791"/>
        <v/>
      </c>
      <c r="M1227" t="str">
        <f t="shared" si="3791"/>
        <v/>
      </c>
      <c r="N1227" t="str">
        <f t="shared" si="3792"/>
        <v/>
      </c>
      <c r="O1227" t="str">
        <f t="shared" ref="O1227:P1227" si="3818">IF($G1227="","",IF($B1227="SHO",TRIM(CONCATENATE(E1227,E1228,E1229,E1230,E1231,E1232,E1233,E1234,E1235,E1236,E1237,E1238,E1239,E1240,E1241)),""))</f>
        <v/>
      </c>
      <c r="P1227" t="str">
        <f t="shared" si="3818"/>
        <v/>
      </c>
      <c r="Q1227" t="str">
        <f t="shared" si="3794"/>
        <v/>
      </c>
      <c r="R1227" t="str">
        <f t="shared" si="3794"/>
        <v/>
      </c>
      <c r="S1227" t="str">
        <f t="shared" si="3794"/>
        <v/>
      </c>
      <c r="T1227" t="str">
        <f t="shared" ref="T1227:V1227" si="3819">IF($G1227="","",IF($B1227="PAS",TRIM(CONCATENATE(D1227,D1228,D1229,D1230,D1231,D1232,D1233,D1234,D1235,D1236,D1237,D1238,D1239,D1240,D1241)),""))</f>
        <v/>
      </c>
      <c r="U1227" t="str">
        <f t="shared" si="3819"/>
        <v/>
      </c>
      <c r="V1227" t="str">
        <f t="shared" si="3819"/>
        <v/>
      </c>
    </row>
    <row r="1228" spans="4:22" hidden="1" x14ac:dyDescent="0.25">
      <c r="G1228" t="str">
        <f t="shared" si="3788"/>
        <v/>
      </c>
      <c r="H1228" t="str">
        <f t="shared" si="3789"/>
        <v/>
      </c>
      <c r="I1228" t="str">
        <f t="shared" ref="I1228:J1228" si="3820">IF($G1228="","",TRIM(CONCATENATE(E1228,E1229,E1230,E1231,E1232,E1233,E1234,E1235,E1236,E1237,E1238,E1239,E1240,E1241,E1242)))</f>
        <v/>
      </c>
      <c r="J1228" t="str">
        <f t="shared" si="3820"/>
        <v/>
      </c>
      <c r="K1228" t="str">
        <f t="shared" si="3791"/>
        <v/>
      </c>
      <c r="L1228" t="str">
        <f t="shared" si="3791"/>
        <v/>
      </c>
      <c r="M1228" t="str">
        <f t="shared" si="3791"/>
        <v/>
      </c>
      <c r="N1228" t="str">
        <f t="shared" si="3792"/>
        <v/>
      </c>
      <c r="O1228" t="str">
        <f t="shared" ref="O1228:P1228" si="3821">IF($G1228="","",IF($B1228="SHO",TRIM(CONCATENATE(E1228,E1229,E1230,E1231,E1232,E1233,E1234,E1235,E1236,E1237,E1238,E1239,E1240,E1241,E1242)),""))</f>
        <v/>
      </c>
      <c r="P1228" t="str">
        <f t="shared" si="3821"/>
        <v/>
      </c>
      <c r="Q1228" t="str">
        <f t="shared" si="3794"/>
        <v/>
      </c>
      <c r="R1228" t="str">
        <f t="shared" si="3794"/>
        <v/>
      </c>
      <c r="S1228" t="str">
        <f t="shared" si="3794"/>
        <v/>
      </c>
      <c r="T1228" t="str">
        <f t="shared" ref="T1228:V1228" si="3822">IF($G1228="","",IF($B1228="PAS",TRIM(CONCATENATE(D1228,D1229,D1230,D1231,D1232,D1233,D1234,D1235,D1236,D1237,D1238,D1239,D1240,D1241,D1242)),""))</f>
        <v/>
      </c>
      <c r="U1228" t="str">
        <f t="shared" si="3822"/>
        <v/>
      </c>
      <c r="V1228" t="str">
        <f t="shared" si="3822"/>
        <v/>
      </c>
    </row>
    <row r="1229" spans="4:22" hidden="1" x14ac:dyDescent="0.25">
      <c r="G1229" t="str">
        <f t="shared" si="3788"/>
        <v/>
      </c>
      <c r="H1229" t="str">
        <f t="shared" si="3789"/>
        <v/>
      </c>
      <c r="I1229" t="str">
        <f t="shared" ref="I1229:J1229" si="3823">IF($G1229="","",TRIM(CONCATENATE(E1229,E1230,E1231,E1232,E1233,E1234,E1235,E1236,E1237,E1238,E1239,E1240,E1241,E1242,E1243)))</f>
        <v/>
      </c>
      <c r="J1229" t="str">
        <f t="shared" si="3823"/>
        <v/>
      </c>
      <c r="K1229" t="str">
        <f t="shared" si="3791"/>
        <v/>
      </c>
      <c r="L1229" t="str">
        <f t="shared" si="3791"/>
        <v/>
      </c>
      <c r="M1229" t="str">
        <f t="shared" si="3791"/>
        <v/>
      </c>
      <c r="N1229" t="str">
        <f t="shared" si="3792"/>
        <v/>
      </c>
      <c r="O1229" t="str">
        <f t="shared" ref="O1229:P1229" si="3824">IF($G1229="","",IF($B1229="SHO",TRIM(CONCATENATE(E1229,E1230,E1231,E1232,E1233,E1234,E1235,E1236,E1237,E1238,E1239,E1240,E1241,E1242,E1243)),""))</f>
        <v/>
      </c>
      <c r="P1229" t="str">
        <f t="shared" si="3824"/>
        <v/>
      </c>
      <c r="Q1229" t="str">
        <f t="shared" si="3794"/>
        <v/>
      </c>
      <c r="R1229" t="str">
        <f t="shared" si="3794"/>
        <v/>
      </c>
      <c r="S1229" t="str">
        <f t="shared" si="3794"/>
        <v/>
      </c>
      <c r="T1229" t="str">
        <f t="shared" ref="T1229:V1229" si="3825">IF($G1229="","",IF($B1229="PAS",TRIM(CONCATENATE(D1229,D1230,D1231,D1232,D1233,D1234,D1235,D1236,D1237,D1238,D1239,D1240,D1241,D1242,D1243)),""))</f>
        <v/>
      </c>
      <c r="U1229" t="str">
        <f t="shared" si="3825"/>
        <v/>
      </c>
      <c r="V1229" t="str">
        <f t="shared" si="3825"/>
        <v/>
      </c>
    </row>
    <row r="1230" spans="4:22" hidden="1" x14ac:dyDescent="0.25">
      <c r="G1230" t="str">
        <f t="shared" si="3788"/>
        <v/>
      </c>
      <c r="H1230" t="str">
        <f t="shared" si="3789"/>
        <v/>
      </c>
      <c r="I1230" t="str">
        <f t="shared" ref="I1230:J1230" si="3826">IF($G1230="","",TRIM(CONCATENATE(E1230,E1231,E1232,E1233,E1234,E1235,E1236,E1237,E1238,E1239,E1240,E1241,E1242,E1243,E1244)))</f>
        <v/>
      </c>
      <c r="J1230" t="str">
        <f t="shared" si="3826"/>
        <v/>
      </c>
      <c r="K1230" t="str">
        <f t="shared" si="3791"/>
        <v/>
      </c>
      <c r="L1230" t="str">
        <f t="shared" si="3791"/>
        <v/>
      </c>
      <c r="M1230" t="str">
        <f t="shared" si="3791"/>
        <v/>
      </c>
      <c r="N1230" t="str">
        <f t="shared" si="3792"/>
        <v/>
      </c>
      <c r="O1230" t="str">
        <f t="shared" ref="O1230:P1230" si="3827">IF($G1230="","",IF($B1230="SHO",TRIM(CONCATENATE(E1230,E1231,E1232,E1233,E1234,E1235,E1236,E1237,E1238,E1239,E1240,E1241,E1242,E1243,E1244)),""))</f>
        <v/>
      </c>
      <c r="P1230" t="str">
        <f t="shared" si="3827"/>
        <v/>
      </c>
      <c r="Q1230" t="str">
        <f t="shared" si="3794"/>
        <v/>
      </c>
      <c r="R1230" t="str">
        <f t="shared" si="3794"/>
        <v/>
      </c>
      <c r="S1230" t="str">
        <f t="shared" si="3794"/>
        <v/>
      </c>
      <c r="T1230" t="str">
        <f t="shared" ref="T1230:V1230" si="3828">IF($G1230="","",IF($B1230="PAS",TRIM(CONCATENATE(D1230,D1231,D1232,D1233,D1234,D1235,D1236,D1237,D1238,D1239,D1240,D1241,D1242,D1243,D1244)),""))</f>
        <v/>
      </c>
      <c r="U1230" t="str">
        <f t="shared" si="3828"/>
        <v/>
      </c>
      <c r="V1230" t="str">
        <f t="shared" si="3828"/>
        <v/>
      </c>
    </row>
    <row r="1231" spans="4:22" hidden="1" x14ac:dyDescent="0.25">
      <c r="G1231" t="str">
        <f t="shared" si="3788"/>
        <v/>
      </c>
      <c r="H1231" t="str">
        <f t="shared" si="3789"/>
        <v/>
      </c>
      <c r="I1231" t="str">
        <f t="shared" ref="I1231:J1231" si="3829">IF($G1231="","",TRIM(CONCATENATE(E1231,E1232,E1233,E1234,E1235,E1236,E1237,E1238,E1239,E1240,E1241,E1242,E1243,E1244,E1245)))</f>
        <v/>
      </c>
      <c r="J1231" t="str">
        <f t="shared" si="3829"/>
        <v/>
      </c>
      <c r="K1231" t="str">
        <f t="shared" si="3791"/>
        <v/>
      </c>
      <c r="L1231" t="str">
        <f t="shared" si="3791"/>
        <v/>
      </c>
      <c r="M1231" t="str">
        <f t="shared" si="3791"/>
        <v/>
      </c>
      <c r="N1231" t="str">
        <f t="shared" si="3792"/>
        <v/>
      </c>
      <c r="O1231" t="str">
        <f t="shared" ref="O1231:P1231" si="3830">IF($G1231="","",IF($B1231="SHO",TRIM(CONCATENATE(E1231,E1232,E1233,E1234,E1235,E1236,E1237,E1238,E1239,E1240,E1241,E1242,E1243,E1244,E1245)),""))</f>
        <v/>
      </c>
      <c r="P1231" t="str">
        <f t="shared" si="3830"/>
        <v/>
      </c>
      <c r="Q1231" t="str">
        <f t="shared" si="3794"/>
        <v/>
      </c>
      <c r="R1231" t="str">
        <f t="shared" si="3794"/>
        <v/>
      </c>
      <c r="S1231" t="str">
        <f t="shared" si="3794"/>
        <v/>
      </c>
      <c r="T1231" t="str">
        <f t="shared" ref="T1231:V1231" si="3831">IF($G1231="","",IF($B1231="PAS",TRIM(CONCATENATE(D1231,D1232,D1233,D1234,D1235,D1236,D1237,D1238,D1239,D1240,D1241,D1242,D1243,D1244,D1245)),""))</f>
        <v/>
      </c>
      <c r="U1231" t="str">
        <f t="shared" si="3831"/>
        <v/>
      </c>
      <c r="V1231" t="str">
        <f t="shared" si="3831"/>
        <v/>
      </c>
    </row>
    <row r="1232" spans="4:22" hidden="1" x14ac:dyDescent="0.25">
      <c r="G1232" t="str">
        <f t="shared" si="3788"/>
        <v/>
      </c>
      <c r="H1232" t="str">
        <f t="shared" si="3789"/>
        <v/>
      </c>
      <c r="I1232" t="str">
        <f t="shared" ref="I1232:J1232" si="3832">IF($G1232="","",TRIM(CONCATENATE(E1232,E1233,E1234,E1235,E1236,E1237,E1238,E1239,E1240,E1241,E1242,E1243,E1244,E1245,E1246)))</f>
        <v/>
      </c>
      <c r="J1232" t="str">
        <f t="shared" si="3832"/>
        <v/>
      </c>
      <c r="K1232" t="str">
        <f t="shared" si="3791"/>
        <v/>
      </c>
      <c r="L1232" t="str">
        <f t="shared" si="3791"/>
        <v/>
      </c>
      <c r="M1232" t="str">
        <f t="shared" si="3791"/>
        <v/>
      </c>
      <c r="N1232" t="str">
        <f t="shared" si="3792"/>
        <v/>
      </c>
      <c r="O1232" t="str">
        <f t="shared" ref="O1232:P1232" si="3833">IF($G1232="","",IF($B1232="SHO",TRIM(CONCATENATE(E1232,E1233,E1234,E1235,E1236,E1237,E1238,E1239,E1240,E1241,E1242,E1243,E1244,E1245,E1246)),""))</f>
        <v/>
      </c>
      <c r="P1232" t="str">
        <f t="shared" si="3833"/>
        <v/>
      </c>
      <c r="Q1232" t="str">
        <f t="shared" si="3794"/>
        <v/>
      </c>
      <c r="R1232" t="str">
        <f t="shared" si="3794"/>
        <v/>
      </c>
      <c r="S1232" t="str">
        <f t="shared" si="3794"/>
        <v/>
      </c>
      <c r="T1232" t="str">
        <f t="shared" ref="T1232:V1232" si="3834">IF($G1232="","",IF($B1232="PAS",TRIM(CONCATENATE(D1232,D1233,D1234,D1235,D1236,D1237,D1238,D1239,D1240,D1241,D1242,D1243,D1244,D1245,D1246)),""))</f>
        <v/>
      </c>
      <c r="U1232" t="str">
        <f t="shared" si="3834"/>
        <v/>
      </c>
      <c r="V1232" t="str">
        <f t="shared" si="3834"/>
        <v/>
      </c>
    </row>
    <row r="1233" spans="7:22" hidden="1" x14ac:dyDescent="0.25">
      <c r="G1233" t="str">
        <f t="shared" si="3788"/>
        <v/>
      </c>
      <c r="H1233" t="str">
        <f t="shared" si="3789"/>
        <v/>
      </c>
      <c r="I1233" t="str">
        <f t="shared" ref="I1233:J1233" si="3835">IF($G1233="","",TRIM(CONCATENATE(E1233,E1234,E1235,E1236,E1237,E1238,E1239,E1240,E1241,E1242,E1243,E1244,E1245,E1246,E1247)))</f>
        <v/>
      </c>
      <c r="J1233" t="str">
        <f t="shared" si="3835"/>
        <v/>
      </c>
      <c r="K1233" t="str">
        <f t="shared" si="3791"/>
        <v/>
      </c>
      <c r="L1233" t="str">
        <f t="shared" si="3791"/>
        <v/>
      </c>
      <c r="M1233" t="str">
        <f t="shared" si="3791"/>
        <v/>
      </c>
      <c r="N1233" t="str">
        <f t="shared" si="3792"/>
        <v/>
      </c>
      <c r="O1233" t="str">
        <f t="shared" ref="O1233:P1233" si="3836">IF($G1233="","",IF($B1233="SHO",TRIM(CONCATENATE(E1233,E1234,E1235,E1236,E1237,E1238,E1239,E1240,E1241,E1242,E1243,E1244,E1245,E1246,E1247)),""))</f>
        <v/>
      </c>
      <c r="P1233" t="str">
        <f t="shared" si="3836"/>
        <v/>
      </c>
      <c r="Q1233" t="str">
        <f t="shared" si="3794"/>
        <v/>
      </c>
      <c r="R1233" t="str">
        <f t="shared" si="3794"/>
        <v/>
      </c>
      <c r="S1233" t="str">
        <f t="shared" si="3794"/>
        <v/>
      </c>
      <c r="T1233" t="str">
        <f t="shared" ref="T1233:V1233" si="3837">IF($G1233="","",IF($B1233="PAS",TRIM(CONCATENATE(D1233,D1234,D1235,D1236,D1237,D1238,D1239,D1240,D1241,D1242,D1243,D1244,D1245,D1246,D1247)),""))</f>
        <v/>
      </c>
      <c r="U1233" t="str">
        <f t="shared" si="3837"/>
        <v/>
      </c>
      <c r="V1233" t="str">
        <f t="shared" si="3837"/>
        <v/>
      </c>
    </row>
    <row r="1234" spans="7:22" hidden="1" x14ac:dyDescent="0.25">
      <c r="G1234" t="str">
        <f t="shared" si="3788"/>
        <v/>
      </c>
      <c r="H1234" t="str">
        <f t="shared" si="3789"/>
        <v/>
      </c>
      <c r="I1234" t="str">
        <f t="shared" ref="I1234:J1234" si="3838">IF($G1234="","",TRIM(CONCATENATE(E1234,E1235,E1236,E1237,E1238,E1239,E1240,E1241,E1242,E1243,E1244,E1245,E1246,E1247,E1248)))</f>
        <v/>
      </c>
      <c r="J1234" t="str">
        <f t="shared" si="3838"/>
        <v/>
      </c>
      <c r="K1234" t="str">
        <f t="shared" si="3791"/>
        <v/>
      </c>
      <c r="L1234" t="str">
        <f t="shared" si="3791"/>
        <v/>
      </c>
      <c r="M1234" t="str">
        <f t="shared" si="3791"/>
        <v/>
      </c>
      <c r="N1234" t="str">
        <f t="shared" si="3792"/>
        <v/>
      </c>
      <c r="O1234" t="str">
        <f t="shared" ref="O1234:P1234" si="3839">IF($G1234="","",IF($B1234="SHO",TRIM(CONCATENATE(E1234,E1235,E1236,E1237,E1238,E1239,E1240,E1241,E1242,E1243,E1244,E1245,E1246,E1247,E1248)),""))</f>
        <v/>
      </c>
      <c r="P1234" t="str">
        <f t="shared" si="3839"/>
        <v/>
      </c>
      <c r="Q1234" t="str">
        <f t="shared" si="3794"/>
        <v/>
      </c>
      <c r="R1234" t="str">
        <f t="shared" si="3794"/>
        <v/>
      </c>
      <c r="S1234" t="str">
        <f t="shared" si="3794"/>
        <v/>
      </c>
      <c r="T1234" t="str">
        <f t="shared" ref="T1234:V1234" si="3840">IF($G1234="","",IF($B1234="PAS",TRIM(CONCATENATE(D1234,D1235,D1236,D1237,D1238,D1239,D1240,D1241,D1242,D1243,D1244,D1245,D1246,D1247,D1248)),""))</f>
        <v/>
      </c>
      <c r="U1234" t="str">
        <f t="shared" si="3840"/>
        <v/>
      </c>
      <c r="V1234" t="str">
        <f t="shared" si="3840"/>
        <v/>
      </c>
    </row>
    <row r="1235" spans="7:22" hidden="1" x14ac:dyDescent="0.25">
      <c r="G1235" t="str">
        <f t="shared" si="3788"/>
        <v/>
      </c>
      <c r="H1235" t="str">
        <f t="shared" si="3789"/>
        <v/>
      </c>
      <c r="I1235" t="str">
        <f t="shared" ref="I1235:J1235" si="3841">IF($G1235="","",TRIM(CONCATENATE(E1235,E1236,E1237,E1238,E1239,E1240,E1241,E1242,E1243,E1244,E1245,E1246,E1247,E1248,E1249)))</f>
        <v/>
      </c>
      <c r="J1235" t="str">
        <f t="shared" si="3841"/>
        <v/>
      </c>
      <c r="K1235" t="str">
        <f t="shared" si="3791"/>
        <v/>
      </c>
      <c r="L1235" t="str">
        <f t="shared" si="3791"/>
        <v/>
      </c>
      <c r="M1235" t="str">
        <f t="shared" si="3791"/>
        <v/>
      </c>
      <c r="N1235" t="str">
        <f t="shared" si="3792"/>
        <v/>
      </c>
      <c r="O1235" t="str">
        <f t="shared" ref="O1235:P1235" si="3842">IF($G1235="","",IF($B1235="SHO",TRIM(CONCATENATE(E1235,E1236,E1237,E1238,E1239,E1240,E1241,E1242,E1243,E1244,E1245,E1246,E1247,E1248,E1249)),""))</f>
        <v/>
      </c>
      <c r="P1235" t="str">
        <f t="shared" si="3842"/>
        <v/>
      </c>
      <c r="Q1235" t="str">
        <f t="shared" si="3794"/>
        <v/>
      </c>
      <c r="R1235" t="str">
        <f t="shared" si="3794"/>
        <v/>
      </c>
      <c r="S1235" t="str">
        <f t="shared" si="3794"/>
        <v/>
      </c>
      <c r="T1235" t="str">
        <f t="shared" ref="T1235:V1235" si="3843">IF($G1235="","",IF($B1235="PAS",TRIM(CONCATENATE(D1235,D1236,D1237,D1238,D1239,D1240,D1241,D1242,D1243,D1244,D1245,D1246,D1247,D1248,D1249)),""))</f>
        <v/>
      </c>
      <c r="U1235" t="str">
        <f t="shared" si="3843"/>
        <v/>
      </c>
      <c r="V1235" t="str">
        <f t="shared" si="3843"/>
        <v/>
      </c>
    </row>
    <row r="1236" spans="7:22" hidden="1" x14ac:dyDescent="0.25">
      <c r="G1236" t="str">
        <f t="shared" si="3788"/>
        <v/>
      </c>
      <c r="H1236" t="str">
        <f t="shared" si="3789"/>
        <v/>
      </c>
      <c r="I1236" t="str">
        <f t="shared" ref="I1236:J1236" si="3844">IF($G1236="","",TRIM(CONCATENATE(E1236,E1237,E1238,E1239,E1240,E1241,E1242,E1243,E1244,E1245,E1246,E1247,E1248,E1249,E1250)))</f>
        <v/>
      </c>
      <c r="J1236" t="str">
        <f t="shared" si="3844"/>
        <v/>
      </c>
      <c r="K1236" t="str">
        <f t="shared" si="3791"/>
        <v/>
      </c>
      <c r="L1236" t="str">
        <f t="shared" si="3791"/>
        <v/>
      </c>
      <c r="M1236" t="str">
        <f t="shared" si="3791"/>
        <v/>
      </c>
      <c r="N1236" t="str">
        <f t="shared" si="3792"/>
        <v/>
      </c>
      <c r="O1236" t="str">
        <f t="shared" ref="O1236:P1236" si="3845">IF($G1236="","",IF($B1236="SHO",TRIM(CONCATENATE(E1236,E1237,E1238,E1239,E1240,E1241,E1242,E1243,E1244,E1245,E1246,E1247,E1248,E1249,E1250)),""))</f>
        <v/>
      </c>
      <c r="P1236" t="str">
        <f t="shared" si="3845"/>
        <v/>
      </c>
      <c r="Q1236" t="str">
        <f t="shared" si="3794"/>
        <v/>
      </c>
      <c r="R1236" t="str">
        <f t="shared" si="3794"/>
        <v/>
      </c>
      <c r="S1236" t="str">
        <f t="shared" si="3794"/>
        <v/>
      </c>
      <c r="T1236" t="str">
        <f t="shared" ref="T1236:V1236" si="3846">IF($G1236="","",IF($B1236="PAS",TRIM(CONCATENATE(D1236,D1237,D1238,D1239,D1240,D1241,D1242,D1243,D1244,D1245,D1246,D1247,D1248,D1249,D1250)),""))</f>
        <v/>
      </c>
      <c r="U1236" t="str">
        <f t="shared" si="3846"/>
        <v/>
      </c>
      <c r="V1236" t="str">
        <f t="shared" si="3846"/>
        <v/>
      </c>
    </row>
    <row r="1237" spans="7:22" hidden="1" x14ac:dyDescent="0.25">
      <c r="G1237" t="str">
        <f t="shared" si="3788"/>
        <v/>
      </c>
      <c r="H1237" t="str">
        <f t="shared" si="3789"/>
        <v/>
      </c>
      <c r="I1237" t="str">
        <f t="shared" ref="I1237:J1237" si="3847">IF($G1237="","",TRIM(CONCATENATE(E1237,E1238,E1239,E1240,E1241,E1242,E1243,E1244,E1245,E1246,E1247,E1248,E1249,E1250,E1251)))</f>
        <v/>
      </c>
      <c r="J1237" t="str">
        <f t="shared" si="3847"/>
        <v/>
      </c>
      <c r="K1237" t="str">
        <f t="shared" si="3791"/>
        <v/>
      </c>
      <c r="L1237" t="str">
        <f t="shared" si="3791"/>
        <v/>
      </c>
      <c r="M1237" t="str">
        <f t="shared" si="3791"/>
        <v/>
      </c>
      <c r="N1237" t="str">
        <f t="shared" si="3792"/>
        <v/>
      </c>
      <c r="O1237" t="str">
        <f t="shared" ref="O1237:P1237" si="3848">IF($G1237="","",IF($B1237="SHO",TRIM(CONCATENATE(E1237,E1238,E1239,E1240,E1241,E1242,E1243,E1244,E1245,E1246,E1247,E1248,E1249,E1250,E1251)),""))</f>
        <v/>
      </c>
      <c r="P1237" t="str">
        <f t="shared" si="3848"/>
        <v/>
      </c>
      <c r="Q1237" t="str">
        <f t="shared" si="3794"/>
        <v/>
      </c>
      <c r="R1237" t="str">
        <f t="shared" si="3794"/>
        <v/>
      </c>
      <c r="S1237" t="str">
        <f t="shared" si="3794"/>
        <v/>
      </c>
      <c r="T1237" t="str">
        <f t="shared" ref="T1237:V1237" si="3849">IF($G1237="","",IF($B1237="PAS",TRIM(CONCATENATE(D1237,D1238,D1239,D1240,D1241,D1242,D1243,D1244,D1245,D1246,D1247,D1248,D1249,D1250,D1251)),""))</f>
        <v/>
      </c>
      <c r="U1237" t="str">
        <f t="shared" si="3849"/>
        <v/>
      </c>
      <c r="V1237" t="str">
        <f t="shared" si="3849"/>
        <v/>
      </c>
    </row>
    <row r="1238" spans="7:22" hidden="1" x14ac:dyDescent="0.25">
      <c r="G1238" t="str">
        <f t="shared" si="3788"/>
        <v/>
      </c>
      <c r="H1238" t="str">
        <f t="shared" si="3789"/>
        <v/>
      </c>
      <c r="I1238" t="str">
        <f t="shared" ref="I1238:J1238" si="3850">IF($G1238="","",TRIM(CONCATENATE(E1238,E1239,E1240,E1241,E1242,E1243,E1244,E1245,E1246,E1247,E1248,E1249,E1250,E1251,E1252)))</f>
        <v/>
      </c>
      <c r="J1238" t="str">
        <f t="shared" si="3850"/>
        <v/>
      </c>
      <c r="K1238" t="str">
        <f t="shared" si="3791"/>
        <v/>
      </c>
      <c r="L1238" t="str">
        <f t="shared" si="3791"/>
        <v/>
      </c>
      <c r="M1238" t="str">
        <f t="shared" si="3791"/>
        <v/>
      </c>
      <c r="N1238" t="str">
        <f t="shared" si="3792"/>
        <v/>
      </c>
      <c r="O1238" t="str">
        <f t="shared" ref="O1238:P1238" si="3851">IF($G1238="","",IF($B1238="SHO",TRIM(CONCATENATE(E1238,E1239,E1240,E1241,E1242,E1243,E1244,E1245,E1246,E1247,E1248,E1249,E1250,E1251,E1252)),""))</f>
        <v/>
      </c>
      <c r="P1238" t="str">
        <f t="shared" si="3851"/>
        <v/>
      </c>
      <c r="Q1238" t="str">
        <f t="shared" si="3794"/>
        <v/>
      </c>
      <c r="R1238" t="str">
        <f t="shared" si="3794"/>
        <v/>
      </c>
      <c r="S1238" t="str">
        <f t="shared" si="3794"/>
        <v/>
      </c>
      <c r="T1238" t="str">
        <f t="shared" ref="T1238:V1238" si="3852">IF($G1238="","",IF($B1238="PAS",TRIM(CONCATENATE(D1238,D1239,D1240,D1241,D1242,D1243,D1244,D1245,D1246,D1247,D1248,D1249,D1250,D1251,D1252)),""))</f>
        <v/>
      </c>
      <c r="U1238" t="str">
        <f t="shared" si="3852"/>
        <v/>
      </c>
      <c r="V1238" t="str">
        <f t="shared" si="3852"/>
        <v/>
      </c>
    </row>
    <row r="1239" spans="7:22" hidden="1" x14ac:dyDescent="0.25">
      <c r="G1239" t="str">
        <f t="shared" si="3788"/>
        <v/>
      </c>
      <c r="H1239" t="str">
        <f t="shared" si="3789"/>
        <v/>
      </c>
      <c r="I1239" t="str">
        <f t="shared" ref="I1239:J1239" si="3853">IF($G1239="","",TRIM(CONCATENATE(E1239,E1240,E1241,E1242,E1243,E1244,E1245,E1246,E1247,E1248,E1249,E1250,E1251,E1252,E1253)))</f>
        <v/>
      </c>
      <c r="J1239" t="str">
        <f t="shared" si="3853"/>
        <v/>
      </c>
      <c r="K1239" t="str">
        <f t="shared" si="3791"/>
        <v/>
      </c>
      <c r="L1239" t="str">
        <f t="shared" si="3791"/>
        <v/>
      </c>
      <c r="M1239" t="str">
        <f t="shared" si="3791"/>
        <v/>
      </c>
      <c r="N1239" t="str">
        <f t="shared" si="3792"/>
        <v/>
      </c>
      <c r="O1239" t="str">
        <f t="shared" ref="O1239:P1239" si="3854">IF($G1239="","",IF($B1239="SHO",TRIM(CONCATENATE(E1239,E1240,E1241,E1242,E1243,E1244,E1245,E1246,E1247,E1248,E1249,E1250,E1251,E1252,E1253)),""))</f>
        <v/>
      </c>
      <c r="P1239" t="str">
        <f t="shared" si="3854"/>
        <v/>
      </c>
      <c r="Q1239" t="str">
        <f t="shared" si="3794"/>
        <v/>
      </c>
      <c r="R1239" t="str">
        <f t="shared" si="3794"/>
        <v/>
      </c>
      <c r="S1239" t="str">
        <f t="shared" si="3794"/>
        <v/>
      </c>
      <c r="T1239" t="str">
        <f t="shared" ref="T1239:V1239" si="3855">IF($G1239="","",IF($B1239="PAS",TRIM(CONCATENATE(D1239,D1240,D1241,D1242,D1243,D1244,D1245,D1246,D1247,D1248,D1249,D1250,D1251,D1252,D1253)),""))</f>
        <v/>
      </c>
      <c r="U1239" t="str">
        <f t="shared" si="3855"/>
        <v/>
      </c>
      <c r="V1239" t="str">
        <f t="shared" si="3855"/>
        <v/>
      </c>
    </row>
    <row r="1240" spans="7:22" hidden="1" x14ac:dyDescent="0.25">
      <c r="G1240" t="str">
        <f t="shared" si="3788"/>
        <v/>
      </c>
      <c r="H1240" t="str">
        <f t="shared" si="3789"/>
        <v/>
      </c>
      <c r="I1240" t="str">
        <f t="shared" ref="I1240:J1240" si="3856">IF($G1240="","",TRIM(CONCATENATE(E1240,E1241,E1242,E1243,E1244,E1245,E1246,E1247,E1248,E1249,E1250,E1251,E1252,E1253,E1254)))</f>
        <v/>
      </c>
      <c r="J1240" t="str">
        <f t="shared" si="3856"/>
        <v/>
      </c>
      <c r="K1240" t="str">
        <f t="shared" si="3791"/>
        <v/>
      </c>
      <c r="L1240" t="str">
        <f t="shared" si="3791"/>
        <v/>
      </c>
      <c r="M1240" t="str">
        <f t="shared" si="3791"/>
        <v/>
      </c>
      <c r="N1240" t="str">
        <f t="shared" si="3792"/>
        <v/>
      </c>
      <c r="O1240" t="str">
        <f t="shared" ref="O1240:P1240" si="3857">IF($G1240="","",IF($B1240="SHO",TRIM(CONCATENATE(E1240,E1241,E1242,E1243,E1244,E1245,E1246,E1247,E1248,E1249,E1250,E1251,E1252,E1253,E1254)),""))</f>
        <v/>
      </c>
      <c r="P1240" t="str">
        <f t="shared" si="3857"/>
        <v/>
      </c>
      <c r="Q1240" t="str">
        <f t="shared" si="3794"/>
        <v/>
      </c>
      <c r="R1240" t="str">
        <f t="shared" si="3794"/>
        <v/>
      </c>
      <c r="S1240" t="str">
        <f t="shared" si="3794"/>
        <v/>
      </c>
      <c r="T1240" t="str">
        <f t="shared" ref="T1240:V1240" si="3858">IF($G1240="","",IF($B1240="PAS",TRIM(CONCATENATE(D1240,D1241,D1242,D1243,D1244,D1245,D1246,D1247,D1248,D1249,D1250,D1251,D1252,D1253,D1254)),""))</f>
        <v/>
      </c>
      <c r="U1240" t="str">
        <f t="shared" si="3858"/>
        <v/>
      </c>
      <c r="V1240" t="str">
        <f t="shared" si="3858"/>
        <v/>
      </c>
    </row>
    <row r="1241" spans="7:22" hidden="1" x14ac:dyDescent="0.25">
      <c r="G1241" t="str">
        <f t="shared" si="3788"/>
        <v/>
      </c>
      <c r="H1241" t="str">
        <f t="shared" si="3789"/>
        <v/>
      </c>
      <c r="I1241" t="str">
        <f t="shared" ref="I1241:J1241" si="3859">IF($G1241="","",TRIM(CONCATENATE(E1241,E1242,E1243,E1244,E1245,E1246,E1247,E1248,E1249,E1250,E1251,E1252,E1253,E1254,E1255)))</f>
        <v/>
      </c>
      <c r="J1241" t="str">
        <f t="shared" si="3859"/>
        <v/>
      </c>
      <c r="K1241" t="str">
        <f t="shared" si="3791"/>
        <v/>
      </c>
      <c r="L1241" t="str">
        <f t="shared" si="3791"/>
        <v/>
      </c>
      <c r="M1241" t="str">
        <f t="shared" si="3791"/>
        <v/>
      </c>
      <c r="N1241" t="str">
        <f t="shared" si="3792"/>
        <v/>
      </c>
      <c r="O1241" t="str">
        <f t="shared" ref="O1241:P1241" si="3860">IF($G1241="","",IF($B1241="SHO",TRIM(CONCATENATE(E1241,E1242,E1243,E1244,E1245,E1246,E1247,E1248,E1249,E1250,E1251,E1252,E1253,E1254,E1255)),""))</f>
        <v/>
      </c>
      <c r="P1241" t="str">
        <f t="shared" si="3860"/>
        <v/>
      </c>
      <c r="Q1241" t="str">
        <f t="shared" si="3794"/>
        <v/>
      </c>
      <c r="R1241" t="str">
        <f t="shared" si="3794"/>
        <v/>
      </c>
      <c r="S1241" t="str">
        <f t="shared" si="3794"/>
        <v/>
      </c>
      <c r="T1241" t="str">
        <f t="shared" ref="T1241:V1241" si="3861">IF($G1241="","",IF($B1241="PAS",TRIM(CONCATENATE(D1241,D1242,D1243,D1244,D1245,D1246,D1247,D1248,D1249,D1250,D1251,D1252,D1253,D1254,D1255)),""))</f>
        <v/>
      </c>
      <c r="U1241" t="str">
        <f t="shared" si="3861"/>
        <v/>
      </c>
      <c r="V1241" t="str">
        <f t="shared" si="3861"/>
        <v/>
      </c>
    </row>
    <row r="1242" spans="7:22" hidden="1" x14ac:dyDescent="0.25">
      <c r="G1242" t="str">
        <f t="shared" si="3788"/>
        <v/>
      </c>
      <c r="H1242" t="str">
        <f t="shared" si="3789"/>
        <v/>
      </c>
      <c r="I1242" t="str">
        <f t="shared" ref="I1242:J1242" si="3862">IF($G1242="","",TRIM(CONCATENATE(E1242,E1243,E1244,E1245,E1246,E1247,E1248,E1249,E1250,E1251,E1252,E1253,E1254,E1255,E1256)))</f>
        <v/>
      </c>
      <c r="J1242" t="str">
        <f t="shared" si="3862"/>
        <v/>
      </c>
      <c r="K1242" t="str">
        <f t="shared" si="3791"/>
        <v/>
      </c>
      <c r="L1242" t="str">
        <f t="shared" si="3791"/>
        <v/>
      </c>
      <c r="M1242" t="str">
        <f t="shared" si="3791"/>
        <v/>
      </c>
      <c r="N1242" t="str">
        <f t="shared" si="3792"/>
        <v/>
      </c>
      <c r="O1242" t="str">
        <f t="shared" ref="O1242:P1242" si="3863">IF($G1242="","",IF($B1242="SHO",TRIM(CONCATENATE(E1242,E1243,E1244,E1245,E1246,E1247,E1248,E1249,E1250,E1251,E1252,E1253,E1254,E1255,E1256)),""))</f>
        <v/>
      </c>
      <c r="P1242" t="str">
        <f t="shared" si="3863"/>
        <v/>
      </c>
      <c r="Q1242" t="str">
        <f t="shared" si="3794"/>
        <v/>
      </c>
      <c r="R1242" t="str">
        <f t="shared" si="3794"/>
        <v/>
      </c>
      <c r="S1242" t="str">
        <f t="shared" si="3794"/>
        <v/>
      </c>
      <c r="T1242" t="str">
        <f t="shared" ref="T1242:V1242" si="3864">IF($G1242="","",IF($B1242="PAS",TRIM(CONCATENATE(D1242,D1243,D1244,D1245,D1246,D1247,D1248,D1249,D1250,D1251,D1252,D1253,D1254,D1255,D1256)),""))</f>
        <v/>
      </c>
      <c r="U1242" t="str">
        <f t="shared" si="3864"/>
        <v/>
      </c>
      <c r="V1242" t="str">
        <f t="shared" si="3864"/>
        <v/>
      </c>
    </row>
    <row r="1243" spans="7:22" hidden="1" x14ac:dyDescent="0.25">
      <c r="G1243" t="str">
        <f t="shared" si="3788"/>
        <v/>
      </c>
      <c r="H1243" t="str">
        <f t="shared" si="3789"/>
        <v/>
      </c>
      <c r="I1243" t="str">
        <f t="shared" ref="I1243:J1243" si="3865">IF($G1243="","",TRIM(CONCATENATE(E1243,E1244,E1245,E1246,E1247,E1248,E1249,E1250,E1251,E1252,E1253,E1254,E1255,E1256,E1257)))</f>
        <v/>
      </c>
      <c r="J1243" t="str">
        <f t="shared" si="3865"/>
        <v/>
      </c>
      <c r="K1243" t="str">
        <f t="shared" si="3791"/>
        <v/>
      </c>
      <c r="L1243" t="str">
        <f t="shared" si="3791"/>
        <v/>
      </c>
      <c r="M1243" t="str">
        <f t="shared" si="3791"/>
        <v/>
      </c>
      <c r="N1243" t="str">
        <f t="shared" si="3792"/>
        <v/>
      </c>
      <c r="O1243" t="str">
        <f t="shared" ref="O1243:P1243" si="3866">IF($G1243="","",IF($B1243="SHO",TRIM(CONCATENATE(E1243,E1244,E1245,E1246,E1247,E1248,E1249,E1250,E1251,E1252,E1253,E1254,E1255,E1256,E1257)),""))</f>
        <v/>
      </c>
      <c r="P1243" t="str">
        <f t="shared" si="3866"/>
        <v/>
      </c>
      <c r="Q1243" t="str">
        <f t="shared" si="3794"/>
        <v/>
      </c>
      <c r="R1243" t="str">
        <f t="shared" si="3794"/>
        <v/>
      </c>
      <c r="S1243" t="str">
        <f t="shared" si="3794"/>
        <v/>
      </c>
      <c r="T1243" t="str">
        <f t="shared" ref="T1243:V1243" si="3867">IF($G1243="","",IF($B1243="PAS",TRIM(CONCATENATE(D1243,D1244,D1245,D1246,D1247,D1248,D1249,D1250,D1251,D1252,D1253,D1254,D1255,D1256,D1257)),""))</f>
        <v/>
      </c>
      <c r="U1243" t="str">
        <f t="shared" si="3867"/>
        <v/>
      </c>
      <c r="V1243" t="str">
        <f t="shared" si="3867"/>
        <v/>
      </c>
    </row>
    <row r="1244" spans="7:22" hidden="1" x14ac:dyDescent="0.25">
      <c r="G1244" t="str">
        <f t="shared" si="3788"/>
        <v/>
      </c>
      <c r="H1244" t="str">
        <f t="shared" si="3789"/>
        <v/>
      </c>
      <c r="I1244" t="str">
        <f t="shared" ref="I1244:J1244" si="3868">IF($G1244="","",TRIM(CONCATENATE(E1244,E1245,E1246,E1247,E1248,E1249,E1250,E1251,E1252,E1253,E1254,E1255,E1256,E1257,E1258)))</f>
        <v/>
      </c>
      <c r="J1244" t="str">
        <f t="shared" si="3868"/>
        <v/>
      </c>
      <c r="K1244" t="str">
        <f t="shared" si="3791"/>
        <v/>
      </c>
      <c r="L1244" t="str">
        <f t="shared" si="3791"/>
        <v/>
      </c>
      <c r="M1244" t="str">
        <f t="shared" si="3791"/>
        <v/>
      </c>
      <c r="N1244" t="str">
        <f t="shared" si="3792"/>
        <v/>
      </c>
      <c r="O1244" t="str">
        <f t="shared" ref="O1244:P1244" si="3869">IF($G1244="","",IF($B1244="SHO",TRIM(CONCATENATE(E1244,E1245,E1246,E1247,E1248,E1249,E1250,E1251,E1252,E1253,E1254,E1255,E1256,E1257,E1258)),""))</f>
        <v/>
      </c>
      <c r="P1244" t="str">
        <f t="shared" si="3869"/>
        <v/>
      </c>
      <c r="Q1244" t="str">
        <f t="shared" si="3794"/>
        <v/>
      </c>
      <c r="R1244" t="str">
        <f t="shared" si="3794"/>
        <v/>
      </c>
      <c r="S1244" t="str">
        <f t="shared" si="3794"/>
        <v/>
      </c>
      <c r="T1244" t="str">
        <f t="shared" ref="T1244:V1244" si="3870">IF($G1244="","",IF($B1244="PAS",TRIM(CONCATENATE(D1244,D1245,D1246,D1247,D1248,D1249,D1250,D1251,D1252,D1253,D1254,D1255,D1256,D1257,D1258)),""))</f>
        <v/>
      </c>
      <c r="U1244" t="str">
        <f t="shared" si="3870"/>
        <v/>
      </c>
      <c r="V1244" t="str">
        <f t="shared" si="3870"/>
        <v/>
      </c>
    </row>
    <row r="1245" spans="7:22" hidden="1" x14ac:dyDescent="0.25">
      <c r="G1245" t="str">
        <f t="shared" si="3788"/>
        <v/>
      </c>
      <c r="H1245" t="str">
        <f t="shared" si="3789"/>
        <v/>
      </c>
      <c r="I1245" t="str">
        <f t="shared" ref="I1245:J1245" si="3871">IF($G1245="","",TRIM(CONCATENATE(E1245,E1246,E1247,E1248,E1249,E1250,E1251,E1252,E1253,E1254,E1255,E1256,E1257,E1258,E1259)))</f>
        <v/>
      </c>
      <c r="J1245" t="str">
        <f t="shared" si="3871"/>
        <v/>
      </c>
      <c r="K1245" t="str">
        <f t="shared" si="3791"/>
        <v/>
      </c>
      <c r="L1245" t="str">
        <f t="shared" si="3791"/>
        <v/>
      </c>
      <c r="M1245" t="str">
        <f t="shared" si="3791"/>
        <v/>
      </c>
      <c r="N1245" t="str">
        <f t="shared" si="3792"/>
        <v/>
      </c>
      <c r="O1245" t="str">
        <f t="shared" ref="O1245:P1245" si="3872">IF($G1245="","",IF($B1245="SHO",TRIM(CONCATENATE(E1245,E1246,E1247,E1248,E1249,E1250,E1251,E1252,E1253,E1254,E1255,E1256,E1257,E1258,E1259)),""))</f>
        <v/>
      </c>
      <c r="P1245" t="str">
        <f t="shared" si="3872"/>
        <v/>
      </c>
      <c r="Q1245" t="str">
        <f t="shared" si="3794"/>
        <v/>
      </c>
      <c r="R1245" t="str">
        <f t="shared" si="3794"/>
        <v/>
      </c>
      <c r="S1245" t="str">
        <f t="shared" si="3794"/>
        <v/>
      </c>
      <c r="T1245" t="str">
        <f t="shared" ref="T1245:V1245" si="3873">IF($G1245="","",IF($B1245="PAS",TRIM(CONCATENATE(D1245,D1246,D1247,D1248,D1249,D1250,D1251,D1252,D1253,D1254,D1255,D1256,D1257,D1258,D1259)),""))</f>
        <v/>
      </c>
      <c r="U1245" t="str">
        <f t="shared" si="3873"/>
        <v/>
      </c>
      <c r="V1245" t="str">
        <f t="shared" si="3873"/>
        <v/>
      </c>
    </row>
    <row r="1246" spans="7:22" hidden="1" x14ac:dyDescent="0.25">
      <c r="G1246" t="str">
        <f t="shared" si="3788"/>
        <v/>
      </c>
      <c r="H1246" t="str">
        <f t="shared" si="3789"/>
        <v/>
      </c>
      <c r="I1246" t="str">
        <f t="shared" ref="I1246:J1246" si="3874">IF($G1246="","",TRIM(CONCATENATE(E1246,E1247,E1248,E1249,E1250,E1251,E1252,E1253,E1254,E1255,E1256,E1257,E1258,E1259,E1260)))</f>
        <v/>
      </c>
      <c r="J1246" t="str">
        <f t="shared" si="3874"/>
        <v/>
      </c>
      <c r="K1246" t="str">
        <f t="shared" si="3791"/>
        <v/>
      </c>
      <c r="L1246" t="str">
        <f t="shared" si="3791"/>
        <v/>
      </c>
      <c r="M1246" t="str">
        <f t="shared" si="3791"/>
        <v/>
      </c>
      <c r="N1246" t="str">
        <f t="shared" si="3792"/>
        <v/>
      </c>
      <c r="O1246" t="str">
        <f t="shared" ref="O1246:P1246" si="3875">IF($G1246="","",IF($B1246="SHO",TRIM(CONCATENATE(E1246,E1247,E1248,E1249,E1250,E1251,E1252,E1253,E1254,E1255,E1256,E1257,E1258,E1259,E1260)),""))</f>
        <v/>
      </c>
      <c r="P1246" t="str">
        <f t="shared" si="3875"/>
        <v/>
      </c>
      <c r="Q1246" t="str">
        <f t="shared" si="3794"/>
        <v/>
      </c>
      <c r="R1246" t="str">
        <f t="shared" si="3794"/>
        <v/>
      </c>
      <c r="S1246" t="str">
        <f t="shared" si="3794"/>
        <v/>
      </c>
      <c r="T1246" t="str">
        <f t="shared" ref="T1246:V1246" si="3876">IF($G1246="","",IF($B1246="PAS",TRIM(CONCATENATE(D1246,D1247,D1248,D1249,D1250,D1251,D1252,D1253,D1254,D1255,D1256,D1257,D1258,D1259,D1260)),""))</f>
        <v/>
      </c>
      <c r="U1246" t="str">
        <f t="shared" si="3876"/>
        <v/>
      </c>
      <c r="V1246" t="str">
        <f t="shared" si="3876"/>
        <v/>
      </c>
    </row>
    <row r="1247" spans="7:22" hidden="1" x14ac:dyDescent="0.25">
      <c r="G1247" t="str">
        <f t="shared" si="3788"/>
        <v/>
      </c>
      <c r="H1247" t="str">
        <f t="shared" si="3789"/>
        <v/>
      </c>
      <c r="I1247" t="str">
        <f t="shared" ref="I1247:J1247" si="3877">IF($G1247="","",TRIM(CONCATENATE(E1247,E1248,E1249,E1250,E1251,E1252,E1253,E1254,E1255,E1256,E1257,E1258,E1259,E1260,E1261)))</f>
        <v/>
      </c>
      <c r="J1247" t="str">
        <f t="shared" si="3877"/>
        <v/>
      </c>
      <c r="K1247" t="str">
        <f t="shared" si="3791"/>
        <v/>
      </c>
      <c r="L1247" t="str">
        <f t="shared" si="3791"/>
        <v/>
      </c>
      <c r="M1247" t="str">
        <f t="shared" si="3791"/>
        <v/>
      </c>
      <c r="N1247" t="str">
        <f t="shared" si="3792"/>
        <v/>
      </c>
      <c r="O1247" t="str">
        <f t="shared" ref="O1247:P1247" si="3878">IF($G1247="","",IF($B1247="SHO",TRIM(CONCATENATE(E1247,E1248,E1249,E1250,E1251,E1252,E1253,E1254,E1255,E1256,E1257,E1258,E1259,E1260,E1261)),""))</f>
        <v/>
      </c>
      <c r="P1247" t="str">
        <f t="shared" si="3878"/>
        <v/>
      </c>
      <c r="Q1247" t="str">
        <f t="shared" si="3794"/>
        <v/>
      </c>
      <c r="R1247" t="str">
        <f t="shared" si="3794"/>
        <v/>
      </c>
      <c r="S1247" t="str">
        <f t="shared" si="3794"/>
        <v/>
      </c>
      <c r="T1247" t="str">
        <f t="shared" ref="T1247:V1247" si="3879">IF($G1247="","",IF($B1247="PAS",TRIM(CONCATENATE(D1247,D1248,D1249,D1250,D1251,D1252,D1253,D1254,D1255,D1256,D1257,D1258,D1259,D1260,D1261)),""))</f>
        <v/>
      </c>
      <c r="U1247" t="str">
        <f t="shared" si="3879"/>
        <v/>
      </c>
      <c r="V1247" t="str">
        <f t="shared" si="3879"/>
        <v/>
      </c>
    </row>
    <row r="1248" spans="7:22" hidden="1" x14ac:dyDescent="0.25">
      <c r="G1248" t="str">
        <f t="shared" si="3788"/>
        <v/>
      </c>
      <c r="H1248" t="str">
        <f t="shared" si="3789"/>
        <v/>
      </c>
      <c r="I1248" t="str">
        <f t="shared" ref="I1248:J1248" si="3880">IF($G1248="","",TRIM(CONCATENATE(E1248,E1249,E1250,E1251,E1252,E1253,E1254,E1255,E1256,E1257,E1258,E1259,E1260,E1261,E1262)))</f>
        <v/>
      </c>
      <c r="J1248" t="str">
        <f t="shared" si="3880"/>
        <v/>
      </c>
      <c r="K1248" t="str">
        <f t="shared" si="3791"/>
        <v/>
      </c>
      <c r="L1248" t="str">
        <f t="shared" si="3791"/>
        <v/>
      </c>
      <c r="M1248" t="str">
        <f t="shared" si="3791"/>
        <v/>
      </c>
      <c r="N1248" t="str">
        <f t="shared" si="3792"/>
        <v/>
      </c>
      <c r="O1248" t="str">
        <f t="shared" ref="O1248:P1248" si="3881">IF($G1248="","",IF($B1248="SHO",TRIM(CONCATENATE(E1248,E1249,E1250,E1251,E1252,E1253,E1254,E1255,E1256,E1257,E1258,E1259,E1260,E1261,E1262)),""))</f>
        <v/>
      </c>
      <c r="P1248" t="str">
        <f t="shared" si="3881"/>
        <v/>
      </c>
      <c r="Q1248" t="str">
        <f t="shared" si="3794"/>
        <v/>
      </c>
      <c r="R1248" t="str">
        <f t="shared" si="3794"/>
        <v/>
      </c>
      <c r="S1248" t="str">
        <f t="shared" si="3794"/>
        <v/>
      </c>
      <c r="T1248" t="str">
        <f t="shared" ref="T1248:V1248" si="3882">IF($G1248="","",IF($B1248="PAS",TRIM(CONCATENATE(D1248,D1249,D1250,D1251,D1252,D1253,D1254,D1255,D1256,D1257,D1258,D1259,D1260,D1261,D1262)),""))</f>
        <v/>
      </c>
      <c r="U1248" t="str">
        <f t="shared" si="3882"/>
        <v/>
      </c>
      <c r="V1248" t="str">
        <f t="shared" si="3882"/>
        <v/>
      </c>
    </row>
    <row r="1249" spans="4:22" hidden="1" x14ac:dyDescent="0.25">
      <c r="G1249" t="str">
        <f t="shared" si="3788"/>
        <v/>
      </c>
      <c r="H1249" t="str">
        <f t="shared" si="3789"/>
        <v/>
      </c>
      <c r="I1249" t="str">
        <f t="shared" ref="I1249:J1249" si="3883">IF($G1249="","",TRIM(CONCATENATE(E1249,E1250,E1251,E1252,E1253,E1254,E1255,E1256,E1257,E1258,E1259,E1260,E1261,E1262,E1263)))</f>
        <v/>
      </c>
      <c r="J1249" t="str">
        <f t="shared" si="3883"/>
        <v/>
      </c>
      <c r="K1249" t="str">
        <f t="shared" si="3791"/>
        <v/>
      </c>
      <c r="L1249" t="str">
        <f t="shared" si="3791"/>
        <v/>
      </c>
      <c r="M1249" t="str">
        <f t="shared" si="3791"/>
        <v/>
      </c>
      <c r="N1249" t="str">
        <f t="shared" si="3792"/>
        <v/>
      </c>
      <c r="O1249" t="str">
        <f t="shared" ref="O1249:P1249" si="3884">IF($G1249="","",IF($B1249="SHO",TRIM(CONCATENATE(E1249,E1250,E1251,E1252,E1253,E1254,E1255,E1256,E1257,E1258,E1259,E1260,E1261,E1262,E1263)),""))</f>
        <v/>
      </c>
      <c r="P1249" t="str">
        <f t="shared" si="3884"/>
        <v/>
      </c>
      <c r="Q1249" t="str">
        <f t="shared" si="3794"/>
        <v/>
      </c>
      <c r="R1249" t="str">
        <f t="shared" si="3794"/>
        <v/>
      </c>
      <c r="S1249" t="str">
        <f t="shared" si="3794"/>
        <v/>
      </c>
      <c r="T1249" t="str">
        <f t="shared" ref="T1249:V1249" si="3885">IF($G1249="","",IF($B1249="PAS",TRIM(CONCATENATE(D1249,D1250,D1251,D1252,D1253,D1254,D1255,D1256,D1257,D1258,D1259,D1260,D1261,D1262,D1263)),""))</f>
        <v/>
      </c>
      <c r="U1249" t="str">
        <f t="shared" si="3885"/>
        <v/>
      </c>
      <c r="V1249" t="str">
        <f t="shared" si="3885"/>
        <v/>
      </c>
    </row>
    <row r="1250" spans="4:22" hidden="1" x14ac:dyDescent="0.25">
      <c r="G1250" t="str">
        <f t="shared" si="3788"/>
        <v/>
      </c>
      <c r="H1250" t="str">
        <f t="shared" si="3789"/>
        <v/>
      </c>
      <c r="I1250" t="str">
        <f t="shared" ref="I1250:J1250" si="3886">IF($G1250="","",TRIM(CONCATENATE(E1250,E1251,E1252,E1253,E1254,E1255,E1256,E1257,E1258,E1259,E1260,E1261,E1262,E1263,E1264)))</f>
        <v/>
      </c>
      <c r="J1250" t="str">
        <f t="shared" si="3886"/>
        <v/>
      </c>
      <c r="K1250" t="str">
        <f t="shared" si="3791"/>
        <v/>
      </c>
      <c r="L1250" t="str">
        <f t="shared" si="3791"/>
        <v/>
      </c>
      <c r="M1250" t="str">
        <f t="shared" si="3791"/>
        <v/>
      </c>
      <c r="N1250" t="str">
        <f t="shared" si="3792"/>
        <v/>
      </c>
      <c r="O1250" t="str">
        <f t="shared" ref="O1250:P1250" si="3887">IF($G1250="","",IF($B1250="SHO",TRIM(CONCATENATE(E1250,E1251,E1252,E1253,E1254,E1255,E1256,E1257,E1258,E1259,E1260,E1261,E1262,E1263,E1264)),""))</f>
        <v/>
      </c>
      <c r="P1250" t="str">
        <f t="shared" si="3887"/>
        <v/>
      </c>
      <c r="Q1250" t="str">
        <f t="shared" si="3794"/>
        <v/>
      </c>
      <c r="R1250" t="str">
        <f t="shared" si="3794"/>
        <v/>
      </c>
      <c r="S1250" t="str">
        <f t="shared" si="3794"/>
        <v/>
      </c>
      <c r="T1250" t="str">
        <f t="shared" ref="T1250:V1250" si="3888">IF($G1250="","",IF($B1250="PAS",TRIM(CONCATENATE(D1250,D1251,D1252,D1253,D1254,D1255,D1256,D1257,D1258,D1259,D1260,D1261,D1262,D1263,D1264)),""))</f>
        <v/>
      </c>
      <c r="U1250" t="str">
        <f t="shared" si="3888"/>
        <v/>
      </c>
      <c r="V1250" t="str">
        <f t="shared" si="3888"/>
        <v/>
      </c>
    </row>
    <row r="1251" spans="4:22" hidden="1" x14ac:dyDescent="0.25">
      <c r="G1251" t="str">
        <f t="shared" si="3788"/>
        <v/>
      </c>
      <c r="H1251" t="str">
        <f t="shared" si="3789"/>
        <v/>
      </c>
      <c r="I1251" t="str">
        <f t="shared" ref="I1251:J1251" si="3889">IF($G1251="","",TRIM(CONCATENATE(E1251,E1252,E1253,E1254,E1255,E1256,E1257,E1258,E1259,E1260,E1261,E1262,E1263,E1264,E1265)))</f>
        <v/>
      </c>
      <c r="J1251" t="str">
        <f t="shared" si="3889"/>
        <v/>
      </c>
      <c r="K1251" t="str">
        <f t="shared" si="3791"/>
        <v/>
      </c>
      <c r="L1251" t="str">
        <f t="shared" si="3791"/>
        <v/>
      </c>
      <c r="M1251" t="str">
        <f t="shared" si="3791"/>
        <v/>
      </c>
      <c r="N1251" t="str">
        <f t="shared" si="3792"/>
        <v/>
      </c>
      <c r="O1251" t="str">
        <f t="shared" ref="O1251:P1251" si="3890">IF($G1251="","",IF($B1251="SHO",TRIM(CONCATENATE(E1251,E1252,E1253,E1254,E1255,E1256,E1257,E1258,E1259,E1260,E1261,E1262,E1263,E1264,E1265)),""))</f>
        <v/>
      </c>
      <c r="P1251" t="str">
        <f t="shared" si="3890"/>
        <v/>
      </c>
      <c r="Q1251" t="str">
        <f t="shared" si="3794"/>
        <v/>
      </c>
      <c r="R1251" t="str">
        <f t="shared" si="3794"/>
        <v/>
      </c>
      <c r="S1251" t="str">
        <f t="shared" si="3794"/>
        <v/>
      </c>
      <c r="T1251" t="str">
        <f t="shared" ref="T1251:V1251" si="3891">IF($G1251="","",IF($B1251="PAS",TRIM(CONCATENATE(D1251,D1252,D1253,D1254,D1255,D1256,D1257,D1258,D1259,D1260,D1261,D1262,D1263,D1264,D1265)),""))</f>
        <v/>
      </c>
      <c r="U1251" t="str">
        <f t="shared" si="3891"/>
        <v/>
      </c>
      <c r="V1251" t="str">
        <f t="shared" si="3891"/>
        <v/>
      </c>
    </row>
    <row r="1252" spans="4:22" hidden="1" x14ac:dyDescent="0.25">
      <c r="G1252" t="str">
        <f t="shared" si="3788"/>
        <v/>
      </c>
      <c r="H1252" t="str">
        <f t="shared" si="3789"/>
        <v/>
      </c>
      <c r="I1252" t="str">
        <f t="shared" ref="I1252:J1252" si="3892">IF($G1252="","",TRIM(CONCATENATE(E1252,E1253,E1254,E1255,E1256,E1257,E1258,E1259,E1260,E1261,E1262,E1263,E1264,E1265,E1266)))</f>
        <v/>
      </c>
      <c r="J1252" t="str">
        <f t="shared" si="3892"/>
        <v/>
      </c>
      <c r="K1252" t="str">
        <f t="shared" si="3791"/>
        <v/>
      </c>
      <c r="L1252" t="str">
        <f t="shared" si="3791"/>
        <v/>
      </c>
      <c r="M1252" t="str">
        <f t="shared" si="3791"/>
        <v/>
      </c>
      <c r="N1252" t="str">
        <f t="shared" si="3792"/>
        <v/>
      </c>
      <c r="O1252" t="str">
        <f t="shared" ref="O1252:P1252" si="3893">IF($G1252="","",IF($B1252="SHO",TRIM(CONCATENATE(E1252,E1253,E1254,E1255,E1256,E1257,E1258,E1259,E1260,E1261,E1262,E1263,E1264,E1265,E1266)),""))</f>
        <v/>
      </c>
      <c r="P1252" t="str">
        <f t="shared" si="3893"/>
        <v/>
      </c>
      <c r="Q1252" t="str">
        <f t="shared" si="3794"/>
        <v/>
      </c>
      <c r="R1252" t="str">
        <f t="shared" si="3794"/>
        <v/>
      </c>
      <c r="S1252" t="str">
        <f t="shared" si="3794"/>
        <v/>
      </c>
      <c r="T1252" t="str">
        <f t="shared" ref="T1252:V1252" si="3894">IF($G1252="","",IF($B1252="PAS",TRIM(CONCATENATE(D1252,D1253,D1254,D1255,D1256,D1257,D1258,D1259,D1260,D1261,D1262,D1263,D1264,D1265,D1266)),""))</f>
        <v/>
      </c>
      <c r="U1252" t="str">
        <f t="shared" si="3894"/>
        <v/>
      </c>
      <c r="V1252" t="str">
        <f t="shared" si="3894"/>
        <v/>
      </c>
    </row>
    <row r="1253" spans="4:22" hidden="1" x14ac:dyDescent="0.25">
      <c r="G1253" t="str">
        <f t="shared" si="3788"/>
        <v/>
      </c>
      <c r="H1253" t="str">
        <f t="shared" si="3789"/>
        <v/>
      </c>
      <c r="I1253" t="str">
        <f t="shared" ref="I1253:J1253" si="3895">IF($G1253="","",TRIM(CONCATENATE(E1253,E1254,E1255,E1256,E1257,E1258,E1259,E1260,E1261,E1262,E1263,E1264,E1265,E1266,E1267)))</f>
        <v/>
      </c>
      <c r="J1253" t="str">
        <f t="shared" si="3895"/>
        <v/>
      </c>
      <c r="K1253" t="str">
        <f t="shared" si="3791"/>
        <v/>
      </c>
      <c r="L1253" t="str">
        <f t="shared" si="3791"/>
        <v/>
      </c>
      <c r="M1253" t="str">
        <f t="shared" si="3791"/>
        <v/>
      </c>
      <c r="N1253" t="str">
        <f t="shared" si="3792"/>
        <v/>
      </c>
      <c r="O1253" t="str">
        <f t="shared" ref="O1253:P1253" si="3896">IF($G1253="","",IF($B1253="SHO",TRIM(CONCATENATE(E1253,E1254,E1255,E1256,E1257,E1258,E1259,E1260,E1261,E1262,E1263,E1264,E1265,E1266,E1267)),""))</f>
        <v/>
      </c>
      <c r="P1253" t="str">
        <f t="shared" si="3896"/>
        <v/>
      </c>
      <c r="Q1253" t="str">
        <f t="shared" si="3794"/>
        <v/>
      </c>
      <c r="R1253" t="str">
        <f t="shared" si="3794"/>
        <v/>
      </c>
      <c r="S1253" t="str">
        <f t="shared" si="3794"/>
        <v/>
      </c>
      <c r="T1253" t="str">
        <f t="shared" ref="T1253:V1253" si="3897">IF($G1253="","",IF($B1253="PAS",TRIM(CONCATENATE(D1253,D1254,D1255,D1256,D1257,D1258,D1259,D1260,D1261,D1262,D1263,D1264,D1265,D1266,D1267)),""))</f>
        <v/>
      </c>
      <c r="U1253" t="str">
        <f t="shared" si="3897"/>
        <v/>
      </c>
      <c r="V1253" t="str">
        <f t="shared" si="3897"/>
        <v/>
      </c>
    </row>
    <row r="1254" spans="4:22" hidden="1" x14ac:dyDescent="0.25">
      <c r="G1254" t="str">
        <f t="shared" si="3788"/>
        <v/>
      </c>
      <c r="H1254" t="str">
        <f t="shared" si="3789"/>
        <v/>
      </c>
      <c r="I1254" t="str">
        <f t="shared" ref="I1254:J1254" si="3898">IF($G1254="","",TRIM(CONCATENATE(E1254,E1255,E1256,E1257,E1258,E1259,E1260,E1261,E1262,E1263,E1264,E1265,E1266,E1267,E1268)))</f>
        <v/>
      </c>
      <c r="J1254" t="str">
        <f t="shared" si="3898"/>
        <v/>
      </c>
      <c r="K1254" t="str">
        <f t="shared" si="3791"/>
        <v/>
      </c>
      <c r="L1254" t="str">
        <f t="shared" si="3791"/>
        <v/>
      </c>
      <c r="M1254" t="str">
        <f t="shared" si="3791"/>
        <v/>
      </c>
      <c r="N1254" t="str">
        <f t="shared" si="3792"/>
        <v/>
      </c>
      <c r="O1254" t="str">
        <f t="shared" ref="O1254:P1254" si="3899">IF($G1254="","",IF($B1254="SHO",TRIM(CONCATENATE(E1254,E1255,E1256,E1257,E1258,E1259,E1260,E1261,E1262,E1263,E1264,E1265,E1266,E1267,E1268)),""))</f>
        <v/>
      </c>
      <c r="P1254" t="str">
        <f t="shared" si="3899"/>
        <v/>
      </c>
      <c r="Q1254" t="str">
        <f t="shared" si="3794"/>
        <v/>
      </c>
      <c r="R1254" t="str">
        <f t="shared" si="3794"/>
        <v/>
      </c>
      <c r="S1254" t="str">
        <f t="shared" si="3794"/>
        <v/>
      </c>
      <c r="T1254" t="str">
        <f t="shared" ref="T1254:V1254" si="3900">IF($G1254="","",IF($B1254="PAS",TRIM(CONCATENATE(D1254,D1255,D1256,D1257,D1258,D1259,D1260,D1261,D1262,D1263,D1264,D1265,D1266,D1267,D1268)),""))</f>
        <v/>
      </c>
      <c r="U1254" t="str">
        <f t="shared" si="3900"/>
        <v/>
      </c>
      <c r="V1254" t="str">
        <f t="shared" si="3900"/>
        <v/>
      </c>
    </row>
    <row r="1255" spans="4:22" hidden="1" x14ac:dyDescent="0.25">
      <c r="D1255" s="2"/>
      <c r="E1255" s="2"/>
      <c r="F1255" s="2"/>
      <c r="G1255" t="str">
        <f t="shared" si="3788"/>
        <v/>
      </c>
      <c r="H1255" t="str">
        <f t="shared" si="3789"/>
        <v/>
      </c>
      <c r="I1255" t="str">
        <f t="shared" ref="I1255:J1255" si="3901">IF($G1255="","",TRIM(CONCATENATE(E1255,E1256,E1257,E1258,E1259,E1260,E1261,E1262,E1263,E1264,E1265,E1266,E1267,E1268,E1269)))</f>
        <v/>
      </c>
      <c r="J1255" t="str">
        <f t="shared" si="3901"/>
        <v/>
      </c>
      <c r="K1255" t="str">
        <f t="shared" si="3791"/>
        <v/>
      </c>
      <c r="L1255" t="str">
        <f t="shared" si="3791"/>
        <v/>
      </c>
      <c r="M1255" t="str">
        <f t="shared" si="3791"/>
        <v/>
      </c>
      <c r="N1255" t="str">
        <f t="shared" si="3792"/>
        <v/>
      </c>
      <c r="O1255" t="str">
        <f t="shared" ref="O1255:P1255" si="3902">IF($G1255="","",IF($B1255="SHO",TRIM(CONCATENATE(E1255,E1256,E1257,E1258,E1259,E1260,E1261,E1262,E1263,E1264,E1265,E1266,E1267,E1268,E1269)),""))</f>
        <v/>
      </c>
      <c r="P1255" t="str">
        <f t="shared" si="3902"/>
        <v/>
      </c>
      <c r="Q1255" t="str">
        <f t="shared" si="3794"/>
        <v/>
      </c>
      <c r="R1255" t="str">
        <f t="shared" si="3794"/>
        <v/>
      </c>
      <c r="S1255" t="str">
        <f t="shared" si="3794"/>
        <v/>
      </c>
      <c r="T1255" t="str">
        <f t="shared" ref="T1255:V1255" si="3903">IF($G1255="","",IF($B1255="PAS",TRIM(CONCATENATE(D1255,D1256,D1257,D1258,D1259,D1260,D1261,D1262,D1263,D1264,D1265,D1266,D1267,D1268,D1269)),""))</f>
        <v/>
      </c>
      <c r="U1255" t="str">
        <f t="shared" si="3903"/>
        <v/>
      </c>
      <c r="V1255" t="str">
        <f t="shared" si="3903"/>
        <v/>
      </c>
    </row>
    <row r="1256" spans="4:22" hidden="1" x14ac:dyDescent="0.25">
      <c r="G1256" t="str">
        <f t="shared" si="3788"/>
        <v/>
      </c>
      <c r="H1256" t="str">
        <f t="shared" si="3789"/>
        <v/>
      </c>
      <c r="I1256" t="str">
        <f t="shared" ref="I1256:J1256" si="3904">IF($G1256="","",TRIM(CONCATENATE(E1256,E1257,E1258,E1259,E1260,E1261,E1262,E1263,E1264,E1265,E1266,E1267,E1268,E1269,E1270)))</f>
        <v/>
      </c>
      <c r="J1256" t="str">
        <f t="shared" si="3904"/>
        <v/>
      </c>
      <c r="K1256" t="str">
        <f t="shared" si="3791"/>
        <v/>
      </c>
      <c r="L1256" t="str">
        <f t="shared" si="3791"/>
        <v/>
      </c>
      <c r="M1256" t="str">
        <f t="shared" si="3791"/>
        <v/>
      </c>
      <c r="N1256" t="str">
        <f t="shared" si="3792"/>
        <v/>
      </c>
      <c r="O1256" t="str">
        <f t="shared" ref="O1256:P1256" si="3905">IF($G1256="","",IF($B1256="SHO",TRIM(CONCATENATE(E1256,E1257,E1258,E1259,E1260,E1261,E1262,E1263,E1264,E1265,E1266,E1267,E1268,E1269,E1270)),""))</f>
        <v/>
      </c>
      <c r="P1256" t="str">
        <f t="shared" si="3905"/>
        <v/>
      </c>
      <c r="Q1256" t="str">
        <f t="shared" si="3794"/>
        <v/>
      </c>
      <c r="R1256" t="str">
        <f t="shared" si="3794"/>
        <v/>
      </c>
      <c r="S1256" t="str">
        <f t="shared" si="3794"/>
        <v/>
      </c>
      <c r="T1256" t="str">
        <f t="shared" ref="T1256:V1256" si="3906">IF($G1256="","",IF($B1256="PAS",TRIM(CONCATENATE(D1256,D1257,D1258,D1259,D1260,D1261,D1262,D1263,D1264,D1265,D1266,D1267,D1268,D1269,D1270)),""))</f>
        <v/>
      </c>
      <c r="U1256" t="str">
        <f t="shared" si="3906"/>
        <v/>
      </c>
      <c r="V1256" t="str">
        <f t="shared" si="3906"/>
        <v/>
      </c>
    </row>
    <row r="1257" spans="4:22" hidden="1" x14ac:dyDescent="0.25">
      <c r="G1257" t="str">
        <f t="shared" si="3788"/>
        <v/>
      </c>
      <c r="H1257" t="str">
        <f t="shared" si="3789"/>
        <v/>
      </c>
      <c r="I1257" t="str">
        <f t="shared" ref="I1257:J1257" si="3907">IF($G1257="","",TRIM(CONCATENATE(E1257,E1258,E1259,E1260,E1261,E1262,E1263,E1264,E1265,E1266,E1267,E1268,E1269,E1270,E1271)))</f>
        <v/>
      </c>
      <c r="J1257" t="str">
        <f t="shared" si="3907"/>
        <v/>
      </c>
      <c r="K1257" t="str">
        <f t="shared" si="3791"/>
        <v/>
      </c>
      <c r="L1257" t="str">
        <f t="shared" si="3791"/>
        <v/>
      </c>
      <c r="M1257" t="str">
        <f t="shared" si="3791"/>
        <v/>
      </c>
      <c r="N1257" t="str">
        <f t="shared" si="3792"/>
        <v/>
      </c>
      <c r="O1257" t="str">
        <f t="shared" ref="O1257:P1257" si="3908">IF($G1257="","",IF($B1257="SHO",TRIM(CONCATENATE(E1257,E1258,E1259,E1260,E1261,E1262,E1263,E1264,E1265,E1266,E1267,E1268,E1269,E1270,E1271)),""))</f>
        <v/>
      </c>
      <c r="P1257" t="str">
        <f t="shared" si="3908"/>
        <v/>
      </c>
      <c r="Q1257" t="str">
        <f t="shared" si="3794"/>
        <v/>
      </c>
      <c r="R1257" t="str">
        <f t="shared" si="3794"/>
        <v/>
      </c>
      <c r="S1257" t="str">
        <f t="shared" si="3794"/>
        <v/>
      </c>
      <c r="T1257" t="str">
        <f t="shared" ref="T1257:V1257" si="3909">IF($G1257="","",IF($B1257="PAS",TRIM(CONCATENATE(D1257,D1258,D1259,D1260,D1261,D1262,D1263,D1264,D1265,D1266,D1267,D1268,D1269,D1270,D1271)),""))</f>
        <v/>
      </c>
      <c r="U1257" t="str">
        <f t="shared" si="3909"/>
        <v/>
      </c>
      <c r="V1257" t="str">
        <f t="shared" si="3909"/>
        <v/>
      </c>
    </row>
    <row r="1258" spans="4:22" hidden="1" x14ac:dyDescent="0.25">
      <c r="G1258" t="str">
        <f t="shared" si="3788"/>
        <v/>
      </c>
      <c r="H1258" t="str">
        <f t="shared" si="3789"/>
        <v/>
      </c>
      <c r="I1258" t="str">
        <f t="shared" ref="I1258:J1258" si="3910">IF($G1258="","",TRIM(CONCATENATE(E1258,E1259,E1260,E1261,E1262,E1263,E1264,E1265,E1266,E1267,E1268,E1269,E1270,E1271,E1272)))</f>
        <v/>
      </c>
      <c r="J1258" t="str">
        <f t="shared" si="3910"/>
        <v/>
      </c>
      <c r="K1258" t="str">
        <f t="shared" si="3791"/>
        <v/>
      </c>
      <c r="L1258" t="str">
        <f t="shared" si="3791"/>
        <v/>
      </c>
      <c r="M1258" t="str">
        <f t="shared" si="3791"/>
        <v/>
      </c>
      <c r="N1258" t="str">
        <f t="shared" si="3792"/>
        <v/>
      </c>
      <c r="O1258" t="str">
        <f t="shared" ref="O1258:P1258" si="3911">IF($G1258="","",IF($B1258="SHO",TRIM(CONCATENATE(E1258,E1259,E1260,E1261,E1262,E1263,E1264,E1265,E1266,E1267,E1268,E1269,E1270,E1271,E1272)),""))</f>
        <v/>
      </c>
      <c r="P1258" t="str">
        <f t="shared" si="3911"/>
        <v/>
      </c>
      <c r="Q1258" t="str">
        <f t="shared" si="3794"/>
        <v/>
      </c>
      <c r="R1258" t="str">
        <f t="shared" si="3794"/>
        <v/>
      </c>
      <c r="S1258" t="str">
        <f t="shared" si="3794"/>
        <v/>
      </c>
      <c r="T1258" t="str">
        <f t="shared" ref="T1258:V1258" si="3912">IF($G1258="","",IF($B1258="PAS",TRIM(CONCATENATE(D1258,D1259,D1260,D1261,D1262,D1263,D1264,D1265,D1266,D1267,D1268,D1269,D1270,D1271,D1272)),""))</f>
        <v/>
      </c>
      <c r="U1258" t="str">
        <f t="shared" si="3912"/>
        <v/>
      </c>
      <c r="V1258" t="str">
        <f t="shared" si="3912"/>
        <v/>
      </c>
    </row>
    <row r="1259" spans="4:22" hidden="1" x14ac:dyDescent="0.25">
      <c r="G1259" t="str">
        <f t="shared" si="3788"/>
        <v/>
      </c>
      <c r="H1259" t="str">
        <f t="shared" si="3789"/>
        <v/>
      </c>
      <c r="I1259" t="str">
        <f t="shared" ref="I1259:J1259" si="3913">IF($G1259="","",TRIM(CONCATENATE(E1259,E1260,E1261,E1262,E1263,E1264,E1265,E1266,E1267,E1268,E1269,E1270,E1271,E1272,E1273)))</f>
        <v/>
      </c>
      <c r="J1259" t="str">
        <f t="shared" si="3913"/>
        <v/>
      </c>
      <c r="K1259" t="str">
        <f t="shared" si="3791"/>
        <v/>
      </c>
      <c r="L1259" t="str">
        <f t="shared" si="3791"/>
        <v/>
      </c>
      <c r="M1259" t="str">
        <f t="shared" si="3791"/>
        <v/>
      </c>
      <c r="N1259" t="str">
        <f t="shared" si="3792"/>
        <v/>
      </c>
      <c r="O1259" t="str">
        <f t="shared" ref="O1259:P1259" si="3914">IF($G1259="","",IF($B1259="SHO",TRIM(CONCATENATE(E1259,E1260,E1261,E1262,E1263,E1264,E1265,E1266,E1267,E1268,E1269,E1270,E1271,E1272,E1273)),""))</f>
        <v/>
      </c>
      <c r="P1259" t="str">
        <f t="shared" si="3914"/>
        <v/>
      </c>
      <c r="Q1259" t="str">
        <f t="shared" si="3794"/>
        <v/>
      </c>
      <c r="R1259" t="str">
        <f t="shared" si="3794"/>
        <v/>
      </c>
      <c r="S1259" t="str">
        <f t="shared" si="3794"/>
        <v/>
      </c>
      <c r="T1259" t="str">
        <f t="shared" ref="T1259:V1259" si="3915">IF($G1259="","",IF($B1259="PAS",TRIM(CONCATENATE(D1259,D1260,D1261,D1262,D1263,D1264,D1265,D1266,D1267,D1268,D1269,D1270,D1271,D1272,D1273)),""))</f>
        <v/>
      </c>
      <c r="U1259" t="str">
        <f t="shared" si="3915"/>
        <v/>
      </c>
      <c r="V1259" t="str">
        <f t="shared" si="3915"/>
        <v/>
      </c>
    </row>
    <row r="1260" spans="4:22" hidden="1" x14ac:dyDescent="0.25">
      <c r="G1260" t="str">
        <f t="shared" si="3788"/>
        <v/>
      </c>
      <c r="H1260" t="str">
        <f t="shared" si="3789"/>
        <v/>
      </c>
      <c r="I1260" t="str">
        <f t="shared" ref="I1260:J1260" si="3916">IF($G1260="","",TRIM(CONCATENATE(E1260,E1261,E1262,E1263,E1264,E1265,E1266,E1267,E1268,E1269,E1270,E1271,E1272,E1273,E1274)))</f>
        <v/>
      </c>
      <c r="J1260" t="str">
        <f t="shared" si="3916"/>
        <v/>
      </c>
      <c r="K1260" t="str">
        <f t="shared" si="3791"/>
        <v/>
      </c>
      <c r="L1260" t="str">
        <f t="shared" si="3791"/>
        <v/>
      </c>
      <c r="M1260" t="str">
        <f t="shared" si="3791"/>
        <v/>
      </c>
      <c r="N1260" t="str">
        <f t="shared" si="3792"/>
        <v/>
      </c>
      <c r="O1260" t="str">
        <f t="shared" ref="O1260:P1260" si="3917">IF($G1260="","",IF($B1260="SHO",TRIM(CONCATENATE(E1260,E1261,E1262,E1263,E1264,E1265,E1266,E1267,E1268,E1269,E1270,E1271,E1272,E1273,E1274)),""))</f>
        <v/>
      </c>
      <c r="P1260" t="str">
        <f t="shared" si="3917"/>
        <v/>
      </c>
      <c r="Q1260" t="str">
        <f t="shared" si="3794"/>
        <v/>
      </c>
      <c r="R1260" t="str">
        <f t="shared" si="3794"/>
        <v/>
      </c>
      <c r="S1260" t="str">
        <f t="shared" si="3794"/>
        <v/>
      </c>
      <c r="T1260" t="str">
        <f t="shared" ref="T1260:V1260" si="3918">IF($G1260="","",IF($B1260="PAS",TRIM(CONCATENATE(D1260,D1261,D1262,D1263,D1264,D1265,D1266,D1267,D1268,D1269,D1270,D1271,D1272,D1273,D1274)),""))</f>
        <v/>
      </c>
      <c r="U1260" t="str">
        <f t="shared" si="3918"/>
        <v/>
      </c>
      <c r="V1260" t="str">
        <f t="shared" si="3918"/>
        <v/>
      </c>
    </row>
    <row r="1261" spans="4:22" hidden="1" x14ac:dyDescent="0.25">
      <c r="G1261" t="str">
        <f t="shared" si="3788"/>
        <v/>
      </c>
      <c r="H1261" t="str">
        <f t="shared" si="3789"/>
        <v/>
      </c>
      <c r="I1261" t="str">
        <f t="shared" ref="I1261:J1261" si="3919">IF($G1261="","",TRIM(CONCATENATE(E1261,E1262,E1263,E1264,E1265,E1266,E1267,E1268,E1269,E1270,E1271,E1272,E1273,E1274,E1275)))</f>
        <v/>
      </c>
      <c r="J1261" t="str">
        <f t="shared" si="3919"/>
        <v/>
      </c>
      <c r="K1261" t="str">
        <f t="shared" si="3791"/>
        <v/>
      </c>
      <c r="L1261" t="str">
        <f t="shared" si="3791"/>
        <v/>
      </c>
      <c r="M1261" t="str">
        <f t="shared" si="3791"/>
        <v/>
      </c>
      <c r="N1261" t="str">
        <f t="shared" si="3792"/>
        <v/>
      </c>
      <c r="O1261" t="str">
        <f t="shared" ref="O1261:P1261" si="3920">IF($G1261="","",IF($B1261="SHO",TRIM(CONCATENATE(E1261,E1262,E1263,E1264,E1265,E1266,E1267,E1268,E1269,E1270,E1271,E1272,E1273,E1274,E1275)),""))</f>
        <v/>
      </c>
      <c r="P1261" t="str">
        <f t="shared" si="3920"/>
        <v/>
      </c>
      <c r="Q1261" t="str">
        <f t="shared" si="3794"/>
        <v/>
      </c>
      <c r="R1261" t="str">
        <f t="shared" si="3794"/>
        <v/>
      </c>
      <c r="S1261" t="str">
        <f t="shared" si="3794"/>
        <v/>
      </c>
      <c r="T1261" t="str">
        <f t="shared" ref="T1261:V1261" si="3921">IF($G1261="","",IF($B1261="PAS",TRIM(CONCATENATE(D1261,D1262,D1263,D1264,D1265,D1266,D1267,D1268,D1269,D1270,D1271,D1272,D1273,D1274,D1275)),""))</f>
        <v/>
      </c>
      <c r="U1261" t="str">
        <f t="shared" si="3921"/>
        <v/>
      </c>
      <c r="V1261" t="str">
        <f t="shared" si="3921"/>
        <v/>
      </c>
    </row>
    <row r="1262" spans="4:22" hidden="1" x14ac:dyDescent="0.25">
      <c r="G1262" t="str">
        <f t="shared" si="3788"/>
        <v/>
      </c>
      <c r="H1262" t="str">
        <f t="shared" si="3789"/>
        <v/>
      </c>
      <c r="I1262" t="str">
        <f t="shared" ref="I1262:J1262" si="3922">IF($G1262="","",TRIM(CONCATENATE(E1262,E1263,E1264,E1265,E1266,E1267,E1268,E1269,E1270,E1271,E1272,E1273,E1274,E1275,E1276)))</f>
        <v/>
      </c>
      <c r="J1262" t="str">
        <f t="shared" si="3922"/>
        <v/>
      </c>
      <c r="K1262" t="str">
        <f t="shared" si="3791"/>
        <v/>
      </c>
      <c r="L1262" t="str">
        <f t="shared" si="3791"/>
        <v/>
      </c>
      <c r="M1262" t="str">
        <f t="shared" si="3791"/>
        <v/>
      </c>
      <c r="N1262" t="str">
        <f t="shared" si="3792"/>
        <v/>
      </c>
      <c r="O1262" t="str">
        <f t="shared" ref="O1262:P1262" si="3923">IF($G1262="","",IF($B1262="SHO",TRIM(CONCATENATE(E1262,E1263,E1264,E1265,E1266,E1267,E1268,E1269,E1270,E1271,E1272,E1273,E1274,E1275,E1276)),""))</f>
        <v/>
      </c>
      <c r="P1262" t="str">
        <f t="shared" si="3923"/>
        <v/>
      </c>
      <c r="Q1262" t="str">
        <f t="shared" si="3794"/>
        <v/>
      </c>
      <c r="R1262" t="str">
        <f t="shared" si="3794"/>
        <v/>
      </c>
      <c r="S1262" t="str">
        <f t="shared" si="3794"/>
        <v/>
      </c>
      <c r="T1262" t="str">
        <f t="shared" ref="T1262:V1262" si="3924">IF($G1262="","",IF($B1262="PAS",TRIM(CONCATENATE(D1262,D1263,D1264,D1265,D1266,D1267,D1268,D1269,D1270,D1271,D1272,D1273,D1274,D1275,D1276)),""))</f>
        <v/>
      </c>
      <c r="U1262" t="str">
        <f t="shared" si="3924"/>
        <v/>
      </c>
      <c r="V1262" t="str">
        <f t="shared" si="3924"/>
        <v/>
      </c>
    </row>
    <row r="1263" spans="4:22" hidden="1" x14ac:dyDescent="0.25">
      <c r="G1263" t="str">
        <f t="shared" si="3788"/>
        <v/>
      </c>
      <c r="H1263" t="str">
        <f t="shared" si="3789"/>
        <v/>
      </c>
      <c r="I1263" t="str">
        <f t="shared" ref="I1263:J1263" si="3925">IF($G1263="","",TRIM(CONCATENATE(E1263,E1264,E1265,E1266,E1267,E1268,E1269,E1270,E1271,E1272,E1273,E1274,E1275,E1276,E1277)))</f>
        <v/>
      </c>
      <c r="J1263" t="str">
        <f t="shared" si="3925"/>
        <v/>
      </c>
      <c r="K1263" t="str">
        <f t="shared" si="3791"/>
        <v/>
      </c>
      <c r="L1263" t="str">
        <f t="shared" si="3791"/>
        <v/>
      </c>
      <c r="M1263" t="str">
        <f t="shared" si="3791"/>
        <v/>
      </c>
      <c r="N1263" t="str">
        <f t="shared" si="3792"/>
        <v/>
      </c>
      <c r="O1263" t="str">
        <f t="shared" ref="O1263:P1263" si="3926">IF($G1263="","",IF($B1263="SHO",TRIM(CONCATENATE(E1263,E1264,E1265,E1266,E1267,E1268,E1269,E1270,E1271,E1272,E1273,E1274,E1275,E1276,E1277)),""))</f>
        <v/>
      </c>
      <c r="P1263" t="str">
        <f t="shared" si="3926"/>
        <v/>
      </c>
      <c r="Q1263" t="str">
        <f t="shared" si="3794"/>
        <v/>
      </c>
      <c r="R1263" t="str">
        <f t="shared" si="3794"/>
        <v/>
      </c>
      <c r="S1263" t="str">
        <f t="shared" si="3794"/>
        <v/>
      </c>
      <c r="T1263" t="str">
        <f t="shared" ref="T1263:V1263" si="3927">IF($G1263="","",IF($B1263="PAS",TRIM(CONCATENATE(D1263,D1264,D1265,D1266,D1267,D1268,D1269,D1270,D1271,D1272,D1273,D1274,D1275,D1276,D1277)),""))</f>
        <v/>
      </c>
      <c r="U1263" t="str">
        <f t="shared" si="3927"/>
        <v/>
      </c>
      <c r="V1263" t="str">
        <f t="shared" si="3927"/>
        <v/>
      </c>
    </row>
    <row r="1264" spans="4:22" hidden="1" x14ac:dyDescent="0.25">
      <c r="G1264" t="str">
        <f t="shared" si="3788"/>
        <v/>
      </c>
      <c r="H1264" t="str">
        <f t="shared" si="3789"/>
        <v/>
      </c>
      <c r="I1264" t="str">
        <f t="shared" ref="I1264:J1264" si="3928">IF($G1264="","",TRIM(CONCATENATE(E1264,E1265,E1266,E1267,E1268,E1269,E1270,E1271,E1272,E1273,E1274,E1275,E1276,E1277,E1278)))</f>
        <v/>
      </c>
      <c r="J1264" t="str">
        <f t="shared" si="3928"/>
        <v/>
      </c>
      <c r="K1264" t="str">
        <f t="shared" si="3791"/>
        <v/>
      </c>
      <c r="L1264" t="str">
        <f t="shared" si="3791"/>
        <v/>
      </c>
      <c r="M1264" t="str">
        <f t="shared" si="3791"/>
        <v/>
      </c>
      <c r="N1264" t="str">
        <f t="shared" si="3792"/>
        <v/>
      </c>
      <c r="O1264" t="str">
        <f t="shared" ref="O1264:P1264" si="3929">IF($G1264="","",IF($B1264="SHO",TRIM(CONCATENATE(E1264,E1265,E1266,E1267,E1268,E1269,E1270,E1271,E1272,E1273,E1274,E1275,E1276,E1277,E1278)),""))</f>
        <v/>
      </c>
      <c r="P1264" t="str">
        <f t="shared" si="3929"/>
        <v/>
      </c>
      <c r="Q1264" t="str">
        <f t="shared" si="3794"/>
        <v/>
      </c>
      <c r="R1264" t="str">
        <f t="shared" si="3794"/>
        <v/>
      </c>
      <c r="S1264" t="str">
        <f t="shared" si="3794"/>
        <v/>
      </c>
      <c r="T1264" t="str">
        <f t="shared" ref="T1264:V1264" si="3930">IF($G1264="","",IF($B1264="PAS",TRIM(CONCATENATE(D1264,D1265,D1266,D1267,D1268,D1269,D1270,D1271,D1272,D1273,D1274,D1275,D1276,D1277,D1278)),""))</f>
        <v/>
      </c>
      <c r="U1264" t="str">
        <f t="shared" si="3930"/>
        <v/>
      </c>
      <c r="V1264" t="str">
        <f t="shared" si="3930"/>
        <v/>
      </c>
    </row>
    <row r="1265" spans="7:22" hidden="1" x14ac:dyDescent="0.25">
      <c r="G1265" t="str">
        <f t="shared" si="3788"/>
        <v/>
      </c>
      <c r="H1265" t="str">
        <f t="shared" si="3789"/>
        <v/>
      </c>
      <c r="I1265" t="str">
        <f t="shared" ref="I1265:J1265" si="3931">IF($G1265="","",TRIM(CONCATENATE(E1265,E1266,E1267,E1268,E1269,E1270,E1271,E1272,E1273,E1274,E1275,E1276,E1277,E1278,E1279)))</f>
        <v/>
      </c>
      <c r="J1265" t="str">
        <f t="shared" si="3931"/>
        <v/>
      </c>
      <c r="K1265" t="str">
        <f t="shared" si="3791"/>
        <v/>
      </c>
      <c r="L1265" t="str">
        <f t="shared" si="3791"/>
        <v/>
      </c>
      <c r="M1265" t="str">
        <f t="shared" si="3791"/>
        <v/>
      </c>
      <c r="N1265" t="str">
        <f t="shared" si="3792"/>
        <v/>
      </c>
      <c r="O1265" t="str">
        <f t="shared" ref="O1265:P1265" si="3932">IF($G1265="","",IF($B1265="SHO",TRIM(CONCATENATE(E1265,E1266,E1267,E1268,E1269,E1270,E1271,E1272,E1273,E1274,E1275,E1276,E1277,E1278,E1279)),""))</f>
        <v/>
      </c>
      <c r="P1265" t="str">
        <f t="shared" si="3932"/>
        <v/>
      </c>
      <c r="Q1265" t="str">
        <f t="shared" si="3794"/>
        <v/>
      </c>
      <c r="R1265" t="str">
        <f t="shared" si="3794"/>
        <v/>
      </c>
      <c r="S1265" t="str">
        <f t="shared" si="3794"/>
        <v/>
      </c>
      <c r="T1265" t="str">
        <f t="shared" ref="T1265:V1265" si="3933">IF($G1265="","",IF($B1265="PAS",TRIM(CONCATENATE(D1265,D1266,D1267,D1268,D1269,D1270,D1271,D1272,D1273,D1274,D1275,D1276,D1277,D1278,D1279)),""))</f>
        <v/>
      </c>
      <c r="U1265" t="str">
        <f t="shared" si="3933"/>
        <v/>
      </c>
      <c r="V1265" t="str">
        <f t="shared" si="3933"/>
        <v/>
      </c>
    </row>
    <row r="1266" spans="7:22" hidden="1" x14ac:dyDescent="0.25">
      <c r="G1266" t="str">
        <f t="shared" si="3788"/>
        <v/>
      </c>
      <c r="H1266" t="str">
        <f t="shared" si="3789"/>
        <v/>
      </c>
      <c r="I1266" t="str">
        <f t="shared" ref="I1266:J1266" si="3934">IF($G1266="","",TRIM(CONCATENATE(E1266,E1267,E1268,E1269,E1270,E1271,E1272,E1273,E1274,E1275,E1276,E1277,E1278,E1279,E1280)))</f>
        <v/>
      </c>
      <c r="J1266" t="str">
        <f t="shared" si="3934"/>
        <v/>
      </c>
      <c r="K1266" t="str">
        <f t="shared" si="3791"/>
        <v/>
      </c>
      <c r="L1266" t="str">
        <f t="shared" si="3791"/>
        <v/>
      </c>
      <c r="M1266" t="str">
        <f t="shared" si="3791"/>
        <v/>
      </c>
      <c r="N1266" t="str">
        <f t="shared" si="3792"/>
        <v/>
      </c>
      <c r="O1266" t="str">
        <f t="shared" ref="O1266:P1266" si="3935">IF($G1266="","",IF($B1266="SHO",TRIM(CONCATENATE(E1266,E1267,E1268,E1269,E1270,E1271,E1272,E1273,E1274,E1275,E1276,E1277,E1278,E1279,E1280)),""))</f>
        <v/>
      </c>
      <c r="P1266" t="str">
        <f t="shared" si="3935"/>
        <v/>
      </c>
      <c r="Q1266" t="str">
        <f t="shared" si="3794"/>
        <v/>
      </c>
      <c r="R1266" t="str">
        <f t="shared" si="3794"/>
        <v/>
      </c>
      <c r="S1266" t="str">
        <f t="shared" si="3794"/>
        <v/>
      </c>
      <c r="T1266" t="str">
        <f t="shared" ref="T1266:V1266" si="3936">IF($G1266="","",IF($B1266="PAS",TRIM(CONCATENATE(D1266,D1267,D1268,D1269,D1270,D1271,D1272,D1273,D1274,D1275,D1276,D1277,D1278,D1279,D1280)),""))</f>
        <v/>
      </c>
      <c r="U1266" t="str">
        <f t="shared" si="3936"/>
        <v/>
      </c>
      <c r="V1266" t="str">
        <f t="shared" si="3936"/>
        <v/>
      </c>
    </row>
    <row r="1267" spans="7:22" hidden="1" x14ac:dyDescent="0.25">
      <c r="G1267" t="str">
        <f t="shared" si="3788"/>
        <v/>
      </c>
      <c r="H1267" t="str">
        <f t="shared" si="3789"/>
        <v/>
      </c>
      <c r="I1267" t="str">
        <f t="shared" ref="I1267:J1267" si="3937">IF($G1267="","",TRIM(CONCATENATE(E1267,E1268,E1269,E1270,E1271,E1272,E1273,E1274,E1275,E1276,E1277,E1278,E1279,E1280,E1281)))</f>
        <v/>
      </c>
      <c r="J1267" t="str">
        <f t="shared" si="3937"/>
        <v/>
      </c>
      <c r="K1267" t="str">
        <f t="shared" si="3791"/>
        <v/>
      </c>
      <c r="L1267" t="str">
        <f t="shared" si="3791"/>
        <v/>
      </c>
      <c r="M1267" t="str">
        <f t="shared" si="3791"/>
        <v/>
      </c>
      <c r="N1267" t="str">
        <f t="shared" si="3792"/>
        <v/>
      </c>
      <c r="O1267" t="str">
        <f t="shared" ref="O1267:P1267" si="3938">IF($G1267="","",IF($B1267="SHO",TRIM(CONCATENATE(E1267,E1268,E1269,E1270,E1271,E1272,E1273,E1274,E1275,E1276,E1277,E1278,E1279,E1280,E1281)),""))</f>
        <v/>
      </c>
      <c r="P1267" t="str">
        <f t="shared" si="3938"/>
        <v/>
      </c>
      <c r="Q1267" t="str">
        <f t="shared" si="3794"/>
        <v/>
      </c>
      <c r="R1267" t="str">
        <f t="shared" si="3794"/>
        <v/>
      </c>
      <c r="S1267" t="str">
        <f t="shared" si="3794"/>
        <v/>
      </c>
      <c r="T1267" t="str">
        <f t="shared" ref="T1267:V1267" si="3939">IF($G1267="","",IF($B1267="PAS",TRIM(CONCATENATE(D1267,D1268,D1269,D1270,D1271,D1272,D1273,D1274,D1275,D1276,D1277,D1278,D1279,D1280,D1281)),""))</f>
        <v/>
      </c>
      <c r="U1267" t="str">
        <f t="shared" si="3939"/>
        <v/>
      </c>
      <c r="V1267" t="str">
        <f t="shared" si="3939"/>
        <v/>
      </c>
    </row>
    <row r="1268" spans="7:22" hidden="1" x14ac:dyDescent="0.25">
      <c r="G1268" t="str">
        <f t="shared" si="3788"/>
        <v/>
      </c>
      <c r="H1268" t="str">
        <f t="shared" si="3789"/>
        <v/>
      </c>
      <c r="I1268" t="str">
        <f t="shared" ref="I1268:J1268" si="3940">IF($G1268="","",TRIM(CONCATENATE(E1268,E1269,E1270,E1271,E1272,E1273,E1274,E1275,E1276,E1277,E1278,E1279,E1280,E1281,E1282)))</f>
        <v/>
      </c>
      <c r="J1268" t="str">
        <f t="shared" si="3940"/>
        <v/>
      </c>
      <c r="K1268" t="str">
        <f t="shared" si="3791"/>
        <v/>
      </c>
      <c r="L1268" t="str">
        <f t="shared" si="3791"/>
        <v/>
      </c>
      <c r="M1268" t="str">
        <f t="shared" si="3791"/>
        <v/>
      </c>
      <c r="N1268" t="str">
        <f t="shared" si="3792"/>
        <v/>
      </c>
      <c r="O1268" t="str">
        <f t="shared" ref="O1268:P1268" si="3941">IF($G1268="","",IF($B1268="SHO",TRIM(CONCATENATE(E1268,E1269,E1270,E1271,E1272,E1273,E1274,E1275,E1276,E1277,E1278,E1279,E1280,E1281,E1282)),""))</f>
        <v/>
      </c>
      <c r="P1268" t="str">
        <f t="shared" si="3941"/>
        <v/>
      </c>
      <c r="Q1268" t="str">
        <f t="shared" si="3794"/>
        <v/>
      </c>
      <c r="R1268" t="str">
        <f t="shared" si="3794"/>
        <v/>
      </c>
      <c r="S1268" t="str">
        <f t="shared" si="3794"/>
        <v/>
      </c>
      <c r="T1268" t="str">
        <f t="shared" ref="T1268:V1268" si="3942">IF($G1268="","",IF($B1268="PAS",TRIM(CONCATENATE(D1268,D1269,D1270,D1271,D1272,D1273,D1274,D1275,D1276,D1277,D1278,D1279,D1280,D1281,D1282)),""))</f>
        <v/>
      </c>
      <c r="U1268" t="str">
        <f t="shared" si="3942"/>
        <v/>
      </c>
      <c r="V1268" t="str">
        <f t="shared" si="3942"/>
        <v/>
      </c>
    </row>
    <row r="1269" spans="7:22" hidden="1" x14ac:dyDescent="0.25">
      <c r="G1269" t="str">
        <f t="shared" si="3788"/>
        <v/>
      </c>
      <c r="H1269" t="str">
        <f t="shared" si="3789"/>
        <v/>
      </c>
      <c r="I1269" t="str">
        <f t="shared" ref="I1269:J1269" si="3943">IF($G1269="","",TRIM(CONCATENATE(E1269,E1270,E1271,E1272,E1273,E1274,E1275,E1276,E1277,E1278,E1279,E1280,E1281,E1282,E1283)))</f>
        <v/>
      </c>
      <c r="J1269" t="str">
        <f t="shared" si="3943"/>
        <v/>
      </c>
      <c r="K1269" t="str">
        <f t="shared" si="3791"/>
        <v/>
      </c>
      <c r="L1269" t="str">
        <f t="shared" si="3791"/>
        <v/>
      </c>
      <c r="M1269" t="str">
        <f t="shared" si="3791"/>
        <v/>
      </c>
      <c r="N1269" t="str">
        <f t="shared" si="3792"/>
        <v/>
      </c>
      <c r="O1269" t="str">
        <f t="shared" ref="O1269:P1269" si="3944">IF($G1269="","",IF($B1269="SHO",TRIM(CONCATENATE(E1269,E1270,E1271,E1272,E1273,E1274,E1275,E1276,E1277,E1278,E1279,E1280,E1281,E1282,E1283)),""))</f>
        <v/>
      </c>
      <c r="P1269" t="str">
        <f t="shared" si="3944"/>
        <v/>
      </c>
      <c r="Q1269" t="str">
        <f t="shared" si="3794"/>
        <v/>
      </c>
      <c r="R1269" t="str">
        <f t="shared" si="3794"/>
        <v/>
      </c>
      <c r="S1269" t="str">
        <f t="shared" si="3794"/>
        <v/>
      </c>
      <c r="T1269" t="str">
        <f t="shared" ref="T1269:V1269" si="3945">IF($G1269="","",IF($B1269="PAS",TRIM(CONCATENATE(D1269,D1270,D1271,D1272,D1273,D1274,D1275,D1276,D1277,D1278,D1279,D1280,D1281,D1282,D1283)),""))</f>
        <v/>
      </c>
      <c r="U1269" t="str">
        <f t="shared" si="3945"/>
        <v/>
      </c>
      <c r="V1269" t="str">
        <f t="shared" si="3945"/>
        <v/>
      </c>
    </row>
    <row r="1270" spans="7:22" hidden="1" x14ac:dyDescent="0.25">
      <c r="G1270" t="str">
        <f t="shared" si="3788"/>
        <v/>
      </c>
      <c r="H1270" t="str">
        <f t="shared" si="3789"/>
        <v/>
      </c>
      <c r="I1270" t="str">
        <f t="shared" ref="I1270:J1270" si="3946">IF($G1270="","",TRIM(CONCATENATE(E1270,E1271,E1272,E1273,E1274,E1275,E1276,E1277,E1278,E1279,E1280,E1281,E1282,E1283,E1284)))</f>
        <v/>
      </c>
      <c r="J1270" t="str">
        <f t="shared" si="3946"/>
        <v/>
      </c>
      <c r="K1270" t="str">
        <f t="shared" si="3791"/>
        <v/>
      </c>
      <c r="L1270" t="str">
        <f t="shared" si="3791"/>
        <v/>
      </c>
      <c r="M1270" t="str">
        <f t="shared" si="3791"/>
        <v/>
      </c>
      <c r="N1270" t="str">
        <f t="shared" si="3792"/>
        <v/>
      </c>
      <c r="O1270" t="str">
        <f t="shared" ref="O1270:P1270" si="3947">IF($G1270="","",IF($B1270="SHO",TRIM(CONCATENATE(E1270,E1271,E1272,E1273,E1274,E1275,E1276,E1277,E1278,E1279,E1280,E1281,E1282,E1283,E1284)),""))</f>
        <v/>
      </c>
      <c r="P1270" t="str">
        <f t="shared" si="3947"/>
        <v/>
      </c>
      <c r="Q1270" t="str">
        <f t="shared" si="3794"/>
        <v/>
      </c>
      <c r="R1270" t="str">
        <f t="shared" si="3794"/>
        <v/>
      </c>
      <c r="S1270" t="str">
        <f t="shared" si="3794"/>
        <v/>
      </c>
      <c r="T1270" t="str">
        <f t="shared" ref="T1270:V1270" si="3948">IF($G1270="","",IF($B1270="PAS",TRIM(CONCATENATE(D1270,D1271,D1272,D1273,D1274,D1275,D1276,D1277,D1278,D1279,D1280,D1281,D1282,D1283,D1284)),""))</f>
        <v/>
      </c>
      <c r="U1270" t="str">
        <f t="shared" si="3948"/>
        <v/>
      </c>
      <c r="V1270" t="str">
        <f t="shared" si="3948"/>
        <v/>
      </c>
    </row>
    <row r="1271" spans="7:22" hidden="1" x14ac:dyDescent="0.25">
      <c r="G1271" t="str">
        <f t="shared" si="3788"/>
        <v/>
      </c>
      <c r="H1271" t="str">
        <f t="shared" si="3789"/>
        <v/>
      </c>
      <c r="I1271" t="str">
        <f t="shared" ref="I1271:J1271" si="3949">IF($G1271="","",TRIM(CONCATENATE(E1271,E1272,E1273,E1274,E1275,E1276,E1277,E1278,E1279,E1280,E1281,E1282,E1283,E1284,E1285)))</f>
        <v/>
      </c>
      <c r="J1271" t="str">
        <f t="shared" si="3949"/>
        <v/>
      </c>
      <c r="K1271" t="str">
        <f t="shared" si="3791"/>
        <v/>
      </c>
      <c r="L1271" t="str">
        <f t="shared" si="3791"/>
        <v/>
      </c>
      <c r="M1271" t="str">
        <f t="shared" si="3791"/>
        <v/>
      </c>
      <c r="N1271" t="str">
        <f t="shared" si="3792"/>
        <v/>
      </c>
      <c r="O1271" t="str">
        <f t="shared" ref="O1271:P1271" si="3950">IF($G1271="","",IF($B1271="SHO",TRIM(CONCATENATE(E1271,E1272,E1273,E1274,E1275,E1276,E1277,E1278,E1279,E1280,E1281,E1282,E1283,E1284,E1285)),""))</f>
        <v/>
      </c>
      <c r="P1271" t="str">
        <f t="shared" si="3950"/>
        <v/>
      </c>
      <c r="Q1271" t="str">
        <f t="shared" si="3794"/>
        <v/>
      </c>
      <c r="R1271" t="str">
        <f t="shared" si="3794"/>
        <v/>
      </c>
      <c r="S1271" t="str">
        <f t="shared" si="3794"/>
        <v/>
      </c>
      <c r="T1271" t="str">
        <f t="shared" ref="T1271:V1271" si="3951">IF($G1271="","",IF($B1271="PAS",TRIM(CONCATENATE(D1271,D1272,D1273,D1274,D1275,D1276,D1277,D1278,D1279,D1280,D1281,D1282,D1283,D1284,D1285)),""))</f>
        <v/>
      </c>
      <c r="U1271" t="str">
        <f t="shared" si="3951"/>
        <v/>
      </c>
      <c r="V1271" t="str">
        <f t="shared" si="3951"/>
        <v/>
      </c>
    </row>
    <row r="1272" spans="7:22" hidden="1" x14ac:dyDescent="0.25">
      <c r="G1272" t="str">
        <f t="shared" si="3788"/>
        <v/>
      </c>
      <c r="H1272" t="str">
        <f t="shared" si="3789"/>
        <v/>
      </c>
      <c r="I1272" t="str">
        <f t="shared" ref="I1272:J1272" si="3952">IF($G1272="","",TRIM(CONCATENATE(E1272,E1273,E1274,E1275,E1276,E1277,E1278,E1279,E1280,E1281,E1282,E1283,E1284,E1285,E1286)))</f>
        <v/>
      </c>
      <c r="J1272" t="str">
        <f t="shared" si="3952"/>
        <v/>
      </c>
      <c r="K1272" t="str">
        <f t="shared" si="3791"/>
        <v/>
      </c>
      <c r="L1272" t="str">
        <f t="shared" si="3791"/>
        <v/>
      </c>
      <c r="M1272" t="str">
        <f t="shared" si="3791"/>
        <v/>
      </c>
      <c r="N1272" t="str">
        <f t="shared" si="3792"/>
        <v/>
      </c>
      <c r="O1272" t="str">
        <f t="shared" ref="O1272:P1272" si="3953">IF($G1272="","",IF($B1272="SHO",TRIM(CONCATENATE(E1272,E1273,E1274,E1275,E1276,E1277,E1278,E1279,E1280,E1281,E1282,E1283,E1284,E1285,E1286)),""))</f>
        <v/>
      </c>
      <c r="P1272" t="str">
        <f t="shared" si="3953"/>
        <v/>
      </c>
      <c r="Q1272" t="str">
        <f t="shared" si="3794"/>
        <v/>
      </c>
      <c r="R1272" t="str">
        <f t="shared" si="3794"/>
        <v/>
      </c>
      <c r="S1272" t="str">
        <f t="shared" si="3794"/>
        <v/>
      </c>
      <c r="T1272" t="str">
        <f t="shared" ref="T1272:V1272" si="3954">IF($G1272="","",IF($B1272="PAS",TRIM(CONCATENATE(D1272,D1273,D1274,D1275,D1276,D1277,D1278,D1279,D1280,D1281,D1282,D1283,D1284,D1285,D1286)),""))</f>
        <v/>
      </c>
      <c r="U1272" t="str">
        <f t="shared" si="3954"/>
        <v/>
      </c>
      <c r="V1272" t="str">
        <f t="shared" si="3954"/>
        <v/>
      </c>
    </row>
    <row r="1273" spans="7:22" hidden="1" x14ac:dyDescent="0.25">
      <c r="G1273" t="str">
        <f t="shared" si="3788"/>
        <v/>
      </c>
      <c r="H1273" t="str">
        <f t="shared" si="3789"/>
        <v/>
      </c>
      <c r="I1273" t="str">
        <f t="shared" ref="I1273:J1273" si="3955">IF($G1273="","",TRIM(CONCATENATE(E1273,E1274,E1275,E1276,E1277,E1278,E1279,E1280,E1281,E1282,E1283,E1284,E1285,E1286,E1287)))</f>
        <v/>
      </c>
      <c r="J1273" t="str">
        <f t="shared" si="3955"/>
        <v/>
      </c>
      <c r="K1273" t="str">
        <f t="shared" si="3791"/>
        <v/>
      </c>
      <c r="L1273" t="str">
        <f t="shared" si="3791"/>
        <v/>
      </c>
      <c r="M1273" t="str">
        <f t="shared" si="3791"/>
        <v/>
      </c>
      <c r="N1273" t="str">
        <f t="shared" si="3792"/>
        <v/>
      </c>
      <c r="O1273" t="str">
        <f t="shared" ref="O1273:P1273" si="3956">IF($G1273="","",IF($B1273="SHO",TRIM(CONCATENATE(E1273,E1274,E1275,E1276,E1277,E1278,E1279,E1280,E1281,E1282,E1283,E1284,E1285,E1286,E1287)),""))</f>
        <v/>
      </c>
      <c r="P1273" t="str">
        <f t="shared" si="3956"/>
        <v/>
      </c>
      <c r="Q1273" t="str">
        <f t="shared" si="3794"/>
        <v/>
      </c>
      <c r="R1273" t="str">
        <f t="shared" si="3794"/>
        <v/>
      </c>
      <c r="S1273" t="str">
        <f t="shared" si="3794"/>
        <v/>
      </c>
      <c r="T1273" t="str">
        <f t="shared" ref="T1273:V1273" si="3957">IF($G1273="","",IF($B1273="PAS",TRIM(CONCATENATE(D1273,D1274,D1275,D1276,D1277,D1278,D1279,D1280,D1281,D1282,D1283,D1284,D1285,D1286,D1287)),""))</f>
        <v/>
      </c>
      <c r="U1273" t="str">
        <f t="shared" si="3957"/>
        <v/>
      </c>
      <c r="V1273" t="str">
        <f t="shared" si="3957"/>
        <v/>
      </c>
    </row>
    <row r="1274" spans="7:22" hidden="1" x14ac:dyDescent="0.25">
      <c r="G1274" t="str">
        <f t="shared" si="3788"/>
        <v/>
      </c>
      <c r="H1274" t="str">
        <f t="shared" si="3789"/>
        <v/>
      </c>
      <c r="I1274" t="str">
        <f t="shared" ref="I1274:J1274" si="3958">IF($G1274="","",TRIM(CONCATENATE(E1274,E1275,E1276,E1277,E1278,E1279,E1280,E1281,E1282,E1283,E1284,E1285,E1286,E1287,E1288)))</f>
        <v/>
      </c>
      <c r="J1274" t="str">
        <f t="shared" si="3958"/>
        <v/>
      </c>
      <c r="K1274" t="str">
        <f t="shared" si="3791"/>
        <v/>
      </c>
      <c r="L1274" t="str">
        <f t="shared" si="3791"/>
        <v/>
      </c>
      <c r="M1274" t="str">
        <f t="shared" si="3791"/>
        <v/>
      </c>
      <c r="N1274" t="str">
        <f t="shared" si="3792"/>
        <v/>
      </c>
      <c r="O1274" t="str">
        <f t="shared" ref="O1274:P1274" si="3959">IF($G1274="","",IF($B1274="SHO",TRIM(CONCATENATE(E1274,E1275,E1276,E1277,E1278,E1279,E1280,E1281,E1282,E1283,E1284,E1285,E1286,E1287,E1288)),""))</f>
        <v/>
      </c>
      <c r="P1274" t="str">
        <f t="shared" si="3959"/>
        <v/>
      </c>
      <c r="Q1274" t="str">
        <f t="shared" si="3794"/>
        <v/>
      </c>
      <c r="R1274" t="str">
        <f t="shared" si="3794"/>
        <v/>
      </c>
      <c r="S1274" t="str">
        <f t="shared" si="3794"/>
        <v/>
      </c>
      <c r="T1274" t="str">
        <f t="shared" ref="T1274:V1274" si="3960">IF($G1274="","",IF($B1274="PAS",TRIM(CONCATENATE(D1274,D1275,D1276,D1277,D1278,D1279,D1280,D1281,D1282,D1283,D1284,D1285,D1286,D1287,D1288)),""))</f>
        <v/>
      </c>
      <c r="U1274" t="str">
        <f t="shared" si="3960"/>
        <v/>
      </c>
      <c r="V1274" t="str">
        <f t="shared" si="3960"/>
        <v/>
      </c>
    </row>
    <row r="1275" spans="7:22" hidden="1" x14ac:dyDescent="0.25">
      <c r="G1275" t="str">
        <f t="shared" si="3788"/>
        <v/>
      </c>
      <c r="H1275" t="str">
        <f t="shared" si="3789"/>
        <v/>
      </c>
      <c r="I1275" t="str">
        <f t="shared" ref="I1275:J1275" si="3961">IF($G1275="","",TRIM(CONCATENATE(E1275,E1276,E1277,E1278,E1279,E1280,E1281,E1282,E1283,E1284,E1285,E1286,E1287,E1288,E1289)))</f>
        <v/>
      </c>
      <c r="J1275" t="str">
        <f t="shared" si="3961"/>
        <v/>
      </c>
      <c r="K1275" t="str">
        <f t="shared" si="3791"/>
        <v/>
      </c>
      <c r="L1275" t="str">
        <f t="shared" si="3791"/>
        <v/>
      </c>
      <c r="M1275" t="str">
        <f t="shared" si="3791"/>
        <v/>
      </c>
      <c r="N1275" t="str">
        <f t="shared" si="3792"/>
        <v/>
      </c>
      <c r="O1275" t="str">
        <f t="shared" ref="O1275:P1275" si="3962">IF($G1275="","",IF($B1275="SHO",TRIM(CONCATENATE(E1275,E1276,E1277,E1278,E1279,E1280,E1281,E1282,E1283,E1284,E1285,E1286,E1287,E1288,E1289)),""))</f>
        <v/>
      </c>
      <c r="P1275" t="str">
        <f t="shared" si="3962"/>
        <v/>
      </c>
      <c r="Q1275" t="str">
        <f t="shared" si="3794"/>
        <v/>
      </c>
      <c r="R1275" t="str">
        <f t="shared" si="3794"/>
        <v/>
      </c>
      <c r="S1275" t="str">
        <f t="shared" si="3794"/>
        <v/>
      </c>
      <c r="T1275" t="str">
        <f t="shared" ref="T1275:V1275" si="3963">IF($G1275="","",IF($B1275="PAS",TRIM(CONCATENATE(D1275,D1276,D1277,D1278,D1279,D1280,D1281,D1282,D1283,D1284,D1285,D1286,D1287,D1288,D1289)),""))</f>
        <v/>
      </c>
      <c r="U1275" t="str">
        <f t="shared" si="3963"/>
        <v/>
      </c>
      <c r="V1275" t="str">
        <f t="shared" si="3963"/>
        <v/>
      </c>
    </row>
    <row r="1276" spans="7:22" hidden="1" x14ac:dyDescent="0.25">
      <c r="G1276" t="str">
        <f t="shared" si="3788"/>
        <v/>
      </c>
      <c r="H1276" t="str">
        <f t="shared" si="3789"/>
        <v/>
      </c>
      <c r="I1276" t="str">
        <f t="shared" ref="I1276:J1276" si="3964">IF($G1276="","",TRIM(CONCATENATE(E1276,E1277,E1278,E1279,E1280,E1281,E1282,E1283,E1284,E1285,E1286,E1287,E1288,E1289,E1290)))</f>
        <v/>
      </c>
      <c r="J1276" t="str">
        <f t="shared" si="3964"/>
        <v/>
      </c>
      <c r="K1276" t="str">
        <f t="shared" si="3791"/>
        <v/>
      </c>
      <c r="L1276" t="str">
        <f t="shared" si="3791"/>
        <v/>
      </c>
      <c r="M1276" t="str">
        <f t="shared" si="3791"/>
        <v/>
      </c>
      <c r="N1276" t="str">
        <f t="shared" si="3792"/>
        <v/>
      </c>
      <c r="O1276" t="str">
        <f t="shared" ref="O1276:P1276" si="3965">IF($G1276="","",IF($B1276="SHO",TRIM(CONCATENATE(E1276,E1277,E1278,E1279,E1280,E1281,E1282,E1283,E1284,E1285,E1286,E1287,E1288,E1289,E1290)),""))</f>
        <v/>
      </c>
      <c r="P1276" t="str">
        <f t="shared" si="3965"/>
        <v/>
      </c>
      <c r="Q1276" t="str">
        <f t="shared" si="3794"/>
        <v/>
      </c>
      <c r="R1276" t="str">
        <f t="shared" si="3794"/>
        <v/>
      </c>
      <c r="S1276" t="str">
        <f t="shared" si="3794"/>
        <v/>
      </c>
      <c r="T1276" t="str">
        <f t="shared" ref="T1276:V1276" si="3966">IF($G1276="","",IF($B1276="PAS",TRIM(CONCATENATE(D1276,D1277,D1278,D1279,D1280,D1281,D1282,D1283,D1284,D1285,D1286,D1287,D1288,D1289,D1290)),""))</f>
        <v/>
      </c>
      <c r="U1276" t="str">
        <f t="shared" si="3966"/>
        <v/>
      </c>
      <c r="V1276" t="str">
        <f t="shared" si="3966"/>
        <v/>
      </c>
    </row>
    <row r="1277" spans="7:22" hidden="1" x14ac:dyDescent="0.25">
      <c r="G1277" t="str">
        <f t="shared" si="3788"/>
        <v/>
      </c>
      <c r="H1277" t="str">
        <f t="shared" si="3789"/>
        <v/>
      </c>
      <c r="I1277" t="str">
        <f t="shared" ref="I1277:J1277" si="3967">IF($G1277="","",TRIM(CONCATENATE(E1277,E1278,E1279,E1280,E1281,E1282,E1283,E1284,E1285,E1286,E1287,E1288,E1289,E1290,E1291)))</f>
        <v/>
      </c>
      <c r="J1277" t="str">
        <f t="shared" si="3967"/>
        <v/>
      </c>
      <c r="K1277" t="str">
        <f t="shared" si="3791"/>
        <v/>
      </c>
      <c r="L1277" t="str">
        <f t="shared" si="3791"/>
        <v/>
      </c>
      <c r="M1277" t="str">
        <f t="shared" si="3791"/>
        <v/>
      </c>
      <c r="N1277" t="str">
        <f t="shared" si="3792"/>
        <v/>
      </c>
      <c r="O1277" t="str">
        <f t="shared" ref="O1277:P1277" si="3968">IF($G1277="","",IF($B1277="SHO",TRIM(CONCATENATE(E1277,E1278,E1279,E1280,E1281,E1282,E1283,E1284,E1285,E1286,E1287,E1288,E1289,E1290,E1291)),""))</f>
        <v/>
      </c>
      <c r="P1277" t="str">
        <f t="shared" si="3968"/>
        <v/>
      </c>
      <c r="Q1277" t="str">
        <f t="shared" si="3794"/>
        <v/>
      </c>
      <c r="R1277" t="str">
        <f t="shared" si="3794"/>
        <v/>
      </c>
      <c r="S1277" t="str">
        <f t="shared" si="3794"/>
        <v/>
      </c>
      <c r="T1277" t="str">
        <f t="shared" ref="T1277:V1277" si="3969">IF($G1277="","",IF($B1277="PAS",TRIM(CONCATENATE(D1277,D1278,D1279,D1280,D1281,D1282,D1283,D1284,D1285,D1286,D1287,D1288,D1289,D1290,D1291)),""))</f>
        <v/>
      </c>
      <c r="U1277" t="str">
        <f t="shared" si="3969"/>
        <v/>
      </c>
      <c r="V1277" t="str">
        <f t="shared" si="3969"/>
        <v/>
      </c>
    </row>
    <row r="1278" spans="7:22" hidden="1" x14ac:dyDescent="0.25">
      <c r="G1278" t="str">
        <f t="shared" si="3788"/>
        <v/>
      </c>
      <c r="H1278" t="str">
        <f t="shared" si="3789"/>
        <v/>
      </c>
      <c r="I1278" t="str">
        <f t="shared" ref="I1278:J1278" si="3970">IF($G1278="","",TRIM(CONCATENATE(E1278,E1279,E1280,E1281,E1282,E1283,E1284,E1285,E1286,E1287,E1288,E1289,E1290,E1291,E1292)))</f>
        <v/>
      </c>
      <c r="J1278" t="str">
        <f t="shared" si="3970"/>
        <v/>
      </c>
      <c r="K1278" t="str">
        <f t="shared" si="3791"/>
        <v/>
      </c>
      <c r="L1278" t="str">
        <f t="shared" si="3791"/>
        <v/>
      </c>
      <c r="M1278" t="str">
        <f t="shared" si="3791"/>
        <v/>
      </c>
      <c r="N1278" t="str">
        <f t="shared" si="3792"/>
        <v/>
      </c>
      <c r="O1278" t="str">
        <f t="shared" ref="O1278:P1278" si="3971">IF($G1278="","",IF($B1278="SHO",TRIM(CONCATENATE(E1278,E1279,E1280,E1281,E1282,E1283,E1284,E1285,E1286,E1287,E1288,E1289,E1290,E1291,E1292)),""))</f>
        <v/>
      </c>
      <c r="P1278" t="str">
        <f t="shared" si="3971"/>
        <v/>
      </c>
      <c r="Q1278" t="str">
        <f t="shared" si="3794"/>
        <v/>
      </c>
      <c r="R1278" t="str">
        <f t="shared" si="3794"/>
        <v/>
      </c>
      <c r="S1278" t="str">
        <f t="shared" si="3794"/>
        <v/>
      </c>
      <c r="T1278" t="str">
        <f t="shared" ref="T1278:V1278" si="3972">IF($G1278="","",IF($B1278="PAS",TRIM(CONCATENATE(D1278,D1279,D1280,D1281,D1282,D1283,D1284,D1285,D1286,D1287,D1288,D1289,D1290,D1291,D1292)),""))</f>
        <v/>
      </c>
      <c r="U1278" t="str">
        <f t="shared" si="3972"/>
        <v/>
      </c>
      <c r="V1278" t="str">
        <f t="shared" si="3972"/>
        <v/>
      </c>
    </row>
    <row r="1279" spans="7:22" hidden="1" x14ac:dyDescent="0.25">
      <c r="G1279" t="str">
        <f t="shared" si="3788"/>
        <v/>
      </c>
      <c r="H1279" t="str">
        <f t="shared" si="3789"/>
        <v/>
      </c>
      <c r="I1279" t="str">
        <f t="shared" ref="I1279:J1279" si="3973">IF($G1279="","",TRIM(CONCATENATE(E1279,E1280,E1281,E1282,E1283,E1284,E1285,E1286,E1287,E1288,E1289,E1290,E1291,E1292,E1293)))</f>
        <v/>
      </c>
      <c r="J1279" t="str">
        <f t="shared" si="3973"/>
        <v/>
      </c>
      <c r="K1279" t="str">
        <f t="shared" si="3791"/>
        <v/>
      </c>
      <c r="L1279" t="str">
        <f t="shared" si="3791"/>
        <v/>
      </c>
      <c r="M1279" t="str">
        <f t="shared" si="3791"/>
        <v/>
      </c>
      <c r="N1279" t="str">
        <f t="shared" si="3792"/>
        <v/>
      </c>
      <c r="O1279" t="str">
        <f t="shared" ref="O1279:P1279" si="3974">IF($G1279="","",IF($B1279="SHO",TRIM(CONCATENATE(E1279,E1280,E1281,E1282,E1283,E1284,E1285,E1286,E1287,E1288,E1289,E1290,E1291,E1292,E1293)),""))</f>
        <v/>
      </c>
      <c r="P1279" t="str">
        <f t="shared" si="3974"/>
        <v/>
      </c>
      <c r="Q1279" t="str">
        <f t="shared" si="3794"/>
        <v/>
      </c>
      <c r="R1279" t="str">
        <f t="shared" si="3794"/>
        <v/>
      </c>
      <c r="S1279" t="str">
        <f t="shared" si="3794"/>
        <v/>
      </c>
      <c r="T1279" t="str">
        <f t="shared" ref="T1279:V1279" si="3975">IF($G1279="","",IF($B1279="PAS",TRIM(CONCATENATE(D1279,D1280,D1281,D1282,D1283,D1284,D1285,D1286,D1287,D1288,D1289,D1290,D1291,D1292,D1293)),""))</f>
        <v/>
      </c>
      <c r="U1279" t="str">
        <f t="shared" si="3975"/>
        <v/>
      </c>
      <c r="V1279" t="str">
        <f t="shared" si="3975"/>
        <v/>
      </c>
    </row>
    <row r="1280" spans="7:22" hidden="1" x14ac:dyDescent="0.25">
      <c r="G1280" t="str">
        <f t="shared" si="3788"/>
        <v/>
      </c>
      <c r="H1280" t="str">
        <f t="shared" si="3789"/>
        <v/>
      </c>
      <c r="I1280" t="str">
        <f t="shared" ref="I1280:J1280" si="3976">IF($G1280="","",TRIM(CONCATENATE(E1280,E1281,E1282,E1283,E1284,E1285,E1286,E1287,E1288,E1289,E1290,E1291,E1292,E1293,E1294)))</f>
        <v/>
      </c>
      <c r="J1280" t="str">
        <f t="shared" si="3976"/>
        <v/>
      </c>
      <c r="K1280" t="str">
        <f t="shared" si="3791"/>
        <v/>
      </c>
      <c r="L1280" t="str">
        <f t="shared" si="3791"/>
        <v/>
      </c>
      <c r="M1280" t="str">
        <f t="shared" si="3791"/>
        <v/>
      </c>
      <c r="N1280" t="str">
        <f t="shared" si="3792"/>
        <v/>
      </c>
      <c r="O1280" t="str">
        <f t="shared" ref="O1280:P1280" si="3977">IF($G1280="","",IF($B1280="SHO",TRIM(CONCATENATE(E1280,E1281,E1282,E1283,E1284,E1285,E1286,E1287,E1288,E1289,E1290,E1291,E1292,E1293,E1294)),""))</f>
        <v/>
      </c>
      <c r="P1280" t="str">
        <f t="shared" si="3977"/>
        <v/>
      </c>
      <c r="Q1280" t="str">
        <f t="shared" si="3794"/>
        <v/>
      </c>
      <c r="R1280" t="str">
        <f t="shared" si="3794"/>
        <v/>
      </c>
      <c r="S1280" t="str">
        <f t="shared" si="3794"/>
        <v/>
      </c>
      <c r="T1280" t="str">
        <f t="shared" ref="T1280:V1280" si="3978">IF($G1280="","",IF($B1280="PAS",TRIM(CONCATENATE(D1280,D1281,D1282,D1283,D1284,D1285,D1286,D1287,D1288,D1289,D1290,D1291,D1292,D1293,D1294)),""))</f>
        <v/>
      </c>
      <c r="U1280" t="str">
        <f t="shared" si="3978"/>
        <v/>
      </c>
      <c r="V1280" t="str">
        <f t="shared" si="3978"/>
        <v/>
      </c>
    </row>
    <row r="1281" spans="4:22" hidden="1" x14ac:dyDescent="0.25">
      <c r="G1281" t="str">
        <f t="shared" si="3788"/>
        <v/>
      </c>
      <c r="H1281" t="str">
        <f t="shared" si="3789"/>
        <v/>
      </c>
      <c r="I1281" t="str">
        <f t="shared" ref="I1281:J1281" si="3979">IF($G1281="","",TRIM(CONCATENATE(E1281,E1282,E1283,E1284,E1285,E1286,E1287,E1288,E1289,E1290,E1291,E1292,E1293,E1294,E1295)))</f>
        <v/>
      </c>
      <c r="J1281" t="str">
        <f t="shared" si="3979"/>
        <v/>
      </c>
      <c r="K1281" t="str">
        <f t="shared" si="3791"/>
        <v/>
      </c>
      <c r="L1281" t="str">
        <f t="shared" si="3791"/>
        <v/>
      </c>
      <c r="M1281" t="str">
        <f t="shared" si="3791"/>
        <v/>
      </c>
      <c r="N1281" t="str">
        <f t="shared" si="3792"/>
        <v/>
      </c>
      <c r="O1281" t="str">
        <f t="shared" ref="O1281:P1281" si="3980">IF($G1281="","",IF($B1281="SHO",TRIM(CONCATENATE(E1281,E1282,E1283,E1284,E1285,E1286,E1287,E1288,E1289,E1290,E1291,E1292,E1293,E1294,E1295)),""))</f>
        <v/>
      </c>
      <c r="P1281" t="str">
        <f t="shared" si="3980"/>
        <v/>
      </c>
      <c r="Q1281" t="str">
        <f t="shared" si="3794"/>
        <v/>
      </c>
      <c r="R1281" t="str">
        <f t="shared" si="3794"/>
        <v/>
      </c>
      <c r="S1281" t="str">
        <f t="shared" si="3794"/>
        <v/>
      </c>
      <c r="T1281" t="str">
        <f t="shared" ref="T1281:V1281" si="3981">IF($G1281="","",IF($B1281="PAS",TRIM(CONCATENATE(D1281,D1282,D1283,D1284,D1285,D1286,D1287,D1288,D1289,D1290,D1291,D1292,D1293,D1294,D1295)),""))</f>
        <v/>
      </c>
      <c r="U1281" t="str">
        <f t="shared" si="3981"/>
        <v/>
      </c>
      <c r="V1281" t="str">
        <f t="shared" si="3981"/>
        <v/>
      </c>
    </row>
    <row r="1282" spans="4:22" hidden="1" x14ac:dyDescent="0.25">
      <c r="G1282" t="str">
        <f t="shared" si="3788"/>
        <v/>
      </c>
      <c r="H1282" t="str">
        <f t="shared" si="3789"/>
        <v/>
      </c>
      <c r="I1282" t="str">
        <f t="shared" ref="I1282:J1282" si="3982">IF($G1282="","",TRIM(CONCATENATE(E1282,E1283,E1284,E1285,E1286,E1287,E1288,E1289,E1290,E1291,E1292,E1293,E1294,E1295,E1296)))</f>
        <v/>
      </c>
      <c r="J1282" t="str">
        <f t="shared" si="3982"/>
        <v/>
      </c>
      <c r="K1282" t="str">
        <f t="shared" si="3791"/>
        <v/>
      </c>
      <c r="L1282" t="str">
        <f t="shared" si="3791"/>
        <v/>
      </c>
      <c r="M1282" t="str">
        <f t="shared" si="3791"/>
        <v/>
      </c>
      <c r="N1282" t="str">
        <f t="shared" si="3792"/>
        <v/>
      </c>
      <c r="O1282" t="str">
        <f t="shared" ref="O1282:P1282" si="3983">IF($G1282="","",IF($B1282="SHO",TRIM(CONCATENATE(E1282,E1283,E1284,E1285,E1286,E1287,E1288,E1289,E1290,E1291,E1292,E1293,E1294,E1295,E1296)),""))</f>
        <v/>
      </c>
      <c r="P1282" t="str">
        <f t="shared" si="3983"/>
        <v/>
      </c>
      <c r="Q1282" t="str">
        <f t="shared" si="3794"/>
        <v/>
      </c>
      <c r="R1282" t="str">
        <f t="shared" si="3794"/>
        <v/>
      </c>
      <c r="S1282" t="str">
        <f t="shared" si="3794"/>
        <v/>
      </c>
      <c r="T1282" t="str">
        <f t="shared" ref="T1282:V1282" si="3984">IF($G1282="","",IF($B1282="PAS",TRIM(CONCATENATE(D1282,D1283,D1284,D1285,D1286,D1287,D1288,D1289,D1290,D1291,D1292,D1293,D1294,D1295,D1296)),""))</f>
        <v/>
      </c>
      <c r="U1282" t="str">
        <f t="shared" si="3984"/>
        <v/>
      </c>
      <c r="V1282" t="str">
        <f t="shared" si="3984"/>
        <v/>
      </c>
    </row>
    <row r="1283" spans="4:22" hidden="1" x14ac:dyDescent="0.25">
      <c r="G1283" t="str">
        <f t="shared" ref="G1283:G1346" si="3985">IF(EXACT(A1282,A1283),"",A1283)</f>
        <v/>
      </c>
      <c r="H1283" t="str">
        <f t="shared" ref="H1283:H1346" si="3986">IF($G1283="","",TRIM(CONCATENATE(D1283,D1284,D1285,D1286,D1287,D1288,D1289,D1290,D1291,D1292,D1293,D1294,D1295,D1296,D1297)))</f>
        <v/>
      </c>
      <c r="I1283" t="str">
        <f t="shared" ref="I1283:J1283" si="3987">IF($G1283="","",TRIM(CONCATENATE(E1283,E1284,E1285,E1286,E1287,E1288,E1289,E1290,E1291,E1292,E1293,E1294,E1295,E1296,E1297)))</f>
        <v/>
      </c>
      <c r="J1283" t="str">
        <f t="shared" si="3987"/>
        <v/>
      </c>
      <c r="K1283" t="str">
        <f t="shared" ref="K1283:M1346" si="3988">IF($G1283="","",IF($B1283="DUF",TRIM(CONCATENATE(D1283,D1284,D1285,D1286,D1287,D1288,D1289,D1290,D1291,D1292,D1293,D1294,D1295,D1296,D1297)),""))</f>
        <v/>
      </c>
      <c r="L1283" t="str">
        <f t="shared" si="3988"/>
        <v/>
      </c>
      <c r="M1283" t="str">
        <f t="shared" si="3988"/>
        <v/>
      </c>
      <c r="N1283" t="str">
        <f t="shared" ref="N1283:N1346" si="3989">IF($G1283="","",IF($B1283="SHO",TRIM(CONCATENATE(D1283,D1284,D1285,D1286,D1287,D1288,D1289,D1290,D1291,D1292,D1293,D1294,D1295,D1296,D1297)),""))</f>
        <v/>
      </c>
      <c r="O1283" t="str">
        <f t="shared" ref="O1283:P1283" si="3990">IF($G1283="","",IF($B1283="SHO",TRIM(CONCATENATE(E1283,E1284,E1285,E1286,E1287,E1288,E1289,E1290,E1291,E1292,E1293,E1294,E1295,E1296,E1297)),""))</f>
        <v/>
      </c>
      <c r="P1283" t="str">
        <f t="shared" si="3990"/>
        <v/>
      </c>
      <c r="Q1283" t="str">
        <f t="shared" ref="Q1283:S1346" si="3991">IF($G1283="","",IF($B1283="FNB",TRIM(CONCATENATE(D1283,D1284,D1285,D1286,D1287,D1288,D1289,D1290,D1291,D1292,D1293,D1294,D1295,D1296,D1297)),""))</f>
        <v/>
      </c>
      <c r="R1283" t="str">
        <f t="shared" si="3991"/>
        <v/>
      </c>
      <c r="S1283" t="str">
        <f t="shared" si="3991"/>
        <v/>
      </c>
      <c r="T1283" t="str">
        <f t="shared" ref="T1283:V1283" si="3992">IF($G1283="","",IF($B1283="PAS",TRIM(CONCATENATE(D1283,D1284,D1285,D1286,D1287,D1288,D1289,D1290,D1291,D1292,D1293,D1294,D1295,D1296,D1297)),""))</f>
        <v/>
      </c>
      <c r="U1283" t="str">
        <f t="shared" si="3992"/>
        <v/>
      </c>
      <c r="V1283" t="str">
        <f t="shared" si="3992"/>
        <v/>
      </c>
    </row>
    <row r="1284" spans="4:22" hidden="1" x14ac:dyDescent="0.25">
      <c r="G1284" t="str">
        <f t="shared" si="3985"/>
        <v/>
      </c>
      <c r="H1284" t="str">
        <f t="shared" si="3986"/>
        <v/>
      </c>
      <c r="I1284" t="str">
        <f t="shared" ref="I1284:J1284" si="3993">IF($G1284="","",TRIM(CONCATENATE(E1284,E1285,E1286,E1287,E1288,E1289,E1290,E1291,E1292,E1293,E1294,E1295,E1296,E1297,E1298)))</f>
        <v/>
      </c>
      <c r="J1284" t="str">
        <f t="shared" si="3993"/>
        <v/>
      </c>
      <c r="K1284" t="str">
        <f t="shared" si="3988"/>
        <v/>
      </c>
      <c r="L1284" t="str">
        <f t="shared" si="3988"/>
        <v/>
      </c>
      <c r="M1284" t="str">
        <f t="shared" si="3988"/>
        <v/>
      </c>
      <c r="N1284" t="str">
        <f t="shared" si="3989"/>
        <v/>
      </c>
      <c r="O1284" t="str">
        <f t="shared" ref="O1284:P1284" si="3994">IF($G1284="","",IF($B1284="SHO",TRIM(CONCATENATE(E1284,E1285,E1286,E1287,E1288,E1289,E1290,E1291,E1292,E1293,E1294,E1295,E1296,E1297,E1298)),""))</f>
        <v/>
      </c>
      <c r="P1284" t="str">
        <f t="shared" si="3994"/>
        <v/>
      </c>
      <c r="Q1284" t="str">
        <f t="shared" si="3991"/>
        <v/>
      </c>
      <c r="R1284" t="str">
        <f t="shared" si="3991"/>
        <v/>
      </c>
      <c r="S1284" t="str">
        <f t="shared" si="3991"/>
        <v/>
      </c>
      <c r="T1284" t="str">
        <f t="shared" ref="T1284:V1284" si="3995">IF($G1284="","",IF($B1284="PAS",TRIM(CONCATENATE(D1284,D1285,D1286,D1287,D1288,D1289,D1290,D1291,D1292,D1293,D1294,D1295,D1296,D1297,D1298)),""))</f>
        <v/>
      </c>
      <c r="U1284" t="str">
        <f t="shared" si="3995"/>
        <v/>
      </c>
      <c r="V1284" t="str">
        <f t="shared" si="3995"/>
        <v/>
      </c>
    </row>
    <row r="1285" spans="4:22" hidden="1" x14ac:dyDescent="0.25">
      <c r="G1285" t="str">
        <f t="shared" si="3985"/>
        <v/>
      </c>
      <c r="H1285" t="str">
        <f t="shared" si="3986"/>
        <v/>
      </c>
      <c r="I1285" t="str">
        <f t="shared" ref="I1285:J1285" si="3996">IF($G1285="","",TRIM(CONCATENATE(E1285,E1286,E1287,E1288,E1289,E1290,E1291,E1292,E1293,E1294,E1295,E1296,E1297,E1298,E1299)))</f>
        <v/>
      </c>
      <c r="J1285" t="str">
        <f t="shared" si="3996"/>
        <v/>
      </c>
      <c r="K1285" t="str">
        <f t="shared" si="3988"/>
        <v/>
      </c>
      <c r="L1285" t="str">
        <f t="shared" si="3988"/>
        <v/>
      </c>
      <c r="M1285" t="str">
        <f t="shared" si="3988"/>
        <v/>
      </c>
      <c r="N1285" t="str">
        <f t="shared" si="3989"/>
        <v/>
      </c>
      <c r="O1285" t="str">
        <f t="shared" ref="O1285:P1285" si="3997">IF($G1285="","",IF($B1285="SHO",TRIM(CONCATENATE(E1285,E1286,E1287,E1288,E1289,E1290,E1291,E1292,E1293,E1294,E1295,E1296,E1297,E1298,E1299)),""))</f>
        <v/>
      </c>
      <c r="P1285" t="str">
        <f t="shared" si="3997"/>
        <v/>
      </c>
      <c r="Q1285" t="str">
        <f t="shared" si="3991"/>
        <v/>
      </c>
      <c r="R1285" t="str">
        <f t="shared" si="3991"/>
        <v/>
      </c>
      <c r="S1285" t="str">
        <f t="shared" si="3991"/>
        <v/>
      </c>
      <c r="T1285" t="str">
        <f t="shared" ref="T1285:V1285" si="3998">IF($G1285="","",IF($B1285="PAS",TRIM(CONCATENATE(D1285,D1286,D1287,D1288,D1289,D1290,D1291,D1292,D1293,D1294,D1295,D1296,D1297,D1298,D1299)),""))</f>
        <v/>
      </c>
      <c r="U1285" t="str">
        <f t="shared" si="3998"/>
        <v/>
      </c>
      <c r="V1285" t="str">
        <f t="shared" si="3998"/>
        <v/>
      </c>
    </row>
    <row r="1286" spans="4:22" hidden="1" x14ac:dyDescent="0.25">
      <c r="G1286" t="str">
        <f t="shared" si="3985"/>
        <v/>
      </c>
      <c r="H1286" t="str">
        <f t="shared" si="3986"/>
        <v/>
      </c>
      <c r="I1286" t="str">
        <f t="shared" ref="I1286:J1286" si="3999">IF($G1286="","",TRIM(CONCATENATE(E1286,E1287,E1288,E1289,E1290,E1291,E1292,E1293,E1294,E1295,E1296,E1297,E1298,E1299,E1300)))</f>
        <v/>
      </c>
      <c r="J1286" t="str">
        <f t="shared" si="3999"/>
        <v/>
      </c>
      <c r="K1286" t="str">
        <f t="shared" si="3988"/>
        <v/>
      </c>
      <c r="L1286" t="str">
        <f t="shared" si="3988"/>
        <v/>
      </c>
      <c r="M1286" t="str">
        <f t="shared" si="3988"/>
        <v/>
      </c>
      <c r="N1286" t="str">
        <f t="shared" si="3989"/>
        <v/>
      </c>
      <c r="O1286" t="str">
        <f t="shared" ref="O1286:P1286" si="4000">IF($G1286="","",IF($B1286="SHO",TRIM(CONCATENATE(E1286,E1287,E1288,E1289,E1290,E1291,E1292,E1293,E1294,E1295,E1296,E1297,E1298,E1299,E1300)),""))</f>
        <v/>
      </c>
      <c r="P1286" t="str">
        <f t="shared" si="4000"/>
        <v/>
      </c>
      <c r="Q1286" t="str">
        <f t="shared" si="3991"/>
        <v/>
      </c>
      <c r="R1286" t="str">
        <f t="shared" si="3991"/>
        <v/>
      </c>
      <c r="S1286" t="str">
        <f t="shared" si="3991"/>
        <v/>
      </c>
      <c r="T1286" t="str">
        <f t="shared" ref="T1286:V1286" si="4001">IF($G1286="","",IF($B1286="PAS",TRIM(CONCATENATE(D1286,D1287,D1288,D1289,D1290,D1291,D1292,D1293,D1294,D1295,D1296,D1297,D1298,D1299,D1300)),""))</f>
        <v/>
      </c>
      <c r="U1286" t="str">
        <f t="shared" si="4001"/>
        <v/>
      </c>
      <c r="V1286" t="str">
        <f t="shared" si="4001"/>
        <v/>
      </c>
    </row>
    <row r="1287" spans="4:22" hidden="1" x14ac:dyDescent="0.25">
      <c r="G1287" t="str">
        <f t="shared" si="3985"/>
        <v/>
      </c>
      <c r="H1287" t="str">
        <f t="shared" si="3986"/>
        <v/>
      </c>
      <c r="I1287" t="str">
        <f t="shared" ref="I1287:J1287" si="4002">IF($G1287="","",TRIM(CONCATENATE(E1287,E1288,E1289,E1290,E1291,E1292,E1293,E1294,E1295,E1296,E1297,E1298,E1299,E1300,E1301)))</f>
        <v/>
      </c>
      <c r="J1287" t="str">
        <f t="shared" si="4002"/>
        <v/>
      </c>
      <c r="K1287" t="str">
        <f t="shared" si="3988"/>
        <v/>
      </c>
      <c r="L1287" t="str">
        <f t="shared" si="3988"/>
        <v/>
      </c>
      <c r="M1287" t="str">
        <f t="shared" si="3988"/>
        <v/>
      </c>
      <c r="N1287" t="str">
        <f t="shared" si="3989"/>
        <v/>
      </c>
      <c r="O1287" t="str">
        <f t="shared" ref="O1287:P1287" si="4003">IF($G1287="","",IF($B1287="SHO",TRIM(CONCATENATE(E1287,E1288,E1289,E1290,E1291,E1292,E1293,E1294,E1295,E1296,E1297,E1298,E1299,E1300,E1301)),""))</f>
        <v/>
      </c>
      <c r="P1287" t="str">
        <f t="shared" si="4003"/>
        <v/>
      </c>
      <c r="Q1287" t="str">
        <f t="shared" si="3991"/>
        <v/>
      </c>
      <c r="R1287" t="str">
        <f t="shared" si="3991"/>
        <v/>
      </c>
      <c r="S1287" t="str">
        <f t="shared" si="3991"/>
        <v/>
      </c>
      <c r="T1287" t="str">
        <f t="shared" ref="T1287:V1287" si="4004">IF($G1287="","",IF($B1287="PAS",TRIM(CONCATENATE(D1287,D1288,D1289,D1290,D1291,D1292,D1293,D1294,D1295,D1296,D1297,D1298,D1299,D1300,D1301)),""))</f>
        <v/>
      </c>
      <c r="U1287" t="str">
        <f t="shared" si="4004"/>
        <v/>
      </c>
      <c r="V1287" t="str">
        <f t="shared" si="4004"/>
        <v/>
      </c>
    </row>
    <row r="1288" spans="4:22" hidden="1" x14ac:dyDescent="0.25">
      <c r="D1288" s="2"/>
      <c r="E1288" s="2"/>
      <c r="F1288" s="2"/>
      <c r="G1288" t="str">
        <f t="shared" si="3985"/>
        <v/>
      </c>
      <c r="H1288" t="str">
        <f t="shared" si="3986"/>
        <v/>
      </c>
      <c r="I1288" t="str">
        <f t="shared" ref="I1288:J1288" si="4005">IF($G1288="","",TRIM(CONCATENATE(E1288,E1289,E1290,E1291,E1292,E1293,E1294,E1295,E1296,E1297,E1298,E1299,E1300,E1301,E1302)))</f>
        <v/>
      </c>
      <c r="J1288" t="str">
        <f t="shared" si="4005"/>
        <v/>
      </c>
      <c r="K1288" t="str">
        <f t="shared" si="3988"/>
        <v/>
      </c>
      <c r="L1288" t="str">
        <f t="shared" si="3988"/>
        <v/>
      </c>
      <c r="M1288" t="str">
        <f t="shared" si="3988"/>
        <v/>
      </c>
      <c r="N1288" t="str">
        <f t="shared" si="3989"/>
        <v/>
      </c>
      <c r="O1288" t="str">
        <f t="shared" ref="O1288:P1288" si="4006">IF($G1288="","",IF($B1288="SHO",TRIM(CONCATENATE(E1288,E1289,E1290,E1291,E1292,E1293,E1294,E1295,E1296,E1297,E1298,E1299,E1300,E1301,E1302)),""))</f>
        <v/>
      </c>
      <c r="P1288" t="str">
        <f t="shared" si="4006"/>
        <v/>
      </c>
      <c r="Q1288" t="str">
        <f t="shared" si="3991"/>
        <v/>
      </c>
      <c r="R1288" t="str">
        <f t="shared" si="3991"/>
        <v/>
      </c>
      <c r="S1288" t="str">
        <f t="shared" si="3991"/>
        <v/>
      </c>
      <c r="T1288" t="str">
        <f t="shared" ref="T1288:V1288" si="4007">IF($G1288="","",IF($B1288="PAS",TRIM(CONCATENATE(D1288,D1289,D1290,D1291,D1292,D1293,D1294,D1295,D1296,D1297,D1298,D1299,D1300,D1301,D1302)),""))</f>
        <v/>
      </c>
      <c r="U1288" t="str">
        <f t="shared" si="4007"/>
        <v/>
      </c>
      <c r="V1288" t="str">
        <f t="shared" si="4007"/>
        <v/>
      </c>
    </row>
    <row r="1289" spans="4:22" hidden="1" x14ac:dyDescent="0.25">
      <c r="G1289" t="str">
        <f t="shared" si="3985"/>
        <v/>
      </c>
      <c r="H1289" t="str">
        <f t="shared" si="3986"/>
        <v/>
      </c>
      <c r="I1289" t="str">
        <f t="shared" ref="I1289:J1289" si="4008">IF($G1289="","",TRIM(CONCATENATE(E1289,E1290,E1291,E1292,E1293,E1294,E1295,E1296,E1297,E1298,E1299,E1300,E1301,E1302,E1303)))</f>
        <v/>
      </c>
      <c r="J1289" t="str">
        <f t="shared" si="4008"/>
        <v/>
      </c>
      <c r="K1289" t="str">
        <f t="shared" si="3988"/>
        <v/>
      </c>
      <c r="L1289" t="str">
        <f t="shared" si="3988"/>
        <v/>
      </c>
      <c r="M1289" t="str">
        <f t="shared" si="3988"/>
        <v/>
      </c>
      <c r="N1289" t="str">
        <f t="shared" si="3989"/>
        <v/>
      </c>
      <c r="O1289" t="str">
        <f t="shared" ref="O1289:P1289" si="4009">IF($G1289="","",IF($B1289="SHO",TRIM(CONCATENATE(E1289,E1290,E1291,E1292,E1293,E1294,E1295,E1296,E1297,E1298,E1299,E1300,E1301,E1302,E1303)),""))</f>
        <v/>
      </c>
      <c r="P1289" t="str">
        <f t="shared" si="4009"/>
        <v/>
      </c>
      <c r="Q1289" t="str">
        <f t="shared" si="3991"/>
        <v/>
      </c>
      <c r="R1289" t="str">
        <f t="shared" si="3991"/>
        <v/>
      </c>
      <c r="S1289" t="str">
        <f t="shared" si="3991"/>
        <v/>
      </c>
      <c r="T1289" t="str">
        <f t="shared" ref="T1289:V1289" si="4010">IF($G1289="","",IF($B1289="PAS",TRIM(CONCATENATE(D1289,D1290,D1291,D1292,D1293,D1294,D1295,D1296,D1297,D1298,D1299,D1300,D1301,D1302,D1303)),""))</f>
        <v/>
      </c>
      <c r="U1289" t="str">
        <f t="shared" si="4010"/>
        <v/>
      </c>
      <c r="V1289" t="str">
        <f t="shared" si="4010"/>
        <v/>
      </c>
    </row>
    <row r="1290" spans="4:22" hidden="1" x14ac:dyDescent="0.25">
      <c r="G1290" t="str">
        <f t="shared" si="3985"/>
        <v/>
      </c>
      <c r="H1290" t="str">
        <f t="shared" si="3986"/>
        <v/>
      </c>
      <c r="I1290" t="str">
        <f t="shared" ref="I1290:J1290" si="4011">IF($G1290="","",TRIM(CONCATENATE(E1290,E1291,E1292,E1293,E1294,E1295,E1296,E1297,E1298,E1299,E1300,E1301,E1302,E1303,E1304)))</f>
        <v/>
      </c>
      <c r="J1290" t="str">
        <f t="shared" si="4011"/>
        <v/>
      </c>
      <c r="K1290" t="str">
        <f t="shared" si="3988"/>
        <v/>
      </c>
      <c r="L1290" t="str">
        <f t="shared" si="3988"/>
        <v/>
      </c>
      <c r="M1290" t="str">
        <f t="shared" si="3988"/>
        <v/>
      </c>
      <c r="N1290" t="str">
        <f t="shared" si="3989"/>
        <v/>
      </c>
      <c r="O1290" t="str">
        <f t="shared" ref="O1290:P1290" si="4012">IF($G1290="","",IF($B1290="SHO",TRIM(CONCATENATE(E1290,E1291,E1292,E1293,E1294,E1295,E1296,E1297,E1298,E1299,E1300,E1301,E1302,E1303,E1304)),""))</f>
        <v/>
      </c>
      <c r="P1290" t="str">
        <f t="shared" si="4012"/>
        <v/>
      </c>
      <c r="Q1290" t="str">
        <f t="shared" si="3991"/>
        <v/>
      </c>
      <c r="R1290" t="str">
        <f t="shared" si="3991"/>
        <v/>
      </c>
      <c r="S1290" t="str">
        <f t="shared" si="3991"/>
        <v/>
      </c>
      <c r="T1290" t="str">
        <f t="shared" ref="T1290:V1290" si="4013">IF($G1290="","",IF($B1290="PAS",TRIM(CONCATENATE(D1290,D1291,D1292,D1293,D1294,D1295,D1296,D1297,D1298,D1299,D1300,D1301,D1302,D1303,D1304)),""))</f>
        <v/>
      </c>
      <c r="U1290" t="str">
        <f t="shared" si="4013"/>
        <v/>
      </c>
      <c r="V1290" t="str">
        <f t="shared" si="4013"/>
        <v/>
      </c>
    </row>
    <row r="1291" spans="4:22" hidden="1" x14ac:dyDescent="0.25">
      <c r="G1291" t="str">
        <f t="shared" si="3985"/>
        <v/>
      </c>
      <c r="H1291" t="str">
        <f t="shared" si="3986"/>
        <v/>
      </c>
      <c r="I1291" t="str">
        <f t="shared" ref="I1291:J1291" si="4014">IF($G1291="","",TRIM(CONCATENATE(E1291,E1292,E1293,E1294,E1295,E1296,E1297,E1298,E1299,E1300,E1301,E1302,E1303,E1304,E1305)))</f>
        <v/>
      </c>
      <c r="J1291" t="str">
        <f t="shared" si="4014"/>
        <v/>
      </c>
      <c r="K1291" t="str">
        <f t="shared" si="3988"/>
        <v/>
      </c>
      <c r="L1291" t="str">
        <f t="shared" si="3988"/>
        <v/>
      </c>
      <c r="M1291" t="str">
        <f t="shared" si="3988"/>
        <v/>
      </c>
      <c r="N1291" t="str">
        <f t="shared" si="3989"/>
        <v/>
      </c>
      <c r="O1291" t="str">
        <f t="shared" ref="O1291:P1291" si="4015">IF($G1291="","",IF($B1291="SHO",TRIM(CONCATENATE(E1291,E1292,E1293,E1294,E1295,E1296,E1297,E1298,E1299,E1300,E1301,E1302,E1303,E1304,E1305)),""))</f>
        <v/>
      </c>
      <c r="P1291" t="str">
        <f t="shared" si="4015"/>
        <v/>
      </c>
      <c r="Q1291" t="str">
        <f t="shared" si="3991"/>
        <v/>
      </c>
      <c r="R1291" t="str">
        <f t="shared" si="3991"/>
        <v/>
      </c>
      <c r="S1291" t="str">
        <f t="shared" si="3991"/>
        <v/>
      </c>
      <c r="T1291" t="str">
        <f t="shared" ref="T1291:V1291" si="4016">IF($G1291="","",IF($B1291="PAS",TRIM(CONCATENATE(D1291,D1292,D1293,D1294,D1295,D1296,D1297,D1298,D1299,D1300,D1301,D1302,D1303,D1304,D1305)),""))</f>
        <v/>
      </c>
      <c r="U1291" t="str">
        <f t="shared" si="4016"/>
        <v/>
      </c>
      <c r="V1291" t="str">
        <f t="shared" si="4016"/>
        <v/>
      </c>
    </row>
    <row r="1292" spans="4:22" hidden="1" x14ac:dyDescent="0.25">
      <c r="G1292" t="str">
        <f t="shared" si="3985"/>
        <v/>
      </c>
      <c r="H1292" t="str">
        <f t="shared" si="3986"/>
        <v/>
      </c>
      <c r="I1292" t="str">
        <f t="shared" ref="I1292:J1292" si="4017">IF($G1292="","",TRIM(CONCATENATE(E1292,E1293,E1294,E1295,E1296,E1297,E1298,E1299,E1300,E1301,E1302,E1303,E1304,E1305,E1306)))</f>
        <v/>
      </c>
      <c r="J1292" t="str">
        <f t="shared" si="4017"/>
        <v/>
      </c>
      <c r="K1292" t="str">
        <f t="shared" si="3988"/>
        <v/>
      </c>
      <c r="L1292" t="str">
        <f t="shared" si="3988"/>
        <v/>
      </c>
      <c r="M1292" t="str">
        <f t="shared" si="3988"/>
        <v/>
      </c>
      <c r="N1292" t="str">
        <f t="shared" si="3989"/>
        <v/>
      </c>
      <c r="O1292" t="str">
        <f t="shared" ref="O1292:P1292" si="4018">IF($G1292="","",IF($B1292="SHO",TRIM(CONCATENATE(E1292,E1293,E1294,E1295,E1296,E1297,E1298,E1299,E1300,E1301,E1302,E1303,E1304,E1305,E1306)),""))</f>
        <v/>
      </c>
      <c r="P1292" t="str">
        <f t="shared" si="4018"/>
        <v/>
      </c>
      <c r="Q1292" t="str">
        <f t="shared" si="3991"/>
        <v/>
      </c>
      <c r="R1292" t="str">
        <f t="shared" si="3991"/>
        <v/>
      </c>
      <c r="S1292" t="str">
        <f t="shared" si="3991"/>
        <v/>
      </c>
      <c r="T1292" t="str">
        <f t="shared" ref="T1292:V1292" si="4019">IF($G1292="","",IF($B1292="PAS",TRIM(CONCATENATE(D1292,D1293,D1294,D1295,D1296,D1297,D1298,D1299,D1300,D1301,D1302,D1303,D1304,D1305,D1306)),""))</f>
        <v/>
      </c>
      <c r="U1292" t="str">
        <f t="shared" si="4019"/>
        <v/>
      </c>
      <c r="V1292" t="str">
        <f t="shared" si="4019"/>
        <v/>
      </c>
    </row>
    <row r="1293" spans="4:22" hidden="1" x14ac:dyDescent="0.25">
      <c r="G1293" t="str">
        <f t="shared" si="3985"/>
        <v/>
      </c>
      <c r="H1293" t="str">
        <f t="shared" si="3986"/>
        <v/>
      </c>
      <c r="I1293" t="str">
        <f t="shared" ref="I1293:J1293" si="4020">IF($G1293="","",TRIM(CONCATENATE(E1293,E1294,E1295,E1296,E1297,E1298,E1299,E1300,E1301,E1302,E1303,E1304,E1305,E1306,E1307)))</f>
        <v/>
      </c>
      <c r="J1293" t="str">
        <f t="shared" si="4020"/>
        <v/>
      </c>
      <c r="K1293" t="str">
        <f t="shared" si="3988"/>
        <v/>
      </c>
      <c r="L1293" t="str">
        <f t="shared" si="3988"/>
        <v/>
      </c>
      <c r="M1293" t="str">
        <f t="shared" si="3988"/>
        <v/>
      </c>
      <c r="N1293" t="str">
        <f t="shared" si="3989"/>
        <v/>
      </c>
      <c r="O1293" t="str">
        <f t="shared" ref="O1293:P1293" si="4021">IF($G1293="","",IF($B1293="SHO",TRIM(CONCATENATE(E1293,E1294,E1295,E1296,E1297,E1298,E1299,E1300,E1301,E1302,E1303,E1304,E1305,E1306,E1307)),""))</f>
        <v/>
      </c>
      <c r="P1293" t="str">
        <f t="shared" si="4021"/>
        <v/>
      </c>
      <c r="Q1293" t="str">
        <f t="shared" si="3991"/>
        <v/>
      </c>
      <c r="R1293" t="str">
        <f t="shared" si="3991"/>
        <v/>
      </c>
      <c r="S1293" t="str">
        <f t="shared" si="3991"/>
        <v/>
      </c>
      <c r="T1293" t="str">
        <f t="shared" ref="T1293:V1293" si="4022">IF($G1293="","",IF($B1293="PAS",TRIM(CONCATENATE(D1293,D1294,D1295,D1296,D1297,D1298,D1299,D1300,D1301,D1302,D1303,D1304,D1305,D1306,D1307)),""))</f>
        <v/>
      </c>
      <c r="U1293" t="str">
        <f t="shared" si="4022"/>
        <v/>
      </c>
      <c r="V1293" t="str">
        <f t="shared" si="4022"/>
        <v/>
      </c>
    </row>
    <row r="1294" spans="4:22" hidden="1" x14ac:dyDescent="0.25">
      <c r="G1294" t="str">
        <f t="shared" si="3985"/>
        <v/>
      </c>
      <c r="H1294" t="str">
        <f t="shared" si="3986"/>
        <v/>
      </c>
      <c r="I1294" t="str">
        <f t="shared" ref="I1294:J1294" si="4023">IF($G1294="","",TRIM(CONCATENATE(E1294,E1295,E1296,E1297,E1298,E1299,E1300,E1301,E1302,E1303,E1304,E1305,E1306,E1307,E1308)))</f>
        <v/>
      </c>
      <c r="J1294" t="str">
        <f t="shared" si="4023"/>
        <v/>
      </c>
      <c r="K1294" t="str">
        <f t="shared" si="3988"/>
        <v/>
      </c>
      <c r="L1294" t="str">
        <f t="shared" si="3988"/>
        <v/>
      </c>
      <c r="M1294" t="str">
        <f t="shared" si="3988"/>
        <v/>
      </c>
      <c r="N1294" t="str">
        <f t="shared" si="3989"/>
        <v/>
      </c>
      <c r="O1294" t="str">
        <f t="shared" ref="O1294:P1294" si="4024">IF($G1294="","",IF($B1294="SHO",TRIM(CONCATENATE(E1294,E1295,E1296,E1297,E1298,E1299,E1300,E1301,E1302,E1303,E1304,E1305,E1306,E1307,E1308)),""))</f>
        <v/>
      </c>
      <c r="P1294" t="str">
        <f t="shared" si="4024"/>
        <v/>
      </c>
      <c r="Q1294" t="str">
        <f t="shared" si="3991"/>
        <v/>
      </c>
      <c r="R1294" t="str">
        <f t="shared" si="3991"/>
        <v/>
      </c>
      <c r="S1294" t="str">
        <f t="shared" si="3991"/>
        <v/>
      </c>
      <c r="T1294" t="str">
        <f t="shared" ref="T1294:V1294" si="4025">IF($G1294="","",IF($B1294="PAS",TRIM(CONCATENATE(D1294,D1295,D1296,D1297,D1298,D1299,D1300,D1301,D1302,D1303,D1304,D1305,D1306,D1307,D1308)),""))</f>
        <v/>
      </c>
      <c r="U1294" t="str">
        <f t="shared" si="4025"/>
        <v/>
      </c>
      <c r="V1294" t="str">
        <f t="shared" si="4025"/>
        <v/>
      </c>
    </row>
    <row r="1295" spans="4:22" hidden="1" x14ac:dyDescent="0.25">
      <c r="G1295" t="str">
        <f t="shared" si="3985"/>
        <v/>
      </c>
      <c r="H1295" t="str">
        <f t="shared" si="3986"/>
        <v/>
      </c>
      <c r="I1295" t="str">
        <f t="shared" ref="I1295:J1295" si="4026">IF($G1295="","",TRIM(CONCATENATE(E1295,E1296,E1297,E1298,E1299,E1300,E1301,E1302,E1303,E1304,E1305,E1306,E1307,E1308,E1309)))</f>
        <v/>
      </c>
      <c r="J1295" t="str">
        <f t="shared" si="4026"/>
        <v/>
      </c>
      <c r="K1295" t="str">
        <f t="shared" si="3988"/>
        <v/>
      </c>
      <c r="L1295" t="str">
        <f t="shared" si="3988"/>
        <v/>
      </c>
      <c r="M1295" t="str">
        <f t="shared" si="3988"/>
        <v/>
      </c>
      <c r="N1295" t="str">
        <f t="shared" si="3989"/>
        <v/>
      </c>
      <c r="O1295" t="str">
        <f t="shared" ref="O1295:P1295" si="4027">IF($G1295="","",IF($B1295="SHO",TRIM(CONCATENATE(E1295,E1296,E1297,E1298,E1299,E1300,E1301,E1302,E1303,E1304,E1305,E1306,E1307,E1308,E1309)),""))</f>
        <v/>
      </c>
      <c r="P1295" t="str">
        <f t="shared" si="4027"/>
        <v/>
      </c>
      <c r="Q1295" t="str">
        <f t="shared" si="3991"/>
        <v/>
      </c>
      <c r="R1295" t="str">
        <f t="shared" si="3991"/>
        <v/>
      </c>
      <c r="S1295" t="str">
        <f t="shared" si="3991"/>
        <v/>
      </c>
      <c r="T1295" t="str">
        <f t="shared" ref="T1295:V1295" si="4028">IF($G1295="","",IF($B1295="PAS",TRIM(CONCATENATE(D1295,D1296,D1297,D1298,D1299,D1300,D1301,D1302,D1303,D1304,D1305,D1306,D1307,D1308,D1309)),""))</f>
        <v/>
      </c>
      <c r="U1295" t="str">
        <f t="shared" si="4028"/>
        <v/>
      </c>
      <c r="V1295" t="str">
        <f t="shared" si="4028"/>
        <v/>
      </c>
    </row>
    <row r="1296" spans="4:22" hidden="1" x14ac:dyDescent="0.25">
      <c r="G1296" t="str">
        <f t="shared" si="3985"/>
        <v/>
      </c>
      <c r="H1296" t="str">
        <f t="shared" si="3986"/>
        <v/>
      </c>
      <c r="I1296" t="str">
        <f t="shared" ref="I1296:J1296" si="4029">IF($G1296="","",TRIM(CONCATENATE(E1296,E1297,E1298,E1299,E1300,E1301,E1302,E1303,E1304,E1305,E1306,E1307,E1308,E1309,E1310)))</f>
        <v/>
      </c>
      <c r="J1296" t="str">
        <f t="shared" si="4029"/>
        <v/>
      </c>
      <c r="K1296" t="str">
        <f t="shared" si="3988"/>
        <v/>
      </c>
      <c r="L1296" t="str">
        <f t="shared" si="3988"/>
        <v/>
      </c>
      <c r="M1296" t="str">
        <f t="shared" si="3988"/>
        <v/>
      </c>
      <c r="N1296" t="str">
        <f t="shared" si="3989"/>
        <v/>
      </c>
      <c r="O1296" t="str">
        <f t="shared" ref="O1296:P1296" si="4030">IF($G1296="","",IF($B1296="SHO",TRIM(CONCATENATE(E1296,E1297,E1298,E1299,E1300,E1301,E1302,E1303,E1304,E1305,E1306,E1307,E1308,E1309,E1310)),""))</f>
        <v/>
      </c>
      <c r="P1296" t="str">
        <f t="shared" si="4030"/>
        <v/>
      </c>
      <c r="Q1296" t="str">
        <f t="shared" si="3991"/>
        <v/>
      </c>
      <c r="R1296" t="str">
        <f t="shared" si="3991"/>
        <v/>
      </c>
      <c r="S1296" t="str">
        <f t="shared" si="3991"/>
        <v/>
      </c>
      <c r="T1296" t="str">
        <f t="shared" ref="T1296:V1296" si="4031">IF($G1296="","",IF($B1296="PAS",TRIM(CONCATENATE(D1296,D1297,D1298,D1299,D1300,D1301,D1302,D1303,D1304,D1305,D1306,D1307,D1308,D1309,D1310)),""))</f>
        <v/>
      </c>
      <c r="U1296" t="str">
        <f t="shared" si="4031"/>
        <v/>
      </c>
      <c r="V1296" t="str">
        <f t="shared" si="4031"/>
        <v/>
      </c>
    </row>
    <row r="1297" spans="7:22" hidden="1" x14ac:dyDescent="0.25">
      <c r="G1297" t="str">
        <f t="shared" si="3985"/>
        <v/>
      </c>
      <c r="H1297" t="str">
        <f t="shared" si="3986"/>
        <v/>
      </c>
      <c r="I1297" t="str">
        <f t="shared" ref="I1297:J1297" si="4032">IF($G1297="","",TRIM(CONCATENATE(E1297,E1298,E1299,E1300,E1301,E1302,E1303,E1304,E1305,E1306,E1307,E1308,E1309,E1310,E1311)))</f>
        <v/>
      </c>
      <c r="J1297" t="str">
        <f t="shared" si="4032"/>
        <v/>
      </c>
      <c r="K1297" t="str">
        <f t="shared" si="3988"/>
        <v/>
      </c>
      <c r="L1297" t="str">
        <f t="shared" si="3988"/>
        <v/>
      </c>
      <c r="M1297" t="str">
        <f t="shared" si="3988"/>
        <v/>
      </c>
      <c r="N1297" t="str">
        <f t="shared" si="3989"/>
        <v/>
      </c>
      <c r="O1297" t="str">
        <f t="shared" ref="O1297:P1297" si="4033">IF($G1297="","",IF($B1297="SHO",TRIM(CONCATENATE(E1297,E1298,E1299,E1300,E1301,E1302,E1303,E1304,E1305,E1306,E1307,E1308,E1309,E1310,E1311)),""))</f>
        <v/>
      </c>
      <c r="P1297" t="str">
        <f t="shared" si="4033"/>
        <v/>
      </c>
      <c r="Q1297" t="str">
        <f t="shared" si="3991"/>
        <v/>
      </c>
      <c r="R1297" t="str">
        <f t="shared" si="3991"/>
        <v/>
      </c>
      <c r="S1297" t="str">
        <f t="shared" si="3991"/>
        <v/>
      </c>
      <c r="T1297" t="str">
        <f t="shared" ref="T1297:V1297" si="4034">IF($G1297="","",IF($B1297="PAS",TRIM(CONCATENATE(D1297,D1298,D1299,D1300,D1301,D1302,D1303,D1304,D1305,D1306,D1307,D1308,D1309,D1310,D1311)),""))</f>
        <v/>
      </c>
      <c r="U1297" t="str">
        <f t="shared" si="4034"/>
        <v/>
      </c>
      <c r="V1297" t="str">
        <f t="shared" si="4034"/>
        <v/>
      </c>
    </row>
    <row r="1298" spans="7:22" hidden="1" x14ac:dyDescent="0.25">
      <c r="G1298" t="str">
        <f t="shared" si="3985"/>
        <v/>
      </c>
      <c r="H1298" t="str">
        <f t="shared" si="3986"/>
        <v/>
      </c>
      <c r="I1298" t="str">
        <f t="shared" ref="I1298:J1298" si="4035">IF($G1298="","",TRIM(CONCATENATE(E1298,E1299,E1300,E1301,E1302,E1303,E1304,E1305,E1306,E1307,E1308,E1309,E1310,E1311,E1312)))</f>
        <v/>
      </c>
      <c r="J1298" t="str">
        <f t="shared" si="4035"/>
        <v/>
      </c>
      <c r="K1298" t="str">
        <f t="shared" si="3988"/>
        <v/>
      </c>
      <c r="L1298" t="str">
        <f t="shared" si="3988"/>
        <v/>
      </c>
      <c r="M1298" t="str">
        <f t="shared" si="3988"/>
        <v/>
      </c>
      <c r="N1298" t="str">
        <f t="shared" si="3989"/>
        <v/>
      </c>
      <c r="O1298" t="str">
        <f t="shared" ref="O1298:P1298" si="4036">IF($G1298="","",IF($B1298="SHO",TRIM(CONCATENATE(E1298,E1299,E1300,E1301,E1302,E1303,E1304,E1305,E1306,E1307,E1308,E1309,E1310,E1311,E1312)),""))</f>
        <v/>
      </c>
      <c r="P1298" t="str">
        <f t="shared" si="4036"/>
        <v/>
      </c>
      <c r="Q1298" t="str">
        <f t="shared" si="3991"/>
        <v/>
      </c>
      <c r="R1298" t="str">
        <f t="shared" si="3991"/>
        <v/>
      </c>
      <c r="S1298" t="str">
        <f t="shared" si="3991"/>
        <v/>
      </c>
      <c r="T1298" t="str">
        <f t="shared" ref="T1298:V1298" si="4037">IF($G1298="","",IF($B1298="PAS",TRIM(CONCATENATE(D1298,D1299,D1300,D1301,D1302,D1303,D1304,D1305,D1306,D1307,D1308,D1309,D1310,D1311,D1312)),""))</f>
        <v/>
      </c>
      <c r="U1298" t="str">
        <f t="shared" si="4037"/>
        <v/>
      </c>
      <c r="V1298" t="str">
        <f t="shared" si="4037"/>
        <v/>
      </c>
    </row>
    <row r="1299" spans="7:22" hidden="1" x14ac:dyDescent="0.25">
      <c r="G1299" t="str">
        <f t="shared" si="3985"/>
        <v/>
      </c>
      <c r="H1299" t="str">
        <f t="shared" si="3986"/>
        <v/>
      </c>
      <c r="I1299" t="str">
        <f t="shared" ref="I1299:J1299" si="4038">IF($G1299="","",TRIM(CONCATENATE(E1299,E1300,E1301,E1302,E1303,E1304,E1305,E1306,E1307,E1308,E1309,E1310,E1311,E1312,E1313)))</f>
        <v/>
      </c>
      <c r="J1299" t="str">
        <f t="shared" si="4038"/>
        <v/>
      </c>
      <c r="K1299" t="str">
        <f t="shared" si="3988"/>
        <v/>
      </c>
      <c r="L1299" t="str">
        <f t="shared" si="3988"/>
        <v/>
      </c>
      <c r="M1299" t="str">
        <f t="shared" si="3988"/>
        <v/>
      </c>
      <c r="N1299" t="str">
        <f t="shared" si="3989"/>
        <v/>
      </c>
      <c r="O1299" t="str">
        <f t="shared" ref="O1299:P1299" si="4039">IF($G1299="","",IF($B1299="SHO",TRIM(CONCATENATE(E1299,E1300,E1301,E1302,E1303,E1304,E1305,E1306,E1307,E1308,E1309,E1310,E1311,E1312,E1313)),""))</f>
        <v/>
      </c>
      <c r="P1299" t="str">
        <f t="shared" si="4039"/>
        <v/>
      </c>
      <c r="Q1299" t="str">
        <f t="shared" si="3991"/>
        <v/>
      </c>
      <c r="R1299" t="str">
        <f t="shared" si="3991"/>
        <v/>
      </c>
      <c r="S1299" t="str">
        <f t="shared" si="3991"/>
        <v/>
      </c>
      <c r="T1299" t="str">
        <f t="shared" ref="T1299:V1299" si="4040">IF($G1299="","",IF($B1299="PAS",TRIM(CONCATENATE(D1299,D1300,D1301,D1302,D1303,D1304,D1305,D1306,D1307,D1308,D1309,D1310,D1311,D1312,D1313)),""))</f>
        <v/>
      </c>
      <c r="U1299" t="str">
        <f t="shared" si="4040"/>
        <v/>
      </c>
      <c r="V1299" t="str">
        <f t="shared" si="4040"/>
        <v/>
      </c>
    </row>
    <row r="1300" spans="7:22" hidden="1" x14ac:dyDescent="0.25">
      <c r="G1300" t="str">
        <f t="shared" si="3985"/>
        <v/>
      </c>
      <c r="H1300" t="str">
        <f t="shared" si="3986"/>
        <v/>
      </c>
      <c r="I1300" t="str">
        <f t="shared" ref="I1300:J1300" si="4041">IF($G1300="","",TRIM(CONCATENATE(E1300,E1301,E1302,E1303,E1304,E1305,E1306,E1307,E1308,E1309,E1310,E1311,E1312,E1313,E1314)))</f>
        <v/>
      </c>
      <c r="J1300" t="str">
        <f t="shared" si="4041"/>
        <v/>
      </c>
      <c r="K1300" t="str">
        <f t="shared" si="3988"/>
        <v/>
      </c>
      <c r="L1300" t="str">
        <f t="shared" si="3988"/>
        <v/>
      </c>
      <c r="M1300" t="str">
        <f t="shared" si="3988"/>
        <v/>
      </c>
      <c r="N1300" t="str">
        <f t="shared" si="3989"/>
        <v/>
      </c>
      <c r="O1300" t="str">
        <f t="shared" ref="O1300:P1300" si="4042">IF($G1300="","",IF($B1300="SHO",TRIM(CONCATENATE(E1300,E1301,E1302,E1303,E1304,E1305,E1306,E1307,E1308,E1309,E1310,E1311,E1312,E1313,E1314)),""))</f>
        <v/>
      </c>
      <c r="P1300" t="str">
        <f t="shared" si="4042"/>
        <v/>
      </c>
      <c r="Q1300" t="str">
        <f t="shared" si="3991"/>
        <v/>
      </c>
      <c r="R1300" t="str">
        <f t="shared" si="3991"/>
        <v/>
      </c>
      <c r="S1300" t="str">
        <f t="shared" si="3991"/>
        <v/>
      </c>
      <c r="T1300" t="str">
        <f t="shared" ref="T1300:V1300" si="4043">IF($G1300="","",IF($B1300="PAS",TRIM(CONCATENATE(D1300,D1301,D1302,D1303,D1304,D1305,D1306,D1307,D1308,D1309,D1310,D1311,D1312,D1313,D1314)),""))</f>
        <v/>
      </c>
      <c r="U1300" t="str">
        <f t="shared" si="4043"/>
        <v/>
      </c>
      <c r="V1300" t="str">
        <f t="shared" si="4043"/>
        <v/>
      </c>
    </row>
    <row r="1301" spans="7:22" hidden="1" x14ac:dyDescent="0.25">
      <c r="G1301" t="str">
        <f t="shared" si="3985"/>
        <v/>
      </c>
      <c r="H1301" t="str">
        <f t="shared" si="3986"/>
        <v/>
      </c>
      <c r="I1301" t="str">
        <f t="shared" ref="I1301:J1301" si="4044">IF($G1301="","",TRIM(CONCATENATE(E1301,E1302,E1303,E1304,E1305,E1306,E1307,E1308,E1309,E1310,E1311,E1312,E1313,E1314,E1315)))</f>
        <v/>
      </c>
      <c r="J1301" t="str">
        <f t="shared" si="4044"/>
        <v/>
      </c>
      <c r="K1301" t="str">
        <f t="shared" si="3988"/>
        <v/>
      </c>
      <c r="L1301" t="str">
        <f t="shared" si="3988"/>
        <v/>
      </c>
      <c r="M1301" t="str">
        <f t="shared" si="3988"/>
        <v/>
      </c>
      <c r="N1301" t="str">
        <f t="shared" si="3989"/>
        <v/>
      </c>
      <c r="O1301" t="str">
        <f t="shared" ref="O1301:P1301" si="4045">IF($G1301="","",IF($B1301="SHO",TRIM(CONCATENATE(E1301,E1302,E1303,E1304,E1305,E1306,E1307,E1308,E1309,E1310,E1311,E1312,E1313,E1314,E1315)),""))</f>
        <v/>
      </c>
      <c r="P1301" t="str">
        <f t="shared" si="4045"/>
        <v/>
      </c>
      <c r="Q1301" t="str">
        <f t="shared" si="3991"/>
        <v/>
      </c>
      <c r="R1301" t="str">
        <f t="shared" si="3991"/>
        <v/>
      </c>
      <c r="S1301" t="str">
        <f t="shared" si="3991"/>
        <v/>
      </c>
      <c r="T1301" t="str">
        <f t="shared" ref="T1301:V1301" si="4046">IF($G1301="","",IF($B1301="PAS",TRIM(CONCATENATE(D1301,D1302,D1303,D1304,D1305,D1306,D1307,D1308,D1309,D1310,D1311,D1312,D1313,D1314,D1315)),""))</f>
        <v/>
      </c>
      <c r="U1301" t="str">
        <f t="shared" si="4046"/>
        <v/>
      </c>
      <c r="V1301" t="str">
        <f t="shared" si="4046"/>
        <v/>
      </c>
    </row>
    <row r="1302" spans="7:22" hidden="1" x14ac:dyDescent="0.25">
      <c r="G1302" t="str">
        <f t="shared" si="3985"/>
        <v/>
      </c>
      <c r="H1302" t="str">
        <f t="shared" si="3986"/>
        <v/>
      </c>
      <c r="I1302" t="str">
        <f t="shared" ref="I1302:J1302" si="4047">IF($G1302="","",TRIM(CONCATENATE(E1302,E1303,E1304,E1305,E1306,E1307,E1308,E1309,E1310,E1311,E1312,E1313,E1314,E1315,E1316)))</f>
        <v/>
      </c>
      <c r="J1302" t="str">
        <f t="shared" si="4047"/>
        <v/>
      </c>
      <c r="K1302" t="str">
        <f t="shared" si="3988"/>
        <v/>
      </c>
      <c r="L1302" t="str">
        <f t="shared" si="3988"/>
        <v/>
      </c>
      <c r="M1302" t="str">
        <f t="shared" si="3988"/>
        <v/>
      </c>
      <c r="N1302" t="str">
        <f t="shared" si="3989"/>
        <v/>
      </c>
      <c r="O1302" t="str">
        <f t="shared" ref="O1302:P1302" si="4048">IF($G1302="","",IF($B1302="SHO",TRIM(CONCATENATE(E1302,E1303,E1304,E1305,E1306,E1307,E1308,E1309,E1310,E1311,E1312,E1313,E1314,E1315,E1316)),""))</f>
        <v/>
      </c>
      <c r="P1302" t="str">
        <f t="shared" si="4048"/>
        <v/>
      </c>
      <c r="Q1302" t="str">
        <f t="shared" si="3991"/>
        <v/>
      </c>
      <c r="R1302" t="str">
        <f t="shared" si="3991"/>
        <v/>
      </c>
      <c r="S1302" t="str">
        <f t="shared" si="3991"/>
        <v/>
      </c>
      <c r="T1302" t="str">
        <f t="shared" ref="T1302:V1302" si="4049">IF($G1302="","",IF($B1302="PAS",TRIM(CONCATENATE(D1302,D1303,D1304,D1305,D1306,D1307,D1308,D1309,D1310,D1311,D1312,D1313,D1314,D1315,D1316)),""))</f>
        <v/>
      </c>
      <c r="U1302" t="str">
        <f t="shared" si="4049"/>
        <v/>
      </c>
      <c r="V1302" t="str">
        <f t="shared" si="4049"/>
        <v/>
      </c>
    </row>
    <row r="1303" spans="7:22" hidden="1" x14ac:dyDescent="0.25">
      <c r="G1303" t="str">
        <f t="shared" si="3985"/>
        <v/>
      </c>
      <c r="H1303" t="str">
        <f t="shared" si="3986"/>
        <v/>
      </c>
      <c r="I1303" t="str">
        <f t="shared" ref="I1303:J1303" si="4050">IF($G1303="","",TRIM(CONCATENATE(E1303,E1304,E1305,E1306,E1307,E1308,E1309,E1310,E1311,E1312,E1313,E1314,E1315,E1316,E1317)))</f>
        <v/>
      </c>
      <c r="J1303" t="str">
        <f t="shared" si="4050"/>
        <v/>
      </c>
      <c r="K1303" t="str">
        <f t="shared" si="3988"/>
        <v/>
      </c>
      <c r="L1303" t="str">
        <f t="shared" si="3988"/>
        <v/>
      </c>
      <c r="M1303" t="str">
        <f t="shared" si="3988"/>
        <v/>
      </c>
      <c r="N1303" t="str">
        <f t="shared" si="3989"/>
        <v/>
      </c>
      <c r="O1303" t="str">
        <f t="shared" ref="O1303:P1303" si="4051">IF($G1303="","",IF($B1303="SHO",TRIM(CONCATENATE(E1303,E1304,E1305,E1306,E1307,E1308,E1309,E1310,E1311,E1312,E1313,E1314,E1315,E1316,E1317)),""))</f>
        <v/>
      </c>
      <c r="P1303" t="str">
        <f t="shared" si="4051"/>
        <v/>
      </c>
      <c r="Q1303" t="str">
        <f t="shared" si="3991"/>
        <v/>
      </c>
      <c r="R1303" t="str">
        <f t="shared" si="3991"/>
        <v/>
      </c>
      <c r="S1303" t="str">
        <f t="shared" si="3991"/>
        <v/>
      </c>
      <c r="T1303" t="str">
        <f t="shared" ref="T1303:V1303" si="4052">IF($G1303="","",IF($B1303="PAS",TRIM(CONCATENATE(D1303,D1304,D1305,D1306,D1307,D1308,D1309,D1310,D1311,D1312,D1313,D1314,D1315,D1316,D1317)),""))</f>
        <v/>
      </c>
      <c r="U1303" t="str">
        <f t="shared" si="4052"/>
        <v/>
      </c>
      <c r="V1303" t="str">
        <f t="shared" si="4052"/>
        <v/>
      </c>
    </row>
    <row r="1304" spans="7:22" hidden="1" x14ac:dyDescent="0.25">
      <c r="G1304" t="str">
        <f t="shared" si="3985"/>
        <v/>
      </c>
      <c r="H1304" t="str">
        <f t="shared" si="3986"/>
        <v/>
      </c>
      <c r="I1304" t="str">
        <f t="shared" ref="I1304:J1304" si="4053">IF($G1304="","",TRIM(CONCATENATE(E1304,E1305,E1306,E1307,E1308,E1309,E1310,E1311,E1312,E1313,E1314,E1315,E1316,E1317,E1318)))</f>
        <v/>
      </c>
      <c r="J1304" t="str">
        <f t="shared" si="4053"/>
        <v/>
      </c>
      <c r="K1304" t="str">
        <f t="shared" si="3988"/>
        <v/>
      </c>
      <c r="L1304" t="str">
        <f t="shared" si="3988"/>
        <v/>
      </c>
      <c r="M1304" t="str">
        <f t="shared" si="3988"/>
        <v/>
      </c>
      <c r="N1304" t="str">
        <f t="shared" si="3989"/>
        <v/>
      </c>
      <c r="O1304" t="str">
        <f t="shared" ref="O1304:P1304" si="4054">IF($G1304="","",IF($B1304="SHO",TRIM(CONCATENATE(E1304,E1305,E1306,E1307,E1308,E1309,E1310,E1311,E1312,E1313,E1314,E1315,E1316,E1317,E1318)),""))</f>
        <v/>
      </c>
      <c r="P1304" t="str">
        <f t="shared" si="4054"/>
        <v/>
      </c>
      <c r="Q1304" t="str">
        <f t="shared" si="3991"/>
        <v/>
      </c>
      <c r="R1304" t="str">
        <f t="shared" si="3991"/>
        <v/>
      </c>
      <c r="S1304" t="str">
        <f t="shared" si="3991"/>
        <v/>
      </c>
      <c r="T1304" t="str">
        <f t="shared" ref="T1304:V1304" si="4055">IF($G1304="","",IF($B1304="PAS",TRIM(CONCATENATE(D1304,D1305,D1306,D1307,D1308,D1309,D1310,D1311,D1312,D1313,D1314,D1315,D1316,D1317,D1318)),""))</f>
        <v/>
      </c>
      <c r="U1304" t="str">
        <f t="shared" si="4055"/>
        <v/>
      </c>
      <c r="V1304" t="str">
        <f t="shared" si="4055"/>
        <v/>
      </c>
    </row>
    <row r="1305" spans="7:22" hidden="1" x14ac:dyDescent="0.25">
      <c r="G1305" t="str">
        <f t="shared" si="3985"/>
        <v/>
      </c>
      <c r="H1305" t="str">
        <f t="shared" si="3986"/>
        <v/>
      </c>
      <c r="I1305" t="str">
        <f t="shared" ref="I1305:J1305" si="4056">IF($G1305="","",TRIM(CONCATENATE(E1305,E1306,E1307,E1308,E1309,E1310,E1311,E1312,E1313,E1314,E1315,E1316,E1317,E1318,E1319)))</f>
        <v/>
      </c>
      <c r="J1305" t="str">
        <f t="shared" si="4056"/>
        <v/>
      </c>
      <c r="K1305" t="str">
        <f t="shared" si="3988"/>
        <v/>
      </c>
      <c r="L1305" t="str">
        <f t="shared" si="3988"/>
        <v/>
      </c>
      <c r="M1305" t="str">
        <f t="shared" si="3988"/>
        <v/>
      </c>
      <c r="N1305" t="str">
        <f t="shared" si="3989"/>
        <v/>
      </c>
      <c r="O1305" t="str">
        <f t="shared" ref="O1305:P1305" si="4057">IF($G1305="","",IF($B1305="SHO",TRIM(CONCATENATE(E1305,E1306,E1307,E1308,E1309,E1310,E1311,E1312,E1313,E1314,E1315,E1316,E1317,E1318,E1319)),""))</f>
        <v/>
      </c>
      <c r="P1305" t="str">
        <f t="shared" si="4057"/>
        <v/>
      </c>
      <c r="Q1305" t="str">
        <f t="shared" si="3991"/>
        <v/>
      </c>
      <c r="R1305" t="str">
        <f t="shared" si="3991"/>
        <v/>
      </c>
      <c r="S1305" t="str">
        <f t="shared" si="3991"/>
        <v/>
      </c>
      <c r="T1305" t="str">
        <f t="shared" ref="T1305:V1305" si="4058">IF($G1305="","",IF($B1305="PAS",TRIM(CONCATENATE(D1305,D1306,D1307,D1308,D1309,D1310,D1311,D1312,D1313,D1314,D1315,D1316,D1317,D1318,D1319)),""))</f>
        <v/>
      </c>
      <c r="U1305" t="str">
        <f t="shared" si="4058"/>
        <v/>
      </c>
      <c r="V1305" t="str">
        <f t="shared" si="4058"/>
        <v/>
      </c>
    </row>
    <row r="1306" spans="7:22" hidden="1" x14ac:dyDescent="0.25">
      <c r="G1306" t="str">
        <f t="shared" si="3985"/>
        <v/>
      </c>
      <c r="H1306" t="str">
        <f t="shared" si="3986"/>
        <v/>
      </c>
      <c r="I1306" t="str">
        <f t="shared" ref="I1306:J1306" si="4059">IF($G1306="","",TRIM(CONCATENATE(E1306,E1307,E1308,E1309,E1310,E1311,E1312,E1313,E1314,E1315,E1316,E1317,E1318,E1319,E1320)))</f>
        <v/>
      </c>
      <c r="J1306" t="str">
        <f t="shared" si="4059"/>
        <v/>
      </c>
      <c r="K1306" t="str">
        <f t="shared" si="3988"/>
        <v/>
      </c>
      <c r="L1306" t="str">
        <f t="shared" si="3988"/>
        <v/>
      </c>
      <c r="M1306" t="str">
        <f t="shared" si="3988"/>
        <v/>
      </c>
      <c r="N1306" t="str">
        <f t="shared" si="3989"/>
        <v/>
      </c>
      <c r="O1306" t="str">
        <f t="shared" ref="O1306:P1306" si="4060">IF($G1306="","",IF($B1306="SHO",TRIM(CONCATENATE(E1306,E1307,E1308,E1309,E1310,E1311,E1312,E1313,E1314,E1315,E1316,E1317,E1318,E1319,E1320)),""))</f>
        <v/>
      </c>
      <c r="P1306" t="str">
        <f t="shared" si="4060"/>
        <v/>
      </c>
      <c r="Q1306" t="str">
        <f t="shared" si="3991"/>
        <v/>
      </c>
      <c r="R1306" t="str">
        <f t="shared" si="3991"/>
        <v/>
      </c>
      <c r="S1306" t="str">
        <f t="shared" si="3991"/>
        <v/>
      </c>
      <c r="T1306" t="str">
        <f t="shared" ref="T1306:V1306" si="4061">IF($G1306="","",IF($B1306="PAS",TRIM(CONCATENATE(D1306,D1307,D1308,D1309,D1310,D1311,D1312,D1313,D1314,D1315,D1316,D1317,D1318,D1319,D1320)),""))</f>
        <v/>
      </c>
      <c r="U1306" t="str">
        <f t="shared" si="4061"/>
        <v/>
      </c>
      <c r="V1306" t="str">
        <f t="shared" si="4061"/>
        <v/>
      </c>
    </row>
    <row r="1307" spans="7:22" hidden="1" x14ac:dyDescent="0.25">
      <c r="G1307" t="str">
        <f t="shared" si="3985"/>
        <v/>
      </c>
      <c r="H1307" t="str">
        <f t="shared" si="3986"/>
        <v/>
      </c>
      <c r="I1307" t="str">
        <f t="shared" ref="I1307:J1307" si="4062">IF($G1307="","",TRIM(CONCATENATE(E1307,E1308,E1309,E1310,E1311,E1312,E1313,E1314,E1315,E1316,E1317,E1318,E1319,E1320,E1321)))</f>
        <v/>
      </c>
      <c r="J1307" t="str">
        <f t="shared" si="4062"/>
        <v/>
      </c>
      <c r="K1307" t="str">
        <f t="shared" si="3988"/>
        <v/>
      </c>
      <c r="L1307" t="str">
        <f t="shared" si="3988"/>
        <v/>
      </c>
      <c r="M1307" t="str">
        <f t="shared" si="3988"/>
        <v/>
      </c>
      <c r="N1307" t="str">
        <f t="shared" si="3989"/>
        <v/>
      </c>
      <c r="O1307" t="str">
        <f t="shared" ref="O1307:P1307" si="4063">IF($G1307="","",IF($B1307="SHO",TRIM(CONCATENATE(E1307,E1308,E1309,E1310,E1311,E1312,E1313,E1314,E1315,E1316,E1317,E1318,E1319,E1320,E1321)),""))</f>
        <v/>
      </c>
      <c r="P1307" t="str">
        <f t="shared" si="4063"/>
        <v/>
      </c>
      <c r="Q1307" t="str">
        <f t="shared" si="3991"/>
        <v/>
      </c>
      <c r="R1307" t="str">
        <f t="shared" si="3991"/>
        <v/>
      </c>
      <c r="S1307" t="str">
        <f t="shared" si="3991"/>
        <v/>
      </c>
      <c r="T1307" t="str">
        <f t="shared" ref="T1307:V1307" si="4064">IF($G1307="","",IF($B1307="PAS",TRIM(CONCATENATE(D1307,D1308,D1309,D1310,D1311,D1312,D1313,D1314,D1315,D1316,D1317,D1318,D1319,D1320,D1321)),""))</f>
        <v/>
      </c>
      <c r="U1307" t="str">
        <f t="shared" si="4064"/>
        <v/>
      </c>
      <c r="V1307" t="str">
        <f t="shared" si="4064"/>
        <v/>
      </c>
    </row>
    <row r="1308" spans="7:22" hidden="1" x14ac:dyDescent="0.25">
      <c r="G1308" t="str">
        <f t="shared" si="3985"/>
        <v/>
      </c>
      <c r="H1308" t="str">
        <f t="shared" si="3986"/>
        <v/>
      </c>
      <c r="I1308" t="str">
        <f t="shared" ref="I1308:J1308" si="4065">IF($G1308="","",TRIM(CONCATENATE(E1308,E1309,E1310,E1311,E1312,E1313,E1314,E1315,E1316,E1317,E1318,E1319,E1320,E1321,E1322)))</f>
        <v/>
      </c>
      <c r="J1308" t="str">
        <f t="shared" si="4065"/>
        <v/>
      </c>
      <c r="K1308" t="str">
        <f t="shared" si="3988"/>
        <v/>
      </c>
      <c r="L1308" t="str">
        <f t="shared" si="3988"/>
        <v/>
      </c>
      <c r="M1308" t="str">
        <f t="shared" si="3988"/>
        <v/>
      </c>
      <c r="N1308" t="str">
        <f t="shared" si="3989"/>
        <v/>
      </c>
      <c r="O1308" t="str">
        <f t="shared" ref="O1308:P1308" si="4066">IF($G1308="","",IF($B1308="SHO",TRIM(CONCATENATE(E1308,E1309,E1310,E1311,E1312,E1313,E1314,E1315,E1316,E1317,E1318,E1319,E1320,E1321,E1322)),""))</f>
        <v/>
      </c>
      <c r="P1308" t="str">
        <f t="shared" si="4066"/>
        <v/>
      </c>
      <c r="Q1308" t="str">
        <f t="shared" si="3991"/>
        <v/>
      </c>
      <c r="R1308" t="str">
        <f t="shared" si="3991"/>
        <v/>
      </c>
      <c r="S1308" t="str">
        <f t="shared" si="3991"/>
        <v/>
      </c>
      <c r="T1308" t="str">
        <f t="shared" ref="T1308:V1308" si="4067">IF($G1308="","",IF($B1308="PAS",TRIM(CONCATENATE(D1308,D1309,D1310,D1311,D1312,D1313,D1314,D1315,D1316,D1317,D1318,D1319,D1320,D1321,D1322)),""))</f>
        <v/>
      </c>
      <c r="U1308" t="str">
        <f t="shared" si="4067"/>
        <v/>
      </c>
      <c r="V1308" t="str">
        <f t="shared" si="4067"/>
        <v/>
      </c>
    </row>
    <row r="1309" spans="7:22" hidden="1" x14ac:dyDescent="0.25">
      <c r="G1309" t="str">
        <f t="shared" si="3985"/>
        <v/>
      </c>
      <c r="H1309" t="str">
        <f t="shared" si="3986"/>
        <v/>
      </c>
      <c r="I1309" t="str">
        <f t="shared" ref="I1309:J1309" si="4068">IF($G1309="","",TRIM(CONCATENATE(E1309,E1310,E1311,E1312,E1313,E1314,E1315,E1316,E1317,E1318,E1319,E1320,E1321,E1322,E1323)))</f>
        <v/>
      </c>
      <c r="J1309" t="str">
        <f t="shared" si="4068"/>
        <v/>
      </c>
      <c r="K1309" t="str">
        <f t="shared" si="3988"/>
        <v/>
      </c>
      <c r="L1309" t="str">
        <f t="shared" si="3988"/>
        <v/>
      </c>
      <c r="M1309" t="str">
        <f t="shared" si="3988"/>
        <v/>
      </c>
      <c r="N1309" t="str">
        <f t="shared" si="3989"/>
        <v/>
      </c>
      <c r="O1309" t="str">
        <f t="shared" ref="O1309:P1309" si="4069">IF($G1309="","",IF($B1309="SHO",TRIM(CONCATENATE(E1309,E1310,E1311,E1312,E1313,E1314,E1315,E1316,E1317,E1318,E1319,E1320,E1321,E1322,E1323)),""))</f>
        <v/>
      </c>
      <c r="P1309" t="str">
        <f t="shared" si="4069"/>
        <v/>
      </c>
      <c r="Q1309" t="str">
        <f t="shared" si="3991"/>
        <v/>
      </c>
      <c r="R1309" t="str">
        <f t="shared" si="3991"/>
        <v/>
      </c>
      <c r="S1309" t="str">
        <f t="shared" si="3991"/>
        <v/>
      </c>
      <c r="T1309" t="str">
        <f t="shared" ref="T1309:V1309" si="4070">IF($G1309="","",IF($B1309="PAS",TRIM(CONCATENATE(D1309,D1310,D1311,D1312,D1313,D1314,D1315,D1316,D1317,D1318,D1319,D1320,D1321,D1322,D1323)),""))</f>
        <v/>
      </c>
      <c r="U1309" t="str">
        <f t="shared" si="4070"/>
        <v/>
      </c>
      <c r="V1309" t="str">
        <f t="shared" si="4070"/>
        <v/>
      </c>
    </row>
    <row r="1310" spans="7:22" hidden="1" x14ac:dyDescent="0.25">
      <c r="G1310" t="str">
        <f t="shared" si="3985"/>
        <v/>
      </c>
      <c r="H1310" t="str">
        <f t="shared" si="3986"/>
        <v/>
      </c>
      <c r="I1310" t="str">
        <f t="shared" ref="I1310:J1310" si="4071">IF($G1310="","",TRIM(CONCATENATE(E1310,E1311,E1312,E1313,E1314,E1315,E1316,E1317,E1318,E1319,E1320,E1321,E1322,E1323,E1324)))</f>
        <v/>
      </c>
      <c r="J1310" t="str">
        <f t="shared" si="4071"/>
        <v/>
      </c>
      <c r="K1310" t="str">
        <f t="shared" si="3988"/>
        <v/>
      </c>
      <c r="L1310" t="str">
        <f t="shared" si="3988"/>
        <v/>
      </c>
      <c r="M1310" t="str">
        <f t="shared" si="3988"/>
        <v/>
      </c>
      <c r="N1310" t="str">
        <f t="shared" si="3989"/>
        <v/>
      </c>
      <c r="O1310" t="str">
        <f t="shared" ref="O1310:P1310" si="4072">IF($G1310="","",IF($B1310="SHO",TRIM(CONCATENATE(E1310,E1311,E1312,E1313,E1314,E1315,E1316,E1317,E1318,E1319,E1320,E1321,E1322,E1323,E1324)),""))</f>
        <v/>
      </c>
      <c r="P1310" t="str">
        <f t="shared" si="4072"/>
        <v/>
      </c>
      <c r="Q1310" t="str">
        <f t="shared" si="3991"/>
        <v/>
      </c>
      <c r="R1310" t="str">
        <f t="shared" si="3991"/>
        <v/>
      </c>
      <c r="S1310" t="str">
        <f t="shared" si="3991"/>
        <v/>
      </c>
      <c r="T1310" t="str">
        <f t="shared" ref="T1310:V1310" si="4073">IF($G1310="","",IF($B1310="PAS",TRIM(CONCATENATE(D1310,D1311,D1312,D1313,D1314,D1315,D1316,D1317,D1318,D1319,D1320,D1321,D1322,D1323,D1324)),""))</f>
        <v/>
      </c>
      <c r="U1310" t="str">
        <f t="shared" si="4073"/>
        <v/>
      </c>
      <c r="V1310" t="str">
        <f t="shared" si="4073"/>
        <v/>
      </c>
    </row>
    <row r="1311" spans="7:22" hidden="1" x14ac:dyDescent="0.25">
      <c r="G1311" t="str">
        <f t="shared" si="3985"/>
        <v/>
      </c>
      <c r="H1311" t="str">
        <f t="shared" si="3986"/>
        <v/>
      </c>
      <c r="I1311" t="str">
        <f t="shared" ref="I1311:J1311" si="4074">IF($G1311="","",TRIM(CONCATENATE(E1311,E1312,E1313,E1314,E1315,E1316,E1317,E1318,E1319,E1320,E1321,E1322,E1323,E1324,E1325)))</f>
        <v/>
      </c>
      <c r="J1311" t="str">
        <f t="shared" si="4074"/>
        <v/>
      </c>
      <c r="K1311" t="str">
        <f t="shared" si="3988"/>
        <v/>
      </c>
      <c r="L1311" t="str">
        <f t="shared" si="3988"/>
        <v/>
      </c>
      <c r="M1311" t="str">
        <f t="shared" si="3988"/>
        <v/>
      </c>
      <c r="N1311" t="str">
        <f t="shared" si="3989"/>
        <v/>
      </c>
      <c r="O1311" t="str">
        <f t="shared" ref="O1311:P1311" si="4075">IF($G1311="","",IF($B1311="SHO",TRIM(CONCATENATE(E1311,E1312,E1313,E1314,E1315,E1316,E1317,E1318,E1319,E1320,E1321,E1322,E1323,E1324,E1325)),""))</f>
        <v/>
      </c>
      <c r="P1311" t="str">
        <f t="shared" si="4075"/>
        <v/>
      </c>
      <c r="Q1311" t="str">
        <f t="shared" si="3991"/>
        <v/>
      </c>
      <c r="R1311" t="str">
        <f t="shared" si="3991"/>
        <v/>
      </c>
      <c r="S1311" t="str">
        <f t="shared" si="3991"/>
        <v/>
      </c>
      <c r="T1311" t="str">
        <f t="shared" ref="T1311:V1311" si="4076">IF($G1311="","",IF($B1311="PAS",TRIM(CONCATENATE(D1311,D1312,D1313,D1314,D1315,D1316,D1317,D1318,D1319,D1320,D1321,D1322,D1323,D1324,D1325)),""))</f>
        <v/>
      </c>
      <c r="U1311" t="str">
        <f t="shared" si="4076"/>
        <v/>
      </c>
      <c r="V1311" t="str">
        <f t="shared" si="4076"/>
        <v/>
      </c>
    </row>
    <row r="1312" spans="7:22" hidden="1" x14ac:dyDescent="0.25">
      <c r="G1312" t="str">
        <f t="shared" si="3985"/>
        <v/>
      </c>
      <c r="H1312" t="str">
        <f t="shared" si="3986"/>
        <v/>
      </c>
      <c r="I1312" t="str">
        <f t="shared" ref="I1312:J1312" si="4077">IF($G1312="","",TRIM(CONCATENATE(E1312,E1313,E1314,E1315,E1316,E1317,E1318,E1319,E1320,E1321,E1322,E1323,E1324,E1325,E1326)))</f>
        <v/>
      </c>
      <c r="J1312" t="str">
        <f t="shared" si="4077"/>
        <v/>
      </c>
      <c r="K1312" t="str">
        <f t="shared" si="3988"/>
        <v/>
      </c>
      <c r="L1312" t="str">
        <f t="shared" si="3988"/>
        <v/>
      </c>
      <c r="M1312" t="str">
        <f t="shared" si="3988"/>
        <v/>
      </c>
      <c r="N1312" t="str">
        <f t="shared" si="3989"/>
        <v/>
      </c>
      <c r="O1312" t="str">
        <f t="shared" ref="O1312:P1312" si="4078">IF($G1312="","",IF($B1312="SHO",TRIM(CONCATENATE(E1312,E1313,E1314,E1315,E1316,E1317,E1318,E1319,E1320,E1321,E1322,E1323,E1324,E1325,E1326)),""))</f>
        <v/>
      </c>
      <c r="P1312" t="str">
        <f t="shared" si="4078"/>
        <v/>
      </c>
      <c r="Q1312" t="str">
        <f t="shared" si="3991"/>
        <v/>
      </c>
      <c r="R1312" t="str">
        <f t="shared" si="3991"/>
        <v/>
      </c>
      <c r="S1312" t="str">
        <f t="shared" si="3991"/>
        <v/>
      </c>
      <c r="T1312" t="str">
        <f t="shared" ref="T1312:V1312" si="4079">IF($G1312="","",IF($B1312="PAS",TRIM(CONCATENATE(D1312,D1313,D1314,D1315,D1316,D1317,D1318,D1319,D1320,D1321,D1322,D1323,D1324,D1325,D1326)),""))</f>
        <v/>
      </c>
      <c r="U1312" t="str">
        <f t="shared" si="4079"/>
        <v/>
      </c>
      <c r="V1312" t="str">
        <f t="shared" si="4079"/>
        <v/>
      </c>
    </row>
    <row r="1313" spans="4:22" hidden="1" x14ac:dyDescent="0.25">
      <c r="G1313" t="str">
        <f t="shared" si="3985"/>
        <v/>
      </c>
      <c r="H1313" t="str">
        <f t="shared" si="3986"/>
        <v/>
      </c>
      <c r="I1313" t="str">
        <f t="shared" ref="I1313:J1313" si="4080">IF($G1313="","",TRIM(CONCATENATE(E1313,E1314,E1315,E1316,E1317,E1318,E1319,E1320,E1321,E1322,E1323,E1324,E1325,E1326,E1327)))</f>
        <v/>
      </c>
      <c r="J1313" t="str">
        <f t="shared" si="4080"/>
        <v/>
      </c>
      <c r="K1313" t="str">
        <f t="shared" si="3988"/>
        <v/>
      </c>
      <c r="L1313" t="str">
        <f t="shared" si="3988"/>
        <v/>
      </c>
      <c r="M1313" t="str">
        <f t="shared" si="3988"/>
        <v/>
      </c>
      <c r="N1313" t="str">
        <f t="shared" si="3989"/>
        <v/>
      </c>
      <c r="O1313" t="str">
        <f t="shared" ref="O1313:P1313" si="4081">IF($G1313="","",IF($B1313="SHO",TRIM(CONCATENATE(E1313,E1314,E1315,E1316,E1317,E1318,E1319,E1320,E1321,E1322,E1323,E1324,E1325,E1326,E1327)),""))</f>
        <v/>
      </c>
      <c r="P1313" t="str">
        <f t="shared" si="4081"/>
        <v/>
      </c>
      <c r="Q1313" t="str">
        <f t="shared" si="3991"/>
        <v/>
      </c>
      <c r="R1313" t="str">
        <f t="shared" si="3991"/>
        <v/>
      </c>
      <c r="S1313" t="str">
        <f t="shared" si="3991"/>
        <v/>
      </c>
      <c r="T1313" t="str">
        <f t="shared" ref="T1313:V1313" si="4082">IF($G1313="","",IF($B1313="PAS",TRIM(CONCATENATE(D1313,D1314,D1315,D1316,D1317,D1318,D1319,D1320,D1321,D1322,D1323,D1324,D1325,D1326,D1327)),""))</f>
        <v/>
      </c>
      <c r="U1313" t="str">
        <f t="shared" si="4082"/>
        <v/>
      </c>
      <c r="V1313" t="str">
        <f t="shared" si="4082"/>
        <v/>
      </c>
    </row>
    <row r="1314" spans="4:22" hidden="1" x14ac:dyDescent="0.25">
      <c r="G1314" t="str">
        <f t="shared" si="3985"/>
        <v/>
      </c>
      <c r="H1314" t="str">
        <f t="shared" si="3986"/>
        <v/>
      </c>
      <c r="I1314" t="str">
        <f t="shared" ref="I1314:J1314" si="4083">IF($G1314="","",TRIM(CONCATENATE(E1314,E1315,E1316,E1317,E1318,E1319,E1320,E1321,E1322,E1323,E1324,E1325,E1326,E1327,E1328)))</f>
        <v/>
      </c>
      <c r="J1314" t="str">
        <f t="shared" si="4083"/>
        <v/>
      </c>
      <c r="K1314" t="str">
        <f t="shared" si="3988"/>
        <v/>
      </c>
      <c r="L1314" t="str">
        <f t="shared" si="3988"/>
        <v/>
      </c>
      <c r="M1314" t="str">
        <f t="shared" si="3988"/>
        <v/>
      </c>
      <c r="N1314" t="str">
        <f t="shared" si="3989"/>
        <v/>
      </c>
      <c r="O1314" t="str">
        <f t="shared" ref="O1314:P1314" si="4084">IF($G1314="","",IF($B1314="SHO",TRIM(CONCATENATE(E1314,E1315,E1316,E1317,E1318,E1319,E1320,E1321,E1322,E1323,E1324,E1325,E1326,E1327,E1328)),""))</f>
        <v/>
      </c>
      <c r="P1314" t="str">
        <f t="shared" si="4084"/>
        <v/>
      </c>
      <c r="Q1314" t="str">
        <f t="shared" si="3991"/>
        <v/>
      </c>
      <c r="R1314" t="str">
        <f t="shared" si="3991"/>
        <v/>
      </c>
      <c r="S1314" t="str">
        <f t="shared" si="3991"/>
        <v/>
      </c>
      <c r="T1314" t="str">
        <f t="shared" ref="T1314:V1314" si="4085">IF($G1314="","",IF($B1314="PAS",TRIM(CONCATENATE(D1314,D1315,D1316,D1317,D1318,D1319,D1320,D1321,D1322,D1323,D1324,D1325,D1326,D1327,D1328)),""))</f>
        <v/>
      </c>
      <c r="U1314" t="str">
        <f t="shared" si="4085"/>
        <v/>
      </c>
      <c r="V1314" t="str">
        <f t="shared" si="4085"/>
        <v/>
      </c>
    </row>
    <row r="1315" spans="4:22" hidden="1" x14ac:dyDescent="0.25">
      <c r="G1315" t="str">
        <f t="shared" si="3985"/>
        <v/>
      </c>
      <c r="H1315" t="str">
        <f t="shared" si="3986"/>
        <v/>
      </c>
      <c r="I1315" t="str">
        <f t="shared" ref="I1315:J1315" si="4086">IF($G1315="","",TRIM(CONCATENATE(E1315,E1316,E1317,E1318,E1319,E1320,E1321,E1322,E1323,E1324,E1325,E1326,E1327,E1328,E1329)))</f>
        <v/>
      </c>
      <c r="J1315" t="str">
        <f t="shared" si="4086"/>
        <v/>
      </c>
      <c r="K1315" t="str">
        <f t="shared" si="3988"/>
        <v/>
      </c>
      <c r="L1315" t="str">
        <f t="shared" si="3988"/>
        <v/>
      </c>
      <c r="M1315" t="str">
        <f t="shared" si="3988"/>
        <v/>
      </c>
      <c r="N1315" t="str">
        <f t="shared" si="3989"/>
        <v/>
      </c>
      <c r="O1315" t="str">
        <f t="shared" ref="O1315:P1315" si="4087">IF($G1315="","",IF($B1315="SHO",TRIM(CONCATENATE(E1315,E1316,E1317,E1318,E1319,E1320,E1321,E1322,E1323,E1324,E1325,E1326,E1327,E1328,E1329)),""))</f>
        <v/>
      </c>
      <c r="P1315" t="str">
        <f t="shared" si="4087"/>
        <v/>
      </c>
      <c r="Q1315" t="str">
        <f t="shared" si="3991"/>
        <v/>
      </c>
      <c r="R1315" t="str">
        <f t="shared" si="3991"/>
        <v/>
      </c>
      <c r="S1315" t="str">
        <f t="shared" si="3991"/>
        <v/>
      </c>
      <c r="T1315" t="str">
        <f t="shared" ref="T1315:V1315" si="4088">IF($G1315="","",IF($B1315="PAS",TRIM(CONCATENATE(D1315,D1316,D1317,D1318,D1319,D1320,D1321,D1322,D1323,D1324,D1325,D1326,D1327,D1328,D1329)),""))</f>
        <v/>
      </c>
      <c r="U1315" t="str">
        <f t="shared" si="4088"/>
        <v/>
      </c>
      <c r="V1315" t="str">
        <f t="shared" si="4088"/>
        <v/>
      </c>
    </row>
    <row r="1316" spans="4:22" hidden="1" x14ac:dyDescent="0.25">
      <c r="G1316" t="str">
        <f t="shared" si="3985"/>
        <v/>
      </c>
      <c r="H1316" t="str">
        <f t="shared" si="3986"/>
        <v/>
      </c>
      <c r="I1316" t="str">
        <f t="shared" ref="I1316:J1316" si="4089">IF($G1316="","",TRIM(CONCATENATE(E1316,E1317,E1318,E1319,E1320,E1321,E1322,E1323,E1324,E1325,E1326,E1327,E1328,E1329,E1330)))</f>
        <v/>
      </c>
      <c r="J1316" t="str">
        <f t="shared" si="4089"/>
        <v/>
      </c>
      <c r="K1316" t="str">
        <f t="shared" si="3988"/>
        <v/>
      </c>
      <c r="L1316" t="str">
        <f t="shared" si="3988"/>
        <v/>
      </c>
      <c r="M1316" t="str">
        <f t="shared" si="3988"/>
        <v/>
      </c>
      <c r="N1316" t="str">
        <f t="shared" si="3989"/>
        <v/>
      </c>
      <c r="O1316" t="str">
        <f t="shared" ref="O1316:P1316" si="4090">IF($G1316="","",IF($B1316="SHO",TRIM(CONCATENATE(E1316,E1317,E1318,E1319,E1320,E1321,E1322,E1323,E1324,E1325,E1326,E1327,E1328,E1329,E1330)),""))</f>
        <v/>
      </c>
      <c r="P1316" t="str">
        <f t="shared" si="4090"/>
        <v/>
      </c>
      <c r="Q1316" t="str">
        <f t="shared" si="3991"/>
        <v/>
      </c>
      <c r="R1316" t="str">
        <f t="shared" si="3991"/>
        <v/>
      </c>
      <c r="S1316" t="str">
        <f t="shared" si="3991"/>
        <v/>
      </c>
      <c r="T1316" t="str">
        <f t="shared" ref="T1316:V1316" si="4091">IF($G1316="","",IF($B1316="PAS",TRIM(CONCATENATE(D1316,D1317,D1318,D1319,D1320,D1321,D1322,D1323,D1324,D1325,D1326,D1327,D1328,D1329,D1330)),""))</f>
        <v/>
      </c>
      <c r="U1316" t="str">
        <f t="shared" si="4091"/>
        <v/>
      </c>
      <c r="V1316" t="str">
        <f t="shared" si="4091"/>
        <v/>
      </c>
    </row>
    <row r="1317" spans="4:22" hidden="1" x14ac:dyDescent="0.25">
      <c r="G1317" t="str">
        <f t="shared" si="3985"/>
        <v/>
      </c>
      <c r="H1317" t="str">
        <f t="shared" si="3986"/>
        <v/>
      </c>
      <c r="I1317" t="str">
        <f t="shared" ref="I1317:J1317" si="4092">IF($G1317="","",TRIM(CONCATENATE(E1317,E1318,E1319,E1320,E1321,E1322,E1323,E1324,E1325,E1326,E1327,E1328,E1329,E1330,E1331)))</f>
        <v/>
      </c>
      <c r="J1317" t="str">
        <f t="shared" si="4092"/>
        <v/>
      </c>
      <c r="K1317" t="str">
        <f t="shared" si="3988"/>
        <v/>
      </c>
      <c r="L1317" t="str">
        <f t="shared" si="3988"/>
        <v/>
      </c>
      <c r="M1317" t="str">
        <f t="shared" si="3988"/>
        <v/>
      </c>
      <c r="N1317" t="str">
        <f t="shared" si="3989"/>
        <v/>
      </c>
      <c r="O1317" t="str">
        <f t="shared" ref="O1317:P1317" si="4093">IF($G1317="","",IF($B1317="SHO",TRIM(CONCATENATE(E1317,E1318,E1319,E1320,E1321,E1322,E1323,E1324,E1325,E1326,E1327,E1328,E1329,E1330,E1331)),""))</f>
        <v/>
      </c>
      <c r="P1317" t="str">
        <f t="shared" si="4093"/>
        <v/>
      </c>
      <c r="Q1317" t="str">
        <f t="shared" si="3991"/>
        <v/>
      </c>
      <c r="R1317" t="str">
        <f t="shared" si="3991"/>
        <v/>
      </c>
      <c r="S1317" t="str">
        <f t="shared" si="3991"/>
        <v/>
      </c>
      <c r="T1317" t="str">
        <f t="shared" ref="T1317:V1317" si="4094">IF($G1317="","",IF($B1317="PAS",TRIM(CONCATENATE(D1317,D1318,D1319,D1320,D1321,D1322,D1323,D1324,D1325,D1326,D1327,D1328,D1329,D1330,D1331)),""))</f>
        <v/>
      </c>
      <c r="U1317" t="str">
        <f t="shared" si="4094"/>
        <v/>
      </c>
      <c r="V1317" t="str">
        <f t="shared" si="4094"/>
        <v/>
      </c>
    </row>
    <row r="1318" spans="4:22" hidden="1" x14ac:dyDescent="0.25">
      <c r="G1318" t="str">
        <f t="shared" si="3985"/>
        <v/>
      </c>
      <c r="H1318" t="str">
        <f t="shared" si="3986"/>
        <v/>
      </c>
      <c r="I1318" t="str">
        <f t="shared" ref="I1318:J1318" si="4095">IF($G1318="","",TRIM(CONCATENATE(E1318,E1319,E1320,E1321,E1322,E1323,E1324,E1325,E1326,E1327,E1328,E1329,E1330,E1331,E1332)))</f>
        <v/>
      </c>
      <c r="J1318" t="str">
        <f t="shared" si="4095"/>
        <v/>
      </c>
      <c r="K1318" t="str">
        <f t="shared" si="3988"/>
        <v/>
      </c>
      <c r="L1318" t="str">
        <f t="shared" si="3988"/>
        <v/>
      </c>
      <c r="M1318" t="str">
        <f t="shared" si="3988"/>
        <v/>
      </c>
      <c r="N1318" t="str">
        <f t="shared" si="3989"/>
        <v/>
      </c>
      <c r="O1318" t="str">
        <f t="shared" ref="O1318:P1318" si="4096">IF($G1318="","",IF($B1318="SHO",TRIM(CONCATENATE(E1318,E1319,E1320,E1321,E1322,E1323,E1324,E1325,E1326,E1327,E1328,E1329,E1330,E1331,E1332)),""))</f>
        <v/>
      </c>
      <c r="P1318" t="str">
        <f t="shared" si="4096"/>
        <v/>
      </c>
      <c r="Q1318" t="str">
        <f t="shared" si="3991"/>
        <v/>
      </c>
      <c r="R1318" t="str">
        <f t="shared" si="3991"/>
        <v/>
      </c>
      <c r="S1318" t="str">
        <f t="shared" si="3991"/>
        <v/>
      </c>
      <c r="T1318" t="str">
        <f t="shared" ref="T1318:V1318" si="4097">IF($G1318="","",IF($B1318="PAS",TRIM(CONCATENATE(D1318,D1319,D1320,D1321,D1322,D1323,D1324,D1325,D1326,D1327,D1328,D1329,D1330,D1331,D1332)),""))</f>
        <v/>
      </c>
      <c r="U1318" t="str">
        <f t="shared" si="4097"/>
        <v/>
      </c>
      <c r="V1318" t="str">
        <f t="shared" si="4097"/>
        <v/>
      </c>
    </row>
    <row r="1319" spans="4:22" hidden="1" x14ac:dyDescent="0.25">
      <c r="G1319" t="str">
        <f t="shared" si="3985"/>
        <v/>
      </c>
      <c r="H1319" t="str">
        <f t="shared" si="3986"/>
        <v/>
      </c>
      <c r="I1319" t="str">
        <f t="shared" ref="I1319:J1319" si="4098">IF($G1319="","",TRIM(CONCATENATE(E1319,E1320,E1321,E1322,E1323,E1324,E1325,E1326,E1327,E1328,E1329,E1330,E1331,E1332,E1333)))</f>
        <v/>
      </c>
      <c r="J1319" t="str">
        <f t="shared" si="4098"/>
        <v/>
      </c>
      <c r="K1319" t="str">
        <f t="shared" si="3988"/>
        <v/>
      </c>
      <c r="L1319" t="str">
        <f t="shared" si="3988"/>
        <v/>
      </c>
      <c r="M1319" t="str">
        <f t="shared" si="3988"/>
        <v/>
      </c>
      <c r="N1319" t="str">
        <f t="shared" si="3989"/>
        <v/>
      </c>
      <c r="O1319" t="str">
        <f t="shared" ref="O1319:P1319" si="4099">IF($G1319="","",IF($B1319="SHO",TRIM(CONCATENATE(E1319,E1320,E1321,E1322,E1323,E1324,E1325,E1326,E1327,E1328,E1329,E1330,E1331,E1332,E1333)),""))</f>
        <v/>
      </c>
      <c r="P1319" t="str">
        <f t="shared" si="4099"/>
        <v/>
      </c>
      <c r="Q1319" t="str">
        <f t="shared" si="3991"/>
        <v/>
      </c>
      <c r="R1319" t="str">
        <f t="shared" si="3991"/>
        <v/>
      </c>
      <c r="S1319" t="str">
        <f t="shared" si="3991"/>
        <v/>
      </c>
      <c r="T1319" t="str">
        <f t="shared" ref="T1319:V1319" si="4100">IF($G1319="","",IF($B1319="PAS",TRIM(CONCATENATE(D1319,D1320,D1321,D1322,D1323,D1324,D1325,D1326,D1327,D1328,D1329,D1330,D1331,D1332,D1333)),""))</f>
        <v/>
      </c>
      <c r="U1319" t="str">
        <f t="shared" si="4100"/>
        <v/>
      </c>
      <c r="V1319" t="str">
        <f t="shared" si="4100"/>
        <v/>
      </c>
    </row>
    <row r="1320" spans="4:22" hidden="1" x14ac:dyDescent="0.25">
      <c r="G1320" t="str">
        <f t="shared" si="3985"/>
        <v/>
      </c>
      <c r="H1320" t="str">
        <f t="shared" si="3986"/>
        <v/>
      </c>
      <c r="I1320" t="str">
        <f t="shared" ref="I1320:J1320" si="4101">IF($G1320="","",TRIM(CONCATENATE(E1320,E1321,E1322,E1323,E1324,E1325,E1326,E1327,E1328,E1329,E1330,E1331,E1332,E1333,E1334)))</f>
        <v/>
      </c>
      <c r="J1320" t="str">
        <f t="shared" si="4101"/>
        <v/>
      </c>
      <c r="K1320" t="str">
        <f t="shared" si="3988"/>
        <v/>
      </c>
      <c r="L1320" t="str">
        <f t="shared" si="3988"/>
        <v/>
      </c>
      <c r="M1320" t="str">
        <f t="shared" si="3988"/>
        <v/>
      </c>
      <c r="N1320" t="str">
        <f t="shared" si="3989"/>
        <v/>
      </c>
      <c r="O1320" t="str">
        <f t="shared" ref="O1320:P1320" si="4102">IF($G1320="","",IF($B1320="SHO",TRIM(CONCATENATE(E1320,E1321,E1322,E1323,E1324,E1325,E1326,E1327,E1328,E1329,E1330,E1331,E1332,E1333,E1334)),""))</f>
        <v/>
      </c>
      <c r="P1320" t="str">
        <f t="shared" si="4102"/>
        <v/>
      </c>
      <c r="Q1320" t="str">
        <f t="shared" si="3991"/>
        <v/>
      </c>
      <c r="R1320" t="str">
        <f t="shared" si="3991"/>
        <v/>
      </c>
      <c r="S1320" t="str">
        <f t="shared" si="3991"/>
        <v/>
      </c>
      <c r="T1320" t="str">
        <f t="shared" ref="T1320:V1320" si="4103">IF($G1320="","",IF($B1320="PAS",TRIM(CONCATENATE(D1320,D1321,D1322,D1323,D1324,D1325,D1326,D1327,D1328,D1329,D1330,D1331,D1332,D1333,D1334)),""))</f>
        <v/>
      </c>
      <c r="U1320" t="str">
        <f t="shared" si="4103"/>
        <v/>
      </c>
      <c r="V1320" t="str">
        <f t="shared" si="4103"/>
        <v/>
      </c>
    </row>
    <row r="1321" spans="4:22" hidden="1" x14ac:dyDescent="0.25">
      <c r="D1321" s="2"/>
      <c r="E1321" s="2"/>
      <c r="F1321" s="2"/>
      <c r="G1321" t="str">
        <f t="shared" si="3985"/>
        <v/>
      </c>
      <c r="H1321" t="str">
        <f t="shared" si="3986"/>
        <v/>
      </c>
      <c r="I1321" t="str">
        <f t="shared" ref="I1321:J1321" si="4104">IF($G1321="","",TRIM(CONCATENATE(E1321,E1322,E1323,E1324,E1325,E1326,E1327,E1328,E1329,E1330,E1331,E1332,E1333,E1334,E1335)))</f>
        <v/>
      </c>
      <c r="J1321" t="str">
        <f t="shared" si="4104"/>
        <v/>
      </c>
      <c r="K1321" t="str">
        <f t="shared" si="3988"/>
        <v/>
      </c>
      <c r="L1321" t="str">
        <f t="shared" si="3988"/>
        <v/>
      </c>
      <c r="M1321" t="str">
        <f t="shared" si="3988"/>
        <v/>
      </c>
      <c r="N1321" t="str">
        <f t="shared" si="3989"/>
        <v/>
      </c>
      <c r="O1321" t="str">
        <f t="shared" ref="O1321:P1321" si="4105">IF($G1321="","",IF($B1321="SHO",TRIM(CONCATENATE(E1321,E1322,E1323,E1324,E1325,E1326,E1327,E1328,E1329,E1330,E1331,E1332,E1333,E1334,E1335)),""))</f>
        <v/>
      </c>
      <c r="P1321" t="str">
        <f t="shared" si="4105"/>
        <v/>
      </c>
      <c r="Q1321" t="str">
        <f t="shared" si="3991"/>
        <v/>
      </c>
      <c r="R1321" t="str">
        <f t="shared" si="3991"/>
        <v/>
      </c>
      <c r="S1321" t="str">
        <f t="shared" si="3991"/>
        <v/>
      </c>
      <c r="T1321" t="str">
        <f t="shared" ref="T1321:V1321" si="4106">IF($G1321="","",IF($B1321="PAS",TRIM(CONCATENATE(D1321,D1322,D1323,D1324,D1325,D1326,D1327,D1328,D1329,D1330,D1331,D1332,D1333,D1334,D1335)),""))</f>
        <v/>
      </c>
      <c r="U1321" t="str">
        <f t="shared" si="4106"/>
        <v/>
      </c>
      <c r="V1321" t="str">
        <f t="shared" si="4106"/>
        <v/>
      </c>
    </row>
    <row r="1322" spans="4:22" hidden="1" x14ac:dyDescent="0.25">
      <c r="G1322" t="str">
        <f t="shared" si="3985"/>
        <v/>
      </c>
      <c r="H1322" t="str">
        <f t="shared" si="3986"/>
        <v/>
      </c>
      <c r="I1322" t="str">
        <f t="shared" ref="I1322:J1322" si="4107">IF($G1322="","",TRIM(CONCATENATE(E1322,E1323,E1324,E1325,E1326,E1327,E1328,E1329,E1330,E1331,E1332,E1333,E1334,E1335,E1336)))</f>
        <v/>
      </c>
      <c r="J1322" t="str">
        <f t="shared" si="4107"/>
        <v/>
      </c>
      <c r="K1322" t="str">
        <f t="shared" si="3988"/>
        <v/>
      </c>
      <c r="L1322" t="str">
        <f t="shared" si="3988"/>
        <v/>
      </c>
      <c r="M1322" t="str">
        <f t="shared" si="3988"/>
        <v/>
      </c>
      <c r="N1322" t="str">
        <f t="shared" si="3989"/>
        <v/>
      </c>
      <c r="O1322" t="str">
        <f t="shared" ref="O1322:P1322" si="4108">IF($G1322="","",IF($B1322="SHO",TRIM(CONCATENATE(E1322,E1323,E1324,E1325,E1326,E1327,E1328,E1329,E1330,E1331,E1332,E1333,E1334,E1335,E1336)),""))</f>
        <v/>
      </c>
      <c r="P1322" t="str">
        <f t="shared" si="4108"/>
        <v/>
      </c>
      <c r="Q1322" t="str">
        <f t="shared" si="3991"/>
        <v/>
      </c>
      <c r="R1322" t="str">
        <f t="shared" si="3991"/>
        <v/>
      </c>
      <c r="S1322" t="str">
        <f t="shared" si="3991"/>
        <v/>
      </c>
      <c r="T1322" t="str">
        <f t="shared" ref="T1322:V1322" si="4109">IF($G1322="","",IF($B1322="PAS",TRIM(CONCATENATE(D1322,D1323,D1324,D1325,D1326,D1327,D1328,D1329,D1330,D1331,D1332,D1333,D1334,D1335,D1336)),""))</f>
        <v/>
      </c>
      <c r="U1322" t="str">
        <f t="shared" si="4109"/>
        <v/>
      </c>
      <c r="V1322" t="str">
        <f t="shared" si="4109"/>
        <v/>
      </c>
    </row>
    <row r="1323" spans="4:22" hidden="1" x14ac:dyDescent="0.25">
      <c r="G1323" t="str">
        <f t="shared" si="3985"/>
        <v/>
      </c>
      <c r="H1323" t="str">
        <f t="shared" si="3986"/>
        <v/>
      </c>
      <c r="I1323" t="str">
        <f t="shared" ref="I1323:J1323" si="4110">IF($G1323="","",TRIM(CONCATENATE(E1323,E1324,E1325,E1326,E1327,E1328,E1329,E1330,E1331,E1332,E1333,E1334,E1335,E1336,E1337)))</f>
        <v/>
      </c>
      <c r="J1323" t="str">
        <f t="shared" si="4110"/>
        <v/>
      </c>
      <c r="K1323" t="str">
        <f t="shared" si="3988"/>
        <v/>
      </c>
      <c r="L1323" t="str">
        <f t="shared" si="3988"/>
        <v/>
      </c>
      <c r="M1323" t="str">
        <f t="shared" si="3988"/>
        <v/>
      </c>
      <c r="N1323" t="str">
        <f t="shared" si="3989"/>
        <v/>
      </c>
      <c r="O1323" t="str">
        <f t="shared" ref="O1323:P1323" si="4111">IF($G1323="","",IF($B1323="SHO",TRIM(CONCATENATE(E1323,E1324,E1325,E1326,E1327,E1328,E1329,E1330,E1331,E1332,E1333,E1334,E1335,E1336,E1337)),""))</f>
        <v/>
      </c>
      <c r="P1323" t="str">
        <f t="shared" si="4111"/>
        <v/>
      </c>
      <c r="Q1323" t="str">
        <f t="shared" si="3991"/>
        <v/>
      </c>
      <c r="R1323" t="str">
        <f t="shared" si="3991"/>
        <v/>
      </c>
      <c r="S1323" t="str">
        <f t="shared" si="3991"/>
        <v/>
      </c>
      <c r="T1323" t="str">
        <f t="shared" ref="T1323:V1323" si="4112">IF($G1323="","",IF($B1323="PAS",TRIM(CONCATENATE(D1323,D1324,D1325,D1326,D1327,D1328,D1329,D1330,D1331,D1332,D1333,D1334,D1335,D1336,D1337)),""))</f>
        <v/>
      </c>
      <c r="U1323" t="str">
        <f t="shared" si="4112"/>
        <v/>
      </c>
      <c r="V1323" t="str">
        <f t="shared" si="4112"/>
        <v/>
      </c>
    </row>
    <row r="1324" spans="4:22" hidden="1" x14ac:dyDescent="0.25">
      <c r="G1324" t="str">
        <f t="shared" si="3985"/>
        <v/>
      </c>
      <c r="H1324" t="str">
        <f t="shared" si="3986"/>
        <v/>
      </c>
      <c r="I1324" t="str">
        <f t="shared" ref="I1324:J1324" si="4113">IF($G1324="","",TRIM(CONCATENATE(E1324,E1325,E1326,E1327,E1328,E1329,E1330,E1331,E1332,E1333,E1334,E1335,E1336,E1337,E1338)))</f>
        <v/>
      </c>
      <c r="J1324" t="str">
        <f t="shared" si="4113"/>
        <v/>
      </c>
      <c r="K1324" t="str">
        <f t="shared" si="3988"/>
        <v/>
      </c>
      <c r="L1324" t="str">
        <f t="shared" si="3988"/>
        <v/>
      </c>
      <c r="M1324" t="str">
        <f t="shared" si="3988"/>
        <v/>
      </c>
      <c r="N1324" t="str">
        <f t="shared" si="3989"/>
        <v/>
      </c>
      <c r="O1324" t="str">
        <f t="shared" ref="O1324:P1324" si="4114">IF($G1324="","",IF($B1324="SHO",TRIM(CONCATENATE(E1324,E1325,E1326,E1327,E1328,E1329,E1330,E1331,E1332,E1333,E1334,E1335,E1336,E1337,E1338)),""))</f>
        <v/>
      </c>
      <c r="P1324" t="str">
        <f t="shared" si="4114"/>
        <v/>
      </c>
      <c r="Q1324" t="str">
        <f t="shared" si="3991"/>
        <v/>
      </c>
      <c r="R1324" t="str">
        <f t="shared" si="3991"/>
        <v/>
      </c>
      <c r="S1324" t="str">
        <f t="shared" si="3991"/>
        <v/>
      </c>
      <c r="T1324" t="str">
        <f t="shared" ref="T1324:V1324" si="4115">IF($G1324="","",IF($B1324="PAS",TRIM(CONCATENATE(D1324,D1325,D1326,D1327,D1328,D1329,D1330,D1331,D1332,D1333,D1334,D1335,D1336,D1337,D1338)),""))</f>
        <v/>
      </c>
      <c r="U1324" t="str">
        <f t="shared" si="4115"/>
        <v/>
      </c>
      <c r="V1324" t="str">
        <f t="shared" si="4115"/>
        <v/>
      </c>
    </row>
    <row r="1325" spans="4:22" hidden="1" x14ac:dyDescent="0.25">
      <c r="G1325" t="str">
        <f t="shared" si="3985"/>
        <v/>
      </c>
      <c r="H1325" t="str">
        <f t="shared" si="3986"/>
        <v/>
      </c>
      <c r="I1325" t="str">
        <f t="shared" ref="I1325:J1325" si="4116">IF($G1325="","",TRIM(CONCATENATE(E1325,E1326,E1327,E1328,E1329,E1330,E1331,E1332,E1333,E1334,E1335,E1336,E1337,E1338,E1339)))</f>
        <v/>
      </c>
      <c r="J1325" t="str">
        <f t="shared" si="4116"/>
        <v/>
      </c>
      <c r="K1325" t="str">
        <f t="shared" si="3988"/>
        <v/>
      </c>
      <c r="L1325" t="str">
        <f t="shared" si="3988"/>
        <v/>
      </c>
      <c r="M1325" t="str">
        <f t="shared" si="3988"/>
        <v/>
      </c>
      <c r="N1325" t="str">
        <f t="shared" si="3989"/>
        <v/>
      </c>
      <c r="O1325" t="str">
        <f t="shared" ref="O1325:P1325" si="4117">IF($G1325="","",IF($B1325="SHO",TRIM(CONCATENATE(E1325,E1326,E1327,E1328,E1329,E1330,E1331,E1332,E1333,E1334,E1335,E1336,E1337,E1338,E1339)),""))</f>
        <v/>
      </c>
      <c r="P1325" t="str">
        <f t="shared" si="4117"/>
        <v/>
      </c>
      <c r="Q1325" t="str">
        <f t="shared" si="3991"/>
        <v/>
      </c>
      <c r="R1325" t="str">
        <f t="shared" si="3991"/>
        <v/>
      </c>
      <c r="S1325" t="str">
        <f t="shared" si="3991"/>
        <v/>
      </c>
      <c r="T1325" t="str">
        <f t="shared" ref="T1325:V1325" si="4118">IF($G1325="","",IF($B1325="PAS",TRIM(CONCATENATE(D1325,D1326,D1327,D1328,D1329,D1330,D1331,D1332,D1333,D1334,D1335,D1336,D1337,D1338,D1339)),""))</f>
        <v/>
      </c>
      <c r="U1325" t="str">
        <f t="shared" si="4118"/>
        <v/>
      </c>
      <c r="V1325" t="str">
        <f t="shared" si="4118"/>
        <v/>
      </c>
    </row>
    <row r="1326" spans="4:22" hidden="1" x14ac:dyDescent="0.25">
      <c r="G1326" t="str">
        <f t="shared" si="3985"/>
        <v/>
      </c>
      <c r="H1326" t="str">
        <f t="shared" si="3986"/>
        <v/>
      </c>
      <c r="I1326" t="str">
        <f t="shared" ref="I1326:J1326" si="4119">IF($G1326="","",TRIM(CONCATENATE(E1326,E1327,E1328,E1329,E1330,E1331,E1332,E1333,E1334,E1335,E1336,E1337,E1338,E1339,E1340)))</f>
        <v/>
      </c>
      <c r="J1326" t="str">
        <f t="shared" si="4119"/>
        <v/>
      </c>
      <c r="K1326" t="str">
        <f t="shared" si="3988"/>
        <v/>
      </c>
      <c r="L1326" t="str">
        <f t="shared" si="3988"/>
        <v/>
      </c>
      <c r="M1326" t="str">
        <f t="shared" si="3988"/>
        <v/>
      </c>
      <c r="N1326" t="str">
        <f t="shared" si="3989"/>
        <v/>
      </c>
      <c r="O1326" t="str">
        <f t="shared" ref="O1326:P1326" si="4120">IF($G1326="","",IF($B1326="SHO",TRIM(CONCATENATE(E1326,E1327,E1328,E1329,E1330,E1331,E1332,E1333,E1334,E1335,E1336,E1337,E1338,E1339,E1340)),""))</f>
        <v/>
      </c>
      <c r="P1326" t="str">
        <f t="shared" si="4120"/>
        <v/>
      </c>
      <c r="Q1326" t="str">
        <f t="shared" si="3991"/>
        <v/>
      </c>
      <c r="R1326" t="str">
        <f t="shared" si="3991"/>
        <v/>
      </c>
      <c r="S1326" t="str">
        <f t="shared" si="3991"/>
        <v/>
      </c>
      <c r="T1326" t="str">
        <f t="shared" ref="T1326:V1326" si="4121">IF($G1326="","",IF($B1326="PAS",TRIM(CONCATENATE(D1326,D1327,D1328,D1329,D1330,D1331,D1332,D1333,D1334,D1335,D1336,D1337,D1338,D1339,D1340)),""))</f>
        <v/>
      </c>
      <c r="U1326" t="str">
        <f t="shared" si="4121"/>
        <v/>
      </c>
      <c r="V1326" t="str">
        <f t="shared" si="4121"/>
        <v/>
      </c>
    </row>
    <row r="1327" spans="4:22" hidden="1" x14ac:dyDescent="0.25">
      <c r="G1327" t="str">
        <f t="shared" si="3985"/>
        <v/>
      </c>
      <c r="H1327" t="str">
        <f t="shared" si="3986"/>
        <v/>
      </c>
      <c r="I1327" t="str">
        <f t="shared" ref="I1327:J1327" si="4122">IF($G1327="","",TRIM(CONCATENATE(E1327,E1328,E1329,E1330,E1331,E1332,E1333,E1334,E1335,E1336,E1337,E1338,E1339,E1340,E1341)))</f>
        <v/>
      </c>
      <c r="J1327" t="str">
        <f t="shared" si="4122"/>
        <v/>
      </c>
      <c r="K1327" t="str">
        <f t="shared" si="3988"/>
        <v/>
      </c>
      <c r="L1327" t="str">
        <f t="shared" si="3988"/>
        <v/>
      </c>
      <c r="M1327" t="str">
        <f t="shared" si="3988"/>
        <v/>
      </c>
      <c r="N1327" t="str">
        <f t="shared" si="3989"/>
        <v/>
      </c>
      <c r="O1327" t="str">
        <f t="shared" ref="O1327:P1327" si="4123">IF($G1327="","",IF($B1327="SHO",TRIM(CONCATENATE(E1327,E1328,E1329,E1330,E1331,E1332,E1333,E1334,E1335,E1336,E1337,E1338,E1339,E1340,E1341)),""))</f>
        <v/>
      </c>
      <c r="P1327" t="str">
        <f t="shared" si="4123"/>
        <v/>
      </c>
      <c r="Q1327" t="str">
        <f t="shared" si="3991"/>
        <v/>
      </c>
      <c r="R1327" t="str">
        <f t="shared" si="3991"/>
        <v/>
      </c>
      <c r="S1327" t="str">
        <f t="shared" si="3991"/>
        <v/>
      </c>
      <c r="T1327" t="str">
        <f t="shared" ref="T1327:V1327" si="4124">IF($G1327="","",IF($B1327="PAS",TRIM(CONCATENATE(D1327,D1328,D1329,D1330,D1331,D1332,D1333,D1334,D1335,D1336,D1337,D1338,D1339,D1340,D1341)),""))</f>
        <v/>
      </c>
      <c r="U1327" t="str">
        <f t="shared" si="4124"/>
        <v/>
      </c>
      <c r="V1327" t="str">
        <f t="shared" si="4124"/>
        <v/>
      </c>
    </row>
    <row r="1328" spans="4:22" hidden="1" x14ac:dyDescent="0.25">
      <c r="G1328" t="str">
        <f t="shared" si="3985"/>
        <v/>
      </c>
      <c r="H1328" t="str">
        <f t="shared" si="3986"/>
        <v/>
      </c>
      <c r="I1328" t="str">
        <f t="shared" ref="I1328:J1328" si="4125">IF($G1328="","",TRIM(CONCATENATE(E1328,E1329,E1330,E1331,E1332,E1333,E1334,E1335,E1336,E1337,E1338,E1339,E1340,E1341,E1342)))</f>
        <v/>
      </c>
      <c r="J1328" t="str">
        <f t="shared" si="4125"/>
        <v/>
      </c>
      <c r="K1328" t="str">
        <f t="shared" si="3988"/>
        <v/>
      </c>
      <c r="L1328" t="str">
        <f t="shared" si="3988"/>
        <v/>
      </c>
      <c r="M1328" t="str">
        <f t="shared" si="3988"/>
        <v/>
      </c>
      <c r="N1328" t="str">
        <f t="shared" si="3989"/>
        <v/>
      </c>
      <c r="O1328" t="str">
        <f t="shared" ref="O1328:P1328" si="4126">IF($G1328="","",IF($B1328="SHO",TRIM(CONCATENATE(E1328,E1329,E1330,E1331,E1332,E1333,E1334,E1335,E1336,E1337,E1338,E1339,E1340,E1341,E1342)),""))</f>
        <v/>
      </c>
      <c r="P1328" t="str">
        <f t="shared" si="4126"/>
        <v/>
      </c>
      <c r="Q1328" t="str">
        <f t="shared" si="3991"/>
        <v/>
      </c>
      <c r="R1328" t="str">
        <f t="shared" si="3991"/>
        <v/>
      </c>
      <c r="S1328" t="str">
        <f t="shared" si="3991"/>
        <v/>
      </c>
      <c r="T1328" t="str">
        <f t="shared" ref="T1328:V1328" si="4127">IF($G1328="","",IF($B1328="PAS",TRIM(CONCATENATE(D1328,D1329,D1330,D1331,D1332,D1333,D1334,D1335,D1336,D1337,D1338,D1339,D1340,D1341,D1342)),""))</f>
        <v/>
      </c>
      <c r="U1328" t="str">
        <f t="shared" si="4127"/>
        <v/>
      </c>
      <c r="V1328" t="str">
        <f t="shared" si="4127"/>
        <v/>
      </c>
    </row>
    <row r="1329" spans="7:22" hidden="1" x14ac:dyDescent="0.25">
      <c r="G1329" t="str">
        <f t="shared" si="3985"/>
        <v/>
      </c>
      <c r="H1329" t="str">
        <f t="shared" si="3986"/>
        <v/>
      </c>
      <c r="I1329" t="str">
        <f t="shared" ref="I1329:J1329" si="4128">IF($G1329="","",TRIM(CONCATENATE(E1329,E1330,E1331,E1332,E1333,E1334,E1335,E1336,E1337,E1338,E1339,E1340,E1341,E1342,E1343)))</f>
        <v/>
      </c>
      <c r="J1329" t="str">
        <f t="shared" si="4128"/>
        <v/>
      </c>
      <c r="K1329" t="str">
        <f t="shared" si="3988"/>
        <v/>
      </c>
      <c r="L1329" t="str">
        <f t="shared" si="3988"/>
        <v/>
      </c>
      <c r="M1329" t="str">
        <f t="shared" si="3988"/>
        <v/>
      </c>
      <c r="N1329" t="str">
        <f t="shared" si="3989"/>
        <v/>
      </c>
      <c r="O1329" t="str">
        <f t="shared" ref="O1329:P1329" si="4129">IF($G1329="","",IF($B1329="SHO",TRIM(CONCATENATE(E1329,E1330,E1331,E1332,E1333,E1334,E1335,E1336,E1337,E1338,E1339,E1340,E1341,E1342,E1343)),""))</f>
        <v/>
      </c>
      <c r="P1329" t="str">
        <f t="shared" si="4129"/>
        <v/>
      </c>
      <c r="Q1329" t="str">
        <f t="shared" si="3991"/>
        <v/>
      </c>
      <c r="R1329" t="str">
        <f t="shared" si="3991"/>
        <v/>
      </c>
      <c r="S1329" t="str">
        <f t="shared" si="3991"/>
        <v/>
      </c>
      <c r="T1329" t="str">
        <f t="shared" ref="T1329:V1329" si="4130">IF($G1329="","",IF($B1329="PAS",TRIM(CONCATENATE(D1329,D1330,D1331,D1332,D1333,D1334,D1335,D1336,D1337,D1338,D1339,D1340,D1341,D1342,D1343)),""))</f>
        <v/>
      </c>
      <c r="U1329" t="str">
        <f t="shared" si="4130"/>
        <v/>
      </c>
      <c r="V1329" t="str">
        <f t="shared" si="4130"/>
        <v/>
      </c>
    </row>
    <row r="1330" spans="7:22" hidden="1" x14ac:dyDescent="0.25">
      <c r="G1330" t="str">
        <f t="shared" si="3985"/>
        <v/>
      </c>
      <c r="H1330" t="str">
        <f t="shared" si="3986"/>
        <v/>
      </c>
      <c r="I1330" t="str">
        <f t="shared" ref="I1330:J1330" si="4131">IF($G1330="","",TRIM(CONCATENATE(E1330,E1331,E1332,E1333,E1334,E1335,E1336,E1337,E1338,E1339,E1340,E1341,E1342,E1343,E1344)))</f>
        <v/>
      </c>
      <c r="J1330" t="str">
        <f t="shared" si="4131"/>
        <v/>
      </c>
      <c r="K1330" t="str">
        <f t="shared" si="3988"/>
        <v/>
      </c>
      <c r="L1330" t="str">
        <f t="shared" si="3988"/>
        <v/>
      </c>
      <c r="M1330" t="str">
        <f t="shared" si="3988"/>
        <v/>
      </c>
      <c r="N1330" t="str">
        <f t="shared" si="3989"/>
        <v/>
      </c>
      <c r="O1330" t="str">
        <f t="shared" ref="O1330:P1330" si="4132">IF($G1330="","",IF($B1330="SHO",TRIM(CONCATENATE(E1330,E1331,E1332,E1333,E1334,E1335,E1336,E1337,E1338,E1339,E1340,E1341,E1342,E1343,E1344)),""))</f>
        <v/>
      </c>
      <c r="P1330" t="str">
        <f t="shared" si="4132"/>
        <v/>
      </c>
      <c r="Q1330" t="str">
        <f t="shared" si="3991"/>
        <v/>
      </c>
      <c r="R1330" t="str">
        <f t="shared" si="3991"/>
        <v/>
      </c>
      <c r="S1330" t="str">
        <f t="shared" si="3991"/>
        <v/>
      </c>
      <c r="T1330" t="str">
        <f t="shared" ref="T1330:V1330" si="4133">IF($G1330="","",IF($B1330="PAS",TRIM(CONCATENATE(D1330,D1331,D1332,D1333,D1334,D1335,D1336,D1337,D1338,D1339,D1340,D1341,D1342,D1343,D1344)),""))</f>
        <v/>
      </c>
      <c r="U1330" t="str">
        <f t="shared" si="4133"/>
        <v/>
      </c>
      <c r="V1330" t="str">
        <f t="shared" si="4133"/>
        <v/>
      </c>
    </row>
    <row r="1331" spans="7:22" hidden="1" x14ac:dyDescent="0.25">
      <c r="G1331" t="str">
        <f t="shared" si="3985"/>
        <v/>
      </c>
      <c r="H1331" t="str">
        <f t="shared" si="3986"/>
        <v/>
      </c>
      <c r="I1331" t="str">
        <f t="shared" ref="I1331:J1331" si="4134">IF($G1331="","",TRIM(CONCATENATE(E1331,E1332,E1333,E1334,E1335,E1336,E1337,E1338,E1339,E1340,E1341,E1342,E1343,E1344,E1345)))</f>
        <v/>
      </c>
      <c r="J1331" t="str">
        <f t="shared" si="4134"/>
        <v/>
      </c>
      <c r="K1331" t="str">
        <f t="shared" si="3988"/>
        <v/>
      </c>
      <c r="L1331" t="str">
        <f t="shared" si="3988"/>
        <v/>
      </c>
      <c r="M1331" t="str">
        <f t="shared" si="3988"/>
        <v/>
      </c>
      <c r="N1331" t="str">
        <f t="shared" si="3989"/>
        <v/>
      </c>
      <c r="O1331" t="str">
        <f t="shared" ref="O1331:P1331" si="4135">IF($G1331="","",IF($B1331="SHO",TRIM(CONCATENATE(E1331,E1332,E1333,E1334,E1335,E1336,E1337,E1338,E1339,E1340,E1341,E1342,E1343,E1344,E1345)),""))</f>
        <v/>
      </c>
      <c r="P1331" t="str">
        <f t="shared" si="4135"/>
        <v/>
      </c>
      <c r="Q1331" t="str">
        <f t="shared" si="3991"/>
        <v/>
      </c>
      <c r="R1331" t="str">
        <f t="shared" si="3991"/>
        <v/>
      </c>
      <c r="S1331" t="str">
        <f t="shared" si="3991"/>
        <v/>
      </c>
      <c r="T1331" t="str">
        <f t="shared" ref="T1331:V1331" si="4136">IF($G1331="","",IF($B1331="PAS",TRIM(CONCATENATE(D1331,D1332,D1333,D1334,D1335,D1336,D1337,D1338,D1339,D1340,D1341,D1342,D1343,D1344,D1345)),""))</f>
        <v/>
      </c>
      <c r="U1331" t="str">
        <f t="shared" si="4136"/>
        <v/>
      </c>
      <c r="V1331" t="str">
        <f t="shared" si="4136"/>
        <v/>
      </c>
    </row>
    <row r="1332" spans="7:22" hidden="1" x14ac:dyDescent="0.25">
      <c r="G1332" t="str">
        <f t="shared" si="3985"/>
        <v/>
      </c>
      <c r="H1332" t="str">
        <f t="shared" si="3986"/>
        <v/>
      </c>
      <c r="I1332" t="str">
        <f t="shared" ref="I1332:J1332" si="4137">IF($G1332="","",TRIM(CONCATENATE(E1332,E1333,E1334,E1335,E1336,E1337,E1338,E1339,E1340,E1341,E1342,E1343,E1344,E1345,E1346)))</f>
        <v/>
      </c>
      <c r="J1332" t="str">
        <f t="shared" si="4137"/>
        <v/>
      </c>
      <c r="K1332" t="str">
        <f t="shared" si="3988"/>
        <v/>
      </c>
      <c r="L1332" t="str">
        <f t="shared" si="3988"/>
        <v/>
      </c>
      <c r="M1332" t="str">
        <f t="shared" si="3988"/>
        <v/>
      </c>
      <c r="N1332" t="str">
        <f t="shared" si="3989"/>
        <v/>
      </c>
      <c r="O1332" t="str">
        <f t="shared" ref="O1332:P1332" si="4138">IF($G1332="","",IF($B1332="SHO",TRIM(CONCATENATE(E1332,E1333,E1334,E1335,E1336,E1337,E1338,E1339,E1340,E1341,E1342,E1343,E1344,E1345,E1346)),""))</f>
        <v/>
      </c>
      <c r="P1332" t="str">
        <f t="shared" si="4138"/>
        <v/>
      </c>
      <c r="Q1332" t="str">
        <f t="shared" si="3991"/>
        <v/>
      </c>
      <c r="R1332" t="str">
        <f t="shared" si="3991"/>
        <v/>
      </c>
      <c r="S1332" t="str">
        <f t="shared" si="3991"/>
        <v/>
      </c>
      <c r="T1332" t="str">
        <f t="shared" ref="T1332:V1332" si="4139">IF($G1332="","",IF($B1332="PAS",TRIM(CONCATENATE(D1332,D1333,D1334,D1335,D1336,D1337,D1338,D1339,D1340,D1341,D1342,D1343,D1344,D1345,D1346)),""))</f>
        <v/>
      </c>
      <c r="U1332" t="str">
        <f t="shared" si="4139"/>
        <v/>
      </c>
      <c r="V1332" t="str">
        <f t="shared" si="4139"/>
        <v/>
      </c>
    </row>
    <row r="1333" spans="7:22" hidden="1" x14ac:dyDescent="0.25">
      <c r="G1333" t="str">
        <f t="shared" si="3985"/>
        <v/>
      </c>
      <c r="H1333" t="str">
        <f t="shared" si="3986"/>
        <v/>
      </c>
      <c r="I1333" t="str">
        <f t="shared" ref="I1333:J1333" si="4140">IF($G1333="","",TRIM(CONCATENATE(E1333,E1334,E1335,E1336,E1337,E1338,E1339,E1340,E1341,E1342,E1343,E1344,E1345,E1346,E1347)))</f>
        <v/>
      </c>
      <c r="J1333" t="str">
        <f t="shared" si="4140"/>
        <v/>
      </c>
      <c r="K1333" t="str">
        <f t="shared" si="3988"/>
        <v/>
      </c>
      <c r="L1333" t="str">
        <f t="shared" si="3988"/>
        <v/>
      </c>
      <c r="M1333" t="str">
        <f t="shared" si="3988"/>
        <v/>
      </c>
      <c r="N1333" t="str">
        <f t="shared" si="3989"/>
        <v/>
      </c>
      <c r="O1333" t="str">
        <f t="shared" ref="O1333:P1333" si="4141">IF($G1333="","",IF($B1333="SHO",TRIM(CONCATENATE(E1333,E1334,E1335,E1336,E1337,E1338,E1339,E1340,E1341,E1342,E1343,E1344,E1345,E1346,E1347)),""))</f>
        <v/>
      </c>
      <c r="P1333" t="str">
        <f t="shared" si="4141"/>
        <v/>
      </c>
      <c r="Q1333" t="str">
        <f t="shared" si="3991"/>
        <v/>
      </c>
      <c r="R1333" t="str">
        <f t="shared" si="3991"/>
        <v/>
      </c>
      <c r="S1333" t="str">
        <f t="shared" si="3991"/>
        <v/>
      </c>
      <c r="T1333" t="str">
        <f t="shared" ref="T1333:V1333" si="4142">IF($G1333="","",IF($B1333="PAS",TRIM(CONCATENATE(D1333,D1334,D1335,D1336,D1337,D1338,D1339,D1340,D1341,D1342,D1343,D1344,D1345,D1346,D1347)),""))</f>
        <v/>
      </c>
      <c r="U1333" t="str">
        <f t="shared" si="4142"/>
        <v/>
      </c>
      <c r="V1333" t="str">
        <f t="shared" si="4142"/>
        <v/>
      </c>
    </row>
    <row r="1334" spans="7:22" hidden="1" x14ac:dyDescent="0.25">
      <c r="G1334" t="str">
        <f t="shared" si="3985"/>
        <v/>
      </c>
      <c r="H1334" t="str">
        <f t="shared" si="3986"/>
        <v/>
      </c>
      <c r="I1334" t="str">
        <f t="shared" ref="I1334:J1334" si="4143">IF($G1334="","",TRIM(CONCATENATE(E1334,E1335,E1336,E1337,E1338,E1339,E1340,E1341,E1342,E1343,E1344,E1345,E1346,E1347,E1348)))</f>
        <v/>
      </c>
      <c r="J1334" t="str">
        <f t="shared" si="4143"/>
        <v/>
      </c>
      <c r="K1334" t="str">
        <f t="shared" si="3988"/>
        <v/>
      </c>
      <c r="L1334" t="str">
        <f t="shared" si="3988"/>
        <v/>
      </c>
      <c r="M1334" t="str">
        <f t="shared" si="3988"/>
        <v/>
      </c>
      <c r="N1334" t="str">
        <f t="shared" si="3989"/>
        <v/>
      </c>
      <c r="O1334" t="str">
        <f t="shared" ref="O1334:P1334" si="4144">IF($G1334="","",IF($B1334="SHO",TRIM(CONCATENATE(E1334,E1335,E1336,E1337,E1338,E1339,E1340,E1341,E1342,E1343,E1344,E1345,E1346,E1347,E1348)),""))</f>
        <v/>
      </c>
      <c r="P1334" t="str">
        <f t="shared" si="4144"/>
        <v/>
      </c>
      <c r="Q1334" t="str">
        <f t="shared" si="3991"/>
        <v/>
      </c>
      <c r="R1334" t="str">
        <f t="shared" si="3991"/>
        <v/>
      </c>
      <c r="S1334" t="str">
        <f t="shared" si="3991"/>
        <v/>
      </c>
      <c r="T1334" t="str">
        <f t="shared" ref="T1334:V1334" si="4145">IF($G1334="","",IF($B1334="PAS",TRIM(CONCATENATE(D1334,D1335,D1336,D1337,D1338,D1339,D1340,D1341,D1342,D1343,D1344,D1345,D1346,D1347,D1348)),""))</f>
        <v/>
      </c>
      <c r="U1334" t="str">
        <f t="shared" si="4145"/>
        <v/>
      </c>
      <c r="V1334" t="str">
        <f t="shared" si="4145"/>
        <v/>
      </c>
    </row>
    <row r="1335" spans="7:22" hidden="1" x14ac:dyDescent="0.25">
      <c r="G1335" t="str">
        <f t="shared" si="3985"/>
        <v/>
      </c>
      <c r="H1335" t="str">
        <f t="shared" si="3986"/>
        <v/>
      </c>
      <c r="I1335" t="str">
        <f t="shared" ref="I1335:J1335" si="4146">IF($G1335="","",TRIM(CONCATENATE(E1335,E1336,E1337,E1338,E1339,E1340,E1341,E1342,E1343,E1344,E1345,E1346,E1347,E1348,E1349)))</f>
        <v/>
      </c>
      <c r="J1335" t="str">
        <f t="shared" si="4146"/>
        <v/>
      </c>
      <c r="K1335" t="str">
        <f t="shared" si="3988"/>
        <v/>
      </c>
      <c r="L1335" t="str">
        <f t="shared" si="3988"/>
        <v/>
      </c>
      <c r="M1335" t="str">
        <f t="shared" si="3988"/>
        <v/>
      </c>
      <c r="N1335" t="str">
        <f t="shared" si="3989"/>
        <v/>
      </c>
      <c r="O1335" t="str">
        <f t="shared" ref="O1335:P1335" si="4147">IF($G1335="","",IF($B1335="SHO",TRIM(CONCATENATE(E1335,E1336,E1337,E1338,E1339,E1340,E1341,E1342,E1343,E1344,E1345,E1346,E1347,E1348,E1349)),""))</f>
        <v/>
      </c>
      <c r="P1335" t="str">
        <f t="shared" si="4147"/>
        <v/>
      </c>
      <c r="Q1335" t="str">
        <f t="shared" si="3991"/>
        <v/>
      </c>
      <c r="R1335" t="str">
        <f t="shared" si="3991"/>
        <v/>
      </c>
      <c r="S1335" t="str">
        <f t="shared" si="3991"/>
        <v/>
      </c>
      <c r="T1335" t="str">
        <f t="shared" ref="T1335:V1335" si="4148">IF($G1335="","",IF($B1335="PAS",TRIM(CONCATENATE(D1335,D1336,D1337,D1338,D1339,D1340,D1341,D1342,D1343,D1344,D1345,D1346,D1347,D1348,D1349)),""))</f>
        <v/>
      </c>
      <c r="U1335" t="str">
        <f t="shared" si="4148"/>
        <v/>
      </c>
      <c r="V1335" t="str">
        <f t="shared" si="4148"/>
        <v/>
      </c>
    </row>
    <row r="1336" spans="7:22" hidden="1" x14ac:dyDescent="0.25">
      <c r="G1336" t="str">
        <f t="shared" si="3985"/>
        <v/>
      </c>
      <c r="H1336" t="str">
        <f t="shared" si="3986"/>
        <v/>
      </c>
      <c r="I1336" t="str">
        <f t="shared" ref="I1336:J1336" si="4149">IF($G1336="","",TRIM(CONCATENATE(E1336,E1337,E1338,E1339,E1340,E1341,E1342,E1343,E1344,E1345,E1346,E1347,E1348,E1349,E1350)))</f>
        <v/>
      </c>
      <c r="J1336" t="str">
        <f t="shared" si="4149"/>
        <v/>
      </c>
      <c r="K1336" t="str">
        <f t="shared" si="3988"/>
        <v/>
      </c>
      <c r="L1336" t="str">
        <f t="shared" si="3988"/>
        <v/>
      </c>
      <c r="M1336" t="str">
        <f t="shared" si="3988"/>
        <v/>
      </c>
      <c r="N1336" t="str">
        <f t="shared" si="3989"/>
        <v/>
      </c>
      <c r="O1336" t="str">
        <f t="shared" ref="O1336:P1336" si="4150">IF($G1336="","",IF($B1336="SHO",TRIM(CONCATENATE(E1336,E1337,E1338,E1339,E1340,E1341,E1342,E1343,E1344,E1345,E1346,E1347,E1348,E1349,E1350)),""))</f>
        <v/>
      </c>
      <c r="P1336" t="str">
        <f t="shared" si="4150"/>
        <v/>
      </c>
      <c r="Q1336" t="str">
        <f t="shared" si="3991"/>
        <v/>
      </c>
      <c r="R1336" t="str">
        <f t="shared" si="3991"/>
        <v/>
      </c>
      <c r="S1336" t="str">
        <f t="shared" si="3991"/>
        <v/>
      </c>
      <c r="T1336" t="str">
        <f t="shared" ref="T1336:V1336" si="4151">IF($G1336="","",IF($B1336="PAS",TRIM(CONCATENATE(D1336,D1337,D1338,D1339,D1340,D1341,D1342,D1343,D1344,D1345,D1346,D1347,D1348,D1349,D1350)),""))</f>
        <v/>
      </c>
      <c r="U1336" t="str">
        <f t="shared" si="4151"/>
        <v/>
      </c>
      <c r="V1336" t="str">
        <f t="shared" si="4151"/>
        <v/>
      </c>
    </row>
    <row r="1337" spans="7:22" hidden="1" x14ac:dyDescent="0.25">
      <c r="G1337" t="str">
        <f t="shared" si="3985"/>
        <v/>
      </c>
      <c r="H1337" t="str">
        <f t="shared" si="3986"/>
        <v/>
      </c>
      <c r="I1337" t="str">
        <f t="shared" ref="I1337:J1337" si="4152">IF($G1337="","",TRIM(CONCATENATE(E1337,E1338,E1339,E1340,E1341,E1342,E1343,E1344,E1345,E1346,E1347,E1348,E1349,E1350,E1351)))</f>
        <v/>
      </c>
      <c r="J1337" t="str">
        <f t="shared" si="4152"/>
        <v/>
      </c>
      <c r="K1337" t="str">
        <f t="shared" si="3988"/>
        <v/>
      </c>
      <c r="L1337" t="str">
        <f t="shared" si="3988"/>
        <v/>
      </c>
      <c r="M1337" t="str">
        <f t="shared" si="3988"/>
        <v/>
      </c>
      <c r="N1337" t="str">
        <f t="shared" si="3989"/>
        <v/>
      </c>
      <c r="O1337" t="str">
        <f t="shared" ref="O1337:P1337" si="4153">IF($G1337="","",IF($B1337="SHO",TRIM(CONCATENATE(E1337,E1338,E1339,E1340,E1341,E1342,E1343,E1344,E1345,E1346,E1347,E1348,E1349,E1350,E1351)),""))</f>
        <v/>
      </c>
      <c r="P1337" t="str">
        <f t="shared" si="4153"/>
        <v/>
      </c>
      <c r="Q1337" t="str">
        <f t="shared" si="3991"/>
        <v/>
      </c>
      <c r="R1337" t="str">
        <f t="shared" si="3991"/>
        <v/>
      </c>
      <c r="S1337" t="str">
        <f t="shared" si="3991"/>
        <v/>
      </c>
      <c r="T1337" t="str">
        <f t="shared" ref="T1337:V1337" si="4154">IF($G1337="","",IF($B1337="PAS",TRIM(CONCATENATE(D1337,D1338,D1339,D1340,D1341,D1342,D1343,D1344,D1345,D1346,D1347,D1348,D1349,D1350,D1351)),""))</f>
        <v/>
      </c>
      <c r="U1337" t="str">
        <f t="shared" si="4154"/>
        <v/>
      </c>
      <c r="V1337" t="str">
        <f t="shared" si="4154"/>
        <v/>
      </c>
    </row>
    <row r="1338" spans="7:22" hidden="1" x14ac:dyDescent="0.25">
      <c r="G1338" t="str">
        <f t="shared" si="3985"/>
        <v/>
      </c>
      <c r="H1338" t="str">
        <f t="shared" si="3986"/>
        <v/>
      </c>
      <c r="I1338" t="str">
        <f t="shared" ref="I1338:J1338" si="4155">IF($G1338="","",TRIM(CONCATENATE(E1338,E1339,E1340,E1341,E1342,E1343,E1344,E1345,E1346,E1347,E1348,E1349,E1350,E1351,E1352)))</f>
        <v/>
      </c>
      <c r="J1338" t="str">
        <f t="shared" si="4155"/>
        <v/>
      </c>
      <c r="K1338" t="str">
        <f t="shared" si="3988"/>
        <v/>
      </c>
      <c r="L1338" t="str">
        <f t="shared" si="3988"/>
        <v/>
      </c>
      <c r="M1338" t="str">
        <f t="shared" si="3988"/>
        <v/>
      </c>
      <c r="N1338" t="str">
        <f t="shared" si="3989"/>
        <v/>
      </c>
      <c r="O1338" t="str">
        <f t="shared" ref="O1338:P1338" si="4156">IF($G1338="","",IF($B1338="SHO",TRIM(CONCATENATE(E1338,E1339,E1340,E1341,E1342,E1343,E1344,E1345,E1346,E1347,E1348,E1349,E1350,E1351,E1352)),""))</f>
        <v/>
      </c>
      <c r="P1338" t="str">
        <f t="shared" si="4156"/>
        <v/>
      </c>
      <c r="Q1338" t="str">
        <f t="shared" si="3991"/>
        <v/>
      </c>
      <c r="R1338" t="str">
        <f t="shared" si="3991"/>
        <v/>
      </c>
      <c r="S1338" t="str">
        <f t="shared" si="3991"/>
        <v/>
      </c>
      <c r="T1338" t="str">
        <f t="shared" ref="T1338:V1338" si="4157">IF($G1338="","",IF($B1338="PAS",TRIM(CONCATENATE(D1338,D1339,D1340,D1341,D1342,D1343,D1344,D1345,D1346,D1347,D1348,D1349,D1350,D1351,D1352)),""))</f>
        <v/>
      </c>
      <c r="U1338" t="str">
        <f t="shared" si="4157"/>
        <v/>
      </c>
      <c r="V1338" t="str">
        <f t="shared" si="4157"/>
        <v/>
      </c>
    </row>
    <row r="1339" spans="7:22" hidden="1" x14ac:dyDescent="0.25">
      <c r="G1339" t="str">
        <f t="shared" si="3985"/>
        <v/>
      </c>
      <c r="H1339" t="str">
        <f t="shared" si="3986"/>
        <v/>
      </c>
      <c r="I1339" t="str">
        <f t="shared" ref="I1339:J1339" si="4158">IF($G1339="","",TRIM(CONCATENATE(E1339,E1340,E1341,E1342,E1343,E1344,E1345,E1346,E1347,E1348,E1349,E1350,E1351,E1352,E1353)))</f>
        <v/>
      </c>
      <c r="J1339" t="str">
        <f t="shared" si="4158"/>
        <v/>
      </c>
      <c r="K1339" t="str">
        <f t="shared" si="3988"/>
        <v/>
      </c>
      <c r="L1339" t="str">
        <f t="shared" si="3988"/>
        <v/>
      </c>
      <c r="M1339" t="str">
        <f t="shared" si="3988"/>
        <v/>
      </c>
      <c r="N1339" t="str">
        <f t="shared" si="3989"/>
        <v/>
      </c>
      <c r="O1339" t="str">
        <f t="shared" ref="O1339:P1339" si="4159">IF($G1339="","",IF($B1339="SHO",TRIM(CONCATENATE(E1339,E1340,E1341,E1342,E1343,E1344,E1345,E1346,E1347,E1348,E1349,E1350,E1351,E1352,E1353)),""))</f>
        <v/>
      </c>
      <c r="P1339" t="str">
        <f t="shared" si="4159"/>
        <v/>
      </c>
      <c r="Q1339" t="str">
        <f t="shared" si="3991"/>
        <v/>
      </c>
      <c r="R1339" t="str">
        <f t="shared" si="3991"/>
        <v/>
      </c>
      <c r="S1339" t="str">
        <f t="shared" si="3991"/>
        <v/>
      </c>
      <c r="T1339" t="str">
        <f t="shared" ref="T1339:V1339" si="4160">IF($G1339="","",IF($B1339="PAS",TRIM(CONCATENATE(D1339,D1340,D1341,D1342,D1343,D1344,D1345,D1346,D1347,D1348,D1349,D1350,D1351,D1352,D1353)),""))</f>
        <v/>
      </c>
      <c r="U1339" t="str">
        <f t="shared" si="4160"/>
        <v/>
      </c>
      <c r="V1339" t="str">
        <f t="shared" si="4160"/>
        <v/>
      </c>
    </row>
    <row r="1340" spans="7:22" hidden="1" x14ac:dyDescent="0.25">
      <c r="G1340" t="str">
        <f t="shared" si="3985"/>
        <v/>
      </c>
      <c r="H1340" t="str">
        <f t="shared" si="3986"/>
        <v/>
      </c>
      <c r="I1340" t="str">
        <f t="shared" ref="I1340:J1340" si="4161">IF($G1340="","",TRIM(CONCATENATE(E1340,E1341,E1342,E1343,E1344,E1345,E1346,E1347,E1348,E1349,E1350,E1351,E1352,E1353,E1354)))</f>
        <v/>
      </c>
      <c r="J1340" t="str">
        <f t="shared" si="4161"/>
        <v/>
      </c>
      <c r="K1340" t="str">
        <f t="shared" si="3988"/>
        <v/>
      </c>
      <c r="L1340" t="str">
        <f t="shared" si="3988"/>
        <v/>
      </c>
      <c r="M1340" t="str">
        <f t="shared" si="3988"/>
        <v/>
      </c>
      <c r="N1340" t="str">
        <f t="shared" si="3989"/>
        <v/>
      </c>
      <c r="O1340" t="str">
        <f t="shared" ref="O1340:P1340" si="4162">IF($G1340="","",IF($B1340="SHO",TRIM(CONCATENATE(E1340,E1341,E1342,E1343,E1344,E1345,E1346,E1347,E1348,E1349,E1350,E1351,E1352,E1353,E1354)),""))</f>
        <v/>
      </c>
      <c r="P1340" t="str">
        <f t="shared" si="4162"/>
        <v/>
      </c>
      <c r="Q1340" t="str">
        <f t="shared" si="3991"/>
        <v/>
      </c>
      <c r="R1340" t="str">
        <f t="shared" si="3991"/>
        <v/>
      </c>
      <c r="S1340" t="str">
        <f t="shared" si="3991"/>
        <v/>
      </c>
      <c r="T1340" t="str">
        <f t="shared" ref="T1340:V1340" si="4163">IF($G1340="","",IF($B1340="PAS",TRIM(CONCATENATE(D1340,D1341,D1342,D1343,D1344,D1345,D1346,D1347,D1348,D1349,D1350,D1351,D1352,D1353,D1354)),""))</f>
        <v/>
      </c>
      <c r="U1340" t="str">
        <f t="shared" si="4163"/>
        <v/>
      </c>
      <c r="V1340" t="str">
        <f t="shared" si="4163"/>
        <v/>
      </c>
    </row>
    <row r="1341" spans="7:22" hidden="1" x14ac:dyDescent="0.25">
      <c r="G1341" t="str">
        <f t="shared" si="3985"/>
        <v/>
      </c>
      <c r="H1341" t="str">
        <f t="shared" si="3986"/>
        <v/>
      </c>
      <c r="I1341" t="str">
        <f t="shared" ref="I1341:J1341" si="4164">IF($G1341="","",TRIM(CONCATENATE(E1341,E1342,E1343,E1344,E1345,E1346,E1347,E1348,E1349,E1350,E1351,E1352,E1353,E1354,E1355)))</f>
        <v/>
      </c>
      <c r="J1341" t="str">
        <f t="shared" si="4164"/>
        <v/>
      </c>
      <c r="K1341" t="str">
        <f t="shared" si="3988"/>
        <v/>
      </c>
      <c r="L1341" t="str">
        <f t="shared" si="3988"/>
        <v/>
      </c>
      <c r="M1341" t="str">
        <f t="shared" si="3988"/>
        <v/>
      </c>
      <c r="N1341" t="str">
        <f t="shared" si="3989"/>
        <v/>
      </c>
      <c r="O1341" t="str">
        <f t="shared" ref="O1341:P1341" si="4165">IF($G1341="","",IF($B1341="SHO",TRIM(CONCATENATE(E1341,E1342,E1343,E1344,E1345,E1346,E1347,E1348,E1349,E1350,E1351,E1352,E1353,E1354,E1355)),""))</f>
        <v/>
      </c>
      <c r="P1341" t="str">
        <f t="shared" si="4165"/>
        <v/>
      </c>
      <c r="Q1341" t="str">
        <f t="shared" si="3991"/>
        <v/>
      </c>
      <c r="R1341" t="str">
        <f t="shared" si="3991"/>
        <v/>
      </c>
      <c r="S1341" t="str">
        <f t="shared" si="3991"/>
        <v/>
      </c>
      <c r="T1341" t="str">
        <f t="shared" ref="T1341:V1341" si="4166">IF($G1341="","",IF($B1341="PAS",TRIM(CONCATENATE(D1341,D1342,D1343,D1344,D1345,D1346,D1347,D1348,D1349,D1350,D1351,D1352,D1353,D1354,D1355)),""))</f>
        <v/>
      </c>
      <c r="U1341" t="str">
        <f t="shared" si="4166"/>
        <v/>
      </c>
      <c r="V1341" t="str">
        <f t="shared" si="4166"/>
        <v/>
      </c>
    </row>
    <row r="1342" spans="7:22" hidden="1" x14ac:dyDescent="0.25">
      <c r="G1342" t="str">
        <f t="shared" si="3985"/>
        <v/>
      </c>
      <c r="H1342" t="str">
        <f t="shared" si="3986"/>
        <v/>
      </c>
      <c r="I1342" t="str">
        <f t="shared" ref="I1342:J1342" si="4167">IF($G1342="","",TRIM(CONCATENATE(E1342,E1343,E1344,E1345,E1346,E1347,E1348,E1349,E1350,E1351,E1352,E1353,E1354,E1355,E1356)))</f>
        <v/>
      </c>
      <c r="J1342" t="str">
        <f t="shared" si="4167"/>
        <v/>
      </c>
      <c r="K1342" t="str">
        <f t="shared" si="3988"/>
        <v/>
      </c>
      <c r="L1342" t="str">
        <f t="shared" si="3988"/>
        <v/>
      </c>
      <c r="M1342" t="str">
        <f t="shared" si="3988"/>
        <v/>
      </c>
      <c r="N1342" t="str">
        <f t="shared" si="3989"/>
        <v/>
      </c>
      <c r="O1342" t="str">
        <f t="shared" ref="O1342:P1342" si="4168">IF($G1342="","",IF($B1342="SHO",TRIM(CONCATENATE(E1342,E1343,E1344,E1345,E1346,E1347,E1348,E1349,E1350,E1351,E1352,E1353,E1354,E1355,E1356)),""))</f>
        <v/>
      </c>
      <c r="P1342" t="str">
        <f t="shared" si="4168"/>
        <v/>
      </c>
      <c r="Q1342" t="str">
        <f t="shared" si="3991"/>
        <v/>
      </c>
      <c r="R1342" t="str">
        <f t="shared" si="3991"/>
        <v/>
      </c>
      <c r="S1342" t="str">
        <f t="shared" si="3991"/>
        <v/>
      </c>
      <c r="T1342" t="str">
        <f t="shared" ref="T1342:V1342" si="4169">IF($G1342="","",IF($B1342="PAS",TRIM(CONCATENATE(D1342,D1343,D1344,D1345,D1346,D1347,D1348,D1349,D1350,D1351,D1352,D1353,D1354,D1355,D1356)),""))</f>
        <v/>
      </c>
      <c r="U1342" t="str">
        <f t="shared" si="4169"/>
        <v/>
      </c>
      <c r="V1342" t="str">
        <f t="shared" si="4169"/>
        <v/>
      </c>
    </row>
    <row r="1343" spans="7:22" hidden="1" x14ac:dyDescent="0.25">
      <c r="G1343" t="str">
        <f t="shared" si="3985"/>
        <v/>
      </c>
      <c r="H1343" t="str">
        <f t="shared" si="3986"/>
        <v/>
      </c>
      <c r="I1343" t="str">
        <f t="shared" ref="I1343:J1343" si="4170">IF($G1343="","",TRIM(CONCATENATE(E1343,E1344,E1345,E1346,E1347,E1348,E1349,E1350,E1351,E1352,E1353,E1354,E1355,E1356,E1357)))</f>
        <v/>
      </c>
      <c r="J1343" t="str">
        <f t="shared" si="4170"/>
        <v/>
      </c>
      <c r="K1343" t="str">
        <f t="shared" si="3988"/>
        <v/>
      </c>
      <c r="L1343" t="str">
        <f t="shared" si="3988"/>
        <v/>
      </c>
      <c r="M1343" t="str">
        <f t="shared" si="3988"/>
        <v/>
      </c>
      <c r="N1343" t="str">
        <f t="shared" si="3989"/>
        <v/>
      </c>
      <c r="O1343" t="str">
        <f t="shared" ref="O1343:P1343" si="4171">IF($G1343="","",IF($B1343="SHO",TRIM(CONCATENATE(E1343,E1344,E1345,E1346,E1347,E1348,E1349,E1350,E1351,E1352,E1353,E1354,E1355,E1356,E1357)),""))</f>
        <v/>
      </c>
      <c r="P1343" t="str">
        <f t="shared" si="4171"/>
        <v/>
      </c>
      <c r="Q1343" t="str">
        <f t="shared" si="3991"/>
        <v/>
      </c>
      <c r="R1343" t="str">
        <f t="shared" si="3991"/>
        <v/>
      </c>
      <c r="S1343" t="str">
        <f t="shared" si="3991"/>
        <v/>
      </c>
      <c r="T1343" t="str">
        <f t="shared" ref="T1343:V1343" si="4172">IF($G1343="","",IF($B1343="PAS",TRIM(CONCATENATE(D1343,D1344,D1345,D1346,D1347,D1348,D1349,D1350,D1351,D1352,D1353,D1354,D1355,D1356,D1357)),""))</f>
        <v/>
      </c>
      <c r="U1343" t="str">
        <f t="shared" si="4172"/>
        <v/>
      </c>
      <c r="V1343" t="str">
        <f t="shared" si="4172"/>
        <v/>
      </c>
    </row>
    <row r="1344" spans="7:22" hidden="1" x14ac:dyDescent="0.25">
      <c r="G1344" t="str">
        <f t="shared" si="3985"/>
        <v/>
      </c>
      <c r="H1344" t="str">
        <f t="shared" si="3986"/>
        <v/>
      </c>
      <c r="I1344" t="str">
        <f t="shared" ref="I1344:J1344" si="4173">IF($G1344="","",TRIM(CONCATENATE(E1344,E1345,E1346,E1347,E1348,E1349,E1350,E1351,E1352,E1353,E1354,E1355,E1356,E1357,E1358)))</f>
        <v/>
      </c>
      <c r="J1344" t="str">
        <f t="shared" si="4173"/>
        <v/>
      </c>
      <c r="K1344" t="str">
        <f t="shared" si="3988"/>
        <v/>
      </c>
      <c r="L1344" t="str">
        <f t="shared" si="3988"/>
        <v/>
      </c>
      <c r="M1344" t="str">
        <f t="shared" si="3988"/>
        <v/>
      </c>
      <c r="N1344" t="str">
        <f t="shared" si="3989"/>
        <v/>
      </c>
      <c r="O1344" t="str">
        <f t="shared" ref="O1344:P1344" si="4174">IF($G1344="","",IF($B1344="SHO",TRIM(CONCATENATE(E1344,E1345,E1346,E1347,E1348,E1349,E1350,E1351,E1352,E1353,E1354,E1355,E1356,E1357,E1358)),""))</f>
        <v/>
      </c>
      <c r="P1344" t="str">
        <f t="shared" si="4174"/>
        <v/>
      </c>
      <c r="Q1344" t="str">
        <f t="shared" si="3991"/>
        <v/>
      </c>
      <c r="R1344" t="str">
        <f t="shared" si="3991"/>
        <v/>
      </c>
      <c r="S1344" t="str">
        <f t="shared" si="3991"/>
        <v/>
      </c>
      <c r="T1344" t="str">
        <f t="shared" ref="T1344:V1344" si="4175">IF($G1344="","",IF($B1344="PAS",TRIM(CONCATENATE(D1344,D1345,D1346,D1347,D1348,D1349,D1350,D1351,D1352,D1353,D1354,D1355,D1356,D1357,D1358)),""))</f>
        <v/>
      </c>
      <c r="U1344" t="str">
        <f t="shared" si="4175"/>
        <v/>
      </c>
      <c r="V1344" t="str">
        <f t="shared" si="4175"/>
        <v/>
      </c>
    </row>
    <row r="1345" spans="4:22" hidden="1" x14ac:dyDescent="0.25">
      <c r="G1345" t="str">
        <f t="shared" si="3985"/>
        <v/>
      </c>
      <c r="H1345" t="str">
        <f t="shared" si="3986"/>
        <v/>
      </c>
      <c r="I1345" t="str">
        <f t="shared" ref="I1345:J1345" si="4176">IF($G1345="","",TRIM(CONCATENATE(E1345,E1346,E1347,E1348,E1349,E1350,E1351,E1352,E1353,E1354,E1355,E1356,E1357,E1358,E1359)))</f>
        <v/>
      </c>
      <c r="J1345" t="str">
        <f t="shared" si="4176"/>
        <v/>
      </c>
      <c r="K1345" t="str">
        <f t="shared" si="3988"/>
        <v/>
      </c>
      <c r="L1345" t="str">
        <f t="shared" si="3988"/>
        <v/>
      </c>
      <c r="M1345" t="str">
        <f t="shared" si="3988"/>
        <v/>
      </c>
      <c r="N1345" t="str">
        <f t="shared" si="3989"/>
        <v/>
      </c>
      <c r="O1345" t="str">
        <f t="shared" ref="O1345:P1345" si="4177">IF($G1345="","",IF($B1345="SHO",TRIM(CONCATENATE(E1345,E1346,E1347,E1348,E1349,E1350,E1351,E1352,E1353,E1354,E1355,E1356,E1357,E1358,E1359)),""))</f>
        <v/>
      </c>
      <c r="P1345" t="str">
        <f t="shared" si="4177"/>
        <v/>
      </c>
      <c r="Q1345" t="str">
        <f t="shared" si="3991"/>
        <v/>
      </c>
      <c r="R1345" t="str">
        <f t="shared" si="3991"/>
        <v/>
      </c>
      <c r="S1345" t="str">
        <f t="shared" si="3991"/>
        <v/>
      </c>
      <c r="T1345" t="str">
        <f t="shared" ref="T1345:V1345" si="4178">IF($G1345="","",IF($B1345="PAS",TRIM(CONCATENATE(D1345,D1346,D1347,D1348,D1349,D1350,D1351,D1352,D1353,D1354,D1355,D1356,D1357,D1358,D1359)),""))</f>
        <v/>
      </c>
      <c r="U1345" t="str">
        <f t="shared" si="4178"/>
        <v/>
      </c>
      <c r="V1345" t="str">
        <f t="shared" si="4178"/>
        <v/>
      </c>
    </row>
    <row r="1346" spans="4:22" hidden="1" x14ac:dyDescent="0.25">
      <c r="G1346" t="str">
        <f t="shared" si="3985"/>
        <v/>
      </c>
      <c r="H1346" t="str">
        <f t="shared" si="3986"/>
        <v/>
      </c>
      <c r="I1346" t="str">
        <f t="shared" ref="I1346:J1346" si="4179">IF($G1346="","",TRIM(CONCATENATE(E1346,E1347,E1348,E1349,E1350,E1351,E1352,E1353,E1354,E1355,E1356,E1357,E1358,E1359,E1360)))</f>
        <v/>
      </c>
      <c r="J1346" t="str">
        <f t="shared" si="4179"/>
        <v/>
      </c>
      <c r="K1346" t="str">
        <f t="shared" si="3988"/>
        <v/>
      </c>
      <c r="L1346" t="str">
        <f t="shared" si="3988"/>
        <v/>
      </c>
      <c r="M1346" t="str">
        <f t="shared" si="3988"/>
        <v/>
      </c>
      <c r="N1346" t="str">
        <f t="shared" si="3989"/>
        <v/>
      </c>
      <c r="O1346" t="str">
        <f t="shared" ref="O1346:P1346" si="4180">IF($G1346="","",IF($B1346="SHO",TRIM(CONCATENATE(E1346,E1347,E1348,E1349,E1350,E1351,E1352,E1353,E1354,E1355,E1356,E1357,E1358,E1359,E1360)),""))</f>
        <v/>
      </c>
      <c r="P1346" t="str">
        <f t="shared" si="4180"/>
        <v/>
      </c>
      <c r="Q1346" t="str">
        <f t="shared" si="3991"/>
        <v/>
      </c>
      <c r="R1346" t="str">
        <f t="shared" si="3991"/>
        <v/>
      </c>
      <c r="S1346" t="str">
        <f t="shared" si="3991"/>
        <v/>
      </c>
      <c r="T1346" t="str">
        <f t="shared" ref="T1346:V1346" si="4181">IF($G1346="","",IF($B1346="PAS",TRIM(CONCATENATE(D1346,D1347,D1348,D1349,D1350,D1351,D1352,D1353,D1354,D1355,D1356,D1357,D1358,D1359,D1360)),""))</f>
        <v/>
      </c>
      <c r="U1346" t="str">
        <f t="shared" si="4181"/>
        <v/>
      </c>
      <c r="V1346" t="str">
        <f t="shared" si="4181"/>
        <v/>
      </c>
    </row>
    <row r="1347" spans="4:22" hidden="1" x14ac:dyDescent="0.25">
      <c r="G1347" t="str">
        <f t="shared" ref="G1347:G1410" si="4182">IF(EXACT(A1346,A1347),"",A1347)</f>
        <v/>
      </c>
      <c r="H1347" t="str">
        <f t="shared" ref="H1347:H1410" si="4183">IF($G1347="","",TRIM(CONCATENATE(D1347,D1348,D1349,D1350,D1351,D1352,D1353,D1354,D1355,D1356,D1357,D1358,D1359,D1360,D1361)))</f>
        <v/>
      </c>
      <c r="I1347" t="str">
        <f t="shared" ref="I1347:J1347" si="4184">IF($G1347="","",TRIM(CONCATENATE(E1347,E1348,E1349,E1350,E1351,E1352,E1353,E1354,E1355,E1356,E1357,E1358,E1359,E1360,E1361)))</f>
        <v/>
      </c>
      <c r="J1347" t="str">
        <f t="shared" si="4184"/>
        <v/>
      </c>
      <c r="K1347" t="str">
        <f t="shared" ref="K1347:M1410" si="4185">IF($G1347="","",IF($B1347="DUF",TRIM(CONCATENATE(D1347,D1348,D1349,D1350,D1351,D1352,D1353,D1354,D1355,D1356,D1357,D1358,D1359,D1360,D1361)),""))</f>
        <v/>
      </c>
      <c r="L1347" t="str">
        <f t="shared" si="4185"/>
        <v/>
      </c>
      <c r="M1347" t="str">
        <f t="shared" si="4185"/>
        <v/>
      </c>
      <c r="N1347" t="str">
        <f t="shared" ref="N1347:N1410" si="4186">IF($G1347="","",IF($B1347="SHO",TRIM(CONCATENATE(D1347,D1348,D1349,D1350,D1351,D1352,D1353,D1354,D1355,D1356,D1357,D1358,D1359,D1360,D1361)),""))</f>
        <v/>
      </c>
      <c r="O1347" t="str">
        <f t="shared" ref="O1347:P1347" si="4187">IF($G1347="","",IF($B1347="SHO",TRIM(CONCATENATE(E1347,E1348,E1349,E1350,E1351,E1352,E1353,E1354,E1355,E1356,E1357,E1358,E1359,E1360,E1361)),""))</f>
        <v/>
      </c>
      <c r="P1347" t="str">
        <f t="shared" si="4187"/>
        <v/>
      </c>
      <c r="Q1347" t="str">
        <f t="shared" ref="Q1347:S1410" si="4188">IF($G1347="","",IF($B1347="FNB",TRIM(CONCATENATE(D1347,D1348,D1349,D1350,D1351,D1352,D1353,D1354,D1355,D1356,D1357,D1358,D1359,D1360,D1361)),""))</f>
        <v/>
      </c>
      <c r="R1347" t="str">
        <f t="shared" si="4188"/>
        <v/>
      </c>
      <c r="S1347" t="str">
        <f t="shared" si="4188"/>
        <v/>
      </c>
      <c r="T1347" t="str">
        <f t="shared" ref="T1347:V1347" si="4189">IF($G1347="","",IF($B1347="PAS",TRIM(CONCATENATE(D1347,D1348,D1349,D1350,D1351,D1352,D1353,D1354,D1355,D1356,D1357,D1358,D1359,D1360,D1361)),""))</f>
        <v/>
      </c>
      <c r="U1347" t="str">
        <f t="shared" si="4189"/>
        <v/>
      </c>
      <c r="V1347" t="str">
        <f t="shared" si="4189"/>
        <v/>
      </c>
    </row>
    <row r="1348" spans="4:22" hidden="1" x14ac:dyDescent="0.25">
      <c r="G1348" t="str">
        <f t="shared" si="4182"/>
        <v/>
      </c>
      <c r="H1348" t="str">
        <f t="shared" si="4183"/>
        <v/>
      </c>
      <c r="I1348" t="str">
        <f t="shared" ref="I1348:J1348" si="4190">IF($G1348="","",TRIM(CONCATENATE(E1348,E1349,E1350,E1351,E1352,E1353,E1354,E1355,E1356,E1357,E1358,E1359,E1360,E1361,E1362)))</f>
        <v/>
      </c>
      <c r="J1348" t="str">
        <f t="shared" si="4190"/>
        <v/>
      </c>
      <c r="K1348" t="str">
        <f t="shared" si="4185"/>
        <v/>
      </c>
      <c r="L1348" t="str">
        <f t="shared" si="4185"/>
        <v/>
      </c>
      <c r="M1348" t="str">
        <f t="shared" si="4185"/>
        <v/>
      </c>
      <c r="N1348" t="str">
        <f t="shared" si="4186"/>
        <v/>
      </c>
      <c r="O1348" t="str">
        <f t="shared" ref="O1348:P1348" si="4191">IF($G1348="","",IF($B1348="SHO",TRIM(CONCATENATE(E1348,E1349,E1350,E1351,E1352,E1353,E1354,E1355,E1356,E1357,E1358,E1359,E1360,E1361,E1362)),""))</f>
        <v/>
      </c>
      <c r="P1348" t="str">
        <f t="shared" si="4191"/>
        <v/>
      </c>
      <c r="Q1348" t="str">
        <f t="shared" si="4188"/>
        <v/>
      </c>
      <c r="R1348" t="str">
        <f t="shared" si="4188"/>
        <v/>
      </c>
      <c r="S1348" t="str">
        <f t="shared" si="4188"/>
        <v/>
      </c>
      <c r="T1348" t="str">
        <f t="shared" ref="T1348:V1348" si="4192">IF($G1348="","",IF($B1348="PAS",TRIM(CONCATENATE(D1348,D1349,D1350,D1351,D1352,D1353,D1354,D1355,D1356,D1357,D1358,D1359,D1360,D1361,D1362)),""))</f>
        <v/>
      </c>
      <c r="U1348" t="str">
        <f t="shared" si="4192"/>
        <v/>
      </c>
      <c r="V1348" t="str">
        <f t="shared" si="4192"/>
        <v/>
      </c>
    </row>
    <row r="1349" spans="4:22" hidden="1" x14ac:dyDescent="0.25">
      <c r="G1349" t="str">
        <f t="shared" si="4182"/>
        <v/>
      </c>
      <c r="H1349" t="str">
        <f t="shared" si="4183"/>
        <v/>
      </c>
      <c r="I1349" t="str">
        <f t="shared" ref="I1349:J1349" si="4193">IF($G1349="","",TRIM(CONCATENATE(E1349,E1350,E1351,E1352,E1353,E1354,E1355,E1356,E1357,E1358,E1359,E1360,E1361,E1362,E1363)))</f>
        <v/>
      </c>
      <c r="J1349" t="str">
        <f t="shared" si="4193"/>
        <v/>
      </c>
      <c r="K1349" t="str">
        <f t="shared" si="4185"/>
        <v/>
      </c>
      <c r="L1349" t="str">
        <f t="shared" si="4185"/>
        <v/>
      </c>
      <c r="M1349" t="str">
        <f t="shared" si="4185"/>
        <v/>
      </c>
      <c r="N1349" t="str">
        <f t="shared" si="4186"/>
        <v/>
      </c>
      <c r="O1349" t="str">
        <f t="shared" ref="O1349:P1349" si="4194">IF($G1349="","",IF($B1349="SHO",TRIM(CONCATENATE(E1349,E1350,E1351,E1352,E1353,E1354,E1355,E1356,E1357,E1358,E1359,E1360,E1361,E1362,E1363)),""))</f>
        <v/>
      </c>
      <c r="P1349" t="str">
        <f t="shared" si="4194"/>
        <v/>
      </c>
      <c r="Q1349" t="str">
        <f t="shared" si="4188"/>
        <v/>
      </c>
      <c r="R1349" t="str">
        <f t="shared" si="4188"/>
        <v/>
      </c>
      <c r="S1349" t="str">
        <f t="shared" si="4188"/>
        <v/>
      </c>
      <c r="T1349" t="str">
        <f t="shared" ref="T1349:V1349" si="4195">IF($G1349="","",IF($B1349="PAS",TRIM(CONCATENATE(D1349,D1350,D1351,D1352,D1353,D1354,D1355,D1356,D1357,D1358,D1359,D1360,D1361,D1362,D1363)),""))</f>
        <v/>
      </c>
      <c r="U1349" t="str">
        <f t="shared" si="4195"/>
        <v/>
      </c>
      <c r="V1349" t="str">
        <f t="shared" si="4195"/>
        <v/>
      </c>
    </row>
    <row r="1350" spans="4:22" hidden="1" x14ac:dyDescent="0.25">
      <c r="G1350" t="str">
        <f t="shared" si="4182"/>
        <v/>
      </c>
      <c r="H1350" t="str">
        <f t="shared" si="4183"/>
        <v/>
      </c>
      <c r="I1350" t="str">
        <f t="shared" ref="I1350:J1350" si="4196">IF($G1350="","",TRIM(CONCATENATE(E1350,E1351,E1352,E1353,E1354,E1355,E1356,E1357,E1358,E1359,E1360,E1361,E1362,E1363,E1364)))</f>
        <v/>
      </c>
      <c r="J1350" t="str">
        <f t="shared" si="4196"/>
        <v/>
      </c>
      <c r="K1350" t="str">
        <f t="shared" si="4185"/>
        <v/>
      </c>
      <c r="L1350" t="str">
        <f t="shared" si="4185"/>
        <v/>
      </c>
      <c r="M1350" t="str">
        <f t="shared" si="4185"/>
        <v/>
      </c>
      <c r="N1350" t="str">
        <f t="shared" si="4186"/>
        <v/>
      </c>
      <c r="O1350" t="str">
        <f t="shared" ref="O1350:P1350" si="4197">IF($G1350="","",IF($B1350="SHO",TRIM(CONCATENATE(E1350,E1351,E1352,E1353,E1354,E1355,E1356,E1357,E1358,E1359,E1360,E1361,E1362,E1363,E1364)),""))</f>
        <v/>
      </c>
      <c r="P1350" t="str">
        <f t="shared" si="4197"/>
        <v/>
      </c>
      <c r="Q1350" t="str">
        <f t="shared" si="4188"/>
        <v/>
      </c>
      <c r="R1350" t="str">
        <f t="shared" si="4188"/>
        <v/>
      </c>
      <c r="S1350" t="str">
        <f t="shared" si="4188"/>
        <v/>
      </c>
      <c r="T1350" t="str">
        <f t="shared" ref="T1350:V1350" si="4198">IF($G1350="","",IF($B1350="PAS",TRIM(CONCATENATE(D1350,D1351,D1352,D1353,D1354,D1355,D1356,D1357,D1358,D1359,D1360,D1361,D1362,D1363,D1364)),""))</f>
        <v/>
      </c>
      <c r="U1350" t="str">
        <f t="shared" si="4198"/>
        <v/>
      </c>
      <c r="V1350" t="str">
        <f t="shared" si="4198"/>
        <v/>
      </c>
    </row>
    <row r="1351" spans="4:22" hidden="1" x14ac:dyDescent="0.25">
      <c r="G1351" t="str">
        <f t="shared" si="4182"/>
        <v/>
      </c>
      <c r="H1351" t="str">
        <f t="shared" si="4183"/>
        <v/>
      </c>
      <c r="I1351" t="str">
        <f t="shared" ref="I1351:J1351" si="4199">IF($G1351="","",TRIM(CONCATENATE(E1351,E1352,E1353,E1354,E1355,E1356,E1357,E1358,E1359,E1360,E1361,E1362,E1363,E1364,E1365)))</f>
        <v/>
      </c>
      <c r="J1351" t="str">
        <f t="shared" si="4199"/>
        <v/>
      </c>
      <c r="K1351" t="str">
        <f t="shared" si="4185"/>
        <v/>
      </c>
      <c r="L1351" t="str">
        <f t="shared" si="4185"/>
        <v/>
      </c>
      <c r="M1351" t="str">
        <f t="shared" si="4185"/>
        <v/>
      </c>
      <c r="N1351" t="str">
        <f t="shared" si="4186"/>
        <v/>
      </c>
      <c r="O1351" t="str">
        <f t="shared" ref="O1351:P1351" si="4200">IF($G1351="","",IF($B1351="SHO",TRIM(CONCATENATE(E1351,E1352,E1353,E1354,E1355,E1356,E1357,E1358,E1359,E1360,E1361,E1362,E1363,E1364,E1365)),""))</f>
        <v/>
      </c>
      <c r="P1351" t="str">
        <f t="shared" si="4200"/>
        <v/>
      </c>
      <c r="Q1351" t="str">
        <f t="shared" si="4188"/>
        <v/>
      </c>
      <c r="R1351" t="str">
        <f t="shared" si="4188"/>
        <v/>
      </c>
      <c r="S1351" t="str">
        <f t="shared" si="4188"/>
        <v/>
      </c>
      <c r="T1351" t="str">
        <f t="shared" ref="T1351:V1351" si="4201">IF($G1351="","",IF($B1351="PAS",TRIM(CONCATENATE(D1351,D1352,D1353,D1354,D1355,D1356,D1357,D1358,D1359,D1360,D1361,D1362,D1363,D1364,D1365)),""))</f>
        <v/>
      </c>
      <c r="U1351" t="str">
        <f t="shared" si="4201"/>
        <v/>
      </c>
      <c r="V1351" t="str">
        <f t="shared" si="4201"/>
        <v/>
      </c>
    </row>
    <row r="1352" spans="4:22" hidden="1" x14ac:dyDescent="0.25">
      <c r="G1352" t="str">
        <f t="shared" si="4182"/>
        <v/>
      </c>
      <c r="H1352" t="str">
        <f t="shared" si="4183"/>
        <v/>
      </c>
      <c r="I1352" t="str">
        <f t="shared" ref="I1352:J1352" si="4202">IF($G1352="","",TRIM(CONCATENATE(E1352,E1353,E1354,E1355,E1356,E1357,E1358,E1359,E1360,E1361,E1362,E1363,E1364,E1365,E1366)))</f>
        <v/>
      </c>
      <c r="J1352" t="str">
        <f t="shared" si="4202"/>
        <v/>
      </c>
      <c r="K1352" t="str">
        <f t="shared" si="4185"/>
        <v/>
      </c>
      <c r="L1352" t="str">
        <f t="shared" si="4185"/>
        <v/>
      </c>
      <c r="M1352" t="str">
        <f t="shared" si="4185"/>
        <v/>
      </c>
      <c r="N1352" t="str">
        <f t="shared" si="4186"/>
        <v/>
      </c>
      <c r="O1352" t="str">
        <f t="shared" ref="O1352:P1352" si="4203">IF($G1352="","",IF($B1352="SHO",TRIM(CONCATENATE(E1352,E1353,E1354,E1355,E1356,E1357,E1358,E1359,E1360,E1361,E1362,E1363,E1364,E1365,E1366)),""))</f>
        <v/>
      </c>
      <c r="P1352" t="str">
        <f t="shared" si="4203"/>
        <v/>
      </c>
      <c r="Q1352" t="str">
        <f t="shared" si="4188"/>
        <v/>
      </c>
      <c r="R1352" t="str">
        <f t="shared" si="4188"/>
        <v/>
      </c>
      <c r="S1352" t="str">
        <f t="shared" si="4188"/>
        <v/>
      </c>
      <c r="T1352" t="str">
        <f t="shared" ref="T1352:V1352" si="4204">IF($G1352="","",IF($B1352="PAS",TRIM(CONCATENATE(D1352,D1353,D1354,D1355,D1356,D1357,D1358,D1359,D1360,D1361,D1362,D1363,D1364,D1365,D1366)),""))</f>
        <v/>
      </c>
      <c r="U1352" t="str">
        <f t="shared" si="4204"/>
        <v/>
      </c>
      <c r="V1352" t="str">
        <f t="shared" si="4204"/>
        <v/>
      </c>
    </row>
    <row r="1353" spans="4:22" hidden="1" x14ac:dyDescent="0.25">
      <c r="G1353" t="str">
        <f t="shared" si="4182"/>
        <v/>
      </c>
      <c r="H1353" t="str">
        <f t="shared" si="4183"/>
        <v/>
      </c>
      <c r="I1353" t="str">
        <f t="shared" ref="I1353:J1353" si="4205">IF($G1353="","",TRIM(CONCATENATE(E1353,E1354,E1355,E1356,E1357,E1358,E1359,E1360,E1361,E1362,E1363,E1364,E1365,E1366,E1367)))</f>
        <v/>
      </c>
      <c r="J1353" t="str">
        <f t="shared" si="4205"/>
        <v/>
      </c>
      <c r="K1353" t="str">
        <f t="shared" si="4185"/>
        <v/>
      </c>
      <c r="L1353" t="str">
        <f t="shared" si="4185"/>
        <v/>
      </c>
      <c r="M1353" t="str">
        <f t="shared" si="4185"/>
        <v/>
      </c>
      <c r="N1353" t="str">
        <f t="shared" si="4186"/>
        <v/>
      </c>
      <c r="O1353" t="str">
        <f t="shared" ref="O1353:P1353" si="4206">IF($G1353="","",IF($B1353="SHO",TRIM(CONCATENATE(E1353,E1354,E1355,E1356,E1357,E1358,E1359,E1360,E1361,E1362,E1363,E1364,E1365,E1366,E1367)),""))</f>
        <v/>
      </c>
      <c r="P1353" t="str">
        <f t="shared" si="4206"/>
        <v/>
      </c>
      <c r="Q1353" t="str">
        <f t="shared" si="4188"/>
        <v/>
      </c>
      <c r="R1353" t="str">
        <f t="shared" si="4188"/>
        <v/>
      </c>
      <c r="S1353" t="str">
        <f t="shared" si="4188"/>
        <v/>
      </c>
      <c r="T1353" t="str">
        <f t="shared" ref="T1353:V1353" si="4207">IF($G1353="","",IF($B1353="PAS",TRIM(CONCATENATE(D1353,D1354,D1355,D1356,D1357,D1358,D1359,D1360,D1361,D1362,D1363,D1364,D1365,D1366,D1367)),""))</f>
        <v/>
      </c>
      <c r="U1353" t="str">
        <f t="shared" si="4207"/>
        <v/>
      </c>
      <c r="V1353" t="str">
        <f t="shared" si="4207"/>
        <v/>
      </c>
    </row>
    <row r="1354" spans="4:22" hidden="1" x14ac:dyDescent="0.25">
      <c r="D1354" s="2"/>
      <c r="E1354" s="2"/>
      <c r="F1354" s="2"/>
      <c r="G1354" t="str">
        <f t="shared" si="4182"/>
        <v/>
      </c>
      <c r="H1354" t="str">
        <f t="shared" si="4183"/>
        <v/>
      </c>
      <c r="I1354" t="str">
        <f t="shared" ref="I1354:J1354" si="4208">IF($G1354="","",TRIM(CONCATENATE(E1354,E1355,E1356,E1357,E1358,E1359,E1360,E1361,E1362,E1363,E1364,E1365,E1366,E1367,E1368)))</f>
        <v/>
      </c>
      <c r="J1354" t="str">
        <f t="shared" si="4208"/>
        <v/>
      </c>
      <c r="K1354" t="str">
        <f t="shared" si="4185"/>
        <v/>
      </c>
      <c r="L1354" t="str">
        <f t="shared" si="4185"/>
        <v/>
      </c>
      <c r="M1354" t="str">
        <f t="shared" si="4185"/>
        <v/>
      </c>
      <c r="N1354" t="str">
        <f t="shared" si="4186"/>
        <v/>
      </c>
      <c r="O1354" t="str">
        <f t="shared" ref="O1354:P1354" si="4209">IF($G1354="","",IF($B1354="SHO",TRIM(CONCATENATE(E1354,E1355,E1356,E1357,E1358,E1359,E1360,E1361,E1362,E1363,E1364,E1365,E1366,E1367,E1368)),""))</f>
        <v/>
      </c>
      <c r="P1354" t="str">
        <f t="shared" si="4209"/>
        <v/>
      </c>
      <c r="Q1354" t="str">
        <f t="shared" si="4188"/>
        <v/>
      </c>
      <c r="R1354" t="str">
        <f t="shared" si="4188"/>
        <v/>
      </c>
      <c r="S1354" t="str">
        <f t="shared" si="4188"/>
        <v/>
      </c>
      <c r="T1354" t="str">
        <f t="shared" ref="T1354:V1354" si="4210">IF($G1354="","",IF($B1354="PAS",TRIM(CONCATENATE(D1354,D1355,D1356,D1357,D1358,D1359,D1360,D1361,D1362,D1363,D1364,D1365,D1366,D1367,D1368)),""))</f>
        <v/>
      </c>
      <c r="U1354" t="str">
        <f t="shared" si="4210"/>
        <v/>
      </c>
      <c r="V1354" t="str">
        <f t="shared" si="4210"/>
        <v/>
      </c>
    </row>
    <row r="1355" spans="4:22" hidden="1" x14ac:dyDescent="0.25">
      <c r="G1355" t="str">
        <f t="shared" si="4182"/>
        <v/>
      </c>
      <c r="H1355" t="str">
        <f t="shared" si="4183"/>
        <v/>
      </c>
      <c r="I1355" t="str">
        <f t="shared" ref="I1355:J1355" si="4211">IF($G1355="","",TRIM(CONCATENATE(E1355,E1356,E1357,E1358,E1359,E1360,E1361,E1362,E1363,E1364,E1365,E1366,E1367,E1368,E1369)))</f>
        <v/>
      </c>
      <c r="J1355" t="str">
        <f t="shared" si="4211"/>
        <v/>
      </c>
      <c r="K1355" t="str">
        <f t="shared" si="4185"/>
        <v/>
      </c>
      <c r="L1355" t="str">
        <f t="shared" si="4185"/>
        <v/>
      </c>
      <c r="M1355" t="str">
        <f t="shared" si="4185"/>
        <v/>
      </c>
      <c r="N1355" t="str">
        <f t="shared" si="4186"/>
        <v/>
      </c>
      <c r="O1355" t="str">
        <f t="shared" ref="O1355:P1355" si="4212">IF($G1355="","",IF($B1355="SHO",TRIM(CONCATENATE(E1355,E1356,E1357,E1358,E1359,E1360,E1361,E1362,E1363,E1364,E1365,E1366,E1367,E1368,E1369)),""))</f>
        <v/>
      </c>
      <c r="P1355" t="str">
        <f t="shared" si="4212"/>
        <v/>
      </c>
      <c r="Q1355" t="str">
        <f t="shared" si="4188"/>
        <v/>
      </c>
      <c r="R1355" t="str">
        <f t="shared" si="4188"/>
        <v/>
      </c>
      <c r="S1355" t="str">
        <f t="shared" si="4188"/>
        <v/>
      </c>
      <c r="T1355" t="str">
        <f t="shared" ref="T1355:V1355" si="4213">IF($G1355="","",IF($B1355="PAS",TRIM(CONCATENATE(D1355,D1356,D1357,D1358,D1359,D1360,D1361,D1362,D1363,D1364,D1365,D1366,D1367,D1368,D1369)),""))</f>
        <v/>
      </c>
      <c r="U1355" t="str">
        <f t="shared" si="4213"/>
        <v/>
      </c>
      <c r="V1355" t="str">
        <f t="shared" si="4213"/>
        <v/>
      </c>
    </row>
    <row r="1356" spans="4:22" hidden="1" x14ac:dyDescent="0.25">
      <c r="G1356" t="str">
        <f t="shared" si="4182"/>
        <v/>
      </c>
      <c r="H1356" t="str">
        <f t="shared" si="4183"/>
        <v/>
      </c>
      <c r="I1356" t="str">
        <f t="shared" ref="I1356:J1356" si="4214">IF($G1356="","",TRIM(CONCATENATE(E1356,E1357,E1358,E1359,E1360,E1361,E1362,E1363,E1364,E1365,E1366,E1367,E1368,E1369,E1370)))</f>
        <v/>
      </c>
      <c r="J1356" t="str">
        <f t="shared" si="4214"/>
        <v/>
      </c>
      <c r="K1356" t="str">
        <f t="shared" si="4185"/>
        <v/>
      </c>
      <c r="L1356" t="str">
        <f t="shared" si="4185"/>
        <v/>
      </c>
      <c r="M1356" t="str">
        <f t="shared" si="4185"/>
        <v/>
      </c>
      <c r="N1356" t="str">
        <f t="shared" si="4186"/>
        <v/>
      </c>
      <c r="O1356" t="str">
        <f t="shared" ref="O1356:P1356" si="4215">IF($G1356="","",IF($B1356="SHO",TRIM(CONCATENATE(E1356,E1357,E1358,E1359,E1360,E1361,E1362,E1363,E1364,E1365,E1366,E1367,E1368,E1369,E1370)),""))</f>
        <v/>
      </c>
      <c r="P1356" t="str">
        <f t="shared" si="4215"/>
        <v/>
      </c>
      <c r="Q1356" t="str">
        <f t="shared" si="4188"/>
        <v/>
      </c>
      <c r="R1356" t="str">
        <f t="shared" si="4188"/>
        <v/>
      </c>
      <c r="S1356" t="str">
        <f t="shared" si="4188"/>
        <v/>
      </c>
      <c r="T1356" t="str">
        <f t="shared" ref="T1356:V1356" si="4216">IF($G1356="","",IF($B1356="PAS",TRIM(CONCATENATE(D1356,D1357,D1358,D1359,D1360,D1361,D1362,D1363,D1364,D1365,D1366,D1367,D1368,D1369,D1370)),""))</f>
        <v/>
      </c>
      <c r="U1356" t="str">
        <f t="shared" si="4216"/>
        <v/>
      </c>
      <c r="V1356" t="str">
        <f t="shared" si="4216"/>
        <v/>
      </c>
    </row>
    <row r="1357" spans="4:22" hidden="1" x14ac:dyDescent="0.25">
      <c r="G1357" t="str">
        <f t="shared" si="4182"/>
        <v/>
      </c>
      <c r="H1357" t="str">
        <f t="shared" si="4183"/>
        <v/>
      </c>
      <c r="I1357" t="str">
        <f t="shared" ref="I1357:J1357" si="4217">IF($G1357="","",TRIM(CONCATENATE(E1357,E1358,E1359,E1360,E1361,E1362,E1363,E1364,E1365,E1366,E1367,E1368,E1369,E1370,E1371)))</f>
        <v/>
      </c>
      <c r="J1357" t="str">
        <f t="shared" si="4217"/>
        <v/>
      </c>
      <c r="K1357" t="str">
        <f t="shared" si="4185"/>
        <v/>
      </c>
      <c r="L1357" t="str">
        <f t="shared" si="4185"/>
        <v/>
      </c>
      <c r="M1357" t="str">
        <f t="shared" si="4185"/>
        <v/>
      </c>
      <c r="N1357" t="str">
        <f t="shared" si="4186"/>
        <v/>
      </c>
      <c r="O1357" t="str">
        <f t="shared" ref="O1357:P1357" si="4218">IF($G1357="","",IF($B1357="SHO",TRIM(CONCATENATE(E1357,E1358,E1359,E1360,E1361,E1362,E1363,E1364,E1365,E1366,E1367,E1368,E1369,E1370,E1371)),""))</f>
        <v/>
      </c>
      <c r="P1357" t="str">
        <f t="shared" si="4218"/>
        <v/>
      </c>
      <c r="Q1357" t="str">
        <f t="shared" si="4188"/>
        <v/>
      </c>
      <c r="R1357" t="str">
        <f t="shared" si="4188"/>
        <v/>
      </c>
      <c r="S1357" t="str">
        <f t="shared" si="4188"/>
        <v/>
      </c>
      <c r="T1357" t="str">
        <f t="shared" ref="T1357:V1357" si="4219">IF($G1357="","",IF($B1357="PAS",TRIM(CONCATENATE(D1357,D1358,D1359,D1360,D1361,D1362,D1363,D1364,D1365,D1366,D1367,D1368,D1369,D1370,D1371)),""))</f>
        <v/>
      </c>
      <c r="U1357" t="str">
        <f t="shared" si="4219"/>
        <v/>
      </c>
      <c r="V1357" t="str">
        <f t="shared" si="4219"/>
        <v/>
      </c>
    </row>
    <row r="1358" spans="4:22" hidden="1" x14ac:dyDescent="0.25">
      <c r="G1358" t="str">
        <f t="shared" si="4182"/>
        <v/>
      </c>
      <c r="H1358" t="str">
        <f t="shared" si="4183"/>
        <v/>
      </c>
      <c r="I1358" t="str">
        <f t="shared" ref="I1358:J1358" si="4220">IF($G1358="","",TRIM(CONCATENATE(E1358,E1359,E1360,E1361,E1362,E1363,E1364,E1365,E1366,E1367,E1368,E1369,E1370,E1371,E1372)))</f>
        <v/>
      </c>
      <c r="J1358" t="str">
        <f t="shared" si="4220"/>
        <v/>
      </c>
      <c r="K1358" t="str">
        <f t="shared" si="4185"/>
        <v/>
      </c>
      <c r="L1358" t="str">
        <f t="shared" si="4185"/>
        <v/>
      </c>
      <c r="M1358" t="str">
        <f t="shared" si="4185"/>
        <v/>
      </c>
      <c r="N1358" t="str">
        <f t="shared" si="4186"/>
        <v/>
      </c>
      <c r="O1358" t="str">
        <f t="shared" ref="O1358:P1358" si="4221">IF($G1358="","",IF($B1358="SHO",TRIM(CONCATENATE(E1358,E1359,E1360,E1361,E1362,E1363,E1364,E1365,E1366,E1367,E1368,E1369,E1370,E1371,E1372)),""))</f>
        <v/>
      </c>
      <c r="P1358" t="str">
        <f t="shared" si="4221"/>
        <v/>
      </c>
      <c r="Q1358" t="str">
        <f t="shared" si="4188"/>
        <v/>
      </c>
      <c r="R1358" t="str">
        <f t="shared" si="4188"/>
        <v/>
      </c>
      <c r="S1358" t="str">
        <f t="shared" si="4188"/>
        <v/>
      </c>
      <c r="T1358" t="str">
        <f t="shared" ref="T1358:V1358" si="4222">IF($G1358="","",IF($B1358="PAS",TRIM(CONCATENATE(D1358,D1359,D1360,D1361,D1362,D1363,D1364,D1365,D1366,D1367,D1368,D1369,D1370,D1371,D1372)),""))</f>
        <v/>
      </c>
      <c r="U1358" t="str">
        <f t="shared" si="4222"/>
        <v/>
      </c>
      <c r="V1358" t="str">
        <f t="shared" si="4222"/>
        <v/>
      </c>
    </row>
    <row r="1359" spans="4:22" hidden="1" x14ac:dyDescent="0.25">
      <c r="G1359" t="str">
        <f t="shared" si="4182"/>
        <v/>
      </c>
      <c r="H1359" t="str">
        <f t="shared" si="4183"/>
        <v/>
      </c>
      <c r="I1359" t="str">
        <f t="shared" ref="I1359:J1359" si="4223">IF($G1359="","",TRIM(CONCATENATE(E1359,E1360,E1361,E1362,E1363,E1364,E1365,E1366,E1367,E1368,E1369,E1370,E1371,E1372,E1373)))</f>
        <v/>
      </c>
      <c r="J1359" t="str">
        <f t="shared" si="4223"/>
        <v/>
      </c>
      <c r="K1359" t="str">
        <f t="shared" si="4185"/>
        <v/>
      </c>
      <c r="L1359" t="str">
        <f t="shared" si="4185"/>
        <v/>
      </c>
      <c r="M1359" t="str">
        <f t="shared" si="4185"/>
        <v/>
      </c>
      <c r="N1359" t="str">
        <f t="shared" si="4186"/>
        <v/>
      </c>
      <c r="O1359" t="str">
        <f t="shared" ref="O1359:P1359" si="4224">IF($G1359="","",IF($B1359="SHO",TRIM(CONCATENATE(E1359,E1360,E1361,E1362,E1363,E1364,E1365,E1366,E1367,E1368,E1369,E1370,E1371,E1372,E1373)),""))</f>
        <v/>
      </c>
      <c r="P1359" t="str">
        <f t="shared" si="4224"/>
        <v/>
      </c>
      <c r="Q1359" t="str">
        <f t="shared" si="4188"/>
        <v/>
      </c>
      <c r="R1359" t="str">
        <f t="shared" si="4188"/>
        <v/>
      </c>
      <c r="S1359" t="str">
        <f t="shared" si="4188"/>
        <v/>
      </c>
      <c r="T1359" t="str">
        <f t="shared" ref="T1359:V1359" si="4225">IF($G1359="","",IF($B1359="PAS",TRIM(CONCATENATE(D1359,D1360,D1361,D1362,D1363,D1364,D1365,D1366,D1367,D1368,D1369,D1370,D1371,D1372,D1373)),""))</f>
        <v/>
      </c>
      <c r="U1359" t="str">
        <f t="shared" si="4225"/>
        <v/>
      </c>
      <c r="V1359" t="str">
        <f t="shared" si="4225"/>
        <v/>
      </c>
    </row>
    <row r="1360" spans="4:22" hidden="1" x14ac:dyDescent="0.25">
      <c r="G1360" t="str">
        <f t="shared" si="4182"/>
        <v/>
      </c>
      <c r="H1360" t="str">
        <f t="shared" si="4183"/>
        <v/>
      </c>
      <c r="I1360" t="str">
        <f t="shared" ref="I1360:J1360" si="4226">IF($G1360="","",TRIM(CONCATENATE(E1360,E1361,E1362,E1363,E1364,E1365,E1366,E1367,E1368,E1369,E1370,E1371,E1372,E1373,E1374)))</f>
        <v/>
      </c>
      <c r="J1360" t="str">
        <f t="shared" si="4226"/>
        <v/>
      </c>
      <c r="K1360" t="str">
        <f t="shared" si="4185"/>
        <v/>
      </c>
      <c r="L1360" t="str">
        <f t="shared" si="4185"/>
        <v/>
      </c>
      <c r="M1360" t="str">
        <f t="shared" si="4185"/>
        <v/>
      </c>
      <c r="N1360" t="str">
        <f t="shared" si="4186"/>
        <v/>
      </c>
      <c r="O1360" t="str">
        <f t="shared" ref="O1360:P1360" si="4227">IF($G1360="","",IF($B1360="SHO",TRIM(CONCATENATE(E1360,E1361,E1362,E1363,E1364,E1365,E1366,E1367,E1368,E1369,E1370,E1371,E1372,E1373,E1374)),""))</f>
        <v/>
      </c>
      <c r="P1360" t="str">
        <f t="shared" si="4227"/>
        <v/>
      </c>
      <c r="Q1360" t="str">
        <f t="shared" si="4188"/>
        <v/>
      </c>
      <c r="R1360" t="str">
        <f t="shared" si="4188"/>
        <v/>
      </c>
      <c r="S1360" t="str">
        <f t="shared" si="4188"/>
        <v/>
      </c>
      <c r="T1360" t="str">
        <f t="shared" ref="T1360:V1360" si="4228">IF($G1360="","",IF($B1360="PAS",TRIM(CONCATENATE(D1360,D1361,D1362,D1363,D1364,D1365,D1366,D1367,D1368,D1369,D1370,D1371,D1372,D1373,D1374)),""))</f>
        <v/>
      </c>
      <c r="U1360" t="str">
        <f t="shared" si="4228"/>
        <v/>
      </c>
      <c r="V1360" t="str">
        <f t="shared" si="4228"/>
        <v/>
      </c>
    </row>
    <row r="1361" spans="7:22" hidden="1" x14ac:dyDescent="0.25">
      <c r="G1361" t="str">
        <f t="shared" si="4182"/>
        <v/>
      </c>
      <c r="H1361" t="str">
        <f t="shared" si="4183"/>
        <v/>
      </c>
      <c r="I1361" t="str">
        <f t="shared" ref="I1361:J1361" si="4229">IF($G1361="","",TRIM(CONCATENATE(E1361,E1362,E1363,E1364,E1365,E1366,E1367,E1368,E1369,E1370,E1371,E1372,E1373,E1374,E1375)))</f>
        <v/>
      </c>
      <c r="J1361" t="str">
        <f t="shared" si="4229"/>
        <v/>
      </c>
      <c r="K1361" t="str">
        <f t="shared" si="4185"/>
        <v/>
      </c>
      <c r="L1361" t="str">
        <f t="shared" si="4185"/>
        <v/>
      </c>
      <c r="M1361" t="str">
        <f t="shared" si="4185"/>
        <v/>
      </c>
      <c r="N1361" t="str">
        <f t="shared" si="4186"/>
        <v/>
      </c>
      <c r="O1361" t="str">
        <f t="shared" ref="O1361:P1361" si="4230">IF($G1361="","",IF($B1361="SHO",TRIM(CONCATENATE(E1361,E1362,E1363,E1364,E1365,E1366,E1367,E1368,E1369,E1370,E1371,E1372,E1373,E1374,E1375)),""))</f>
        <v/>
      </c>
      <c r="P1361" t="str">
        <f t="shared" si="4230"/>
        <v/>
      </c>
      <c r="Q1361" t="str">
        <f t="shared" si="4188"/>
        <v/>
      </c>
      <c r="R1361" t="str">
        <f t="shared" si="4188"/>
        <v/>
      </c>
      <c r="S1361" t="str">
        <f t="shared" si="4188"/>
        <v/>
      </c>
      <c r="T1361" t="str">
        <f t="shared" ref="T1361:V1361" si="4231">IF($G1361="","",IF($B1361="PAS",TRIM(CONCATENATE(D1361,D1362,D1363,D1364,D1365,D1366,D1367,D1368,D1369,D1370,D1371,D1372,D1373,D1374,D1375)),""))</f>
        <v/>
      </c>
      <c r="U1361" t="str">
        <f t="shared" si="4231"/>
        <v/>
      </c>
      <c r="V1361" t="str">
        <f t="shared" si="4231"/>
        <v/>
      </c>
    </row>
    <row r="1362" spans="7:22" hidden="1" x14ac:dyDescent="0.25">
      <c r="G1362" t="str">
        <f t="shared" si="4182"/>
        <v/>
      </c>
      <c r="H1362" t="str">
        <f t="shared" si="4183"/>
        <v/>
      </c>
      <c r="I1362" t="str">
        <f t="shared" ref="I1362:J1362" si="4232">IF($G1362="","",TRIM(CONCATENATE(E1362,E1363,E1364,E1365,E1366,E1367,E1368,E1369,E1370,E1371,E1372,E1373,E1374,E1375,E1376)))</f>
        <v/>
      </c>
      <c r="J1362" t="str">
        <f t="shared" si="4232"/>
        <v/>
      </c>
      <c r="K1362" t="str">
        <f t="shared" si="4185"/>
        <v/>
      </c>
      <c r="L1362" t="str">
        <f t="shared" si="4185"/>
        <v/>
      </c>
      <c r="M1362" t="str">
        <f t="shared" si="4185"/>
        <v/>
      </c>
      <c r="N1362" t="str">
        <f t="shared" si="4186"/>
        <v/>
      </c>
      <c r="O1362" t="str">
        <f t="shared" ref="O1362:P1362" si="4233">IF($G1362="","",IF($B1362="SHO",TRIM(CONCATENATE(E1362,E1363,E1364,E1365,E1366,E1367,E1368,E1369,E1370,E1371,E1372,E1373,E1374,E1375,E1376)),""))</f>
        <v/>
      </c>
      <c r="P1362" t="str">
        <f t="shared" si="4233"/>
        <v/>
      </c>
      <c r="Q1362" t="str">
        <f t="shared" si="4188"/>
        <v/>
      </c>
      <c r="R1362" t="str">
        <f t="shared" si="4188"/>
        <v/>
      </c>
      <c r="S1362" t="str">
        <f t="shared" si="4188"/>
        <v/>
      </c>
      <c r="T1362" t="str">
        <f t="shared" ref="T1362:V1362" si="4234">IF($G1362="","",IF($B1362="PAS",TRIM(CONCATENATE(D1362,D1363,D1364,D1365,D1366,D1367,D1368,D1369,D1370,D1371,D1372,D1373,D1374,D1375,D1376)),""))</f>
        <v/>
      </c>
      <c r="U1362" t="str">
        <f t="shared" si="4234"/>
        <v/>
      </c>
      <c r="V1362" t="str">
        <f t="shared" si="4234"/>
        <v/>
      </c>
    </row>
    <row r="1363" spans="7:22" hidden="1" x14ac:dyDescent="0.25">
      <c r="G1363" t="str">
        <f t="shared" si="4182"/>
        <v/>
      </c>
      <c r="H1363" t="str">
        <f t="shared" si="4183"/>
        <v/>
      </c>
      <c r="I1363" t="str">
        <f t="shared" ref="I1363:J1363" si="4235">IF($G1363="","",TRIM(CONCATENATE(E1363,E1364,E1365,E1366,E1367,E1368,E1369,E1370,E1371,E1372,E1373,E1374,E1375,E1376,E1377)))</f>
        <v/>
      </c>
      <c r="J1363" t="str">
        <f t="shared" si="4235"/>
        <v/>
      </c>
      <c r="K1363" t="str">
        <f t="shared" si="4185"/>
        <v/>
      </c>
      <c r="L1363" t="str">
        <f t="shared" si="4185"/>
        <v/>
      </c>
      <c r="M1363" t="str">
        <f t="shared" si="4185"/>
        <v/>
      </c>
      <c r="N1363" t="str">
        <f t="shared" si="4186"/>
        <v/>
      </c>
      <c r="O1363" t="str">
        <f t="shared" ref="O1363:P1363" si="4236">IF($G1363="","",IF($B1363="SHO",TRIM(CONCATENATE(E1363,E1364,E1365,E1366,E1367,E1368,E1369,E1370,E1371,E1372,E1373,E1374,E1375,E1376,E1377)),""))</f>
        <v/>
      </c>
      <c r="P1363" t="str">
        <f t="shared" si="4236"/>
        <v/>
      </c>
      <c r="Q1363" t="str">
        <f t="shared" si="4188"/>
        <v/>
      </c>
      <c r="R1363" t="str">
        <f t="shared" si="4188"/>
        <v/>
      </c>
      <c r="S1363" t="str">
        <f t="shared" si="4188"/>
        <v/>
      </c>
      <c r="T1363" t="str">
        <f t="shared" ref="T1363:V1363" si="4237">IF($G1363="","",IF($B1363="PAS",TRIM(CONCATENATE(D1363,D1364,D1365,D1366,D1367,D1368,D1369,D1370,D1371,D1372,D1373,D1374,D1375,D1376,D1377)),""))</f>
        <v/>
      </c>
      <c r="U1363" t="str">
        <f t="shared" si="4237"/>
        <v/>
      </c>
      <c r="V1363" t="str">
        <f t="shared" si="4237"/>
        <v/>
      </c>
    </row>
    <row r="1364" spans="7:22" hidden="1" x14ac:dyDescent="0.25">
      <c r="G1364" t="str">
        <f t="shared" si="4182"/>
        <v/>
      </c>
      <c r="H1364" t="str">
        <f t="shared" si="4183"/>
        <v/>
      </c>
      <c r="I1364" t="str">
        <f t="shared" ref="I1364:J1364" si="4238">IF($G1364="","",TRIM(CONCATENATE(E1364,E1365,E1366,E1367,E1368,E1369,E1370,E1371,E1372,E1373,E1374,E1375,E1376,E1377,E1378)))</f>
        <v/>
      </c>
      <c r="J1364" t="str">
        <f t="shared" si="4238"/>
        <v/>
      </c>
      <c r="K1364" t="str">
        <f t="shared" si="4185"/>
        <v/>
      </c>
      <c r="L1364" t="str">
        <f t="shared" si="4185"/>
        <v/>
      </c>
      <c r="M1364" t="str">
        <f t="shared" si="4185"/>
        <v/>
      </c>
      <c r="N1364" t="str">
        <f t="shared" si="4186"/>
        <v/>
      </c>
      <c r="O1364" t="str">
        <f t="shared" ref="O1364:P1364" si="4239">IF($G1364="","",IF($B1364="SHO",TRIM(CONCATENATE(E1364,E1365,E1366,E1367,E1368,E1369,E1370,E1371,E1372,E1373,E1374,E1375,E1376,E1377,E1378)),""))</f>
        <v/>
      </c>
      <c r="P1364" t="str">
        <f t="shared" si="4239"/>
        <v/>
      </c>
      <c r="Q1364" t="str">
        <f t="shared" si="4188"/>
        <v/>
      </c>
      <c r="R1364" t="str">
        <f t="shared" si="4188"/>
        <v/>
      </c>
      <c r="S1364" t="str">
        <f t="shared" si="4188"/>
        <v/>
      </c>
      <c r="T1364" t="str">
        <f t="shared" ref="T1364:V1364" si="4240">IF($G1364="","",IF($B1364="PAS",TRIM(CONCATENATE(D1364,D1365,D1366,D1367,D1368,D1369,D1370,D1371,D1372,D1373,D1374,D1375,D1376,D1377,D1378)),""))</f>
        <v/>
      </c>
      <c r="U1364" t="str">
        <f t="shared" si="4240"/>
        <v/>
      </c>
      <c r="V1364" t="str">
        <f t="shared" si="4240"/>
        <v/>
      </c>
    </row>
    <row r="1365" spans="7:22" hidden="1" x14ac:dyDescent="0.25">
      <c r="G1365" t="str">
        <f t="shared" si="4182"/>
        <v/>
      </c>
      <c r="H1365" t="str">
        <f t="shared" si="4183"/>
        <v/>
      </c>
      <c r="I1365" t="str">
        <f t="shared" ref="I1365:J1365" si="4241">IF($G1365="","",TRIM(CONCATENATE(E1365,E1366,E1367,E1368,E1369,E1370,E1371,E1372,E1373,E1374,E1375,E1376,E1377,E1378,E1379)))</f>
        <v/>
      </c>
      <c r="J1365" t="str">
        <f t="shared" si="4241"/>
        <v/>
      </c>
      <c r="K1365" t="str">
        <f t="shared" si="4185"/>
        <v/>
      </c>
      <c r="L1365" t="str">
        <f t="shared" si="4185"/>
        <v/>
      </c>
      <c r="M1365" t="str">
        <f t="shared" si="4185"/>
        <v/>
      </c>
      <c r="N1365" t="str">
        <f t="shared" si="4186"/>
        <v/>
      </c>
      <c r="O1365" t="str">
        <f t="shared" ref="O1365:P1365" si="4242">IF($G1365="","",IF($B1365="SHO",TRIM(CONCATENATE(E1365,E1366,E1367,E1368,E1369,E1370,E1371,E1372,E1373,E1374,E1375,E1376,E1377,E1378,E1379)),""))</f>
        <v/>
      </c>
      <c r="P1365" t="str">
        <f t="shared" si="4242"/>
        <v/>
      </c>
      <c r="Q1365" t="str">
        <f t="shared" si="4188"/>
        <v/>
      </c>
      <c r="R1365" t="str">
        <f t="shared" si="4188"/>
        <v/>
      </c>
      <c r="S1365" t="str">
        <f t="shared" si="4188"/>
        <v/>
      </c>
      <c r="T1365" t="str">
        <f t="shared" ref="T1365:V1365" si="4243">IF($G1365="","",IF($B1365="PAS",TRIM(CONCATENATE(D1365,D1366,D1367,D1368,D1369,D1370,D1371,D1372,D1373,D1374,D1375,D1376,D1377,D1378,D1379)),""))</f>
        <v/>
      </c>
      <c r="U1365" t="str">
        <f t="shared" si="4243"/>
        <v/>
      </c>
      <c r="V1365" t="str">
        <f t="shared" si="4243"/>
        <v/>
      </c>
    </row>
    <row r="1366" spans="7:22" hidden="1" x14ac:dyDescent="0.25">
      <c r="G1366" t="str">
        <f t="shared" si="4182"/>
        <v/>
      </c>
      <c r="H1366" t="str">
        <f t="shared" si="4183"/>
        <v/>
      </c>
      <c r="I1366" t="str">
        <f t="shared" ref="I1366:J1366" si="4244">IF($G1366="","",TRIM(CONCATENATE(E1366,E1367,E1368,E1369,E1370,E1371,E1372,E1373,E1374,E1375,E1376,E1377,E1378,E1379,E1380)))</f>
        <v/>
      </c>
      <c r="J1366" t="str">
        <f t="shared" si="4244"/>
        <v/>
      </c>
      <c r="K1366" t="str">
        <f t="shared" si="4185"/>
        <v/>
      </c>
      <c r="L1366" t="str">
        <f t="shared" si="4185"/>
        <v/>
      </c>
      <c r="M1366" t="str">
        <f t="shared" si="4185"/>
        <v/>
      </c>
      <c r="N1366" t="str">
        <f t="shared" si="4186"/>
        <v/>
      </c>
      <c r="O1366" t="str">
        <f t="shared" ref="O1366:P1366" si="4245">IF($G1366="","",IF($B1366="SHO",TRIM(CONCATENATE(E1366,E1367,E1368,E1369,E1370,E1371,E1372,E1373,E1374,E1375,E1376,E1377,E1378,E1379,E1380)),""))</f>
        <v/>
      </c>
      <c r="P1366" t="str">
        <f t="shared" si="4245"/>
        <v/>
      </c>
      <c r="Q1366" t="str">
        <f t="shared" si="4188"/>
        <v/>
      </c>
      <c r="R1366" t="str">
        <f t="shared" si="4188"/>
        <v/>
      </c>
      <c r="S1366" t="str">
        <f t="shared" si="4188"/>
        <v/>
      </c>
      <c r="T1366" t="str">
        <f t="shared" ref="T1366:V1366" si="4246">IF($G1366="","",IF($B1366="PAS",TRIM(CONCATENATE(D1366,D1367,D1368,D1369,D1370,D1371,D1372,D1373,D1374,D1375,D1376,D1377,D1378,D1379,D1380)),""))</f>
        <v/>
      </c>
      <c r="U1366" t="str">
        <f t="shared" si="4246"/>
        <v/>
      </c>
      <c r="V1366" t="str">
        <f t="shared" si="4246"/>
        <v/>
      </c>
    </row>
    <row r="1367" spans="7:22" hidden="1" x14ac:dyDescent="0.25">
      <c r="G1367" t="str">
        <f t="shared" si="4182"/>
        <v/>
      </c>
      <c r="H1367" t="str">
        <f t="shared" si="4183"/>
        <v/>
      </c>
      <c r="I1367" t="str">
        <f t="shared" ref="I1367:J1367" si="4247">IF($G1367="","",TRIM(CONCATENATE(E1367,E1368,E1369,E1370,E1371,E1372,E1373,E1374,E1375,E1376,E1377,E1378,E1379,E1380,E1381)))</f>
        <v/>
      </c>
      <c r="J1367" t="str">
        <f t="shared" si="4247"/>
        <v/>
      </c>
      <c r="K1367" t="str">
        <f t="shared" si="4185"/>
        <v/>
      </c>
      <c r="L1367" t="str">
        <f t="shared" si="4185"/>
        <v/>
      </c>
      <c r="M1367" t="str">
        <f t="shared" si="4185"/>
        <v/>
      </c>
      <c r="N1367" t="str">
        <f t="shared" si="4186"/>
        <v/>
      </c>
      <c r="O1367" t="str">
        <f t="shared" ref="O1367:P1367" si="4248">IF($G1367="","",IF($B1367="SHO",TRIM(CONCATENATE(E1367,E1368,E1369,E1370,E1371,E1372,E1373,E1374,E1375,E1376,E1377,E1378,E1379,E1380,E1381)),""))</f>
        <v/>
      </c>
      <c r="P1367" t="str">
        <f t="shared" si="4248"/>
        <v/>
      </c>
      <c r="Q1367" t="str">
        <f t="shared" si="4188"/>
        <v/>
      </c>
      <c r="R1367" t="str">
        <f t="shared" si="4188"/>
        <v/>
      </c>
      <c r="S1367" t="str">
        <f t="shared" si="4188"/>
        <v/>
      </c>
      <c r="T1367" t="str">
        <f t="shared" ref="T1367:V1367" si="4249">IF($G1367="","",IF($B1367="PAS",TRIM(CONCATENATE(D1367,D1368,D1369,D1370,D1371,D1372,D1373,D1374,D1375,D1376,D1377,D1378,D1379,D1380,D1381)),""))</f>
        <v/>
      </c>
      <c r="U1367" t="str">
        <f t="shared" si="4249"/>
        <v/>
      </c>
      <c r="V1367" t="str">
        <f t="shared" si="4249"/>
        <v/>
      </c>
    </row>
    <row r="1368" spans="7:22" hidden="1" x14ac:dyDescent="0.25">
      <c r="G1368" t="str">
        <f t="shared" si="4182"/>
        <v/>
      </c>
      <c r="H1368" t="str">
        <f t="shared" si="4183"/>
        <v/>
      </c>
      <c r="I1368" t="str">
        <f t="shared" ref="I1368:J1368" si="4250">IF($G1368="","",TRIM(CONCATENATE(E1368,E1369,E1370,E1371,E1372,E1373,E1374,E1375,E1376,E1377,E1378,E1379,E1380,E1381,E1382)))</f>
        <v/>
      </c>
      <c r="J1368" t="str">
        <f t="shared" si="4250"/>
        <v/>
      </c>
      <c r="K1368" t="str">
        <f t="shared" si="4185"/>
        <v/>
      </c>
      <c r="L1368" t="str">
        <f t="shared" si="4185"/>
        <v/>
      </c>
      <c r="M1368" t="str">
        <f t="shared" si="4185"/>
        <v/>
      </c>
      <c r="N1368" t="str">
        <f t="shared" si="4186"/>
        <v/>
      </c>
      <c r="O1368" t="str">
        <f t="shared" ref="O1368:P1368" si="4251">IF($G1368="","",IF($B1368="SHO",TRIM(CONCATENATE(E1368,E1369,E1370,E1371,E1372,E1373,E1374,E1375,E1376,E1377,E1378,E1379,E1380,E1381,E1382)),""))</f>
        <v/>
      </c>
      <c r="P1368" t="str">
        <f t="shared" si="4251"/>
        <v/>
      </c>
      <c r="Q1368" t="str">
        <f t="shared" si="4188"/>
        <v/>
      </c>
      <c r="R1368" t="str">
        <f t="shared" si="4188"/>
        <v/>
      </c>
      <c r="S1368" t="str">
        <f t="shared" si="4188"/>
        <v/>
      </c>
      <c r="T1368" t="str">
        <f t="shared" ref="T1368:V1368" si="4252">IF($G1368="","",IF($B1368="PAS",TRIM(CONCATENATE(D1368,D1369,D1370,D1371,D1372,D1373,D1374,D1375,D1376,D1377,D1378,D1379,D1380,D1381,D1382)),""))</f>
        <v/>
      </c>
      <c r="U1368" t="str">
        <f t="shared" si="4252"/>
        <v/>
      </c>
      <c r="V1368" t="str">
        <f t="shared" si="4252"/>
        <v/>
      </c>
    </row>
    <row r="1369" spans="7:22" hidden="1" x14ac:dyDescent="0.25">
      <c r="G1369" t="str">
        <f t="shared" si="4182"/>
        <v/>
      </c>
      <c r="H1369" t="str">
        <f t="shared" si="4183"/>
        <v/>
      </c>
      <c r="I1369" t="str">
        <f t="shared" ref="I1369:J1369" si="4253">IF($G1369="","",TRIM(CONCATENATE(E1369,E1370,E1371,E1372,E1373,E1374,E1375,E1376,E1377,E1378,E1379,E1380,E1381,E1382,E1383)))</f>
        <v/>
      </c>
      <c r="J1369" t="str">
        <f t="shared" si="4253"/>
        <v/>
      </c>
      <c r="K1369" t="str">
        <f t="shared" si="4185"/>
        <v/>
      </c>
      <c r="L1369" t="str">
        <f t="shared" si="4185"/>
        <v/>
      </c>
      <c r="M1369" t="str">
        <f t="shared" si="4185"/>
        <v/>
      </c>
      <c r="N1369" t="str">
        <f t="shared" si="4186"/>
        <v/>
      </c>
      <c r="O1369" t="str">
        <f t="shared" ref="O1369:P1369" si="4254">IF($G1369="","",IF($B1369="SHO",TRIM(CONCATENATE(E1369,E1370,E1371,E1372,E1373,E1374,E1375,E1376,E1377,E1378,E1379,E1380,E1381,E1382,E1383)),""))</f>
        <v/>
      </c>
      <c r="P1369" t="str">
        <f t="shared" si="4254"/>
        <v/>
      </c>
      <c r="Q1369" t="str">
        <f t="shared" si="4188"/>
        <v/>
      </c>
      <c r="R1369" t="str">
        <f t="shared" si="4188"/>
        <v/>
      </c>
      <c r="S1369" t="str">
        <f t="shared" si="4188"/>
        <v/>
      </c>
      <c r="T1369" t="str">
        <f t="shared" ref="T1369:V1369" si="4255">IF($G1369="","",IF($B1369="PAS",TRIM(CONCATENATE(D1369,D1370,D1371,D1372,D1373,D1374,D1375,D1376,D1377,D1378,D1379,D1380,D1381,D1382,D1383)),""))</f>
        <v/>
      </c>
      <c r="U1369" t="str">
        <f t="shared" si="4255"/>
        <v/>
      </c>
      <c r="V1369" t="str">
        <f t="shared" si="4255"/>
        <v/>
      </c>
    </row>
    <row r="1370" spans="7:22" hidden="1" x14ac:dyDescent="0.25">
      <c r="G1370" t="str">
        <f t="shared" si="4182"/>
        <v/>
      </c>
      <c r="H1370" t="str">
        <f t="shared" si="4183"/>
        <v/>
      </c>
      <c r="I1370" t="str">
        <f t="shared" ref="I1370:J1370" si="4256">IF($G1370="","",TRIM(CONCATENATE(E1370,E1371,E1372,E1373,E1374,E1375,E1376,E1377,E1378,E1379,E1380,E1381,E1382,E1383,E1384)))</f>
        <v/>
      </c>
      <c r="J1370" t="str">
        <f t="shared" si="4256"/>
        <v/>
      </c>
      <c r="K1370" t="str">
        <f t="shared" si="4185"/>
        <v/>
      </c>
      <c r="L1370" t="str">
        <f t="shared" si="4185"/>
        <v/>
      </c>
      <c r="M1370" t="str">
        <f t="shared" si="4185"/>
        <v/>
      </c>
      <c r="N1370" t="str">
        <f t="shared" si="4186"/>
        <v/>
      </c>
      <c r="O1370" t="str">
        <f t="shared" ref="O1370:P1370" si="4257">IF($G1370="","",IF($B1370="SHO",TRIM(CONCATENATE(E1370,E1371,E1372,E1373,E1374,E1375,E1376,E1377,E1378,E1379,E1380,E1381,E1382,E1383,E1384)),""))</f>
        <v/>
      </c>
      <c r="P1370" t="str">
        <f t="shared" si="4257"/>
        <v/>
      </c>
      <c r="Q1370" t="str">
        <f t="shared" si="4188"/>
        <v/>
      </c>
      <c r="R1370" t="str">
        <f t="shared" si="4188"/>
        <v/>
      </c>
      <c r="S1370" t="str">
        <f t="shared" si="4188"/>
        <v/>
      </c>
      <c r="T1370" t="str">
        <f t="shared" ref="T1370:V1370" si="4258">IF($G1370="","",IF($B1370="PAS",TRIM(CONCATENATE(D1370,D1371,D1372,D1373,D1374,D1375,D1376,D1377,D1378,D1379,D1380,D1381,D1382,D1383,D1384)),""))</f>
        <v/>
      </c>
      <c r="U1370" t="str">
        <f t="shared" si="4258"/>
        <v/>
      </c>
      <c r="V1370" t="str">
        <f t="shared" si="4258"/>
        <v/>
      </c>
    </row>
    <row r="1371" spans="7:22" hidden="1" x14ac:dyDescent="0.25">
      <c r="G1371" t="str">
        <f t="shared" si="4182"/>
        <v/>
      </c>
      <c r="H1371" t="str">
        <f t="shared" si="4183"/>
        <v/>
      </c>
      <c r="I1371" t="str">
        <f t="shared" ref="I1371:J1371" si="4259">IF($G1371="","",TRIM(CONCATENATE(E1371,E1372,E1373,E1374,E1375,E1376,E1377,E1378,E1379,E1380,E1381,E1382,E1383,E1384,E1385)))</f>
        <v/>
      </c>
      <c r="J1371" t="str">
        <f t="shared" si="4259"/>
        <v/>
      </c>
      <c r="K1371" t="str">
        <f t="shared" si="4185"/>
        <v/>
      </c>
      <c r="L1371" t="str">
        <f t="shared" si="4185"/>
        <v/>
      </c>
      <c r="M1371" t="str">
        <f t="shared" si="4185"/>
        <v/>
      </c>
      <c r="N1371" t="str">
        <f t="shared" si="4186"/>
        <v/>
      </c>
      <c r="O1371" t="str">
        <f t="shared" ref="O1371:P1371" si="4260">IF($G1371="","",IF($B1371="SHO",TRIM(CONCATENATE(E1371,E1372,E1373,E1374,E1375,E1376,E1377,E1378,E1379,E1380,E1381,E1382,E1383,E1384,E1385)),""))</f>
        <v/>
      </c>
      <c r="P1371" t="str">
        <f t="shared" si="4260"/>
        <v/>
      </c>
      <c r="Q1371" t="str">
        <f t="shared" si="4188"/>
        <v/>
      </c>
      <c r="R1371" t="str">
        <f t="shared" si="4188"/>
        <v/>
      </c>
      <c r="S1371" t="str">
        <f t="shared" si="4188"/>
        <v/>
      </c>
      <c r="T1371" t="str">
        <f t="shared" ref="T1371:V1371" si="4261">IF($G1371="","",IF($B1371="PAS",TRIM(CONCATENATE(D1371,D1372,D1373,D1374,D1375,D1376,D1377,D1378,D1379,D1380,D1381,D1382,D1383,D1384,D1385)),""))</f>
        <v/>
      </c>
      <c r="U1371" t="str">
        <f t="shared" si="4261"/>
        <v/>
      </c>
      <c r="V1371" t="str">
        <f t="shared" si="4261"/>
        <v/>
      </c>
    </row>
    <row r="1372" spans="7:22" hidden="1" x14ac:dyDescent="0.25">
      <c r="G1372" t="str">
        <f t="shared" si="4182"/>
        <v/>
      </c>
      <c r="H1372" t="str">
        <f t="shared" si="4183"/>
        <v/>
      </c>
      <c r="I1372" t="str">
        <f t="shared" ref="I1372:J1372" si="4262">IF($G1372="","",TRIM(CONCATENATE(E1372,E1373,E1374,E1375,E1376,E1377,E1378,E1379,E1380,E1381,E1382,E1383,E1384,E1385,E1386)))</f>
        <v/>
      </c>
      <c r="J1372" t="str">
        <f t="shared" si="4262"/>
        <v/>
      </c>
      <c r="K1372" t="str">
        <f t="shared" si="4185"/>
        <v/>
      </c>
      <c r="L1372" t="str">
        <f t="shared" si="4185"/>
        <v/>
      </c>
      <c r="M1372" t="str">
        <f t="shared" si="4185"/>
        <v/>
      </c>
      <c r="N1372" t="str">
        <f t="shared" si="4186"/>
        <v/>
      </c>
      <c r="O1372" t="str">
        <f t="shared" ref="O1372:P1372" si="4263">IF($G1372="","",IF($B1372="SHO",TRIM(CONCATENATE(E1372,E1373,E1374,E1375,E1376,E1377,E1378,E1379,E1380,E1381,E1382,E1383,E1384,E1385,E1386)),""))</f>
        <v/>
      </c>
      <c r="P1372" t="str">
        <f t="shared" si="4263"/>
        <v/>
      </c>
      <c r="Q1372" t="str">
        <f t="shared" si="4188"/>
        <v/>
      </c>
      <c r="R1372" t="str">
        <f t="shared" si="4188"/>
        <v/>
      </c>
      <c r="S1372" t="str">
        <f t="shared" si="4188"/>
        <v/>
      </c>
      <c r="T1372" t="str">
        <f t="shared" ref="T1372:V1372" si="4264">IF($G1372="","",IF($B1372="PAS",TRIM(CONCATENATE(D1372,D1373,D1374,D1375,D1376,D1377,D1378,D1379,D1380,D1381,D1382,D1383,D1384,D1385,D1386)),""))</f>
        <v/>
      </c>
      <c r="U1372" t="str">
        <f t="shared" si="4264"/>
        <v/>
      </c>
      <c r="V1372" t="str">
        <f t="shared" si="4264"/>
        <v/>
      </c>
    </row>
    <row r="1373" spans="7:22" hidden="1" x14ac:dyDescent="0.25">
      <c r="G1373" t="str">
        <f t="shared" si="4182"/>
        <v/>
      </c>
      <c r="H1373" t="str">
        <f t="shared" si="4183"/>
        <v/>
      </c>
      <c r="I1373" t="str">
        <f t="shared" ref="I1373:J1373" si="4265">IF($G1373="","",TRIM(CONCATENATE(E1373,E1374,E1375,E1376,E1377,E1378,E1379,E1380,E1381,E1382,E1383,E1384,E1385,E1386,E1387)))</f>
        <v/>
      </c>
      <c r="J1373" t="str">
        <f t="shared" si="4265"/>
        <v/>
      </c>
      <c r="K1373" t="str">
        <f t="shared" si="4185"/>
        <v/>
      </c>
      <c r="L1373" t="str">
        <f t="shared" si="4185"/>
        <v/>
      </c>
      <c r="M1373" t="str">
        <f t="shared" si="4185"/>
        <v/>
      </c>
      <c r="N1373" t="str">
        <f t="shared" si="4186"/>
        <v/>
      </c>
      <c r="O1373" t="str">
        <f t="shared" ref="O1373:P1373" si="4266">IF($G1373="","",IF($B1373="SHO",TRIM(CONCATENATE(E1373,E1374,E1375,E1376,E1377,E1378,E1379,E1380,E1381,E1382,E1383,E1384,E1385,E1386,E1387)),""))</f>
        <v/>
      </c>
      <c r="P1373" t="str">
        <f t="shared" si="4266"/>
        <v/>
      </c>
      <c r="Q1373" t="str">
        <f t="shared" si="4188"/>
        <v/>
      </c>
      <c r="R1373" t="str">
        <f t="shared" si="4188"/>
        <v/>
      </c>
      <c r="S1373" t="str">
        <f t="shared" si="4188"/>
        <v/>
      </c>
      <c r="T1373" t="str">
        <f t="shared" ref="T1373:V1373" si="4267">IF($G1373="","",IF($B1373="PAS",TRIM(CONCATENATE(D1373,D1374,D1375,D1376,D1377,D1378,D1379,D1380,D1381,D1382,D1383,D1384,D1385,D1386,D1387)),""))</f>
        <v/>
      </c>
      <c r="U1373" t="str">
        <f t="shared" si="4267"/>
        <v/>
      </c>
      <c r="V1373" t="str">
        <f t="shared" si="4267"/>
        <v/>
      </c>
    </row>
    <row r="1374" spans="7:22" hidden="1" x14ac:dyDescent="0.25">
      <c r="G1374" t="str">
        <f t="shared" si="4182"/>
        <v/>
      </c>
      <c r="H1374" t="str">
        <f t="shared" si="4183"/>
        <v/>
      </c>
      <c r="I1374" t="str">
        <f t="shared" ref="I1374:J1374" si="4268">IF($G1374="","",TRIM(CONCATENATE(E1374,E1375,E1376,E1377,E1378,E1379,E1380,E1381,E1382,E1383,E1384,E1385,E1386,E1387,E1388)))</f>
        <v/>
      </c>
      <c r="J1374" t="str">
        <f t="shared" si="4268"/>
        <v/>
      </c>
      <c r="K1374" t="str">
        <f t="shared" si="4185"/>
        <v/>
      </c>
      <c r="L1374" t="str">
        <f t="shared" si="4185"/>
        <v/>
      </c>
      <c r="M1374" t="str">
        <f t="shared" si="4185"/>
        <v/>
      </c>
      <c r="N1374" t="str">
        <f t="shared" si="4186"/>
        <v/>
      </c>
      <c r="O1374" t="str">
        <f t="shared" ref="O1374:P1374" si="4269">IF($G1374="","",IF($B1374="SHO",TRIM(CONCATENATE(E1374,E1375,E1376,E1377,E1378,E1379,E1380,E1381,E1382,E1383,E1384,E1385,E1386,E1387,E1388)),""))</f>
        <v/>
      </c>
      <c r="P1374" t="str">
        <f t="shared" si="4269"/>
        <v/>
      </c>
      <c r="Q1374" t="str">
        <f t="shared" si="4188"/>
        <v/>
      </c>
      <c r="R1374" t="str">
        <f t="shared" si="4188"/>
        <v/>
      </c>
      <c r="S1374" t="str">
        <f t="shared" si="4188"/>
        <v/>
      </c>
      <c r="T1374" t="str">
        <f t="shared" ref="T1374:V1374" si="4270">IF($G1374="","",IF($B1374="PAS",TRIM(CONCATENATE(D1374,D1375,D1376,D1377,D1378,D1379,D1380,D1381,D1382,D1383,D1384,D1385,D1386,D1387,D1388)),""))</f>
        <v/>
      </c>
      <c r="U1374" t="str">
        <f t="shared" si="4270"/>
        <v/>
      </c>
      <c r="V1374" t="str">
        <f t="shared" si="4270"/>
        <v/>
      </c>
    </row>
    <row r="1375" spans="7:22" hidden="1" x14ac:dyDescent="0.25">
      <c r="G1375" t="str">
        <f t="shared" si="4182"/>
        <v/>
      </c>
      <c r="H1375" t="str">
        <f t="shared" si="4183"/>
        <v/>
      </c>
      <c r="I1375" t="str">
        <f t="shared" ref="I1375:J1375" si="4271">IF($G1375="","",TRIM(CONCATENATE(E1375,E1376,E1377,E1378,E1379,E1380,E1381,E1382,E1383,E1384,E1385,E1386,E1387,E1388,E1389)))</f>
        <v/>
      </c>
      <c r="J1375" t="str">
        <f t="shared" si="4271"/>
        <v/>
      </c>
      <c r="K1375" t="str">
        <f t="shared" si="4185"/>
        <v/>
      </c>
      <c r="L1375" t="str">
        <f t="shared" si="4185"/>
        <v/>
      </c>
      <c r="M1375" t="str">
        <f t="shared" si="4185"/>
        <v/>
      </c>
      <c r="N1375" t="str">
        <f t="shared" si="4186"/>
        <v/>
      </c>
      <c r="O1375" t="str">
        <f t="shared" ref="O1375:P1375" si="4272">IF($G1375="","",IF($B1375="SHO",TRIM(CONCATENATE(E1375,E1376,E1377,E1378,E1379,E1380,E1381,E1382,E1383,E1384,E1385,E1386,E1387,E1388,E1389)),""))</f>
        <v/>
      </c>
      <c r="P1375" t="str">
        <f t="shared" si="4272"/>
        <v/>
      </c>
      <c r="Q1375" t="str">
        <f t="shared" si="4188"/>
        <v/>
      </c>
      <c r="R1375" t="str">
        <f t="shared" si="4188"/>
        <v/>
      </c>
      <c r="S1375" t="str">
        <f t="shared" si="4188"/>
        <v/>
      </c>
      <c r="T1375" t="str">
        <f t="shared" ref="T1375:V1375" si="4273">IF($G1375="","",IF($B1375="PAS",TRIM(CONCATENATE(D1375,D1376,D1377,D1378,D1379,D1380,D1381,D1382,D1383,D1384,D1385,D1386,D1387,D1388,D1389)),""))</f>
        <v/>
      </c>
      <c r="U1375" t="str">
        <f t="shared" si="4273"/>
        <v/>
      </c>
      <c r="V1375" t="str">
        <f t="shared" si="4273"/>
        <v/>
      </c>
    </row>
    <row r="1376" spans="7:22" hidden="1" x14ac:dyDescent="0.25">
      <c r="G1376" t="str">
        <f t="shared" si="4182"/>
        <v/>
      </c>
      <c r="H1376" t="str">
        <f t="shared" si="4183"/>
        <v/>
      </c>
      <c r="I1376" t="str">
        <f t="shared" ref="I1376:J1376" si="4274">IF($G1376="","",TRIM(CONCATENATE(E1376,E1377,E1378,E1379,E1380,E1381,E1382,E1383,E1384,E1385,E1386,E1387,E1388,E1389,E1390)))</f>
        <v/>
      </c>
      <c r="J1376" t="str">
        <f t="shared" si="4274"/>
        <v/>
      </c>
      <c r="K1376" t="str">
        <f t="shared" si="4185"/>
        <v/>
      </c>
      <c r="L1376" t="str">
        <f t="shared" si="4185"/>
        <v/>
      </c>
      <c r="M1376" t="str">
        <f t="shared" si="4185"/>
        <v/>
      </c>
      <c r="N1376" t="str">
        <f t="shared" si="4186"/>
        <v/>
      </c>
      <c r="O1376" t="str">
        <f t="shared" ref="O1376:P1376" si="4275">IF($G1376="","",IF($B1376="SHO",TRIM(CONCATENATE(E1376,E1377,E1378,E1379,E1380,E1381,E1382,E1383,E1384,E1385,E1386,E1387,E1388,E1389,E1390)),""))</f>
        <v/>
      </c>
      <c r="P1376" t="str">
        <f t="shared" si="4275"/>
        <v/>
      </c>
      <c r="Q1376" t="str">
        <f t="shared" si="4188"/>
        <v/>
      </c>
      <c r="R1376" t="str">
        <f t="shared" si="4188"/>
        <v/>
      </c>
      <c r="S1376" t="str">
        <f t="shared" si="4188"/>
        <v/>
      </c>
      <c r="T1376" t="str">
        <f t="shared" ref="T1376:V1376" si="4276">IF($G1376="","",IF($B1376="PAS",TRIM(CONCATENATE(D1376,D1377,D1378,D1379,D1380,D1381,D1382,D1383,D1384,D1385,D1386,D1387,D1388,D1389,D1390)),""))</f>
        <v/>
      </c>
      <c r="U1376" t="str">
        <f t="shared" si="4276"/>
        <v/>
      </c>
      <c r="V1376" t="str">
        <f t="shared" si="4276"/>
        <v/>
      </c>
    </row>
    <row r="1377" spans="4:22" hidden="1" x14ac:dyDescent="0.25">
      <c r="G1377" t="str">
        <f t="shared" si="4182"/>
        <v/>
      </c>
      <c r="H1377" t="str">
        <f t="shared" si="4183"/>
        <v/>
      </c>
      <c r="I1377" t="str">
        <f t="shared" ref="I1377:J1377" si="4277">IF($G1377="","",TRIM(CONCATENATE(E1377,E1378,E1379,E1380,E1381,E1382,E1383,E1384,E1385,E1386,E1387,E1388,E1389,E1390,E1391)))</f>
        <v/>
      </c>
      <c r="J1377" t="str">
        <f t="shared" si="4277"/>
        <v/>
      </c>
      <c r="K1377" t="str">
        <f t="shared" si="4185"/>
        <v/>
      </c>
      <c r="L1377" t="str">
        <f t="shared" si="4185"/>
        <v/>
      </c>
      <c r="M1377" t="str">
        <f t="shared" si="4185"/>
        <v/>
      </c>
      <c r="N1377" t="str">
        <f t="shared" si="4186"/>
        <v/>
      </c>
      <c r="O1377" t="str">
        <f t="shared" ref="O1377:P1377" si="4278">IF($G1377="","",IF($B1377="SHO",TRIM(CONCATENATE(E1377,E1378,E1379,E1380,E1381,E1382,E1383,E1384,E1385,E1386,E1387,E1388,E1389,E1390,E1391)),""))</f>
        <v/>
      </c>
      <c r="P1377" t="str">
        <f t="shared" si="4278"/>
        <v/>
      </c>
      <c r="Q1377" t="str">
        <f t="shared" si="4188"/>
        <v/>
      </c>
      <c r="R1377" t="str">
        <f t="shared" si="4188"/>
        <v/>
      </c>
      <c r="S1377" t="str">
        <f t="shared" si="4188"/>
        <v/>
      </c>
      <c r="T1377" t="str">
        <f t="shared" ref="T1377:V1377" si="4279">IF($G1377="","",IF($B1377="PAS",TRIM(CONCATENATE(D1377,D1378,D1379,D1380,D1381,D1382,D1383,D1384,D1385,D1386,D1387,D1388,D1389,D1390,D1391)),""))</f>
        <v/>
      </c>
      <c r="U1377" t="str">
        <f t="shared" si="4279"/>
        <v/>
      </c>
      <c r="V1377" t="str">
        <f t="shared" si="4279"/>
        <v/>
      </c>
    </row>
    <row r="1378" spans="4:22" hidden="1" x14ac:dyDescent="0.25">
      <c r="G1378" t="str">
        <f t="shared" si="4182"/>
        <v/>
      </c>
      <c r="H1378" t="str">
        <f t="shared" si="4183"/>
        <v/>
      </c>
      <c r="I1378" t="str">
        <f t="shared" ref="I1378:J1378" si="4280">IF($G1378="","",TRIM(CONCATENATE(E1378,E1379,E1380,E1381,E1382,E1383,E1384,E1385,E1386,E1387,E1388,E1389,E1390,E1391,E1392)))</f>
        <v/>
      </c>
      <c r="J1378" t="str">
        <f t="shared" si="4280"/>
        <v/>
      </c>
      <c r="K1378" t="str">
        <f t="shared" si="4185"/>
        <v/>
      </c>
      <c r="L1378" t="str">
        <f t="shared" si="4185"/>
        <v/>
      </c>
      <c r="M1378" t="str">
        <f t="shared" si="4185"/>
        <v/>
      </c>
      <c r="N1378" t="str">
        <f t="shared" si="4186"/>
        <v/>
      </c>
      <c r="O1378" t="str">
        <f t="shared" ref="O1378:P1378" si="4281">IF($G1378="","",IF($B1378="SHO",TRIM(CONCATENATE(E1378,E1379,E1380,E1381,E1382,E1383,E1384,E1385,E1386,E1387,E1388,E1389,E1390,E1391,E1392)),""))</f>
        <v/>
      </c>
      <c r="P1378" t="str">
        <f t="shared" si="4281"/>
        <v/>
      </c>
      <c r="Q1378" t="str">
        <f t="shared" si="4188"/>
        <v/>
      </c>
      <c r="R1378" t="str">
        <f t="shared" si="4188"/>
        <v/>
      </c>
      <c r="S1378" t="str">
        <f t="shared" si="4188"/>
        <v/>
      </c>
      <c r="T1378" t="str">
        <f t="shared" ref="T1378:V1378" si="4282">IF($G1378="","",IF($B1378="PAS",TRIM(CONCATENATE(D1378,D1379,D1380,D1381,D1382,D1383,D1384,D1385,D1386,D1387,D1388,D1389,D1390,D1391,D1392)),""))</f>
        <v/>
      </c>
      <c r="U1378" t="str">
        <f t="shared" si="4282"/>
        <v/>
      </c>
      <c r="V1378" t="str">
        <f t="shared" si="4282"/>
        <v/>
      </c>
    </row>
    <row r="1379" spans="4:22" hidden="1" x14ac:dyDescent="0.25">
      <c r="G1379" t="str">
        <f t="shared" si="4182"/>
        <v/>
      </c>
      <c r="H1379" t="str">
        <f t="shared" si="4183"/>
        <v/>
      </c>
      <c r="I1379" t="str">
        <f t="shared" ref="I1379:J1379" si="4283">IF($G1379="","",TRIM(CONCATENATE(E1379,E1380,E1381,E1382,E1383,E1384,E1385,E1386,E1387,E1388,E1389,E1390,E1391,E1392,E1393)))</f>
        <v/>
      </c>
      <c r="J1379" t="str">
        <f t="shared" si="4283"/>
        <v/>
      </c>
      <c r="K1379" t="str">
        <f t="shared" si="4185"/>
        <v/>
      </c>
      <c r="L1379" t="str">
        <f t="shared" si="4185"/>
        <v/>
      </c>
      <c r="M1379" t="str">
        <f t="shared" si="4185"/>
        <v/>
      </c>
      <c r="N1379" t="str">
        <f t="shared" si="4186"/>
        <v/>
      </c>
      <c r="O1379" t="str">
        <f t="shared" ref="O1379:P1379" si="4284">IF($G1379="","",IF($B1379="SHO",TRIM(CONCATENATE(E1379,E1380,E1381,E1382,E1383,E1384,E1385,E1386,E1387,E1388,E1389,E1390,E1391,E1392,E1393)),""))</f>
        <v/>
      </c>
      <c r="P1379" t="str">
        <f t="shared" si="4284"/>
        <v/>
      </c>
      <c r="Q1379" t="str">
        <f t="shared" si="4188"/>
        <v/>
      </c>
      <c r="R1379" t="str">
        <f t="shared" si="4188"/>
        <v/>
      </c>
      <c r="S1379" t="str">
        <f t="shared" si="4188"/>
        <v/>
      </c>
      <c r="T1379" t="str">
        <f t="shared" ref="T1379:V1379" si="4285">IF($G1379="","",IF($B1379="PAS",TRIM(CONCATENATE(D1379,D1380,D1381,D1382,D1383,D1384,D1385,D1386,D1387,D1388,D1389,D1390,D1391,D1392,D1393)),""))</f>
        <v/>
      </c>
      <c r="U1379" t="str">
        <f t="shared" si="4285"/>
        <v/>
      </c>
      <c r="V1379" t="str">
        <f t="shared" si="4285"/>
        <v/>
      </c>
    </row>
    <row r="1380" spans="4:22" hidden="1" x14ac:dyDescent="0.25">
      <c r="G1380" t="str">
        <f t="shared" si="4182"/>
        <v/>
      </c>
      <c r="H1380" t="str">
        <f t="shared" si="4183"/>
        <v/>
      </c>
      <c r="I1380" t="str">
        <f t="shared" ref="I1380:J1380" si="4286">IF($G1380="","",TRIM(CONCATENATE(E1380,E1381,E1382,E1383,E1384,E1385,E1386,E1387,E1388,E1389,E1390,E1391,E1392,E1393,E1394)))</f>
        <v/>
      </c>
      <c r="J1380" t="str">
        <f t="shared" si="4286"/>
        <v/>
      </c>
      <c r="K1380" t="str">
        <f t="shared" si="4185"/>
        <v/>
      </c>
      <c r="L1380" t="str">
        <f t="shared" si="4185"/>
        <v/>
      </c>
      <c r="M1380" t="str">
        <f t="shared" si="4185"/>
        <v/>
      </c>
      <c r="N1380" t="str">
        <f t="shared" si="4186"/>
        <v/>
      </c>
      <c r="O1380" t="str">
        <f t="shared" ref="O1380:P1380" si="4287">IF($G1380="","",IF($B1380="SHO",TRIM(CONCATENATE(E1380,E1381,E1382,E1383,E1384,E1385,E1386,E1387,E1388,E1389,E1390,E1391,E1392,E1393,E1394)),""))</f>
        <v/>
      </c>
      <c r="P1380" t="str">
        <f t="shared" si="4287"/>
        <v/>
      </c>
      <c r="Q1380" t="str">
        <f t="shared" si="4188"/>
        <v/>
      </c>
      <c r="R1380" t="str">
        <f t="shared" si="4188"/>
        <v/>
      </c>
      <c r="S1380" t="str">
        <f t="shared" si="4188"/>
        <v/>
      </c>
      <c r="T1380" t="str">
        <f t="shared" ref="T1380:V1380" si="4288">IF($G1380="","",IF($B1380="PAS",TRIM(CONCATENATE(D1380,D1381,D1382,D1383,D1384,D1385,D1386,D1387,D1388,D1389,D1390,D1391,D1392,D1393,D1394)),""))</f>
        <v/>
      </c>
      <c r="U1380" t="str">
        <f t="shared" si="4288"/>
        <v/>
      </c>
      <c r="V1380" t="str">
        <f t="shared" si="4288"/>
        <v/>
      </c>
    </row>
    <row r="1381" spans="4:22" hidden="1" x14ac:dyDescent="0.25">
      <c r="G1381" t="str">
        <f t="shared" si="4182"/>
        <v/>
      </c>
      <c r="H1381" t="str">
        <f t="shared" si="4183"/>
        <v/>
      </c>
      <c r="I1381" t="str">
        <f t="shared" ref="I1381:J1381" si="4289">IF($G1381="","",TRIM(CONCATENATE(E1381,E1382,E1383,E1384,E1385,E1386,E1387,E1388,E1389,E1390,E1391,E1392,E1393,E1394,E1395)))</f>
        <v/>
      </c>
      <c r="J1381" t="str">
        <f t="shared" si="4289"/>
        <v/>
      </c>
      <c r="K1381" t="str">
        <f t="shared" si="4185"/>
        <v/>
      </c>
      <c r="L1381" t="str">
        <f t="shared" si="4185"/>
        <v/>
      </c>
      <c r="M1381" t="str">
        <f t="shared" si="4185"/>
        <v/>
      </c>
      <c r="N1381" t="str">
        <f t="shared" si="4186"/>
        <v/>
      </c>
      <c r="O1381" t="str">
        <f t="shared" ref="O1381:P1381" si="4290">IF($G1381="","",IF($B1381="SHO",TRIM(CONCATENATE(E1381,E1382,E1383,E1384,E1385,E1386,E1387,E1388,E1389,E1390,E1391,E1392,E1393,E1394,E1395)),""))</f>
        <v/>
      </c>
      <c r="P1381" t="str">
        <f t="shared" si="4290"/>
        <v/>
      </c>
      <c r="Q1381" t="str">
        <f t="shared" si="4188"/>
        <v/>
      </c>
      <c r="R1381" t="str">
        <f t="shared" si="4188"/>
        <v/>
      </c>
      <c r="S1381" t="str">
        <f t="shared" si="4188"/>
        <v/>
      </c>
      <c r="T1381" t="str">
        <f t="shared" ref="T1381:V1381" si="4291">IF($G1381="","",IF($B1381="PAS",TRIM(CONCATENATE(D1381,D1382,D1383,D1384,D1385,D1386,D1387,D1388,D1389,D1390,D1391,D1392,D1393,D1394,D1395)),""))</f>
        <v/>
      </c>
      <c r="U1381" t="str">
        <f t="shared" si="4291"/>
        <v/>
      </c>
      <c r="V1381" t="str">
        <f t="shared" si="4291"/>
        <v/>
      </c>
    </row>
    <row r="1382" spans="4:22" hidden="1" x14ac:dyDescent="0.25">
      <c r="G1382" t="str">
        <f t="shared" si="4182"/>
        <v/>
      </c>
      <c r="H1382" t="str">
        <f t="shared" si="4183"/>
        <v/>
      </c>
      <c r="I1382" t="str">
        <f t="shared" ref="I1382:J1382" si="4292">IF($G1382="","",TRIM(CONCATENATE(E1382,E1383,E1384,E1385,E1386,E1387,E1388,E1389,E1390,E1391,E1392,E1393,E1394,E1395,E1396)))</f>
        <v/>
      </c>
      <c r="J1382" t="str">
        <f t="shared" si="4292"/>
        <v/>
      </c>
      <c r="K1382" t="str">
        <f t="shared" si="4185"/>
        <v/>
      </c>
      <c r="L1382" t="str">
        <f t="shared" si="4185"/>
        <v/>
      </c>
      <c r="M1382" t="str">
        <f t="shared" si="4185"/>
        <v/>
      </c>
      <c r="N1382" t="str">
        <f t="shared" si="4186"/>
        <v/>
      </c>
      <c r="O1382" t="str">
        <f t="shared" ref="O1382:P1382" si="4293">IF($G1382="","",IF($B1382="SHO",TRIM(CONCATENATE(E1382,E1383,E1384,E1385,E1386,E1387,E1388,E1389,E1390,E1391,E1392,E1393,E1394,E1395,E1396)),""))</f>
        <v/>
      </c>
      <c r="P1382" t="str">
        <f t="shared" si="4293"/>
        <v/>
      </c>
      <c r="Q1382" t="str">
        <f t="shared" si="4188"/>
        <v/>
      </c>
      <c r="R1382" t="str">
        <f t="shared" si="4188"/>
        <v/>
      </c>
      <c r="S1382" t="str">
        <f t="shared" si="4188"/>
        <v/>
      </c>
      <c r="T1382" t="str">
        <f t="shared" ref="T1382:V1382" si="4294">IF($G1382="","",IF($B1382="PAS",TRIM(CONCATENATE(D1382,D1383,D1384,D1385,D1386,D1387,D1388,D1389,D1390,D1391,D1392,D1393,D1394,D1395,D1396)),""))</f>
        <v/>
      </c>
      <c r="U1382" t="str">
        <f t="shared" si="4294"/>
        <v/>
      </c>
      <c r="V1382" t="str">
        <f t="shared" si="4294"/>
        <v/>
      </c>
    </row>
    <row r="1383" spans="4:22" hidden="1" x14ac:dyDescent="0.25">
      <c r="G1383" t="str">
        <f t="shared" si="4182"/>
        <v/>
      </c>
      <c r="H1383" t="str">
        <f t="shared" si="4183"/>
        <v/>
      </c>
      <c r="I1383" t="str">
        <f t="shared" ref="I1383:J1383" si="4295">IF($G1383="","",TRIM(CONCATENATE(E1383,E1384,E1385,E1386,E1387,E1388,E1389,E1390,E1391,E1392,E1393,E1394,E1395,E1396,E1397)))</f>
        <v/>
      </c>
      <c r="J1383" t="str">
        <f t="shared" si="4295"/>
        <v/>
      </c>
      <c r="K1383" t="str">
        <f t="shared" si="4185"/>
        <v/>
      </c>
      <c r="L1383" t="str">
        <f t="shared" si="4185"/>
        <v/>
      </c>
      <c r="M1383" t="str">
        <f t="shared" si="4185"/>
        <v/>
      </c>
      <c r="N1383" t="str">
        <f t="shared" si="4186"/>
        <v/>
      </c>
      <c r="O1383" t="str">
        <f t="shared" ref="O1383:P1383" si="4296">IF($G1383="","",IF($B1383="SHO",TRIM(CONCATENATE(E1383,E1384,E1385,E1386,E1387,E1388,E1389,E1390,E1391,E1392,E1393,E1394,E1395,E1396,E1397)),""))</f>
        <v/>
      </c>
      <c r="P1383" t="str">
        <f t="shared" si="4296"/>
        <v/>
      </c>
      <c r="Q1383" t="str">
        <f t="shared" si="4188"/>
        <v/>
      </c>
      <c r="R1383" t="str">
        <f t="shared" si="4188"/>
        <v/>
      </c>
      <c r="S1383" t="str">
        <f t="shared" si="4188"/>
        <v/>
      </c>
      <c r="T1383" t="str">
        <f t="shared" ref="T1383:V1383" si="4297">IF($G1383="","",IF($B1383="PAS",TRIM(CONCATENATE(D1383,D1384,D1385,D1386,D1387,D1388,D1389,D1390,D1391,D1392,D1393,D1394,D1395,D1396,D1397)),""))</f>
        <v/>
      </c>
      <c r="U1383" t="str">
        <f t="shared" si="4297"/>
        <v/>
      </c>
      <c r="V1383" t="str">
        <f t="shared" si="4297"/>
        <v/>
      </c>
    </row>
    <row r="1384" spans="4:22" hidden="1" x14ac:dyDescent="0.25">
      <c r="G1384" t="str">
        <f t="shared" si="4182"/>
        <v/>
      </c>
      <c r="H1384" t="str">
        <f t="shared" si="4183"/>
        <v/>
      </c>
      <c r="I1384" t="str">
        <f t="shared" ref="I1384:J1384" si="4298">IF($G1384="","",TRIM(CONCATENATE(E1384,E1385,E1386,E1387,E1388,E1389,E1390,E1391,E1392,E1393,E1394,E1395,E1396,E1397,E1398)))</f>
        <v/>
      </c>
      <c r="J1384" t="str">
        <f t="shared" si="4298"/>
        <v/>
      </c>
      <c r="K1384" t="str">
        <f t="shared" si="4185"/>
        <v/>
      </c>
      <c r="L1384" t="str">
        <f t="shared" si="4185"/>
        <v/>
      </c>
      <c r="M1384" t="str">
        <f t="shared" si="4185"/>
        <v/>
      </c>
      <c r="N1384" t="str">
        <f t="shared" si="4186"/>
        <v/>
      </c>
      <c r="O1384" t="str">
        <f t="shared" ref="O1384:P1384" si="4299">IF($G1384="","",IF($B1384="SHO",TRIM(CONCATENATE(E1384,E1385,E1386,E1387,E1388,E1389,E1390,E1391,E1392,E1393,E1394,E1395,E1396,E1397,E1398)),""))</f>
        <v/>
      </c>
      <c r="P1384" t="str">
        <f t="shared" si="4299"/>
        <v/>
      </c>
      <c r="Q1384" t="str">
        <f t="shared" si="4188"/>
        <v/>
      </c>
      <c r="R1384" t="str">
        <f t="shared" si="4188"/>
        <v/>
      </c>
      <c r="S1384" t="str">
        <f t="shared" si="4188"/>
        <v/>
      </c>
      <c r="T1384" t="str">
        <f t="shared" ref="T1384:V1384" si="4300">IF($G1384="","",IF($B1384="PAS",TRIM(CONCATENATE(D1384,D1385,D1386,D1387,D1388,D1389,D1390,D1391,D1392,D1393,D1394,D1395,D1396,D1397,D1398)),""))</f>
        <v/>
      </c>
      <c r="U1384" t="str">
        <f t="shared" si="4300"/>
        <v/>
      </c>
      <c r="V1384" t="str">
        <f t="shared" si="4300"/>
        <v/>
      </c>
    </row>
    <row r="1385" spans="4:22" hidden="1" x14ac:dyDescent="0.25">
      <c r="G1385" t="str">
        <f t="shared" si="4182"/>
        <v/>
      </c>
      <c r="H1385" t="str">
        <f t="shared" si="4183"/>
        <v/>
      </c>
      <c r="I1385" t="str">
        <f t="shared" ref="I1385:J1385" si="4301">IF($G1385="","",TRIM(CONCATENATE(E1385,E1386,E1387,E1388,E1389,E1390,E1391,E1392,E1393,E1394,E1395,E1396,E1397,E1398,E1399)))</f>
        <v/>
      </c>
      <c r="J1385" t="str">
        <f t="shared" si="4301"/>
        <v/>
      </c>
      <c r="K1385" t="str">
        <f t="shared" si="4185"/>
        <v/>
      </c>
      <c r="L1385" t="str">
        <f t="shared" si="4185"/>
        <v/>
      </c>
      <c r="M1385" t="str">
        <f t="shared" si="4185"/>
        <v/>
      </c>
      <c r="N1385" t="str">
        <f t="shared" si="4186"/>
        <v/>
      </c>
      <c r="O1385" t="str">
        <f t="shared" ref="O1385:P1385" si="4302">IF($G1385="","",IF($B1385="SHO",TRIM(CONCATENATE(E1385,E1386,E1387,E1388,E1389,E1390,E1391,E1392,E1393,E1394,E1395,E1396,E1397,E1398,E1399)),""))</f>
        <v/>
      </c>
      <c r="P1385" t="str">
        <f t="shared" si="4302"/>
        <v/>
      </c>
      <c r="Q1385" t="str">
        <f t="shared" si="4188"/>
        <v/>
      </c>
      <c r="R1385" t="str">
        <f t="shared" si="4188"/>
        <v/>
      </c>
      <c r="S1385" t="str">
        <f t="shared" si="4188"/>
        <v/>
      </c>
      <c r="T1385" t="str">
        <f t="shared" ref="T1385:V1385" si="4303">IF($G1385="","",IF($B1385="PAS",TRIM(CONCATENATE(D1385,D1386,D1387,D1388,D1389,D1390,D1391,D1392,D1393,D1394,D1395,D1396,D1397,D1398,D1399)),""))</f>
        <v/>
      </c>
      <c r="U1385" t="str">
        <f t="shared" si="4303"/>
        <v/>
      </c>
      <c r="V1385" t="str">
        <f t="shared" si="4303"/>
        <v/>
      </c>
    </row>
    <row r="1386" spans="4:22" hidden="1" x14ac:dyDescent="0.25">
      <c r="G1386" t="str">
        <f t="shared" si="4182"/>
        <v/>
      </c>
      <c r="H1386" t="str">
        <f t="shared" si="4183"/>
        <v/>
      </c>
      <c r="I1386" t="str">
        <f t="shared" ref="I1386:J1386" si="4304">IF($G1386="","",TRIM(CONCATENATE(E1386,E1387,E1388,E1389,E1390,E1391,E1392,E1393,E1394,E1395,E1396,E1397,E1398,E1399,E1400)))</f>
        <v/>
      </c>
      <c r="J1386" t="str">
        <f t="shared" si="4304"/>
        <v/>
      </c>
      <c r="K1386" t="str">
        <f t="shared" si="4185"/>
        <v/>
      </c>
      <c r="L1386" t="str">
        <f t="shared" si="4185"/>
        <v/>
      </c>
      <c r="M1386" t="str">
        <f t="shared" si="4185"/>
        <v/>
      </c>
      <c r="N1386" t="str">
        <f t="shared" si="4186"/>
        <v/>
      </c>
      <c r="O1386" t="str">
        <f t="shared" ref="O1386:P1386" si="4305">IF($G1386="","",IF($B1386="SHO",TRIM(CONCATENATE(E1386,E1387,E1388,E1389,E1390,E1391,E1392,E1393,E1394,E1395,E1396,E1397,E1398,E1399,E1400)),""))</f>
        <v/>
      </c>
      <c r="P1386" t="str">
        <f t="shared" si="4305"/>
        <v/>
      </c>
      <c r="Q1386" t="str">
        <f t="shared" si="4188"/>
        <v/>
      </c>
      <c r="R1386" t="str">
        <f t="shared" si="4188"/>
        <v/>
      </c>
      <c r="S1386" t="str">
        <f t="shared" si="4188"/>
        <v/>
      </c>
      <c r="T1386" t="str">
        <f t="shared" ref="T1386:V1386" si="4306">IF($G1386="","",IF($B1386="PAS",TRIM(CONCATENATE(D1386,D1387,D1388,D1389,D1390,D1391,D1392,D1393,D1394,D1395,D1396,D1397,D1398,D1399,D1400)),""))</f>
        <v/>
      </c>
      <c r="U1386" t="str">
        <f t="shared" si="4306"/>
        <v/>
      </c>
      <c r="V1386" t="str">
        <f t="shared" si="4306"/>
        <v/>
      </c>
    </row>
    <row r="1387" spans="4:22" hidden="1" x14ac:dyDescent="0.25">
      <c r="D1387" s="2"/>
      <c r="E1387" s="2"/>
      <c r="F1387" s="2"/>
      <c r="G1387" t="str">
        <f t="shared" si="4182"/>
        <v/>
      </c>
      <c r="H1387" t="str">
        <f t="shared" si="4183"/>
        <v/>
      </c>
      <c r="I1387" t="str">
        <f t="shared" ref="I1387:J1387" si="4307">IF($G1387="","",TRIM(CONCATENATE(E1387,E1388,E1389,E1390,E1391,E1392,E1393,E1394,E1395,E1396,E1397,E1398,E1399,E1400,E1401)))</f>
        <v/>
      </c>
      <c r="J1387" t="str">
        <f t="shared" si="4307"/>
        <v/>
      </c>
      <c r="K1387" t="str">
        <f t="shared" si="4185"/>
        <v/>
      </c>
      <c r="L1387" t="str">
        <f t="shared" si="4185"/>
        <v/>
      </c>
      <c r="M1387" t="str">
        <f t="shared" si="4185"/>
        <v/>
      </c>
      <c r="N1387" t="str">
        <f t="shared" si="4186"/>
        <v/>
      </c>
      <c r="O1387" t="str">
        <f t="shared" ref="O1387:P1387" si="4308">IF($G1387="","",IF($B1387="SHO",TRIM(CONCATENATE(E1387,E1388,E1389,E1390,E1391,E1392,E1393,E1394,E1395,E1396,E1397,E1398,E1399,E1400,E1401)),""))</f>
        <v/>
      </c>
      <c r="P1387" t="str">
        <f t="shared" si="4308"/>
        <v/>
      </c>
      <c r="Q1387" t="str">
        <f t="shared" si="4188"/>
        <v/>
      </c>
      <c r="R1387" t="str">
        <f t="shared" si="4188"/>
        <v/>
      </c>
      <c r="S1387" t="str">
        <f t="shared" si="4188"/>
        <v/>
      </c>
      <c r="T1387" t="str">
        <f t="shared" ref="T1387:V1387" si="4309">IF($G1387="","",IF($B1387="PAS",TRIM(CONCATENATE(D1387,D1388,D1389,D1390,D1391,D1392,D1393,D1394,D1395,D1396,D1397,D1398,D1399,D1400,D1401)),""))</f>
        <v/>
      </c>
      <c r="U1387" t="str">
        <f t="shared" si="4309"/>
        <v/>
      </c>
      <c r="V1387" t="str">
        <f t="shared" si="4309"/>
        <v/>
      </c>
    </row>
    <row r="1388" spans="4:22" hidden="1" x14ac:dyDescent="0.25">
      <c r="G1388" t="str">
        <f t="shared" si="4182"/>
        <v/>
      </c>
      <c r="H1388" t="str">
        <f t="shared" si="4183"/>
        <v/>
      </c>
      <c r="I1388" t="str">
        <f t="shared" ref="I1388:J1388" si="4310">IF($G1388="","",TRIM(CONCATENATE(E1388,E1389,E1390,E1391,E1392,E1393,E1394,E1395,E1396,E1397,E1398,E1399,E1400,E1401,E1402)))</f>
        <v/>
      </c>
      <c r="J1388" t="str">
        <f t="shared" si="4310"/>
        <v/>
      </c>
      <c r="K1388" t="str">
        <f t="shared" si="4185"/>
        <v/>
      </c>
      <c r="L1388" t="str">
        <f t="shared" si="4185"/>
        <v/>
      </c>
      <c r="M1388" t="str">
        <f t="shared" si="4185"/>
        <v/>
      </c>
      <c r="N1388" t="str">
        <f t="shared" si="4186"/>
        <v/>
      </c>
      <c r="O1388" t="str">
        <f t="shared" ref="O1388:P1388" si="4311">IF($G1388="","",IF($B1388="SHO",TRIM(CONCATENATE(E1388,E1389,E1390,E1391,E1392,E1393,E1394,E1395,E1396,E1397,E1398,E1399,E1400,E1401,E1402)),""))</f>
        <v/>
      </c>
      <c r="P1388" t="str">
        <f t="shared" si="4311"/>
        <v/>
      </c>
      <c r="Q1388" t="str">
        <f t="shared" si="4188"/>
        <v/>
      </c>
      <c r="R1388" t="str">
        <f t="shared" si="4188"/>
        <v/>
      </c>
      <c r="S1388" t="str">
        <f t="shared" si="4188"/>
        <v/>
      </c>
      <c r="T1388" t="str">
        <f t="shared" ref="T1388:V1388" si="4312">IF($G1388="","",IF($B1388="PAS",TRIM(CONCATENATE(D1388,D1389,D1390,D1391,D1392,D1393,D1394,D1395,D1396,D1397,D1398,D1399,D1400,D1401,D1402)),""))</f>
        <v/>
      </c>
      <c r="U1388" t="str">
        <f t="shared" si="4312"/>
        <v/>
      </c>
      <c r="V1388" t="str">
        <f t="shared" si="4312"/>
        <v/>
      </c>
    </row>
    <row r="1389" spans="4:22" hidden="1" x14ac:dyDescent="0.25">
      <c r="G1389" t="str">
        <f t="shared" si="4182"/>
        <v/>
      </c>
      <c r="H1389" t="str">
        <f t="shared" si="4183"/>
        <v/>
      </c>
      <c r="I1389" t="str">
        <f t="shared" ref="I1389:J1389" si="4313">IF($G1389="","",TRIM(CONCATENATE(E1389,E1390,E1391,E1392,E1393,E1394,E1395,E1396,E1397,E1398,E1399,E1400,E1401,E1402,E1403)))</f>
        <v/>
      </c>
      <c r="J1389" t="str">
        <f t="shared" si="4313"/>
        <v/>
      </c>
      <c r="K1389" t="str">
        <f t="shared" si="4185"/>
        <v/>
      </c>
      <c r="L1389" t="str">
        <f t="shared" si="4185"/>
        <v/>
      </c>
      <c r="M1389" t="str">
        <f t="shared" si="4185"/>
        <v/>
      </c>
      <c r="N1389" t="str">
        <f t="shared" si="4186"/>
        <v/>
      </c>
      <c r="O1389" t="str">
        <f t="shared" ref="O1389:P1389" si="4314">IF($G1389="","",IF($B1389="SHO",TRIM(CONCATENATE(E1389,E1390,E1391,E1392,E1393,E1394,E1395,E1396,E1397,E1398,E1399,E1400,E1401,E1402,E1403)),""))</f>
        <v/>
      </c>
      <c r="P1389" t="str">
        <f t="shared" si="4314"/>
        <v/>
      </c>
      <c r="Q1389" t="str">
        <f t="shared" si="4188"/>
        <v/>
      </c>
      <c r="R1389" t="str">
        <f t="shared" si="4188"/>
        <v/>
      </c>
      <c r="S1389" t="str">
        <f t="shared" si="4188"/>
        <v/>
      </c>
      <c r="T1389" t="str">
        <f t="shared" ref="T1389:V1389" si="4315">IF($G1389="","",IF($B1389="PAS",TRIM(CONCATENATE(D1389,D1390,D1391,D1392,D1393,D1394,D1395,D1396,D1397,D1398,D1399,D1400,D1401,D1402,D1403)),""))</f>
        <v/>
      </c>
      <c r="U1389" t="str">
        <f t="shared" si="4315"/>
        <v/>
      </c>
      <c r="V1389" t="str">
        <f t="shared" si="4315"/>
        <v/>
      </c>
    </row>
    <row r="1390" spans="4:22" hidden="1" x14ac:dyDescent="0.25">
      <c r="G1390" t="str">
        <f t="shared" si="4182"/>
        <v/>
      </c>
      <c r="H1390" t="str">
        <f t="shared" si="4183"/>
        <v/>
      </c>
      <c r="I1390" t="str">
        <f t="shared" ref="I1390:J1390" si="4316">IF($G1390="","",TRIM(CONCATENATE(E1390,E1391,E1392,E1393,E1394,E1395,E1396,E1397,E1398,E1399,E1400,E1401,E1402,E1403,E1404)))</f>
        <v/>
      </c>
      <c r="J1390" t="str">
        <f t="shared" si="4316"/>
        <v/>
      </c>
      <c r="K1390" t="str">
        <f t="shared" si="4185"/>
        <v/>
      </c>
      <c r="L1390" t="str">
        <f t="shared" si="4185"/>
        <v/>
      </c>
      <c r="M1390" t="str">
        <f t="shared" si="4185"/>
        <v/>
      </c>
      <c r="N1390" t="str">
        <f t="shared" si="4186"/>
        <v/>
      </c>
      <c r="O1390" t="str">
        <f t="shared" ref="O1390:P1390" si="4317">IF($G1390="","",IF($B1390="SHO",TRIM(CONCATENATE(E1390,E1391,E1392,E1393,E1394,E1395,E1396,E1397,E1398,E1399,E1400,E1401,E1402,E1403,E1404)),""))</f>
        <v/>
      </c>
      <c r="P1390" t="str">
        <f t="shared" si="4317"/>
        <v/>
      </c>
      <c r="Q1390" t="str">
        <f t="shared" si="4188"/>
        <v/>
      </c>
      <c r="R1390" t="str">
        <f t="shared" si="4188"/>
        <v/>
      </c>
      <c r="S1390" t="str">
        <f t="shared" si="4188"/>
        <v/>
      </c>
      <c r="T1390" t="str">
        <f t="shared" ref="T1390:V1390" si="4318">IF($G1390="","",IF($B1390="PAS",TRIM(CONCATENATE(D1390,D1391,D1392,D1393,D1394,D1395,D1396,D1397,D1398,D1399,D1400,D1401,D1402,D1403,D1404)),""))</f>
        <v/>
      </c>
      <c r="U1390" t="str">
        <f t="shared" si="4318"/>
        <v/>
      </c>
      <c r="V1390" t="str">
        <f t="shared" si="4318"/>
        <v/>
      </c>
    </row>
    <row r="1391" spans="4:22" hidden="1" x14ac:dyDescent="0.25">
      <c r="G1391" t="str">
        <f t="shared" si="4182"/>
        <v/>
      </c>
      <c r="H1391" t="str">
        <f t="shared" si="4183"/>
        <v/>
      </c>
      <c r="I1391" t="str">
        <f t="shared" ref="I1391:J1391" si="4319">IF($G1391="","",TRIM(CONCATENATE(E1391,E1392,E1393,E1394,E1395,E1396,E1397,E1398,E1399,E1400,E1401,E1402,E1403,E1404,E1405)))</f>
        <v/>
      </c>
      <c r="J1391" t="str">
        <f t="shared" si="4319"/>
        <v/>
      </c>
      <c r="K1391" t="str">
        <f t="shared" si="4185"/>
        <v/>
      </c>
      <c r="L1391" t="str">
        <f t="shared" si="4185"/>
        <v/>
      </c>
      <c r="M1391" t="str">
        <f t="shared" si="4185"/>
        <v/>
      </c>
      <c r="N1391" t="str">
        <f t="shared" si="4186"/>
        <v/>
      </c>
      <c r="O1391" t="str">
        <f t="shared" ref="O1391:P1391" si="4320">IF($G1391="","",IF($B1391="SHO",TRIM(CONCATENATE(E1391,E1392,E1393,E1394,E1395,E1396,E1397,E1398,E1399,E1400,E1401,E1402,E1403,E1404,E1405)),""))</f>
        <v/>
      </c>
      <c r="P1391" t="str">
        <f t="shared" si="4320"/>
        <v/>
      </c>
      <c r="Q1391" t="str">
        <f t="shared" si="4188"/>
        <v/>
      </c>
      <c r="R1391" t="str">
        <f t="shared" si="4188"/>
        <v/>
      </c>
      <c r="S1391" t="str">
        <f t="shared" si="4188"/>
        <v/>
      </c>
      <c r="T1391" t="str">
        <f t="shared" ref="T1391:V1391" si="4321">IF($G1391="","",IF($B1391="PAS",TRIM(CONCATENATE(D1391,D1392,D1393,D1394,D1395,D1396,D1397,D1398,D1399,D1400,D1401,D1402,D1403,D1404,D1405)),""))</f>
        <v/>
      </c>
      <c r="U1391" t="str">
        <f t="shared" si="4321"/>
        <v/>
      </c>
      <c r="V1391" t="str">
        <f t="shared" si="4321"/>
        <v/>
      </c>
    </row>
    <row r="1392" spans="4:22" hidden="1" x14ac:dyDescent="0.25">
      <c r="G1392" t="str">
        <f t="shared" si="4182"/>
        <v/>
      </c>
      <c r="H1392" t="str">
        <f t="shared" si="4183"/>
        <v/>
      </c>
      <c r="I1392" t="str">
        <f t="shared" ref="I1392:J1392" si="4322">IF($G1392="","",TRIM(CONCATENATE(E1392,E1393,E1394,E1395,E1396,E1397,E1398,E1399,E1400,E1401,E1402,E1403,E1404,E1405,E1406)))</f>
        <v/>
      </c>
      <c r="J1392" t="str">
        <f t="shared" si="4322"/>
        <v/>
      </c>
      <c r="K1392" t="str">
        <f t="shared" si="4185"/>
        <v/>
      </c>
      <c r="L1392" t="str">
        <f t="shared" si="4185"/>
        <v/>
      </c>
      <c r="M1392" t="str">
        <f t="shared" si="4185"/>
        <v/>
      </c>
      <c r="N1392" t="str">
        <f t="shared" si="4186"/>
        <v/>
      </c>
      <c r="O1392" t="str">
        <f t="shared" ref="O1392:P1392" si="4323">IF($G1392="","",IF($B1392="SHO",TRIM(CONCATENATE(E1392,E1393,E1394,E1395,E1396,E1397,E1398,E1399,E1400,E1401,E1402,E1403,E1404,E1405,E1406)),""))</f>
        <v/>
      </c>
      <c r="P1392" t="str">
        <f t="shared" si="4323"/>
        <v/>
      </c>
      <c r="Q1392" t="str">
        <f t="shared" si="4188"/>
        <v/>
      </c>
      <c r="R1392" t="str">
        <f t="shared" si="4188"/>
        <v/>
      </c>
      <c r="S1392" t="str">
        <f t="shared" si="4188"/>
        <v/>
      </c>
      <c r="T1392" t="str">
        <f t="shared" ref="T1392:V1392" si="4324">IF($G1392="","",IF($B1392="PAS",TRIM(CONCATENATE(D1392,D1393,D1394,D1395,D1396,D1397,D1398,D1399,D1400,D1401,D1402,D1403,D1404,D1405,D1406)),""))</f>
        <v/>
      </c>
      <c r="U1392" t="str">
        <f t="shared" si="4324"/>
        <v/>
      </c>
      <c r="V1392" t="str">
        <f t="shared" si="4324"/>
        <v/>
      </c>
    </row>
    <row r="1393" spans="7:22" hidden="1" x14ac:dyDescent="0.25">
      <c r="G1393" t="str">
        <f t="shared" si="4182"/>
        <v/>
      </c>
      <c r="H1393" t="str">
        <f t="shared" si="4183"/>
        <v/>
      </c>
      <c r="I1393" t="str">
        <f t="shared" ref="I1393:J1393" si="4325">IF($G1393="","",TRIM(CONCATENATE(E1393,E1394,E1395,E1396,E1397,E1398,E1399,E1400,E1401,E1402,E1403,E1404,E1405,E1406,E1407)))</f>
        <v/>
      </c>
      <c r="J1393" t="str">
        <f t="shared" si="4325"/>
        <v/>
      </c>
      <c r="K1393" t="str">
        <f t="shared" si="4185"/>
        <v/>
      </c>
      <c r="L1393" t="str">
        <f t="shared" si="4185"/>
        <v/>
      </c>
      <c r="M1393" t="str">
        <f t="shared" si="4185"/>
        <v/>
      </c>
      <c r="N1393" t="str">
        <f t="shared" si="4186"/>
        <v/>
      </c>
      <c r="O1393" t="str">
        <f t="shared" ref="O1393:P1393" si="4326">IF($G1393="","",IF($B1393="SHO",TRIM(CONCATENATE(E1393,E1394,E1395,E1396,E1397,E1398,E1399,E1400,E1401,E1402,E1403,E1404,E1405,E1406,E1407)),""))</f>
        <v/>
      </c>
      <c r="P1393" t="str">
        <f t="shared" si="4326"/>
        <v/>
      </c>
      <c r="Q1393" t="str">
        <f t="shared" si="4188"/>
        <v/>
      </c>
      <c r="R1393" t="str">
        <f t="shared" si="4188"/>
        <v/>
      </c>
      <c r="S1393" t="str">
        <f t="shared" si="4188"/>
        <v/>
      </c>
      <c r="T1393" t="str">
        <f t="shared" ref="T1393:V1393" si="4327">IF($G1393="","",IF($B1393="PAS",TRIM(CONCATENATE(D1393,D1394,D1395,D1396,D1397,D1398,D1399,D1400,D1401,D1402,D1403,D1404,D1405,D1406,D1407)),""))</f>
        <v/>
      </c>
      <c r="U1393" t="str">
        <f t="shared" si="4327"/>
        <v/>
      </c>
      <c r="V1393" t="str">
        <f t="shared" si="4327"/>
        <v/>
      </c>
    </row>
    <row r="1394" spans="7:22" hidden="1" x14ac:dyDescent="0.25">
      <c r="G1394" t="str">
        <f t="shared" si="4182"/>
        <v/>
      </c>
      <c r="H1394" t="str">
        <f t="shared" si="4183"/>
        <v/>
      </c>
      <c r="I1394" t="str">
        <f t="shared" ref="I1394:J1394" si="4328">IF($G1394="","",TRIM(CONCATENATE(E1394,E1395,E1396,E1397,E1398,E1399,E1400,E1401,E1402,E1403,E1404,E1405,E1406,E1407,E1408)))</f>
        <v/>
      </c>
      <c r="J1394" t="str">
        <f t="shared" si="4328"/>
        <v/>
      </c>
      <c r="K1394" t="str">
        <f t="shared" si="4185"/>
        <v/>
      </c>
      <c r="L1394" t="str">
        <f t="shared" si="4185"/>
        <v/>
      </c>
      <c r="M1394" t="str">
        <f t="shared" si="4185"/>
        <v/>
      </c>
      <c r="N1394" t="str">
        <f t="shared" si="4186"/>
        <v/>
      </c>
      <c r="O1394" t="str">
        <f t="shared" ref="O1394:P1394" si="4329">IF($G1394="","",IF($B1394="SHO",TRIM(CONCATENATE(E1394,E1395,E1396,E1397,E1398,E1399,E1400,E1401,E1402,E1403,E1404,E1405,E1406,E1407,E1408)),""))</f>
        <v/>
      </c>
      <c r="P1394" t="str">
        <f t="shared" si="4329"/>
        <v/>
      </c>
      <c r="Q1394" t="str">
        <f t="shared" si="4188"/>
        <v/>
      </c>
      <c r="R1394" t="str">
        <f t="shared" si="4188"/>
        <v/>
      </c>
      <c r="S1394" t="str">
        <f t="shared" si="4188"/>
        <v/>
      </c>
      <c r="T1394" t="str">
        <f t="shared" ref="T1394:V1394" si="4330">IF($G1394="","",IF($B1394="PAS",TRIM(CONCATENATE(D1394,D1395,D1396,D1397,D1398,D1399,D1400,D1401,D1402,D1403,D1404,D1405,D1406,D1407,D1408)),""))</f>
        <v/>
      </c>
      <c r="U1394" t="str">
        <f t="shared" si="4330"/>
        <v/>
      </c>
      <c r="V1394" t="str">
        <f t="shared" si="4330"/>
        <v/>
      </c>
    </row>
    <row r="1395" spans="7:22" hidden="1" x14ac:dyDescent="0.25">
      <c r="G1395" t="str">
        <f t="shared" si="4182"/>
        <v/>
      </c>
      <c r="H1395" t="str">
        <f t="shared" si="4183"/>
        <v/>
      </c>
      <c r="I1395" t="str">
        <f t="shared" ref="I1395:J1395" si="4331">IF($G1395="","",TRIM(CONCATENATE(E1395,E1396,E1397,E1398,E1399,E1400,E1401,E1402,E1403,E1404,E1405,E1406,E1407,E1408,E1409)))</f>
        <v/>
      </c>
      <c r="J1395" t="str">
        <f t="shared" si="4331"/>
        <v/>
      </c>
      <c r="K1395" t="str">
        <f t="shared" si="4185"/>
        <v/>
      </c>
      <c r="L1395" t="str">
        <f t="shared" si="4185"/>
        <v/>
      </c>
      <c r="M1395" t="str">
        <f t="shared" si="4185"/>
        <v/>
      </c>
      <c r="N1395" t="str">
        <f t="shared" si="4186"/>
        <v/>
      </c>
      <c r="O1395" t="str">
        <f t="shared" ref="O1395:P1395" si="4332">IF($G1395="","",IF($B1395="SHO",TRIM(CONCATENATE(E1395,E1396,E1397,E1398,E1399,E1400,E1401,E1402,E1403,E1404,E1405,E1406,E1407,E1408,E1409)),""))</f>
        <v/>
      </c>
      <c r="P1395" t="str">
        <f t="shared" si="4332"/>
        <v/>
      </c>
      <c r="Q1395" t="str">
        <f t="shared" si="4188"/>
        <v/>
      </c>
      <c r="R1395" t="str">
        <f t="shared" si="4188"/>
        <v/>
      </c>
      <c r="S1395" t="str">
        <f t="shared" si="4188"/>
        <v/>
      </c>
      <c r="T1395" t="str">
        <f t="shared" ref="T1395:V1395" si="4333">IF($G1395="","",IF($B1395="PAS",TRIM(CONCATENATE(D1395,D1396,D1397,D1398,D1399,D1400,D1401,D1402,D1403,D1404,D1405,D1406,D1407,D1408,D1409)),""))</f>
        <v/>
      </c>
      <c r="U1395" t="str">
        <f t="shared" si="4333"/>
        <v/>
      </c>
      <c r="V1395" t="str">
        <f t="shared" si="4333"/>
        <v/>
      </c>
    </row>
    <row r="1396" spans="7:22" hidden="1" x14ac:dyDescent="0.25">
      <c r="G1396" t="str">
        <f t="shared" si="4182"/>
        <v/>
      </c>
      <c r="H1396" t="str">
        <f t="shared" si="4183"/>
        <v/>
      </c>
      <c r="I1396" t="str">
        <f t="shared" ref="I1396:J1396" si="4334">IF($G1396="","",TRIM(CONCATENATE(E1396,E1397,E1398,E1399,E1400,E1401,E1402,E1403,E1404,E1405,E1406,E1407,E1408,E1409,E1410)))</f>
        <v/>
      </c>
      <c r="J1396" t="str">
        <f t="shared" si="4334"/>
        <v/>
      </c>
      <c r="K1396" t="str">
        <f t="shared" si="4185"/>
        <v/>
      </c>
      <c r="L1396" t="str">
        <f t="shared" si="4185"/>
        <v/>
      </c>
      <c r="M1396" t="str">
        <f t="shared" si="4185"/>
        <v/>
      </c>
      <c r="N1396" t="str">
        <f t="shared" si="4186"/>
        <v/>
      </c>
      <c r="O1396" t="str">
        <f t="shared" ref="O1396:P1396" si="4335">IF($G1396="","",IF($B1396="SHO",TRIM(CONCATENATE(E1396,E1397,E1398,E1399,E1400,E1401,E1402,E1403,E1404,E1405,E1406,E1407,E1408,E1409,E1410)),""))</f>
        <v/>
      </c>
      <c r="P1396" t="str">
        <f t="shared" si="4335"/>
        <v/>
      </c>
      <c r="Q1396" t="str">
        <f t="shared" si="4188"/>
        <v/>
      </c>
      <c r="R1396" t="str">
        <f t="shared" si="4188"/>
        <v/>
      </c>
      <c r="S1396" t="str">
        <f t="shared" si="4188"/>
        <v/>
      </c>
      <c r="T1396" t="str">
        <f t="shared" ref="T1396:V1396" si="4336">IF($G1396="","",IF($B1396="PAS",TRIM(CONCATENATE(D1396,D1397,D1398,D1399,D1400,D1401,D1402,D1403,D1404,D1405,D1406,D1407,D1408,D1409,D1410)),""))</f>
        <v/>
      </c>
      <c r="U1396" t="str">
        <f t="shared" si="4336"/>
        <v/>
      </c>
      <c r="V1396" t="str">
        <f t="shared" si="4336"/>
        <v/>
      </c>
    </row>
    <row r="1397" spans="7:22" hidden="1" x14ac:dyDescent="0.25">
      <c r="G1397" t="str">
        <f t="shared" si="4182"/>
        <v/>
      </c>
      <c r="H1397" t="str">
        <f t="shared" si="4183"/>
        <v/>
      </c>
      <c r="I1397" t="str">
        <f t="shared" ref="I1397:J1397" si="4337">IF($G1397="","",TRIM(CONCATENATE(E1397,E1398,E1399,E1400,E1401,E1402,E1403,E1404,E1405,E1406,E1407,E1408,E1409,E1410,E1411)))</f>
        <v/>
      </c>
      <c r="J1397" t="str">
        <f t="shared" si="4337"/>
        <v/>
      </c>
      <c r="K1397" t="str">
        <f t="shared" si="4185"/>
        <v/>
      </c>
      <c r="L1397" t="str">
        <f t="shared" si="4185"/>
        <v/>
      </c>
      <c r="M1397" t="str">
        <f t="shared" si="4185"/>
        <v/>
      </c>
      <c r="N1397" t="str">
        <f t="shared" si="4186"/>
        <v/>
      </c>
      <c r="O1397" t="str">
        <f t="shared" ref="O1397:P1397" si="4338">IF($G1397="","",IF($B1397="SHO",TRIM(CONCATENATE(E1397,E1398,E1399,E1400,E1401,E1402,E1403,E1404,E1405,E1406,E1407,E1408,E1409,E1410,E1411)),""))</f>
        <v/>
      </c>
      <c r="P1397" t="str">
        <f t="shared" si="4338"/>
        <v/>
      </c>
      <c r="Q1397" t="str">
        <f t="shared" si="4188"/>
        <v/>
      </c>
      <c r="R1397" t="str">
        <f t="shared" si="4188"/>
        <v/>
      </c>
      <c r="S1397" t="str">
        <f t="shared" si="4188"/>
        <v/>
      </c>
      <c r="T1397" t="str">
        <f t="shared" ref="T1397:V1397" si="4339">IF($G1397="","",IF($B1397="PAS",TRIM(CONCATENATE(D1397,D1398,D1399,D1400,D1401,D1402,D1403,D1404,D1405,D1406,D1407,D1408,D1409,D1410,D1411)),""))</f>
        <v/>
      </c>
      <c r="U1397" t="str">
        <f t="shared" si="4339"/>
        <v/>
      </c>
      <c r="V1397" t="str">
        <f t="shared" si="4339"/>
        <v/>
      </c>
    </row>
    <row r="1398" spans="7:22" hidden="1" x14ac:dyDescent="0.25">
      <c r="G1398" t="str">
        <f t="shared" si="4182"/>
        <v/>
      </c>
      <c r="H1398" t="str">
        <f t="shared" si="4183"/>
        <v/>
      </c>
      <c r="I1398" t="str">
        <f t="shared" ref="I1398:J1398" si="4340">IF($G1398="","",TRIM(CONCATENATE(E1398,E1399,E1400,E1401,E1402,E1403,E1404,E1405,E1406,E1407,E1408,E1409,E1410,E1411,E1412)))</f>
        <v/>
      </c>
      <c r="J1398" t="str">
        <f t="shared" si="4340"/>
        <v/>
      </c>
      <c r="K1398" t="str">
        <f t="shared" si="4185"/>
        <v/>
      </c>
      <c r="L1398" t="str">
        <f t="shared" si="4185"/>
        <v/>
      </c>
      <c r="M1398" t="str">
        <f t="shared" si="4185"/>
        <v/>
      </c>
      <c r="N1398" t="str">
        <f t="shared" si="4186"/>
        <v/>
      </c>
      <c r="O1398" t="str">
        <f t="shared" ref="O1398:P1398" si="4341">IF($G1398="","",IF($B1398="SHO",TRIM(CONCATENATE(E1398,E1399,E1400,E1401,E1402,E1403,E1404,E1405,E1406,E1407,E1408,E1409,E1410,E1411,E1412)),""))</f>
        <v/>
      </c>
      <c r="P1398" t="str">
        <f t="shared" si="4341"/>
        <v/>
      </c>
      <c r="Q1398" t="str">
        <f t="shared" si="4188"/>
        <v/>
      </c>
      <c r="R1398" t="str">
        <f t="shared" si="4188"/>
        <v/>
      </c>
      <c r="S1398" t="str">
        <f t="shared" si="4188"/>
        <v/>
      </c>
      <c r="T1398" t="str">
        <f t="shared" ref="T1398:V1398" si="4342">IF($G1398="","",IF($B1398="PAS",TRIM(CONCATENATE(D1398,D1399,D1400,D1401,D1402,D1403,D1404,D1405,D1406,D1407,D1408,D1409,D1410,D1411,D1412)),""))</f>
        <v/>
      </c>
      <c r="U1398" t="str">
        <f t="shared" si="4342"/>
        <v/>
      </c>
      <c r="V1398" t="str">
        <f t="shared" si="4342"/>
        <v/>
      </c>
    </row>
    <row r="1399" spans="7:22" hidden="1" x14ac:dyDescent="0.25">
      <c r="G1399" t="str">
        <f t="shared" si="4182"/>
        <v/>
      </c>
      <c r="H1399" t="str">
        <f t="shared" si="4183"/>
        <v/>
      </c>
      <c r="I1399" t="str">
        <f t="shared" ref="I1399:J1399" si="4343">IF($G1399="","",TRIM(CONCATENATE(E1399,E1400,E1401,E1402,E1403,E1404,E1405,E1406,E1407,E1408,E1409,E1410,E1411,E1412,E1413)))</f>
        <v/>
      </c>
      <c r="J1399" t="str">
        <f t="shared" si="4343"/>
        <v/>
      </c>
      <c r="K1399" t="str">
        <f t="shared" si="4185"/>
        <v/>
      </c>
      <c r="L1399" t="str">
        <f t="shared" si="4185"/>
        <v/>
      </c>
      <c r="M1399" t="str">
        <f t="shared" si="4185"/>
        <v/>
      </c>
      <c r="N1399" t="str">
        <f t="shared" si="4186"/>
        <v/>
      </c>
      <c r="O1399" t="str">
        <f t="shared" ref="O1399:P1399" si="4344">IF($G1399="","",IF($B1399="SHO",TRIM(CONCATENATE(E1399,E1400,E1401,E1402,E1403,E1404,E1405,E1406,E1407,E1408,E1409,E1410,E1411,E1412,E1413)),""))</f>
        <v/>
      </c>
      <c r="P1399" t="str">
        <f t="shared" si="4344"/>
        <v/>
      </c>
      <c r="Q1399" t="str">
        <f t="shared" si="4188"/>
        <v/>
      </c>
      <c r="R1399" t="str">
        <f t="shared" si="4188"/>
        <v/>
      </c>
      <c r="S1399" t="str">
        <f t="shared" si="4188"/>
        <v/>
      </c>
      <c r="T1399" t="str">
        <f t="shared" ref="T1399:V1399" si="4345">IF($G1399="","",IF($B1399="PAS",TRIM(CONCATENATE(D1399,D1400,D1401,D1402,D1403,D1404,D1405,D1406,D1407,D1408,D1409,D1410,D1411,D1412,D1413)),""))</f>
        <v/>
      </c>
      <c r="U1399" t="str">
        <f t="shared" si="4345"/>
        <v/>
      </c>
      <c r="V1399" t="str">
        <f t="shared" si="4345"/>
        <v/>
      </c>
    </row>
    <row r="1400" spans="7:22" hidden="1" x14ac:dyDescent="0.25">
      <c r="G1400" t="str">
        <f t="shared" si="4182"/>
        <v/>
      </c>
      <c r="H1400" t="str">
        <f t="shared" si="4183"/>
        <v/>
      </c>
      <c r="I1400" t="str">
        <f t="shared" ref="I1400:J1400" si="4346">IF($G1400="","",TRIM(CONCATENATE(E1400,E1401,E1402,E1403,E1404,E1405,E1406,E1407,E1408,E1409,E1410,E1411,E1412,E1413,E1414)))</f>
        <v/>
      </c>
      <c r="J1400" t="str">
        <f t="shared" si="4346"/>
        <v/>
      </c>
      <c r="K1400" t="str">
        <f t="shared" si="4185"/>
        <v/>
      </c>
      <c r="L1400" t="str">
        <f t="shared" si="4185"/>
        <v/>
      </c>
      <c r="M1400" t="str">
        <f t="shared" si="4185"/>
        <v/>
      </c>
      <c r="N1400" t="str">
        <f t="shared" si="4186"/>
        <v/>
      </c>
      <c r="O1400" t="str">
        <f t="shared" ref="O1400:P1400" si="4347">IF($G1400="","",IF($B1400="SHO",TRIM(CONCATENATE(E1400,E1401,E1402,E1403,E1404,E1405,E1406,E1407,E1408,E1409,E1410,E1411,E1412,E1413,E1414)),""))</f>
        <v/>
      </c>
      <c r="P1400" t="str">
        <f t="shared" si="4347"/>
        <v/>
      </c>
      <c r="Q1400" t="str">
        <f t="shared" si="4188"/>
        <v/>
      </c>
      <c r="R1400" t="str">
        <f t="shared" si="4188"/>
        <v/>
      </c>
      <c r="S1400" t="str">
        <f t="shared" si="4188"/>
        <v/>
      </c>
      <c r="T1400" t="str">
        <f t="shared" ref="T1400:V1400" si="4348">IF($G1400="","",IF($B1400="PAS",TRIM(CONCATENATE(D1400,D1401,D1402,D1403,D1404,D1405,D1406,D1407,D1408,D1409,D1410,D1411,D1412,D1413,D1414)),""))</f>
        <v/>
      </c>
      <c r="U1400" t="str">
        <f t="shared" si="4348"/>
        <v/>
      </c>
      <c r="V1400" t="str">
        <f t="shared" si="4348"/>
        <v/>
      </c>
    </row>
    <row r="1401" spans="7:22" hidden="1" x14ac:dyDescent="0.25">
      <c r="G1401" t="str">
        <f t="shared" si="4182"/>
        <v/>
      </c>
      <c r="H1401" t="str">
        <f t="shared" si="4183"/>
        <v/>
      </c>
      <c r="I1401" t="str">
        <f t="shared" ref="I1401:J1401" si="4349">IF($G1401="","",TRIM(CONCATENATE(E1401,E1402,E1403,E1404,E1405,E1406,E1407,E1408,E1409,E1410,E1411,E1412,E1413,E1414,E1415)))</f>
        <v/>
      </c>
      <c r="J1401" t="str">
        <f t="shared" si="4349"/>
        <v/>
      </c>
      <c r="K1401" t="str">
        <f t="shared" si="4185"/>
        <v/>
      </c>
      <c r="L1401" t="str">
        <f t="shared" si="4185"/>
        <v/>
      </c>
      <c r="M1401" t="str">
        <f t="shared" si="4185"/>
        <v/>
      </c>
      <c r="N1401" t="str">
        <f t="shared" si="4186"/>
        <v/>
      </c>
      <c r="O1401" t="str">
        <f t="shared" ref="O1401:P1401" si="4350">IF($G1401="","",IF($B1401="SHO",TRIM(CONCATENATE(E1401,E1402,E1403,E1404,E1405,E1406,E1407,E1408,E1409,E1410,E1411,E1412,E1413,E1414,E1415)),""))</f>
        <v/>
      </c>
      <c r="P1401" t="str">
        <f t="shared" si="4350"/>
        <v/>
      </c>
      <c r="Q1401" t="str">
        <f t="shared" si="4188"/>
        <v/>
      </c>
      <c r="R1401" t="str">
        <f t="shared" si="4188"/>
        <v/>
      </c>
      <c r="S1401" t="str">
        <f t="shared" si="4188"/>
        <v/>
      </c>
      <c r="T1401" t="str">
        <f t="shared" ref="T1401:V1401" si="4351">IF($G1401="","",IF($B1401="PAS",TRIM(CONCATENATE(D1401,D1402,D1403,D1404,D1405,D1406,D1407,D1408,D1409,D1410,D1411,D1412,D1413,D1414,D1415)),""))</f>
        <v/>
      </c>
      <c r="U1401" t="str">
        <f t="shared" si="4351"/>
        <v/>
      </c>
      <c r="V1401" t="str">
        <f t="shared" si="4351"/>
        <v/>
      </c>
    </row>
    <row r="1402" spans="7:22" hidden="1" x14ac:dyDescent="0.25">
      <c r="G1402" t="str">
        <f t="shared" si="4182"/>
        <v/>
      </c>
      <c r="H1402" t="str">
        <f t="shared" si="4183"/>
        <v/>
      </c>
      <c r="I1402" t="str">
        <f t="shared" ref="I1402:J1402" si="4352">IF($G1402="","",TRIM(CONCATENATE(E1402,E1403,E1404,E1405,E1406,E1407,E1408,E1409,E1410,E1411,E1412,E1413,E1414,E1415,E1416)))</f>
        <v/>
      </c>
      <c r="J1402" t="str">
        <f t="shared" si="4352"/>
        <v/>
      </c>
      <c r="K1402" t="str">
        <f t="shared" si="4185"/>
        <v/>
      </c>
      <c r="L1402" t="str">
        <f t="shared" si="4185"/>
        <v/>
      </c>
      <c r="M1402" t="str">
        <f t="shared" si="4185"/>
        <v/>
      </c>
      <c r="N1402" t="str">
        <f t="shared" si="4186"/>
        <v/>
      </c>
      <c r="O1402" t="str">
        <f t="shared" ref="O1402:P1402" si="4353">IF($G1402="","",IF($B1402="SHO",TRIM(CONCATENATE(E1402,E1403,E1404,E1405,E1406,E1407,E1408,E1409,E1410,E1411,E1412,E1413,E1414,E1415,E1416)),""))</f>
        <v/>
      </c>
      <c r="P1402" t="str">
        <f t="shared" si="4353"/>
        <v/>
      </c>
      <c r="Q1402" t="str">
        <f t="shared" si="4188"/>
        <v/>
      </c>
      <c r="R1402" t="str">
        <f t="shared" si="4188"/>
        <v/>
      </c>
      <c r="S1402" t="str">
        <f t="shared" si="4188"/>
        <v/>
      </c>
      <c r="T1402" t="str">
        <f t="shared" ref="T1402:V1402" si="4354">IF($G1402="","",IF($B1402="PAS",TRIM(CONCATENATE(D1402,D1403,D1404,D1405,D1406,D1407,D1408,D1409,D1410,D1411,D1412,D1413,D1414,D1415,D1416)),""))</f>
        <v/>
      </c>
      <c r="U1402" t="str">
        <f t="shared" si="4354"/>
        <v/>
      </c>
      <c r="V1402" t="str">
        <f t="shared" si="4354"/>
        <v/>
      </c>
    </row>
    <row r="1403" spans="7:22" hidden="1" x14ac:dyDescent="0.25">
      <c r="G1403" t="str">
        <f t="shared" si="4182"/>
        <v/>
      </c>
      <c r="H1403" t="str">
        <f t="shared" si="4183"/>
        <v/>
      </c>
      <c r="I1403" t="str">
        <f t="shared" ref="I1403:J1403" si="4355">IF($G1403="","",TRIM(CONCATENATE(E1403,E1404,E1405,E1406,E1407,E1408,E1409,E1410,E1411,E1412,E1413,E1414,E1415,E1416,E1417)))</f>
        <v/>
      </c>
      <c r="J1403" t="str">
        <f t="shared" si="4355"/>
        <v/>
      </c>
      <c r="K1403" t="str">
        <f t="shared" si="4185"/>
        <v/>
      </c>
      <c r="L1403" t="str">
        <f t="shared" si="4185"/>
        <v/>
      </c>
      <c r="M1403" t="str">
        <f t="shared" si="4185"/>
        <v/>
      </c>
      <c r="N1403" t="str">
        <f t="shared" si="4186"/>
        <v/>
      </c>
      <c r="O1403" t="str">
        <f t="shared" ref="O1403:P1403" si="4356">IF($G1403="","",IF($B1403="SHO",TRIM(CONCATENATE(E1403,E1404,E1405,E1406,E1407,E1408,E1409,E1410,E1411,E1412,E1413,E1414,E1415,E1416,E1417)),""))</f>
        <v/>
      </c>
      <c r="P1403" t="str">
        <f t="shared" si="4356"/>
        <v/>
      </c>
      <c r="Q1403" t="str">
        <f t="shared" si="4188"/>
        <v/>
      </c>
      <c r="R1403" t="str">
        <f t="shared" si="4188"/>
        <v/>
      </c>
      <c r="S1403" t="str">
        <f t="shared" si="4188"/>
        <v/>
      </c>
      <c r="T1403" t="str">
        <f t="shared" ref="T1403:V1403" si="4357">IF($G1403="","",IF($B1403="PAS",TRIM(CONCATENATE(D1403,D1404,D1405,D1406,D1407,D1408,D1409,D1410,D1411,D1412,D1413,D1414,D1415,D1416,D1417)),""))</f>
        <v/>
      </c>
      <c r="U1403" t="str">
        <f t="shared" si="4357"/>
        <v/>
      </c>
      <c r="V1403" t="str">
        <f t="shared" si="4357"/>
        <v/>
      </c>
    </row>
    <row r="1404" spans="7:22" hidden="1" x14ac:dyDescent="0.25">
      <c r="G1404" t="str">
        <f t="shared" si="4182"/>
        <v/>
      </c>
      <c r="H1404" t="str">
        <f t="shared" si="4183"/>
        <v/>
      </c>
      <c r="I1404" t="str">
        <f t="shared" ref="I1404:J1404" si="4358">IF($G1404="","",TRIM(CONCATENATE(E1404,E1405,E1406,E1407,E1408,E1409,E1410,E1411,E1412,E1413,E1414,E1415,E1416,E1417,E1418)))</f>
        <v/>
      </c>
      <c r="J1404" t="str">
        <f t="shared" si="4358"/>
        <v/>
      </c>
      <c r="K1404" t="str">
        <f t="shared" si="4185"/>
        <v/>
      </c>
      <c r="L1404" t="str">
        <f t="shared" si="4185"/>
        <v/>
      </c>
      <c r="M1404" t="str">
        <f t="shared" si="4185"/>
        <v/>
      </c>
      <c r="N1404" t="str">
        <f t="shared" si="4186"/>
        <v/>
      </c>
      <c r="O1404" t="str">
        <f t="shared" ref="O1404:P1404" si="4359">IF($G1404="","",IF($B1404="SHO",TRIM(CONCATENATE(E1404,E1405,E1406,E1407,E1408,E1409,E1410,E1411,E1412,E1413,E1414,E1415,E1416,E1417,E1418)),""))</f>
        <v/>
      </c>
      <c r="P1404" t="str">
        <f t="shared" si="4359"/>
        <v/>
      </c>
      <c r="Q1404" t="str">
        <f t="shared" si="4188"/>
        <v/>
      </c>
      <c r="R1404" t="str">
        <f t="shared" si="4188"/>
        <v/>
      </c>
      <c r="S1404" t="str">
        <f t="shared" si="4188"/>
        <v/>
      </c>
      <c r="T1404" t="str">
        <f t="shared" ref="T1404:V1404" si="4360">IF($G1404="","",IF($B1404="PAS",TRIM(CONCATENATE(D1404,D1405,D1406,D1407,D1408,D1409,D1410,D1411,D1412,D1413,D1414,D1415,D1416,D1417,D1418)),""))</f>
        <v/>
      </c>
      <c r="U1404" t="str">
        <f t="shared" si="4360"/>
        <v/>
      </c>
      <c r="V1404" t="str">
        <f t="shared" si="4360"/>
        <v/>
      </c>
    </row>
    <row r="1405" spans="7:22" hidden="1" x14ac:dyDescent="0.25">
      <c r="G1405" t="str">
        <f t="shared" si="4182"/>
        <v/>
      </c>
      <c r="H1405" t="str">
        <f t="shared" si="4183"/>
        <v/>
      </c>
      <c r="I1405" t="str">
        <f t="shared" ref="I1405:J1405" si="4361">IF($G1405="","",TRIM(CONCATENATE(E1405,E1406,E1407,E1408,E1409,E1410,E1411,E1412,E1413,E1414,E1415,E1416,E1417,E1418,E1419)))</f>
        <v/>
      </c>
      <c r="J1405" t="str">
        <f t="shared" si="4361"/>
        <v/>
      </c>
      <c r="K1405" t="str">
        <f t="shared" si="4185"/>
        <v/>
      </c>
      <c r="L1405" t="str">
        <f t="shared" si="4185"/>
        <v/>
      </c>
      <c r="M1405" t="str">
        <f t="shared" si="4185"/>
        <v/>
      </c>
      <c r="N1405" t="str">
        <f t="shared" si="4186"/>
        <v/>
      </c>
      <c r="O1405" t="str">
        <f t="shared" ref="O1405:P1405" si="4362">IF($G1405="","",IF($B1405="SHO",TRIM(CONCATENATE(E1405,E1406,E1407,E1408,E1409,E1410,E1411,E1412,E1413,E1414,E1415,E1416,E1417,E1418,E1419)),""))</f>
        <v/>
      </c>
      <c r="P1405" t="str">
        <f t="shared" si="4362"/>
        <v/>
      </c>
      <c r="Q1405" t="str">
        <f t="shared" si="4188"/>
        <v/>
      </c>
      <c r="R1405" t="str">
        <f t="shared" si="4188"/>
        <v/>
      </c>
      <c r="S1405" t="str">
        <f t="shared" si="4188"/>
        <v/>
      </c>
      <c r="T1405" t="str">
        <f t="shared" ref="T1405:V1405" si="4363">IF($G1405="","",IF($B1405="PAS",TRIM(CONCATENATE(D1405,D1406,D1407,D1408,D1409,D1410,D1411,D1412,D1413,D1414,D1415,D1416,D1417,D1418,D1419)),""))</f>
        <v/>
      </c>
      <c r="U1405" t="str">
        <f t="shared" si="4363"/>
        <v/>
      </c>
      <c r="V1405" t="str">
        <f t="shared" si="4363"/>
        <v/>
      </c>
    </row>
    <row r="1406" spans="7:22" hidden="1" x14ac:dyDescent="0.25">
      <c r="G1406" t="str">
        <f t="shared" si="4182"/>
        <v/>
      </c>
      <c r="H1406" t="str">
        <f t="shared" si="4183"/>
        <v/>
      </c>
      <c r="I1406" t="str">
        <f t="shared" ref="I1406:J1406" si="4364">IF($G1406="","",TRIM(CONCATENATE(E1406,E1407,E1408,E1409,E1410,E1411,E1412,E1413,E1414,E1415,E1416,E1417,E1418,E1419,E1420)))</f>
        <v/>
      </c>
      <c r="J1406" t="str">
        <f t="shared" si="4364"/>
        <v/>
      </c>
      <c r="K1406" t="str">
        <f t="shared" si="4185"/>
        <v/>
      </c>
      <c r="L1406" t="str">
        <f t="shared" si="4185"/>
        <v/>
      </c>
      <c r="M1406" t="str">
        <f t="shared" si="4185"/>
        <v/>
      </c>
      <c r="N1406" t="str">
        <f t="shared" si="4186"/>
        <v/>
      </c>
      <c r="O1406" t="str">
        <f t="shared" ref="O1406:P1406" si="4365">IF($G1406="","",IF($B1406="SHO",TRIM(CONCATENATE(E1406,E1407,E1408,E1409,E1410,E1411,E1412,E1413,E1414,E1415,E1416,E1417,E1418,E1419,E1420)),""))</f>
        <v/>
      </c>
      <c r="P1406" t="str">
        <f t="shared" si="4365"/>
        <v/>
      </c>
      <c r="Q1406" t="str">
        <f t="shared" si="4188"/>
        <v/>
      </c>
      <c r="R1406" t="str">
        <f t="shared" si="4188"/>
        <v/>
      </c>
      <c r="S1406" t="str">
        <f t="shared" si="4188"/>
        <v/>
      </c>
      <c r="T1406" t="str">
        <f t="shared" ref="T1406:V1406" si="4366">IF($G1406="","",IF($B1406="PAS",TRIM(CONCATENATE(D1406,D1407,D1408,D1409,D1410,D1411,D1412,D1413,D1414,D1415,D1416,D1417,D1418,D1419,D1420)),""))</f>
        <v/>
      </c>
      <c r="U1406" t="str">
        <f t="shared" si="4366"/>
        <v/>
      </c>
      <c r="V1406" t="str">
        <f t="shared" si="4366"/>
        <v/>
      </c>
    </row>
    <row r="1407" spans="7:22" hidden="1" x14ac:dyDescent="0.25">
      <c r="G1407" t="str">
        <f t="shared" si="4182"/>
        <v/>
      </c>
      <c r="H1407" t="str">
        <f t="shared" si="4183"/>
        <v/>
      </c>
      <c r="I1407" t="str">
        <f t="shared" ref="I1407:J1407" si="4367">IF($G1407="","",TRIM(CONCATENATE(E1407,E1408,E1409,E1410,E1411,E1412,E1413,E1414,E1415,E1416,E1417,E1418,E1419,E1420,E1421)))</f>
        <v/>
      </c>
      <c r="J1407" t="str">
        <f t="shared" si="4367"/>
        <v/>
      </c>
      <c r="K1407" t="str">
        <f t="shared" si="4185"/>
        <v/>
      </c>
      <c r="L1407" t="str">
        <f t="shared" si="4185"/>
        <v/>
      </c>
      <c r="M1407" t="str">
        <f t="shared" si="4185"/>
        <v/>
      </c>
      <c r="N1407" t="str">
        <f t="shared" si="4186"/>
        <v/>
      </c>
      <c r="O1407" t="str">
        <f t="shared" ref="O1407:P1407" si="4368">IF($G1407="","",IF($B1407="SHO",TRIM(CONCATENATE(E1407,E1408,E1409,E1410,E1411,E1412,E1413,E1414,E1415,E1416,E1417,E1418,E1419,E1420,E1421)),""))</f>
        <v/>
      </c>
      <c r="P1407" t="str">
        <f t="shared" si="4368"/>
        <v/>
      </c>
      <c r="Q1407" t="str">
        <f t="shared" si="4188"/>
        <v/>
      </c>
      <c r="R1407" t="str">
        <f t="shared" si="4188"/>
        <v/>
      </c>
      <c r="S1407" t="str">
        <f t="shared" si="4188"/>
        <v/>
      </c>
      <c r="T1407" t="str">
        <f t="shared" ref="T1407:V1407" si="4369">IF($G1407="","",IF($B1407="PAS",TRIM(CONCATENATE(D1407,D1408,D1409,D1410,D1411,D1412,D1413,D1414,D1415,D1416,D1417,D1418,D1419,D1420,D1421)),""))</f>
        <v/>
      </c>
      <c r="U1407" t="str">
        <f t="shared" si="4369"/>
        <v/>
      </c>
      <c r="V1407" t="str">
        <f t="shared" si="4369"/>
        <v/>
      </c>
    </row>
    <row r="1408" spans="7:22" hidden="1" x14ac:dyDescent="0.25">
      <c r="G1408" t="str">
        <f t="shared" si="4182"/>
        <v/>
      </c>
      <c r="H1408" t="str">
        <f t="shared" si="4183"/>
        <v/>
      </c>
      <c r="I1408" t="str">
        <f t="shared" ref="I1408:J1408" si="4370">IF($G1408="","",TRIM(CONCATENATE(E1408,E1409,E1410,E1411,E1412,E1413,E1414,E1415,E1416,E1417,E1418,E1419,E1420,E1421,E1422)))</f>
        <v/>
      </c>
      <c r="J1408" t="str">
        <f t="shared" si="4370"/>
        <v/>
      </c>
      <c r="K1408" t="str">
        <f t="shared" si="4185"/>
        <v/>
      </c>
      <c r="L1408" t="str">
        <f t="shared" si="4185"/>
        <v/>
      </c>
      <c r="M1408" t="str">
        <f t="shared" si="4185"/>
        <v/>
      </c>
      <c r="N1408" t="str">
        <f t="shared" si="4186"/>
        <v/>
      </c>
      <c r="O1408" t="str">
        <f t="shared" ref="O1408:P1408" si="4371">IF($G1408="","",IF($B1408="SHO",TRIM(CONCATENATE(E1408,E1409,E1410,E1411,E1412,E1413,E1414,E1415,E1416,E1417,E1418,E1419,E1420,E1421,E1422)),""))</f>
        <v/>
      </c>
      <c r="P1408" t="str">
        <f t="shared" si="4371"/>
        <v/>
      </c>
      <c r="Q1408" t="str">
        <f t="shared" si="4188"/>
        <v/>
      </c>
      <c r="R1408" t="str">
        <f t="shared" si="4188"/>
        <v/>
      </c>
      <c r="S1408" t="str">
        <f t="shared" si="4188"/>
        <v/>
      </c>
      <c r="T1408" t="str">
        <f t="shared" ref="T1408:V1408" si="4372">IF($G1408="","",IF($B1408="PAS",TRIM(CONCATENATE(D1408,D1409,D1410,D1411,D1412,D1413,D1414,D1415,D1416,D1417,D1418,D1419,D1420,D1421,D1422)),""))</f>
        <v/>
      </c>
      <c r="U1408" t="str">
        <f t="shared" si="4372"/>
        <v/>
      </c>
      <c r="V1408" t="str">
        <f t="shared" si="4372"/>
        <v/>
      </c>
    </row>
    <row r="1409" spans="4:22" hidden="1" x14ac:dyDescent="0.25">
      <c r="G1409" t="str">
        <f t="shared" si="4182"/>
        <v/>
      </c>
      <c r="H1409" t="str">
        <f t="shared" si="4183"/>
        <v/>
      </c>
      <c r="I1409" t="str">
        <f t="shared" ref="I1409:J1409" si="4373">IF($G1409="","",TRIM(CONCATENATE(E1409,E1410,E1411,E1412,E1413,E1414,E1415,E1416,E1417,E1418,E1419,E1420,E1421,E1422,E1423)))</f>
        <v/>
      </c>
      <c r="J1409" t="str">
        <f t="shared" si="4373"/>
        <v/>
      </c>
      <c r="K1409" t="str">
        <f t="shared" si="4185"/>
        <v/>
      </c>
      <c r="L1409" t="str">
        <f t="shared" si="4185"/>
        <v/>
      </c>
      <c r="M1409" t="str">
        <f t="shared" si="4185"/>
        <v/>
      </c>
      <c r="N1409" t="str">
        <f t="shared" si="4186"/>
        <v/>
      </c>
      <c r="O1409" t="str">
        <f t="shared" ref="O1409:P1409" si="4374">IF($G1409="","",IF($B1409="SHO",TRIM(CONCATENATE(E1409,E1410,E1411,E1412,E1413,E1414,E1415,E1416,E1417,E1418,E1419,E1420,E1421,E1422,E1423)),""))</f>
        <v/>
      </c>
      <c r="P1409" t="str">
        <f t="shared" si="4374"/>
        <v/>
      </c>
      <c r="Q1409" t="str">
        <f t="shared" si="4188"/>
        <v/>
      </c>
      <c r="R1409" t="str">
        <f t="shared" si="4188"/>
        <v/>
      </c>
      <c r="S1409" t="str">
        <f t="shared" si="4188"/>
        <v/>
      </c>
      <c r="T1409" t="str">
        <f t="shared" ref="T1409:V1409" si="4375">IF($G1409="","",IF($B1409="PAS",TRIM(CONCATENATE(D1409,D1410,D1411,D1412,D1413,D1414,D1415,D1416,D1417,D1418,D1419,D1420,D1421,D1422,D1423)),""))</f>
        <v/>
      </c>
      <c r="U1409" t="str">
        <f t="shared" si="4375"/>
        <v/>
      </c>
      <c r="V1409" t="str">
        <f t="shared" si="4375"/>
        <v/>
      </c>
    </row>
    <row r="1410" spans="4:22" hidden="1" x14ac:dyDescent="0.25">
      <c r="G1410" t="str">
        <f t="shared" si="4182"/>
        <v/>
      </c>
      <c r="H1410" t="str">
        <f t="shared" si="4183"/>
        <v/>
      </c>
      <c r="I1410" t="str">
        <f t="shared" ref="I1410:J1410" si="4376">IF($G1410="","",TRIM(CONCATENATE(E1410,E1411,E1412,E1413,E1414,E1415,E1416,E1417,E1418,E1419,E1420,E1421,E1422,E1423,E1424)))</f>
        <v/>
      </c>
      <c r="J1410" t="str">
        <f t="shared" si="4376"/>
        <v/>
      </c>
      <c r="K1410" t="str">
        <f t="shared" si="4185"/>
        <v/>
      </c>
      <c r="L1410" t="str">
        <f t="shared" si="4185"/>
        <v/>
      </c>
      <c r="M1410" t="str">
        <f t="shared" si="4185"/>
        <v/>
      </c>
      <c r="N1410" t="str">
        <f t="shared" si="4186"/>
        <v/>
      </c>
      <c r="O1410" t="str">
        <f t="shared" ref="O1410:P1410" si="4377">IF($G1410="","",IF($B1410="SHO",TRIM(CONCATENATE(E1410,E1411,E1412,E1413,E1414,E1415,E1416,E1417,E1418,E1419,E1420,E1421,E1422,E1423,E1424)),""))</f>
        <v/>
      </c>
      <c r="P1410" t="str">
        <f t="shared" si="4377"/>
        <v/>
      </c>
      <c r="Q1410" t="str">
        <f t="shared" si="4188"/>
        <v/>
      </c>
      <c r="R1410" t="str">
        <f t="shared" si="4188"/>
        <v/>
      </c>
      <c r="S1410" t="str">
        <f t="shared" si="4188"/>
        <v/>
      </c>
      <c r="T1410" t="str">
        <f t="shared" ref="T1410:V1410" si="4378">IF($G1410="","",IF($B1410="PAS",TRIM(CONCATENATE(D1410,D1411,D1412,D1413,D1414,D1415,D1416,D1417,D1418,D1419,D1420,D1421,D1422,D1423,D1424)),""))</f>
        <v/>
      </c>
      <c r="U1410" t="str">
        <f t="shared" si="4378"/>
        <v/>
      </c>
      <c r="V1410" t="str">
        <f t="shared" si="4378"/>
        <v/>
      </c>
    </row>
    <row r="1411" spans="4:22" hidden="1" x14ac:dyDescent="0.25">
      <c r="G1411" t="str">
        <f t="shared" ref="G1411:G1435" si="4379">IF(EXACT(A1410,A1411),"",A1411)</f>
        <v/>
      </c>
      <c r="H1411" t="str">
        <f t="shared" ref="H1411:H1435" si="4380">IF($G1411="","",TRIM(CONCATENATE(D1411,D1412,D1413,D1414,D1415,D1416,D1417,D1418,D1419,D1420,D1421,D1422,D1423,D1424,D1425)))</f>
        <v/>
      </c>
      <c r="I1411" t="str">
        <f t="shared" ref="I1411:J1411" si="4381">IF($G1411="","",TRIM(CONCATENATE(E1411,E1412,E1413,E1414,E1415,E1416,E1417,E1418,E1419,E1420,E1421,E1422,E1423,E1424,E1425)))</f>
        <v/>
      </c>
      <c r="J1411" t="str">
        <f t="shared" si="4381"/>
        <v/>
      </c>
      <c r="K1411" t="str">
        <f t="shared" ref="K1411:M1435" si="4382">IF($G1411="","",IF($B1411="DUF",TRIM(CONCATENATE(D1411,D1412,D1413,D1414,D1415,D1416,D1417,D1418,D1419,D1420,D1421,D1422,D1423,D1424,D1425)),""))</f>
        <v/>
      </c>
      <c r="L1411" t="str">
        <f t="shared" si="4382"/>
        <v/>
      </c>
      <c r="M1411" t="str">
        <f t="shared" si="4382"/>
        <v/>
      </c>
      <c r="N1411" t="str">
        <f t="shared" ref="N1411:N1435" si="4383">IF($G1411="","",IF($B1411="SHO",TRIM(CONCATENATE(D1411,D1412,D1413,D1414,D1415,D1416,D1417,D1418,D1419,D1420,D1421,D1422,D1423,D1424,D1425)),""))</f>
        <v/>
      </c>
      <c r="O1411" t="str">
        <f t="shared" ref="O1411:P1411" si="4384">IF($G1411="","",IF($B1411="SHO",TRIM(CONCATENATE(E1411,E1412,E1413,E1414,E1415,E1416,E1417,E1418,E1419,E1420,E1421,E1422,E1423,E1424,E1425)),""))</f>
        <v/>
      </c>
      <c r="P1411" t="str">
        <f t="shared" si="4384"/>
        <v/>
      </c>
      <c r="Q1411" t="str">
        <f t="shared" ref="Q1411:S1435" si="4385">IF($G1411="","",IF($B1411="FNB",TRIM(CONCATENATE(D1411,D1412,D1413,D1414,D1415,D1416,D1417,D1418,D1419,D1420,D1421,D1422,D1423,D1424,D1425)),""))</f>
        <v/>
      </c>
      <c r="R1411" t="str">
        <f t="shared" si="4385"/>
        <v/>
      </c>
      <c r="S1411" t="str">
        <f t="shared" si="4385"/>
        <v/>
      </c>
      <c r="T1411" t="str">
        <f t="shared" ref="T1411:V1411" si="4386">IF($G1411="","",IF($B1411="PAS",TRIM(CONCATENATE(D1411,D1412,D1413,D1414,D1415,D1416,D1417,D1418,D1419,D1420,D1421,D1422,D1423,D1424,D1425)),""))</f>
        <v/>
      </c>
      <c r="U1411" t="str">
        <f t="shared" si="4386"/>
        <v/>
      </c>
      <c r="V1411" t="str">
        <f t="shared" si="4386"/>
        <v/>
      </c>
    </row>
    <row r="1412" spans="4:22" hidden="1" x14ac:dyDescent="0.25">
      <c r="G1412" t="str">
        <f t="shared" si="4379"/>
        <v/>
      </c>
      <c r="H1412" t="str">
        <f t="shared" si="4380"/>
        <v/>
      </c>
      <c r="I1412" t="str">
        <f t="shared" ref="I1412:J1412" si="4387">IF($G1412="","",TRIM(CONCATENATE(E1412,E1413,E1414,E1415,E1416,E1417,E1418,E1419,E1420,E1421,E1422,E1423,E1424,E1425,E1426)))</f>
        <v/>
      </c>
      <c r="J1412" t="str">
        <f t="shared" si="4387"/>
        <v/>
      </c>
      <c r="K1412" t="str">
        <f t="shared" si="4382"/>
        <v/>
      </c>
      <c r="L1412" t="str">
        <f t="shared" si="4382"/>
        <v/>
      </c>
      <c r="M1412" t="str">
        <f t="shared" si="4382"/>
        <v/>
      </c>
      <c r="N1412" t="str">
        <f t="shared" si="4383"/>
        <v/>
      </c>
      <c r="O1412" t="str">
        <f t="shared" ref="O1412:P1412" si="4388">IF($G1412="","",IF($B1412="SHO",TRIM(CONCATENATE(E1412,E1413,E1414,E1415,E1416,E1417,E1418,E1419,E1420,E1421,E1422,E1423,E1424,E1425,E1426)),""))</f>
        <v/>
      </c>
      <c r="P1412" t="str">
        <f t="shared" si="4388"/>
        <v/>
      </c>
      <c r="Q1412" t="str">
        <f t="shared" si="4385"/>
        <v/>
      </c>
      <c r="R1412" t="str">
        <f t="shared" si="4385"/>
        <v/>
      </c>
      <c r="S1412" t="str">
        <f t="shared" si="4385"/>
        <v/>
      </c>
      <c r="T1412" t="str">
        <f t="shared" ref="T1412:V1412" si="4389">IF($G1412="","",IF($B1412="PAS",TRIM(CONCATENATE(D1412,D1413,D1414,D1415,D1416,D1417,D1418,D1419,D1420,D1421,D1422,D1423,D1424,D1425,D1426)),""))</f>
        <v/>
      </c>
      <c r="U1412" t="str">
        <f t="shared" si="4389"/>
        <v/>
      </c>
      <c r="V1412" t="str">
        <f t="shared" si="4389"/>
        <v/>
      </c>
    </row>
    <row r="1413" spans="4:22" hidden="1" x14ac:dyDescent="0.25">
      <c r="G1413" t="str">
        <f t="shared" si="4379"/>
        <v/>
      </c>
      <c r="H1413" t="str">
        <f t="shared" si="4380"/>
        <v/>
      </c>
      <c r="I1413" t="str">
        <f t="shared" ref="I1413:J1413" si="4390">IF($G1413="","",TRIM(CONCATENATE(E1413,E1414,E1415,E1416,E1417,E1418,E1419,E1420,E1421,E1422,E1423,E1424,E1425,E1426,E1427)))</f>
        <v/>
      </c>
      <c r="J1413" t="str">
        <f t="shared" si="4390"/>
        <v/>
      </c>
      <c r="K1413" t="str">
        <f t="shared" si="4382"/>
        <v/>
      </c>
      <c r="L1413" t="str">
        <f t="shared" si="4382"/>
        <v/>
      </c>
      <c r="M1413" t="str">
        <f t="shared" si="4382"/>
        <v/>
      </c>
      <c r="N1413" t="str">
        <f t="shared" si="4383"/>
        <v/>
      </c>
      <c r="O1413" t="str">
        <f t="shared" ref="O1413:P1413" si="4391">IF($G1413="","",IF($B1413="SHO",TRIM(CONCATENATE(E1413,E1414,E1415,E1416,E1417,E1418,E1419,E1420,E1421,E1422,E1423,E1424,E1425,E1426,E1427)),""))</f>
        <v/>
      </c>
      <c r="P1413" t="str">
        <f t="shared" si="4391"/>
        <v/>
      </c>
      <c r="Q1413" t="str">
        <f t="shared" si="4385"/>
        <v/>
      </c>
      <c r="R1413" t="str">
        <f t="shared" si="4385"/>
        <v/>
      </c>
      <c r="S1413" t="str">
        <f t="shared" si="4385"/>
        <v/>
      </c>
      <c r="T1413" t="str">
        <f t="shared" ref="T1413:V1413" si="4392">IF($G1413="","",IF($B1413="PAS",TRIM(CONCATENATE(D1413,D1414,D1415,D1416,D1417,D1418,D1419,D1420,D1421,D1422,D1423,D1424,D1425,D1426,D1427)),""))</f>
        <v/>
      </c>
      <c r="U1413" t="str">
        <f t="shared" si="4392"/>
        <v/>
      </c>
      <c r="V1413" t="str">
        <f t="shared" si="4392"/>
        <v/>
      </c>
    </row>
    <row r="1414" spans="4:22" hidden="1" x14ac:dyDescent="0.25">
      <c r="G1414" t="str">
        <f t="shared" si="4379"/>
        <v/>
      </c>
      <c r="H1414" t="str">
        <f t="shared" si="4380"/>
        <v/>
      </c>
      <c r="I1414" t="str">
        <f t="shared" ref="I1414:J1414" si="4393">IF($G1414="","",TRIM(CONCATENATE(E1414,E1415,E1416,E1417,E1418,E1419,E1420,E1421,E1422,E1423,E1424,E1425,E1426,E1427,E1428)))</f>
        <v/>
      </c>
      <c r="J1414" t="str">
        <f t="shared" si="4393"/>
        <v/>
      </c>
      <c r="K1414" t="str">
        <f t="shared" si="4382"/>
        <v/>
      </c>
      <c r="L1414" t="str">
        <f t="shared" si="4382"/>
        <v/>
      </c>
      <c r="M1414" t="str">
        <f t="shared" si="4382"/>
        <v/>
      </c>
      <c r="N1414" t="str">
        <f t="shared" si="4383"/>
        <v/>
      </c>
      <c r="O1414" t="str">
        <f t="shared" ref="O1414:P1414" si="4394">IF($G1414="","",IF($B1414="SHO",TRIM(CONCATENATE(E1414,E1415,E1416,E1417,E1418,E1419,E1420,E1421,E1422,E1423,E1424,E1425,E1426,E1427,E1428)),""))</f>
        <v/>
      </c>
      <c r="P1414" t="str">
        <f t="shared" si="4394"/>
        <v/>
      </c>
      <c r="Q1414" t="str">
        <f t="shared" si="4385"/>
        <v/>
      </c>
      <c r="R1414" t="str">
        <f t="shared" si="4385"/>
        <v/>
      </c>
      <c r="S1414" t="str">
        <f t="shared" si="4385"/>
        <v/>
      </c>
      <c r="T1414" t="str">
        <f t="shared" ref="T1414:V1414" si="4395">IF($G1414="","",IF($B1414="PAS",TRIM(CONCATENATE(D1414,D1415,D1416,D1417,D1418,D1419,D1420,D1421,D1422,D1423,D1424,D1425,D1426,D1427,D1428)),""))</f>
        <v/>
      </c>
      <c r="U1414" t="str">
        <f t="shared" si="4395"/>
        <v/>
      </c>
      <c r="V1414" t="str">
        <f t="shared" si="4395"/>
        <v/>
      </c>
    </row>
    <row r="1415" spans="4:22" hidden="1" x14ac:dyDescent="0.25">
      <c r="G1415" t="str">
        <f t="shared" si="4379"/>
        <v/>
      </c>
      <c r="H1415" t="str">
        <f t="shared" si="4380"/>
        <v/>
      </c>
      <c r="I1415" t="str">
        <f t="shared" ref="I1415:J1415" si="4396">IF($G1415="","",TRIM(CONCATENATE(E1415,E1416,E1417,E1418,E1419,E1420,E1421,E1422,E1423,E1424,E1425,E1426,E1427,E1428,E1429)))</f>
        <v/>
      </c>
      <c r="J1415" t="str">
        <f t="shared" si="4396"/>
        <v/>
      </c>
      <c r="K1415" t="str">
        <f t="shared" si="4382"/>
        <v/>
      </c>
      <c r="L1415" t="str">
        <f t="shared" si="4382"/>
        <v/>
      </c>
      <c r="M1415" t="str">
        <f t="shared" si="4382"/>
        <v/>
      </c>
      <c r="N1415" t="str">
        <f t="shared" si="4383"/>
        <v/>
      </c>
      <c r="O1415" t="str">
        <f t="shared" ref="O1415:P1415" si="4397">IF($G1415="","",IF($B1415="SHO",TRIM(CONCATENATE(E1415,E1416,E1417,E1418,E1419,E1420,E1421,E1422,E1423,E1424,E1425,E1426,E1427,E1428,E1429)),""))</f>
        <v/>
      </c>
      <c r="P1415" t="str">
        <f t="shared" si="4397"/>
        <v/>
      </c>
      <c r="Q1415" t="str">
        <f t="shared" si="4385"/>
        <v/>
      </c>
      <c r="R1415" t="str">
        <f t="shared" si="4385"/>
        <v/>
      </c>
      <c r="S1415" t="str">
        <f t="shared" si="4385"/>
        <v/>
      </c>
      <c r="T1415" t="str">
        <f t="shared" ref="T1415:V1415" si="4398">IF($G1415="","",IF($B1415="PAS",TRIM(CONCATENATE(D1415,D1416,D1417,D1418,D1419,D1420,D1421,D1422,D1423,D1424,D1425,D1426,D1427,D1428,D1429)),""))</f>
        <v/>
      </c>
      <c r="U1415" t="str">
        <f t="shared" si="4398"/>
        <v/>
      </c>
      <c r="V1415" t="str">
        <f t="shared" si="4398"/>
        <v/>
      </c>
    </row>
    <row r="1416" spans="4:22" hidden="1" x14ac:dyDescent="0.25">
      <c r="G1416" t="str">
        <f t="shared" si="4379"/>
        <v/>
      </c>
      <c r="H1416" t="str">
        <f t="shared" si="4380"/>
        <v/>
      </c>
      <c r="I1416" t="str">
        <f t="shared" ref="I1416:J1416" si="4399">IF($G1416="","",TRIM(CONCATENATE(E1416,E1417,E1418,E1419,E1420,E1421,E1422,E1423,E1424,E1425,E1426,E1427,E1428,E1429,E1430)))</f>
        <v/>
      </c>
      <c r="J1416" t="str">
        <f t="shared" si="4399"/>
        <v/>
      </c>
      <c r="K1416" t="str">
        <f t="shared" si="4382"/>
        <v/>
      </c>
      <c r="L1416" t="str">
        <f t="shared" si="4382"/>
        <v/>
      </c>
      <c r="M1416" t="str">
        <f t="shared" si="4382"/>
        <v/>
      </c>
      <c r="N1416" t="str">
        <f t="shared" si="4383"/>
        <v/>
      </c>
      <c r="O1416" t="str">
        <f t="shared" ref="O1416:P1416" si="4400">IF($G1416="","",IF($B1416="SHO",TRIM(CONCATENATE(E1416,E1417,E1418,E1419,E1420,E1421,E1422,E1423,E1424,E1425,E1426,E1427,E1428,E1429,E1430)),""))</f>
        <v/>
      </c>
      <c r="P1416" t="str">
        <f t="shared" si="4400"/>
        <v/>
      </c>
      <c r="Q1416" t="str">
        <f t="shared" si="4385"/>
        <v/>
      </c>
      <c r="R1416" t="str">
        <f t="shared" si="4385"/>
        <v/>
      </c>
      <c r="S1416" t="str">
        <f t="shared" si="4385"/>
        <v/>
      </c>
      <c r="T1416" t="str">
        <f t="shared" ref="T1416:V1416" si="4401">IF($G1416="","",IF($B1416="PAS",TRIM(CONCATENATE(D1416,D1417,D1418,D1419,D1420,D1421,D1422,D1423,D1424,D1425,D1426,D1427,D1428,D1429,D1430)),""))</f>
        <v/>
      </c>
      <c r="U1416" t="str">
        <f t="shared" si="4401"/>
        <v/>
      </c>
      <c r="V1416" t="str">
        <f t="shared" si="4401"/>
        <v/>
      </c>
    </row>
    <row r="1417" spans="4:22" hidden="1" x14ac:dyDescent="0.25">
      <c r="G1417" t="str">
        <f t="shared" si="4379"/>
        <v/>
      </c>
      <c r="H1417" t="str">
        <f t="shared" si="4380"/>
        <v/>
      </c>
      <c r="I1417" t="str">
        <f t="shared" ref="I1417:J1417" si="4402">IF($G1417="","",TRIM(CONCATENATE(E1417,E1418,E1419,E1420,E1421,E1422,E1423,E1424,E1425,E1426,E1427,E1428,E1429,E1430,E1431)))</f>
        <v/>
      </c>
      <c r="J1417" t="str">
        <f t="shared" si="4402"/>
        <v/>
      </c>
      <c r="K1417" t="str">
        <f t="shared" si="4382"/>
        <v/>
      </c>
      <c r="L1417" t="str">
        <f t="shared" si="4382"/>
        <v/>
      </c>
      <c r="M1417" t="str">
        <f t="shared" si="4382"/>
        <v/>
      </c>
      <c r="N1417" t="str">
        <f t="shared" si="4383"/>
        <v/>
      </c>
      <c r="O1417" t="str">
        <f t="shared" ref="O1417:P1417" si="4403">IF($G1417="","",IF($B1417="SHO",TRIM(CONCATENATE(E1417,E1418,E1419,E1420,E1421,E1422,E1423,E1424,E1425,E1426,E1427,E1428,E1429,E1430,E1431)),""))</f>
        <v/>
      </c>
      <c r="P1417" t="str">
        <f t="shared" si="4403"/>
        <v/>
      </c>
      <c r="Q1417" t="str">
        <f t="shared" si="4385"/>
        <v/>
      </c>
      <c r="R1417" t="str">
        <f t="shared" si="4385"/>
        <v/>
      </c>
      <c r="S1417" t="str">
        <f t="shared" si="4385"/>
        <v/>
      </c>
      <c r="T1417" t="str">
        <f t="shared" ref="T1417:V1417" si="4404">IF($G1417="","",IF($B1417="PAS",TRIM(CONCATENATE(D1417,D1418,D1419,D1420,D1421,D1422,D1423,D1424,D1425,D1426,D1427,D1428,D1429,D1430,D1431)),""))</f>
        <v/>
      </c>
      <c r="U1417" t="str">
        <f t="shared" si="4404"/>
        <v/>
      </c>
      <c r="V1417" t="str">
        <f t="shared" si="4404"/>
        <v/>
      </c>
    </row>
    <row r="1418" spans="4:22" hidden="1" x14ac:dyDescent="0.25">
      <c r="G1418" t="str">
        <f t="shared" si="4379"/>
        <v/>
      </c>
      <c r="H1418" t="str">
        <f t="shared" si="4380"/>
        <v/>
      </c>
      <c r="I1418" t="str">
        <f t="shared" ref="I1418:J1418" si="4405">IF($G1418="","",TRIM(CONCATENATE(E1418,E1419,E1420,E1421,E1422,E1423,E1424,E1425,E1426,E1427,E1428,E1429,E1430,E1431,E1432)))</f>
        <v/>
      </c>
      <c r="J1418" t="str">
        <f t="shared" si="4405"/>
        <v/>
      </c>
      <c r="K1418" t="str">
        <f t="shared" si="4382"/>
        <v/>
      </c>
      <c r="L1418" t="str">
        <f t="shared" si="4382"/>
        <v/>
      </c>
      <c r="M1418" t="str">
        <f t="shared" si="4382"/>
        <v/>
      </c>
      <c r="N1418" t="str">
        <f t="shared" si="4383"/>
        <v/>
      </c>
      <c r="O1418" t="str">
        <f t="shared" ref="O1418:P1418" si="4406">IF($G1418="","",IF($B1418="SHO",TRIM(CONCATENATE(E1418,E1419,E1420,E1421,E1422,E1423,E1424,E1425,E1426,E1427,E1428,E1429,E1430,E1431,E1432)),""))</f>
        <v/>
      </c>
      <c r="P1418" t="str">
        <f t="shared" si="4406"/>
        <v/>
      </c>
      <c r="Q1418" t="str">
        <f t="shared" si="4385"/>
        <v/>
      </c>
      <c r="R1418" t="str">
        <f t="shared" si="4385"/>
        <v/>
      </c>
      <c r="S1418" t="str">
        <f t="shared" si="4385"/>
        <v/>
      </c>
      <c r="T1418" t="str">
        <f t="shared" ref="T1418:V1418" si="4407">IF($G1418="","",IF($B1418="PAS",TRIM(CONCATENATE(D1418,D1419,D1420,D1421,D1422,D1423,D1424,D1425,D1426,D1427,D1428,D1429,D1430,D1431,D1432)),""))</f>
        <v/>
      </c>
      <c r="U1418" t="str">
        <f t="shared" si="4407"/>
        <v/>
      </c>
      <c r="V1418" t="str">
        <f t="shared" si="4407"/>
        <v/>
      </c>
    </row>
    <row r="1419" spans="4:22" hidden="1" x14ac:dyDescent="0.25">
      <c r="G1419" t="str">
        <f t="shared" si="4379"/>
        <v/>
      </c>
      <c r="H1419" t="str">
        <f t="shared" si="4380"/>
        <v/>
      </c>
      <c r="I1419" t="str">
        <f t="shared" ref="I1419:J1419" si="4408">IF($G1419="","",TRIM(CONCATENATE(E1419,E1420,E1421,E1422,E1423,E1424,E1425,E1426,E1427,E1428,E1429,E1430,E1431,E1432,E1433)))</f>
        <v/>
      </c>
      <c r="J1419" t="str">
        <f t="shared" si="4408"/>
        <v/>
      </c>
      <c r="K1419" t="str">
        <f t="shared" si="4382"/>
        <v/>
      </c>
      <c r="L1419" t="str">
        <f t="shared" si="4382"/>
        <v/>
      </c>
      <c r="M1419" t="str">
        <f t="shared" si="4382"/>
        <v/>
      </c>
      <c r="N1419" t="str">
        <f t="shared" si="4383"/>
        <v/>
      </c>
      <c r="O1419" t="str">
        <f t="shared" ref="O1419:P1419" si="4409">IF($G1419="","",IF($B1419="SHO",TRIM(CONCATENATE(E1419,E1420,E1421,E1422,E1423,E1424,E1425,E1426,E1427,E1428,E1429,E1430,E1431,E1432,E1433)),""))</f>
        <v/>
      </c>
      <c r="P1419" t="str">
        <f t="shared" si="4409"/>
        <v/>
      </c>
      <c r="Q1419" t="str">
        <f t="shared" si="4385"/>
        <v/>
      </c>
      <c r="R1419" t="str">
        <f t="shared" si="4385"/>
        <v/>
      </c>
      <c r="S1419" t="str">
        <f t="shared" si="4385"/>
        <v/>
      </c>
      <c r="T1419" t="str">
        <f t="shared" ref="T1419:V1419" si="4410">IF($G1419="","",IF($B1419="PAS",TRIM(CONCATENATE(D1419,D1420,D1421,D1422,D1423,D1424,D1425,D1426,D1427,D1428,D1429,D1430,D1431,D1432,D1433)),""))</f>
        <v/>
      </c>
      <c r="U1419" t="str">
        <f t="shared" si="4410"/>
        <v/>
      </c>
      <c r="V1419" t="str">
        <f t="shared" si="4410"/>
        <v/>
      </c>
    </row>
    <row r="1420" spans="4:22" hidden="1" x14ac:dyDescent="0.25">
      <c r="D1420" s="2"/>
      <c r="E1420" s="2"/>
      <c r="F1420" s="2"/>
      <c r="G1420" t="str">
        <f t="shared" si="4379"/>
        <v/>
      </c>
      <c r="H1420" t="str">
        <f t="shared" si="4380"/>
        <v/>
      </c>
      <c r="I1420" t="str">
        <f t="shared" ref="I1420:J1420" si="4411">IF($G1420="","",TRIM(CONCATENATE(E1420,E1421,E1422,E1423,E1424,E1425,E1426,E1427,E1428,E1429,E1430,E1431,E1432,E1433,E1434)))</f>
        <v/>
      </c>
      <c r="J1420" t="str">
        <f t="shared" si="4411"/>
        <v/>
      </c>
      <c r="K1420" t="str">
        <f t="shared" si="4382"/>
        <v/>
      </c>
      <c r="L1420" t="str">
        <f t="shared" si="4382"/>
        <v/>
      </c>
      <c r="M1420" t="str">
        <f t="shared" si="4382"/>
        <v/>
      </c>
      <c r="N1420" t="str">
        <f t="shared" si="4383"/>
        <v/>
      </c>
      <c r="O1420" t="str">
        <f t="shared" ref="O1420:P1420" si="4412">IF($G1420="","",IF($B1420="SHO",TRIM(CONCATENATE(E1420,E1421,E1422,E1423,E1424,E1425,E1426,E1427,E1428,E1429,E1430,E1431,E1432,E1433,E1434)),""))</f>
        <v/>
      </c>
      <c r="P1420" t="str">
        <f t="shared" si="4412"/>
        <v/>
      </c>
      <c r="Q1420" t="str">
        <f t="shared" si="4385"/>
        <v/>
      </c>
      <c r="R1420" t="str">
        <f t="shared" si="4385"/>
        <v/>
      </c>
      <c r="S1420" t="str">
        <f t="shared" si="4385"/>
        <v/>
      </c>
      <c r="T1420" t="str">
        <f t="shared" ref="T1420:V1420" si="4413">IF($G1420="","",IF($B1420="PAS",TRIM(CONCATENATE(D1420,D1421,D1422,D1423,D1424,D1425,D1426,D1427,D1428,D1429,D1430,D1431,D1432,D1433,D1434)),""))</f>
        <v/>
      </c>
      <c r="U1420" t="str">
        <f t="shared" si="4413"/>
        <v/>
      </c>
      <c r="V1420" t="str">
        <f t="shared" si="4413"/>
        <v/>
      </c>
    </row>
    <row r="1421" spans="4:22" hidden="1" x14ac:dyDescent="0.25">
      <c r="G1421" t="str">
        <f t="shared" si="4379"/>
        <v/>
      </c>
      <c r="H1421" t="str">
        <f t="shared" si="4380"/>
        <v/>
      </c>
      <c r="I1421" t="str">
        <f t="shared" ref="I1421:J1421" si="4414">IF($G1421="","",TRIM(CONCATENATE(E1421,E1422,E1423,E1424,E1425,E1426,E1427,E1428,E1429,E1430,E1431,E1432,E1433,E1434,E1435)))</f>
        <v/>
      </c>
      <c r="J1421" t="str">
        <f t="shared" si="4414"/>
        <v/>
      </c>
      <c r="K1421" t="str">
        <f t="shared" si="4382"/>
        <v/>
      </c>
      <c r="L1421" t="str">
        <f t="shared" si="4382"/>
        <v/>
      </c>
      <c r="M1421" t="str">
        <f t="shared" si="4382"/>
        <v/>
      </c>
      <c r="N1421" t="str">
        <f t="shared" si="4383"/>
        <v/>
      </c>
      <c r="O1421" t="str">
        <f t="shared" ref="O1421:P1421" si="4415">IF($G1421="","",IF($B1421="SHO",TRIM(CONCATENATE(E1421,E1422,E1423,E1424,E1425,E1426,E1427,E1428,E1429,E1430,E1431,E1432,E1433,E1434,E1435)),""))</f>
        <v/>
      </c>
      <c r="P1421" t="str">
        <f t="shared" si="4415"/>
        <v/>
      </c>
      <c r="Q1421" t="str">
        <f t="shared" si="4385"/>
        <v/>
      </c>
      <c r="R1421" t="str">
        <f t="shared" si="4385"/>
        <v/>
      </c>
      <c r="S1421" t="str">
        <f t="shared" si="4385"/>
        <v/>
      </c>
      <c r="T1421" t="str">
        <f t="shared" ref="T1421:V1421" si="4416">IF($G1421="","",IF($B1421="PAS",TRIM(CONCATENATE(D1421,D1422,D1423,D1424,D1425,D1426,D1427,D1428,D1429,D1430,D1431,D1432,D1433,D1434,D1435)),""))</f>
        <v/>
      </c>
      <c r="U1421" t="str">
        <f t="shared" si="4416"/>
        <v/>
      </c>
      <c r="V1421" t="str">
        <f t="shared" si="4416"/>
        <v/>
      </c>
    </row>
    <row r="1422" spans="4:22" hidden="1" x14ac:dyDescent="0.25">
      <c r="G1422" t="str">
        <f t="shared" si="4379"/>
        <v/>
      </c>
      <c r="H1422" t="str">
        <f t="shared" si="4380"/>
        <v/>
      </c>
      <c r="I1422" t="str">
        <f t="shared" ref="I1422:J1422" si="4417">IF($G1422="","",TRIM(CONCATENATE(E1422,E1423,E1424,E1425,E1426,E1427,E1428,E1429,E1430,E1431,E1432,E1433,E1434,E1435,E1436)))</f>
        <v/>
      </c>
      <c r="J1422" t="str">
        <f t="shared" si="4417"/>
        <v/>
      </c>
      <c r="K1422" t="str">
        <f t="shared" si="4382"/>
        <v/>
      </c>
      <c r="L1422" t="str">
        <f t="shared" si="4382"/>
        <v/>
      </c>
      <c r="M1422" t="str">
        <f t="shared" si="4382"/>
        <v/>
      </c>
      <c r="N1422" t="str">
        <f t="shared" si="4383"/>
        <v/>
      </c>
      <c r="O1422" t="str">
        <f t="shared" ref="O1422:P1422" si="4418">IF($G1422="","",IF($B1422="SHO",TRIM(CONCATENATE(E1422,E1423,E1424,E1425,E1426,E1427,E1428,E1429,E1430,E1431,E1432,E1433,E1434,E1435,E1436)),""))</f>
        <v/>
      </c>
      <c r="P1422" t="str">
        <f t="shared" si="4418"/>
        <v/>
      </c>
      <c r="Q1422" t="str">
        <f t="shared" si="4385"/>
        <v/>
      </c>
      <c r="R1422" t="str">
        <f t="shared" si="4385"/>
        <v/>
      </c>
      <c r="S1422" t="str">
        <f t="shared" si="4385"/>
        <v/>
      </c>
      <c r="T1422" t="str">
        <f t="shared" ref="T1422:V1422" si="4419">IF($G1422="","",IF($B1422="PAS",TRIM(CONCATENATE(D1422,D1423,D1424,D1425,D1426,D1427,D1428,D1429,D1430,D1431,D1432,D1433,D1434,D1435,D1436)),""))</f>
        <v/>
      </c>
      <c r="U1422" t="str">
        <f t="shared" si="4419"/>
        <v/>
      </c>
      <c r="V1422" t="str">
        <f t="shared" si="4419"/>
        <v/>
      </c>
    </row>
    <row r="1423" spans="4:22" hidden="1" x14ac:dyDescent="0.25">
      <c r="G1423" t="str">
        <f t="shared" si="4379"/>
        <v/>
      </c>
      <c r="H1423" t="str">
        <f t="shared" si="4380"/>
        <v/>
      </c>
      <c r="I1423" t="str">
        <f t="shared" ref="I1423:J1423" si="4420">IF($G1423="","",TRIM(CONCATENATE(E1423,E1424,E1425,E1426,E1427,E1428,E1429,E1430,E1431,E1432,E1433,E1434,E1435,E1436,E1437)))</f>
        <v/>
      </c>
      <c r="J1423" t="str">
        <f t="shared" si="4420"/>
        <v/>
      </c>
      <c r="K1423" t="str">
        <f t="shared" si="4382"/>
        <v/>
      </c>
      <c r="L1423" t="str">
        <f t="shared" si="4382"/>
        <v/>
      </c>
      <c r="M1423" t="str">
        <f t="shared" si="4382"/>
        <v/>
      </c>
      <c r="N1423" t="str">
        <f t="shared" si="4383"/>
        <v/>
      </c>
      <c r="O1423" t="str">
        <f t="shared" ref="O1423:P1423" si="4421">IF($G1423="","",IF($B1423="SHO",TRIM(CONCATENATE(E1423,E1424,E1425,E1426,E1427,E1428,E1429,E1430,E1431,E1432,E1433,E1434,E1435,E1436,E1437)),""))</f>
        <v/>
      </c>
      <c r="P1423" t="str">
        <f t="shared" si="4421"/>
        <v/>
      </c>
      <c r="Q1423" t="str">
        <f t="shared" si="4385"/>
        <v/>
      </c>
      <c r="R1423" t="str">
        <f t="shared" si="4385"/>
        <v/>
      </c>
      <c r="S1423" t="str">
        <f t="shared" si="4385"/>
        <v/>
      </c>
      <c r="T1423" t="str">
        <f t="shared" ref="T1423:V1423" si="4422">IF($G1423="","",IF($B1423="PAS",TRIM(CONCATENATE(D1423,D1424,D1425,D1426,D1427,D1428,D1429,D1430,D1431,D1432,D1433,D1434,D1435,D1436,D1437)),""))</f>
        <v/>
      </c>
      <c r="U1423" t="str">
        <f t="shared" si="4422"/>
        <v/>
      </c>
      <c r="V1423" t="str">
        <f t="shared" si="4422"/>
        <v/>
      </c>
    </row>
    <row r="1424" spans="4:22" hidden="1" x14ac:dyDescent="0.25">
      <c r="G1424" t="str">
        <f t="shared" si="4379"/>
        <v/>
      </c>
      <c r="H1424" t="str">
        <f t="shared" si="4380"/>
        <v/>
      </c>
      <c r="I1424" t="str">
        <f t="shared" ref="I1424:J1424" si="4423">IF($G1424="","",TRIM(CONCATENATE(E1424,E1425,E1426,E1427,E1428,E1429,E1430,E1431,E1432,E1433,E1434,E1435,E1436,E1437,E1438)))</f>
        <v/>
      </c>
      <c r="J1424" t="str">
        <f t="shared" si="4423"/>
        <v/>
      </c>
      <c r="K1424" t="str">
        <f t="shared" si="4382"/>
        <v/>
      </c>
      <c r="L1424" t="str">
        <f t="shared" si="4382"/>
        <v/>
      </c>
      <c r="M1424" t="str">
        <f t="shared" si="4382"/>
        <v/>
      </c>
      <c r="N1424" t="str">
        <f t="shared" si="4383"/>
        <v/>
      </c>
      <c r="O1424" t="str">
        <f t="shared" ref="O1424:P1424" si="4424">IF($G1424="","",IF($B1424="SHO",TRIM(CONCATENATE(E1424,E1425,E1426,E1427,E1428,E1429,E1430,E1431,E1432,E1433,E1434,E1435,E1436,E1437,E1438)),""))</f>
        <v/>
      </c>
      <c r="P1424" t="str">
        <f t="shared" si="4424"/>
        <v/>
      </c>
      <c r="Q1424" t="str">
        <f t="shared" si="4385"/>
        <v/>
      </c>
      <c r="R1424" t="str">
        <f t="shared" si="4385"/>
        <v/>
      </c>
      <c r="S1424" t="str">
        <f t="shared" si="4385"/>
        <v/>
      </c>
      <c r="T1424" t="str">
        <f t="shared" ref="T1424:V1424" si="4425">IF($G1424="","",IF($B1424="PAS",TRIM(CONCATENATE(D1424,D1425,D1426,D1427,D1428,D1429,D1430,D1431,D1432,D1433,D1434,D1435,D1436,D1437,D1438)),""))</f>
        <v/>
      </c>
      <c r="U1424" t="str">
        <f t="shared" si="4425"/>
        <v/>
      </c>
      <c r="V1424" t="str">
        <f t="shared" si="4425"/>
        <v/>
      </c>
    </row>
    <row r="1425" spans="7:22" hidden="1" x14ac:dyDescent="0.25">
      <c r="G1425" t="str">
        <f t="shared" si="4379"/>
        <v/>
      </c>
      <c r="H1425" t="str">
        <f t="shared" si="4380"/>
        <v/>
      </c>
      <c r="I1425" t="str">
        <f t="shared" ref="I1425:J1425" si="4426">IF($G1425="","",TRIM(CONCATENATE(E1425,E1426,E1427,E1428,E1429,E1430,E1431,E1432,E1433,E1434,E1435,E1436,E1437,E1438,E1439)))</f>
        <v/>
      </c>
      <c r="J1425" t="str">
        <f t="shared" si="4426"/>
        <v/>
      </c>
      <c r="K1425" t="str">
        <f t="shared" si="4382"/>
        <v/>
      </c>
      <c r="L1425" t="str">
        <f t="shared" si="4382"/>
        <v/>
      </c>
      <c r="M1425" t="str">
        <f t="shared" si="4382"/>
        <v/>
      </c>
      <c r="N1425" t="str">
        <f t="shared" si="4383"/>
        <v/>
      </c>
      <c r="O1425" t="str">
        <f t="shared" ref="O1425:P1425" si="4427">IF($G1425="","",IF($B1425="SHO",TRIM(CONCATENATE(E1425,E1426,E1427,E1428,E1429,E1430,E1431,E1432,E1433,E1434,E1435,E1436,E1437,E1438,E1439)),""))</f>
        <v/>
      </c>
      <c r="P1425" t="str">
        <f t="shared" si="4427"/>
        <v/>
      </c>
      <c r="Q1425" t="str">
        <f t="shared" si="4385"/>
        <v/>
      </c>
      <c r="R1425" t="str">
        <f t="shared" si="4385"/>
        <v/>
      </c>
      <c r="S1425" t="str">
        <f t="shared" si="4385"/>
        <v/>
      </c>
      <c r="T1425" t="str">
        <f t="shared" ref="T1425:V1425" si="4428">IF($G1425="","",IF($B1425="PAS",TRIM(CONCATENATE(D1425,D1426,D1427,D1428,D1429,D1430,D1431,D1432,D1433,D1434,D1435,D1436,D1437,D1438,D1439)),""))</f>
        <v/>
      </c>
      <c r="U1425" t="str">
        <f t="shared" si="4428"/>
        <v/>
      </c>
      <c r="V1425" t="str">
        <f t="shared" si="4428"/>
        <v/>
      </c>
    </row>
    <row r="1426" spans="7:22" hidden="1" x14ac:dyDescent="0.25">
      <c r="G1426" t="str">
        <f t="shared" si="4379"/>
        <v/>
      </c>
      <c r="H1426" t="str">
        <f t="shared" si="4380"/>
        <v/>
      </c>
      <c r="I1426" t="str">
        <f t="shared" ref="I1426:J1426" si="4429">IF($G1426="","",TRIM(CONCATENATE(E1426,E1427,E1428,E1429,E1430,E1431,E1432,E1433,E1434,E1435,E1436,E1437,E1438,E1439,E1440)))</f>
        <v/>
      </c>
      <c r="J1426" t="str">
        <f t="shared" si="4429"/>
        <v/>
      </c>
      <c r="K1426" t="str">
        <f t="shared" si="4382"/>
        <v/>
      </c>
      <c r="L1426" t="str">
        <f t="shared" si="4382"/>
        <v/>
      </c>
      <c r="M1426" t="str">
        <f t="shared" si="4382"/>
        <v/>
      </c>
      <c r="N1426" t="str">
        <f t="shared" si="4383"/>
        <v/>
      </c>
      <c r="O1426" t="str">
        <f t="shared" ref="O1426:P1426" si="4430">IF($G1426="","",IF($B1426="SHO",TRIM(CONCATENATE(E1426,E1427,E1428,E1429,E1430,E1431,E1432,E1433,E1434,E1435,E1436,E1437,E1438,E1439,E1440)),""))</f>
        <v/>
      </c>
      <c r="P1426" t="str">
        <f t="shared" si="4430"/>
        <v/>
      </c>
      <c r="Q1426" t="str">
        <f t="shared" si="4385"/>
        <v/>
      </c>
      <c r="R1426" t="str">
        <f t="shared" si="4385"/>
        <v/>
      </c>
      <c r="S1426" t="str">
        <f t="shared" si="4385"/>
        <v/>
      </c>
      <c r="T1426" t="str">
        <f t="shared" ref="T1426:V1426" si="4431">IF($G1426="","",IF($B1426="PAS",TRIM(CONCATENATE(D1426,D1427,D1428,D1429,D1430,D1431,D1432,D1433,D1434,D1435,D1436,D1437,D1438,D1439,D1440)),""))</f>
        <v/>
      </c>
      <c r="U1426" t="str">
        <f t="shared" si="4431"/>
        <v/>
      </c>
      <c r="V1426" t="str">
        <f t="shared" si="4431"/>
        <v/>
      </c>
    </row>
    <row r="1427" spans="7:22" hidden="1" x14ac:dyDescent="0.25">
      <c r="G1427" t="str">
        <f t="shared" si="4379"/>
        <v/>
      </c>
      <c r="H1427" t="str">
        <f t="shared" si="4380"/>
        <v/>
      </c>
      <c r="I1427" t="str">
        <f t="shared" ref="I1427:J1427" si="4432">IF($G1427="","",TRIM(CONCATENATE(E1427,E1428,E1429,E1430,E1431,E1432,E1433,E1434,E1435,E1436,E1437,E1438,E1439,E1440,E1441)))</f>
        <v/>
      </c>
      <c r="J1427" t="str">
        <f t="shared" si="4432"/>
        <v/>
      </c>
      <c r="K1427" t="str">
        <f t="shared" si="4382"/>
        <v/>
      </c>
      <c r="L1427" t="str">
        <f t="shared" si="4382"/>
        <v/>
      </c>
      <c r="M1427" t="str">
        <f t="shared" si="4382"/>
        <v/>
      </c>
      <c r="N1427" t="str">
        <f t="shared" si="4383"/>
        <v/>
      </c>
      <c r="O1427" t="str">
        <f t="shared" ref="O1427:P1427" si="4433">IF($G1427="","",IF($B1427="SHO",TRIM(CONCATENATE(E1427,E1428,E1429,E1430,E1431,E1432,E1433,E1434,E1435,E1436,E1437,E1438,E1439,E1440,E1441)),""))</f>
        <v/>
      </c>
      <c r="P1427" t="str">
        <f t="shared" si="4433"/>
        <v/>
      </c>
      <c r="Q1427" t="str">
        <f t="shared" si="4385"/>
        <v/>
      </c>
      <c r="R1427" t="str">
        <f t="shared" si="4385"/>
        <v/>
      </c>
      <c r="S1427" t="str">
        <f t="shared" si="4385"/>
        <v/>
      </c>
      <c r="T1427" t="str">
        <f t="shared" ref="T1427:V1427" si="4434">IF($G1427="","",IF($B1427="PAS",TRIM(CONCATENATE(D1427,D1428,D1429,D1430,D1431,D1432,D1433,D1434,D1435,D1436,D1437,D1438,D1439,D1440,D1441)),""))</f>
        <v/>
      </c>
      <c r="U1427" t="str">
        <f t="shared" si="4434"/>
        <v/>
      </c>
      <c r="V1427" t="str">
        <f t="shared" si="4434"/>
        <v/>
      </c>
    </row>
    <row r="1428" spans="7:22" hidden="1" x14ac:dyDescent="0.25">
      <c r="G1428" t="str">
        <f t="shared" si="4379"/>
        <v/>
      </c>
      <c r="H1428" t="str">
        <f t="shared" si="4380"/>
        <v/>
      </c>
      <c r="I1428" t="str">
        <f t="shared" ref="I1428:J1428" si="4435">IF($G1428="","",TRIM(CONCATENATE(E1428,E1429,E1430,E1431,E1432,E1433,E1434,E1435,E1436,E1437,E1438,E1439,E1440,E1441,E1442)))</f>
        <v/>
      </c>
      <c r="J1428" t="str">
        <f t="shared" si="4435"/>
        <v/>
      </c>
      <c r="K1428" t="str">
        <f t="shared" si="4382"/>
        <v/>
      </c>
      <c r="L1428" t="str">
        <f t="shared" si="4382"/>
        <v/>
      </c>
      <c r="M1428" t="str">
        <f t="shared" si="4382"/>
        <v/>
      </c>
      <c r="N1428" t="str">
        <f t="shared" si="4383"/>
        <v/>
      </c>
      <c r="O1428" t="str">
        <f t="shared" ref="O1428:P1428" si="4436">IF($G1428="","",IF($B1428="SHO",TRIM(CONCATENATE(E1428,E1429,E1430,E1431,E1432,E1433,E1434,E1435,E1436,E1437,E1438,E1439,E1440,E1441,E1442)),""))</f>
        <v/>
      </c>
      <c r="P1428" t="str">
        <f t="shared" si="4436"/>
        <v/>
      </c>
      <c r="Q1428" t="str">
        <f t="shared" si="4385"/>
        <v/>
      </c>
      <c r="R1428" t="str">
        <f t="shared" si="4385"/>
        <v/>
      </c>
      <c r="S1428" t="str">
        <f t="shared" si="4385"/>
        <v/>
      </c>
      <c r="T1428" t="str">
        <f t="shared" ref="T1428:V1428" si="4437">IF($G1428="","",IF($B1428="PAS",TRIM(CONCATENATE(D1428,D1429,D1430,D1431,D1432,D1433,D1434,D1435,D1436,D1437,D1438,D1439,D1440,D1441,D1442)),""))</f>
        <v/>
      </c>
      <c r="U1428" t="str">
        <f t="shared" si="4437"/>
        <v/>
      </c>
      <c r="V1428" t="str">
        <f t="shared" si="4437"/>
        <v/>
      </c>
    </row>
    <row r="1429" spans="7:22" hidden="1" x14ac:dyDescent="0.25">
      <c r="G1429" t="str">
        <f t="shared" si="4379"/>
        <v/>
      </c>
      <c r="H1429" t="str">
        <f t="shared" si="4380"/>
        <v/>
      </c>
      <c r="I1429" t="str">
        <f t="shared" ref="I1429:J1429" si="4438">IF($G1429="","",TRIM(CONCATENATE(E1429,E1430,E1431,E1432,E1433,E1434,E1435,E1436,E1437,E1438,E1439,E1440,E1441,E1442,E1443)))</f>
        <v/>
      </c>
      <c r="J1429" t="str">
        <f t="shared" si="4438"/>
        <v/>
      </c>
      <c r="K1429" t="str">
        <f t="shared" si="4382"/>
        <v/>
      </c>
      <c r="L1429" t="str">
        <f t="shared" si="4382"/>
        <v/>
      </c>
      <c r="M1429" t="str">
        <f t="shared" si="4382"/>
        <v/>
      </c>
      <c r="N1429" t="str">
        <f t="shared" si="4383"/>
        <v/>
      </c>
      <c r="O1429" t="str">
        <f t="shared" ref="O1429:P1429" si="4439">IF($G1429="","",IF($B1429="SHO",TRIM(CONCATENATE(E1429,E1430,E1431,E1432,E1433,E1434,E1435,E1436,E1437,E1438,E1439,E1440,E1441,E1442,E1443)),""))</f>
        <v/>
      </c>
      <c r="P1429" t="str">
        <f t="shared" si="4439"/>
        <v/>
      </c>
      <c r="Q1429" t="str">
        <f t="shared" si="4385"/>
        <v/>
      </c>
      <c r="R1429" t="str">
        <f t="shared" si="4385"/>
        <v/>
      </c>
      <c r="S1429" t="str">
        <f t="shared" si="4385"/>
        <v/>
      </c>
      <c r="T1429" t="str">
        <f t="shared" ref="T1429:V1429" si="4440">IF($G1429="","",IF($B1429="PAS",TRIM(CONCATENATE(D1429,D1430,D1431,D1432,D1433,D1434,D1435,D1436,D1437,D1438,D1439,D1440,D1441,D1442,D1443)),""))</f>
        <v/>
      </c>
      <c r="U1429" t="str">
        <f t="shared" si="4440"/>
        <v/>
      </c>
      <c r="V1429" t="str">
        <f t="shared" si="4440"/>
        <v/>
      </c>
    </row>
    <row r="1430" spans="7:22" hidden="1" x14ac:dyDescent="0.25">
      <c r="G1430" t="str">
        <f t="shared" si="4379"/>
        <v/>
      </c>
      <c r="H1430" t="str">
        <f t="shared" si="4380"/>
        <v/>
      </c>
      <c r="I1430" t="str">
        <f t="shared" ref="I1430:J1430" si="4441">IF($G1430="","",TRIM(CONCATENATE(E1430,E1431,E1432,E1433,E1434,E1435,E1436,E1437,E1438,E1439,E1440,E1441,E1442,E1443,E1444)))</f>
        <v/>
      </c>
      <c r="J1430" t="str">
        <f t="shared" si="4441"/>
        <v/>
      </c>
      <c r="K1430" t="str">
        <f t="shared" si="4382"/>
        <v/>
      </c>
      <c r="L1430" t="str">
        <f t="shared" si="4382"/>
        <v/>
      </c>
      <c r="M1430" t="str">
        <f t="shared" si="4382"/>
        <v/>
      </c>
      <c r="N1430" t="str">
        <f t="shared" si="4383"/>
        <v/>
      </c>
      <c r="O1430" t="str">
        <f t="shared" ref="O1430:P1430" si="4442">IF($G1430="","",IF($B1430="SHO",TRIM(CONCATENATE(E1430,E1431,E1432,E1433,E1434,E1435,E1436,E1437,E1438,E1439,E1440,E1441,E1442,E1443,E1444)),""))</f>
        <v/>
      </c>
      <c r="P1430" t="str">
        <f t="shared" si="4442"/>
        <v/>
      </c>
      <c r="Q1430" t="str">
        <f t="shared" si="4385"/>
        <v/>
      </c>
      <c r="R1430" t="str">
        <f t="shared" si="4385"/>
        <v/>
      </c>
      <c r="S1430" t="str">
        <f t="shared" si="4385"/>
        <v/>
      </c>
      <c r="T1430" t="str">
        <f t="shared" ref="T1430:V1430" si="4443">IF($G1430="","",IF($B1430="PAS",TRIM(CONCATENATE(D1430,D1431,D1432,D1433,D1434,D1435,D1436,D1437,D1438,D1439,D1440,D1441,D1442,D1443,D1444)),""))</f>
        <v/>
      </c>
      <c r="U1430" t="str">
        <f t="shared" si="4443"/>
        <v/>
      </c>
      <c r="V1430" t="str">
        <f t="shared" si="4443"/>
        <v/>
      </c>
    </row>
    <row r="1431" spans="7:22" hidden="1" x14ac:dyDescent="0.25">
      <c r="G1431" t="str">
        <f t="shared" si="4379"/>
        <v/>
      </c>
      <c r="H1431" t="str">
        <f t="shared" si="4380"/>
        <v/>
      </c>
      <c r="I1431" t="str">
        <f t="shared" ref="I1431:J1431" si="4444">IF($G1431="","",TRIM(CONCATENATE(E1431,E1432,E1433,E1434,E1435,E1436,E1437,E1438,E1439,E1440,E1441,E1442,E1443,E1444,E1445)))</f>
        <v/>
      </c>
      <c r="J1431" t="str">
        <f t="shared" si="4444"/>
        <v/>
      </c>
      <c r="K1431" t="str">
        <f t="shared" si="4382"/>
        <v/>
      </c>
      <c r="L1431" t="str">
        <f t="shared" si="4382"/>
        <v/>
      </c>
      <c r="M1431" t="str">
        <f t="shared" si="4382"/>
        <v/>
      </c>
      <c r="N1431" t="str">
        <f t="shared" si="4383"/>
        <v/>
      </c>
      <c r="O1431" t="str">
        <f t="shared" ref="O1431:P1431" si="4445">IF($G1431="","",IF($B1431="SHO",TRIM(CONCATENATE(E1431,E1432,E1433,E1434,E1435,E1436,E1437,E1438,E1439,E1440,E1441,E1442,E1443,E1444,E1445)),""))</f>
        <v/>
      </c>
      <c r="P1431" t="str">
        <f t="shared" si="4445"/>
        <v/>
      </c>
      <c r="Q1431" t="str">
        <f t="shared" si="4385"/>
        <v/>
      </c>
      <c r="R1431" t="str">
        <f t="shared" si="4385"/>
        <v/>
      </c>
      <c r="S1431" t="str">
        <f t="shared" si="4385"/>
        <v/>
      </c>
      <c r="T1431" t="str">
        <f t="shared" ref="T1431:V1431" si="4446">IF($G1431="","",IF($B1431="PAS",TRIM(CONCATENATE(D1431,D1432,D1433,D1434,D1435,D1436,D1437,D1438,D1439,D1440,D1441,D1442,D1443,D1444,D1445)),""))</f>
        <v/>
      </c>
      <c r="U1431" t="str">
        <f t="shared" si="4446"/>
        <v/>
      </c>
      <c r="V1431" t="str">
        <f t="shared" si="4446"/>
        <v/>
      </c>
    </row>
    <row r="1432" spans="7:22" hidden="1" x14ac:dyDescent="0.25">
      <c r="G1432" t="str">
        <f t="shared" si="4379"/>
        <v/>
      </c>
      <c r="H1432" t="str">
        <f t="shared" si="4380"/>
        <v/>
      </c>
      <c r="I1432" t="str">
        <f t="shared" ref="I1432:J1432" si="4447">IF($G1432="","",TRIM(CONCATENATE(E1432,E1433,E1434,E1435,E1436,E1437,E1438,E1439,E1440,E1441,E1442,E1443,E1444,E1445,E1446)))</f>
        <v/>
      </c>
      <c r="J1432" t="str">
        <f t="shared" si="4447"/>
        <v/>
      </c>
      <c r="K1432" t="str">
        <f t="shared" si="4382"/>
        <v/>
      </c>
      <c r="L1432" t="str">
        <f t="shared" si="4382"/>
        <v/>
      </c>
      <c r="M1432" t="str">
        <f t="shared" si="4382"/>
        <v/>
      </c>
      <c r="N1432" t="str">
        <f t="shared" si="4383"/>
        <v/>
      </c>
      <c r="O1432" t="str">
        <f t="shared" ref="O1432:P1432" si="4448">IF($G1432="","",IF($B1432="SHO",TRIM(CONCATENATE(E1432,E1433,E1434,E1435,E1436,E1437,E1438,E1439,E1440,E1441,E1442,E1443,E1444,E1445,E1446)),""))</f>
        <v/>
      </c>
      <c r="P1432" t="str">
        <f t="shared" si="4448"/>
        <v/>
      </c>
      <c r="Q1432" t="str">
        <f t="shared" si="4385"/>
        <v/>
      </c>
      <c r="R1432" t="str">
        <f t="shared" si="4385"/>
        <v/>
      </c>
      <c r="S1432" t="str">
        <f t="shared" si="4385"/>
        <v/>
      </c>
      <c r="T1432" t="str">
        <f t="shared" ref="T1432:V1432" si="4449">IF($G1432="","",IF($B1432="PAS",TRIM(CONCATENATE(D1432,D1433,D1434,D1435,D1436,D1437,D1438,D1439,D1440,D1441,D1442,D1443,D1444,D1445,D1446)),""))</f>
        <v/>
      </c>
      <c r="U1432" t="str">
        <f t="shared" si="4449"/>
        <v/>
      </c>
      <c r="V1432" t="str">
        <f t="shared" si="4449"/>
        <v/>
      </c>
    </row>
    <row r="1433" spans="7:22" hidden="1" x14ac:dyDescent="0.25">
      <c r="G1433" t="str">
        <f t="shared" si="4379"/>
        <v/>
      </c>
      <c r="H1433" t="str">
        <f t="shared" si="4380"/>
        <v/>
      </c>
      <c r="I1433" t="str">
        <f t="shared" ref="I1433:J1433" si="4450">IF($G1433="","",TRIM(CONCATENATE(E1433,E1434,E1435,E1436,E1437,E1438,E1439,E1440,E1441,E1442,E1443,E1444,E1445,E1446,E1447)))</f>
        <v/>
      </c>
      <c r="J1433" t="str">
        <f t="shared" si="4450"/>
        <v/>
      </c>
      <c r="K1433" t="str">
        <f t="shared" si="4382"/>
        <v/>
      </c>
      <c r="L1433" t="str">
        <f t="shared" si="4382"/>
        <v/>
      </c>
      <c r="M1433" t="str">
        <f t="shared" si="4382"/>
        <v/>
      </c>
      <c r="N1433" t="str">
        <f t="shared" si="4383"/>
        <v/>
      </c>
      <c r="O1433" t="str">
        <f t="shared" ref="O1433:P1433" si="4451">IF($G1433="","",IF($B1433="SHO",TRIM(CONCATENATE(E1433,E1434,E1435,E1436,E1437,E1438,E1439,E1440,E1441,E1442,E1443,E1444,E1445,E1446,E1447)),""))</f>
        <v/>
      </c>
      <c r="P1433" t="str">
        <f t="shared" si="4451"/>
        <v/>
      </c>
      <c r="Q1433" t="str">
        <f t="shared" si="4385"/>
        <v/>
      </c>
      <c r="R1433" t="str">
        <f t="shared" si="4385"/>
        <v/>
      </c>
      <c r="S1433" t="str">
        <f t="shared" si="4385"/>
        <v/>
      </c>
      <c r="T1433" t="str">
        <f t="shared" ref="T1433:V1433" si="4452">IF($G1433="","",IF($B1433="PAS",TRIM(CONCATENATE(D1433,D1434,D1435,D1436,D1437,D1438,D1439,D1440,D1441,D1442,D1443,D1444,D1445,D1446,D1447)),""))</f>
        <v/>
      </c>
      <c r="U1433" t="str">
        <f t="shared" si="4452"/>
        <v/>
      </c>
      <c r="V1433" t="str">
        <f t="shared" si="4452"/>
        <v/>
      </c>
    </row>
    <row r="1434" spans="7:22" hidden="1" x14ac:dyDescent="0.25">
      <c r="G1434" t="str">
        <f t="shared" si="4379"/>
        <v/>
      </c>
      <c r="H1434" t="str">
        <f t="shared" si="4380"/>
        <v/>
      </c>
      <c r="I1434" t="str">
        <f t="shared" ref="I1434:J1434" si="4453">IF($G1434="","",TRIM(CONCATENATE(E1434,E1435,E1436,E1437,E1438,E1439,E1440,E1441,E1442,E1443,E1444,E1445,E1446,E1447,E1448)))</f>
        <v/>
      </c>
      <c r="J1434" t="str">
        <f t="shared" si="4453"/>
        <v/>
      </c>
      <c r="K1434" t="str">
        <f t="shared" si="4382"/>
        <v/>
      </c>
      <c r="L1434" t="str">
        <f t="shared" si="4382"/>
        <v/>
      </c>
      <c r="M1434" t="str">
        <f t="shared" si="4382"/>
        <v/>
      </c>
      <c r="N1434" t="str">
        <f t="shared" si="4383"/>
        <v/>
      </c>
      <c r="O1434" t="str">
        <f t="shared" ref="O1434:P1434" si="4454">IF($G1434="","",IF($B1434="SHO",TRIM(CONCATENATE(E1434,E1435,E1436,E1437,E1438,E1439,E1440,E1441,E1442,E1443,E1444,E1445,E1446,E1447,E1448)),""))</f>
        <v/>
      </c>
      <c r="P1434" t="str">
        <f t="shared" si="4454"/>
        <v/>
      </c>
      <c r="Q1434" t="str">
        <f t="shared" si="4385"/>
        <v/>
      </c>
      <c r="R1434" t="str">
        <f t="shared" si="4385"/>
        <v/>
      </c>
      <c r="S1434" t="str">
        <f t="shared" si="4385"/>
        <v/>
      </c>
      <c r="T1434" t="str">
        <f t="shared" ref="T1434:V1434" si="4455">IF($G1434="","",IF($B1434="PAS",TRIM(CONCATENATE(D1434,D1435,D1436,D1437,D1438,D1439,D1440,D1441,D1442,D1443,D1444,D1445,D1446,D1447,D1448)),""))</f>
        <v/>
      </c>
      <c r="U1434" t="str">
        <f t="shared" si="4455"/>
        <v/>
      </c>
      <c r="V1434" t="str">
        <f t="shared" si="4455"/>
        <v/>
      </c>
    </row>
    <row r="1435" spans="7:22" hidden="1" x14ac:dyDescent="0.25">
      <c r="G1435" t="str">
        <f t="shared" si="4379"/>
        <v/>
      </c>
      <c r="H1435" t="str">
        <f t="shared" si="4380"/>
        <v/>
      </c>
      <c r="I1435" t="str">
        <f t="shared" ref="I1435:J1435" si="4456">IF($G1435="","",TRIM(CONCATENATE(E1435,E1436,E1437,E1438,E1439,E1440,E1441,E1442,E1443,E1444,E1445,E1446,E1447,E1448,E1449)))</f>
        <v/>
      </c>
      <c r="J1435" t="str">
        <f t="shared" si="4456"/>
        <v/>
      </c>
      <c r="K1435" t="str">
        <f t="shared" si="4382"/>
        <v/>
      </c>
      <c r="L1435" t="str">
        <f t="shared" si="4382"/>
        <v/>
      </c>
      <c r="M1435" t="str">
        <f t="shared" si="4382"/>
        <v/>
      </c>
      <c r="N1435" t="str">
        <f t="shared" si="4383"/>
        <v/>
      </c>
      <c r="O1435" t="str">
        <f t="shared" ref="O1435:P1435" si="4457">IF($G1435="","",IF($B1435="SHO",TRIM(CONCATENATE(E1435,E1436,E1437,E1438,E1439,E1440,E1441,E1442,E1443,E1444,E1445,E1446,E1447,E1448,E1449)),""))</f>
        <v/>
      </c>
      <c r="P1435" t="str">
        <f t="shared" si="4457"/>
        <v/>
      </c>
      <c r="Q1435" t="str">
        <f t="shared" si="4385"/>
        <v/>
      </c>
      <c r="R1435" t="str">
        <f t="shared" si="4385"/>
        <v/>
      </c>
      <c r="S1435" t="str">
        <f t="shared" si="4385"/>
        <v/>
      </c>
      <c r="T1435" t="str">
        <f t="shared" ref="T1435:V1435" si="4458">IF($G1435="","",IF($B1435="PAS",TRIM(CONCATENATE(D1435,D1436,D1437,D1438,D1439,D1440,D1441,D1442,D1443,D1444,D1445,D1446,D1447,D1448,D1449)),""))</f>
        <v/>
      </c>
      <c r="U1435" t="str">
        <f t="shared" si="4458"/>
        <v/>
      </c>
      <c r="V1435" t="str">
        <f t="shared" si="4458"/>
        <v/>
      </c>
    </row>
    <row r="1442" spans="4:7" x14ac:dyDescent="0.25">
      <c r="D1442" t="e">
        <f>TRANSPOSE(D2:D1435)</f>
        <v>#VALUE!</v>
      </c>
    </row>
    <row r="1453" spans="4:7" x14ac:dyDescent="0.25">
      <c r="D1453" s="2"/>
      <c r="E1453" s="2"/>
      <c r="F1453" s="2"/>
      <c r="G1453" s="2"/>
    </row>
    <row r="1486" spans="4:7" x14ac:dyDescent="0.25">
      <c r="D1486" s="2"/>
      <c r="E1486" s="2"/>
      <c r="F1486" s="2"/>
      <c r="G1486" s="2"/>
    </row>
    <row r="1519" spans="4:7" x14ac:dyDescent="0.25">
      <c r="D1519" s="2"/>
      <c r="E1519" s="2"/>
      <c r="F1519" s="2"/>
      <c r="G1519" s="2"/>
    </row>
    <row r="1552" spans="4:7" x14ac:dyDescent="0.25">
      <c r="D1552" s="2"/>
      <c r="E1552" s="2"/>
      <c r="F1552" s="2"/>
      <c r="G1552" s="2"/>
    </row>
    <row r="1585" spans="4:7" x14ac:dyDescent="0.25">
      <c r="D1585" s="2"/>
      <c r="E1585" s="2"/>
      <c r="F1585" s="2"/>
      <c r="G1585" s="2"/>
    </row>
    <row r="1618" spans="4:7" x14ac:dyDescent="0.25">
      <c r="D1618" s="2"/>
      <c r="E1618" s="2"/>
      <c r="F1618" s="2"/>
      <c r="G1618" s="2"/>
    </row>
    <row r="1651" spans="4:7" x14ac:dyDescent="0.25">
      <c r="D1651" s="2"/>
      <c r="E1651" s="2"/>
      <c r="F1651" s="2"/>
      <c r="G1651" s="2"/>
    </row>
    <row r="1684" spans="4:7" x14ac:dyDescent="0.25">
      <c r="D1684" s="2"/>
      <c r="E1684" s="2"/>
      <c r="F1684" s="2"/>
      <c r="G1684" s="2"/>
    </row>
    <row r="1717" spans="4:7" x14ac:dyDescent="0.25">
      <c r="D1717" s="2"/>
      <c r="E1717" s="2"/>
      <c r="F1717" s="2"/>
      <c r="G1717" s="2"/>
    </row>
    <row r="1750" spans="4:7" x14ac:dyDescent="0.25">
      <c r="D1750" s="2"/>
      <c r="E1750" s="2"/>
      <c r="F1750" s="2"/>
      <c r="G1750" s="2"/>
    </row>
    <row r="1783" spans="4:7" x14ac:dyDescent="0.25">
      <c r="D1783" s="2"/>
      <c r="E1783" s="2"/>
      <c r="F1783" s="2"/>
      <c r="G1783" s="2"/>
    </row>
    <row r="1816" spans="4:7" x14ac:dyDescent="0.25">
      <c r="D1816" s="2"/>
      <c r="E1816" s="2"/>
      <c r="F1816" s="2"/>
      <c r="G1816" s="2"/>
    </row>
    <row r="1849" spans="4:7" x14ac:dyDescent="0.25">
      <c r="D1849" s="2"/>
      <c r="E1849" s="2"/>
      <c r="F1849" s="2"/>
      <c r="G1849" s="2"/>
    </row>
    <row r="1882" spans="4:7" x14ac:dyDescent="0.25">
      <c r="D1882" s="2"/>
      <c r="E1882" s="2"/>
      <c r="F1882" s="2"/>
      <c r="G1882" s="2"/>
    </row>
    <row r="1915" spans="4:7" x14ac:dyDescent="0.25">
      <c r="D1915" s="2"/>
      <c r="E1915" s="2"/>
      <c r="F1915" s="2"/>
      <c r="G1915" s="2"/>
    </row>
    <row r="1948" spans="4:7" x14ac:dyDescent="0.25">
      <c r="D1948" s="2"/>
      <c r="E1948" s="2"/>
      <c r="F1948" s="2"/>
      <c r="G1948" s="2"/>
    </row>
    <row r="1981" spans="4:7" x14ac:dyDescent="0.25">
      <c r="D1981" s="2"/>
      <c r="E1981" s="2"/>
      <c r="F1981" s="2"/>
      <c r="G1981" s="2"/>
    </row>
    <row r="2014" spans="4:7" x14ac:dyDescent="0.25">
      <c r="D2014" s="2"/>
      <c r="E2014" s="2"/>
      <c r="F2014" s="2"/>
      <c r="G2014" s="2"/>
    </row>
    <row r="2047" spans="4:7" x14ac:dyDescent="0.25">
      <c r="D2047" s="2"/>
      <c r="E2047" s="2"/>
      <c r="F2047" s="2"/>
      <c r="G2047" s="2"/>
    </row>
    <row r="2080" spans="4:7" x14ac:dyDescent="0.25">
      <c r="D2080" s="2"/>
      <c r="E2080" s="2"/>
      <c r="F2080" s="2"/>
      <c r="G2080" s="2"/>
    </row>
  </sheetData>
  <autoFilter ref="A1:V1435">
    <filterColumn colId="16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MTR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2018-09-11T03:55:50Z</dcterms:created>
  <dcterms:modified xsi:type="dcterms:W3CDTF">2019-02-21T04:08:31Z</dcterms:modified>
</cp:coreProperties>
</file>