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 - Ufpb\P5\Teoria\Prova\Relatorio\"/>
    </mc:Choice>
  </mc:AlternateContent>
  <xr:revisionPtr revIDLastSave="0" documentId="13_ncr:1_{B568EE71-F624-49B0-ADB9-83C9D521B935}" xr6:coauthVersionLast="44" xr6:coauthVersionMax="44" xr10:uidLastSave="{00000000-0000-0000-0000-000000000000}"/>
  <bookViews>
    <workbookView xWindow="-108" yWindow="348" windowWidth="23256" windowHeight="12720" tabRatio="507" activeTab="1" xr2:uid="{3675BC75-560B-4379-B824-113F0C18D828}"/>
  </bookViews>
  <sheets>
    <sheet name="LETRA A" sheetId="1" r:id="rId1"/>
    <sheet name="LETRA B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10" i="1" l="1"/>
  <c r="V10" i="1" s="1"/>
  <c r="S10" i="1"/>
  <c r="V7" i="1"/>
  <c r="U7" i="1"/>
  <c r="S7" i="1"/>
  <c r="N4" i="1" l="1"/>
  <c r="E23" i="2" l="1"/>
  <c r="E27" i="2"/>
  <c r="S4" i="2"/>
  <c r="AA4" i="2" s="1"/>
  <c r="N4" i="2"/>
  <c r="M4" i="2"/>
  <c r="L4" i="2"/>
  <c r="K4" i="2"/>
  <c r="F4" i="2"/>
  <c r="E4" i="2"/>
  <c r="D4" i="2"/>
  <c r="D4" i="1"/>
  <c r="E4" i="1"/>
  <c r="F4" i="1"/>
  <c r="K4" i="1"/>
  <c r="J4" i="1"/>
  <c r="I4" i="1"/>
  <c r="T4" i="2" l="1"/>
  <c r="U4" i="2" s="1"/>
  <c r="E12" i="2"/>
  <c r="H4" i="2" s="1"/>
  <c r="G4" i="2"/>
  <c r="L8" i="2"/>
  <c r="O4" i="1"/>
  <c r="P4" i="1" s="1"/>
  <c r="U4" i="1" s="1"/>
  <c r="S4" i="1"/>
  <c r="L4" i="1"/>
  <c r="G4" i="1"/>
  <c r="P4" i="2" l="1"/>
  <c r="X4" i="2"/>
  <c r="L10" i="2"/>
  <c r="V4" i="2"/>
  <c r="AC4" i="2"/>
  <c r="AD4" i="2" s="1"/>
  <c r="L14" i="2"/>
  <c r="E19" i="2"/>
  <c r="I4" i="2" s="1"/>
  <c r="V4" i="1"/>
  <c r="Q4" i="1"/>
  <c r="Q4" i="2" l="1"/>
  <c r="Y4" i="2"/>
  <c r="O4" i="2"/>
  <c r="W4" i="2"/>
  <c r="S9" i="2" s="1"/>
</calcChain>
</file>

<file path=xl/sharedStrings.xml><?xml version="1.0" encoding="utf-8"?>
<sst xmlns="http://schemas.openxmlformats.org/spreadsheetml/2006/main" count="87" uniqueCount="42">
  <si>
    <t>x</t>
  </si>
  <si>
    <t>n</t>
  </si>
  <si>
    <t>E[X]</t>
  </si>
  <si>
    <t>V[X]</t>
  </si>
  <si>
    <t>DP[X]</t>
  </si>
  <si>
    <t>CV[X]</t>
  </si>
  <si>
    <t>X~ Gama(a,b)</t>
  </si>
  <si>
    <t>Vx=a/b^2</t>
  </si>
  <si>
    <t>Vx=Ex*b/b^2</t>
  </si>
  <si>
    <t>Vx=Ex/b</t>
  </si>
  <si>
    <t>b=Ex/Vx</t>
  </si>
  <si>
    <t>Isolando o parametro beta pela formula da variancia</t>
  </si>
  <si>
    <t>b</t>
  </si>
  <si>
    <t xml:space="preserve">  Ex=a/b</t>
  </si>
  <si>
    <t xml:space="preserve">  a=Ex*b</t>
  </si>
  <si>
    <t>a</t>
  </si>
  <si>
    <t>Isolando o parametro alfa pela formula da esperança</t>
  </si>
  <si>
    <t>N~Binomial Negativa</t>
  </si>
  <si>
    <t>r</t>
  </si>
  <si>
    <t>p</t>
  </si>
  <si>
    <t>q</t>
  </si>
  <si>
    <t>Isolando o parametro r pela formula da esperança</t>
  </si>
  <si>
    <t>E[N]</t>
  </si>
  <si>
    <t>V[N]</t>
  </si>
  <si>
    <t>DP[N]</t>
  </si>
  <si>
    <t>CV[N]</t>
  </si>
  <si>
    <t>S~Binomial Negativa Composta</t>
  </si>
  <si>
    <t>E[S]</t>
  </si>
  <si>
    <t>V[S]</t>
  </si>
  <si>
    <t>DP[S]</t>
  </si>
  <si>
    <t>CV[S]</t>
  </si>
  <si>
    <t>Pela formula Geral</t>
  </si>
  <si>
    <t>Pelas Observações</t>
  </si>
  <si>
    <t>Pela formula da distribuição</t>
  </si>
  <si>
    <t>Z(1-a)</t>
  </si>
  <si>
    <t>PP</t>
  </si>
  <si>
    <t>Premio Puro</t>
  </si>
  <si>
    <t>m1 é a média</t>
  </si>
  <si>
    <t>m2 é E[x^2]</t>
  </si>
  <si>
    <t>m2-m1^2 é a variancia</t>
  </si>
  <si>
    <t>encontrando o parametro alfa pelo metodo dos momentos</t>
  </si>
  <si>
    <t>encontrando o parametro beta pelo metodo dos momentos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</si>
</sst>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sz val="12"/>
      <color rgb="FF990000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12" xfId="0" applyFont="1" applyBorder="1" applyAlignment="1"/>
    <xf numFmtId="0" fontId="1" fillId="0" borderId="13" xfId="0" applyFont="1" applyBorder="1" applyAlignment="1"/>
    <xf numFmtId="0" fontId="1" fillId="0" borderId="14" xfId="0" applyFont="1" applyBorder="1" applyAlignment="1"/>
    <xf numFmtId="0" fontId="1" fillId="3" borderId="1" xfId="0" applyFont="1" applyFill="1" applyBorder="1" applyAlignment="1"/>
    <xf numFmtId="0" fontId="0" fillId="0" borderId="1" xfId="0" applyBorder="1" applyAlignment="1"/>
    <xf numFmtId="0" fontId="0" fillId="0" borderId="0" xfId="0" applyBorder="1" applyAlignment="1"/>
    <xf numFmtId="0" fontId="1" fillId="2" borderId="1" xfId="0" applyFont="1" applyFill="1" applyBorder="1" applyAlignment="1"/>
    <xf numFmtId="0" fontId="0" fillId="0" borderId="0" xfId="0" applyAlignment="1"/>
    <xf numFmtId="0" fontId="0" fillId="0" borderId="5" xfId="0" applyBorder="1" applyAlignment="1"/>
    <xf numFmtId="0" fontId="0" fillId="0" borderId="6" xfId="0" applyBorder="1" applyAlignment="1"/>
    <xf numFmtId="0" fontId="3" fillId="2" borderId="1" xfId="0" applyFont="1" applyFill="1" applyBorder="1" applyAlignment="1"/>
    <xf numFmtId="0" fontId="3" fillId="3" borderId="1" xfId="0" applyFont="1" applyFill="1" applyBorder="1" applyAlignment="1"/>
    <xf numFmtId="0" fontId="2" fillId="0" borderId="1" xfId="0" applyFont="1" applyBorder="1" applyAlignment="1"/>
    <xf numFmtId="0" fontId="0" fillId="0" borderId="7" xfId="0" applyBorder="1" applyAlignment="1"/>
    <xf numFmtId="0" fontId="0" fillId="0" borderId="9" xfId="0" applyBorder="1" applyAlignment="1"/>
    <xf numFmtId="0" fontId="0" fillId="2" borderId="5" xfId="0" applyFill="1" applyBorder="1" applyAlignment="1"/>
    <xf numFmtId="0" fontId="0" fillId="0" borderId="8" xfId="0" applyBorder="1" applyAlignment="1"/>
    <xf numFmtId="164" fontId="0" fillId="0" borderId="1" xfId="0" applyNumberFormat="1" applyBorder="1" applyAlignment="1"/>
    <xf numFmtId="0" fontId="3" fillId="2" borderId="11" xfId="0" applyFont="1" applyFill="1" applyBorder="1" applyAlignment="1"/>
    <xf numFmtId="0" fontId="3" fillId="2" borderId="10" xfId="0" applyFont="1" applyFill="1" applyBorder="1" applyAlignment="1"/>
    <xf numFmtId="164" fontId="0" fillId="0" borderId="15" xfId="0" applyNumberFormat="1" applyBorder="1" applyAlignment="1"/>
    <xf numFmtId="0" fontId="5" fillId="0" borderId="5" xfId="0" applyFont="1" applyBorder="1" applyAlignme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/>
    <xf numFmtId="0" fontId="1" fillId="0" borderId="2" xfId="0" applyFont="1" applyBorder="1" applyAlignment="1"/>
    <xf numFmtId="0" fontId="0" fillId="0" borderId="3" xfId="0" applyBorder="1" applyAlignment="1"/>
    <xf numFmtId="0" fontId="0" fillId="0" borderId="4" xfId="0" applyBorder="1" applyAlignment="1"/>
    <xf numFmtId="0" fontId="6" fillId="0" borderId="5" xfId="0" applyFont="1" applyBorder="1" applyAlignment="1"/>
    <xf numFmtId="0" fontId="4" fillId="0" borderId="0" xfId="0" applyFont="1" applyBorder="1" applyAlignment="1"/>
    <xf numFmtId="0" fontId="3" fillId="2" borderId="5" xfId="0" applyFont="1" applyFill="1" applyBorder="1" applyAlignment="1"/>
    <xf numFmtId="165" fontId="0" fillId="0" borderId="8" xfId="0" applyNumberFormat="1" applyBorder="1" applyAlignment="1"/>
    <xf numFmtId="0" fontId="3" fillId="4" borderId="1" xfId="0" applyFont="1" applyFill="1" applyBorder="1" applyAlignment="1"/>
    <xf numFmtId="0" fontId="2" fillId="4" borderId="1" xfId="0" applyFont="1" applyFill="1" applyBorder="1" applyAlignment="1"/>
    <xf numFmtId="0" fontId="0" fillId="4" borderId="1" xfId="0" applyFill="1" applyBorder="1" applyAlignment="1"/>
    <xf numFmtId="164" fontId="0" fillId="4" borderId="1" xfId="0" applyNumberFormat="1" applyFill="1" applyBorder="1" applyAlignment="1"/>
    <xf numFmtId="0" fontId="0" fillId="4" borderId="0" xfId="0" applyFill="1" applyBorder="1" applyAlignment="1"/>
    <xf numFmtId="0" fontId="0" fillId="4" borderId="6" xfId="0" applyFill="1" applyBorder="1" applyAlignment="1"/>
    <xf numFmtId="0" fontId="3" fillId="2" borderId="12" xfId="0" applyFont="1" applyFill="1" applyBorder="1" applyAlignment="1"/>
    <xf numFmtId="0" fontId="0" fillId="0" borderId="12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5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5" fillId="4" borderId="5" xfId="0" applyFont="1" applyFill="1" applyBorder="1" applyAlignment="1"/>
    <xf numFmtId="0" fontId="1" fillId="5" borderId="1" xfId="0" applyFont="1" applyFill="1" applyBorder="1" applyAlignment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0" fontId="9" fillId="4" borderId="13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5.png"/><Relationship Id="rId2" Type="http://schemas.microsoft.com/office/2007/relationships/hdphoto" Target="../media/hdphoto1.wdp"/><Relationship Id="rId1" Type="http://schemas.openxmlformats.org/officeDocument/2006/relationships/image" Target="../media/image3.png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83820</xdr:colOff>
      <xdr:row>8</xdr:row>
      <xdr:rowOff>99060</xdr:rowOff>
    </xdr:from>
    <xdr:to>
      <xdr:col>16</xdr:col>
      <xdr:colOff>563880</xdr:colOff>
      <xdr:row>10</xdr:row>
      <xdr:rowOff>38100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149CF3E5-7407-47CF-8591-6ADB81974E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158" t="35759" r="25235" b="55134"/>
        <a:stretch/>
      </xdr:blipFill>
      <xdr:spPr>
        <a:xfrm>
          <a:off x="9159240" y="1684020"/>
          <a:ext cx="2651760" cy="335280"/>
        </a:xfrm>
        <a:prstGeom prst="rect">
          <a:avLst/>
        </a:prstGeom>
      </xdr:spPr>
    </xdr:pic>
    <xdr:clientData/>
  </xdr:twoCellAnchor>
  <xdr:twoCellAnchor editAs="oneCell">
    <xdr:from>
      <xdr:col>18</xdr:col>
      <xdr:colOff>129540</xdr:colOff>
      <xdr:row>11</xdr:row>
      <xdr:rowOff>106681</xdr:rowOff>
    </xdr:from>
    <xdr:to>
      <xdr:col>21</xdr:col>
      <xdr:colOff>416739</xdr:colOff>
      <xdr:row>13</xdr:row>
      <xdr:rowOff>196627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140DBD15-4FE9-43B7-BECB-16B0C208D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17780" y="2286001"/>
          <a:ext cx="2298879" cy="486186"/>
        </a:xfrm>
        <a:prstGeom prst="rect">
          <a:avLst/>
        </a:prstGeom>
      </xdr:spPr>
    </xdr:pic>
    <xdr:clientData/>
  </xdr:twoCellAnchor>
  <xdr:twoCellAnchor editAs="oneCell">
    <xdr:from>
      <xdr:col>13</xdr:col>
      <xdr:colOff>68579</xdr:colOff>
      <xdr:row>6</xdr:row>
      <xdr:rowOff>0</xdr:rowOff>
    </xdr:from>
    <xdr:to>
      <xdr:col>15</xdr:col>
      <xdr:colOff>114118</xdr:colOff>
      <xdr:row>8</xdr:row>
      <xdr:rowOff>22860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67C2C1AF-80BB-4A20-8024-858561DF9D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157" t="21061" r="53099" b="67387"/>
        <a:stretch/>
      </xdr:blipFill>
      <xdr:spPr>
        <a:xfrm>
          <a:off x="9143999" y="1188720"/>
          <a:ext cx="1546679" cy="419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99063</xdr:colOff>
      <xdr:row>21</xdr:row>
      <xdr:rowOff>83820</xdr:rowOff>
    </xdr:from>
    <xdr:to>
      <xdr:col>16</xdr:col>
      <xdr:colOff>76203</xdr:colOff>
      <xdr:row>25</xdr:row>
      <xdr:rowOff>161059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0D33AF6-CDC3-4208-838D-58509E2662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6154" t="12193" r="38923" b="6577"/>
        <a:stretch/>
      </xdr:blipFill>
      <xdr:spPr>
        <a:xfrm rot="16200000">
          <a:off x="8930123" y="2789440"/>
          <a:ext cx="869719" cy="3779520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26</xdr:row>
      <xdr:rowOff>182880</xdr:rowOff>
    </xdr:from>
    <xdr:to>
      <xdr:col>16</xdr:col>
      <xdr:colOff>254547</xdr:colOff>
      <xdr:row>41</xdr:row>
      <xdr:rowOff>15240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5D4D4B6-5DD8-47F0-9245-BABEB5A64E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9768" t="20411" r="12540" b="14769"/>
        <a:stretch/>
      </xdr:blipFill>
      <xdr:spPr>
        <a:xfrm>
          <a:off x="7528560" y="5334000"/>
          <a:ext cx="3904527" cy="2804160"/>
        </a:xfrm>
        <a:prstGeom prst="rect">
          <a:avLst/>
        </a:prstGeom>
      </xdr:spPr>
    </xdr:pic>
    <xdr:clientData/>
  </xdr:twoCellAnchor>
  <xdr:twoCellAnchor editAs="oneCell">
    <xdr:from>
      <xdr:col>18</xdr:col>
      <xdr:colOff>57729</xdr:colOff>
      <xdr:row>21</xdr:row>
      <xdr:rowOff>18473</xdr:rowOff>
    </xdr:from>
    <xdr:to>
      <xdr:col>22</xdr:col>
      <xdr:colOff>114301</xdr:colOff>
      <xdr:row>35</xdr:row>
      <xdr:rowOff>5984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0C88F5B-9888-4201-B3D9-AAE452994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77389" y="4178993"/>
          <a:ext cx="2898832" cy="2761191"/>
        </a:xfrm>
        <a:prstGeom prst="rect">
          <a:avLst/>
        </a:prstGeom>
      </xdr:spPr>
    </xdr:pic>
    <xdr:clientData/>
  </xdr:twoCellAnchor>
  <xdr:twoCellAnchor editAs="oneCell">
    <xdr:from>
      <xdr:col>26</xdr:col>
      <xdr:colOff>106680</xdr:colOff>
      <xdr:row>13</xdr:row>
      <xdr:rowOff>121921</xdr:rowOff>
    </xdr:from>
    <xdr:to>
      <xdr:col>29</xdr:col>
      <xdr:colOff>393879</xdr:colOff>
      <xdr:row>16</xdr:row>
      <xdr:rowOff>13747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90E6219-DC8B-4919-9774-6AC7AD517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50840" y="2697481"/>
          <a:ext cx="2298879" cy="486186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</xdr:colOff>
      <xdr:row>28</xdr:row>
      <xdr:rowOff>53340</xdr:rowOff>
    </xdr:from>
    <xdr:to>
      <xdr:col>4</xdr:col>
      <xdr:colOff>492505</xdr:colOff>
      <xdr:row>35</xdr:row>
      <xdr:rowOff>119778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EAEB5E4-630F-4184-88FA-148ECDA93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57400" y="5600700"/>
          <a:ext cx="1117345" cy="14532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8B39-0372-4320-88D4-2EDE0DC67E4E}">
  <dimension ref="A1:V10"/>
  <sheetViews>
    <sheetView topLeftCell="D1" zoomScaleNormal="100" workbookViewId="0">
      <selection activeCell="S9" sqref="S9:V10"/>
    </sheetView>
  </sheetViews>
  <sheetFormatPr defaultRowHeight="15.6" x14ac:dyDescent="0.3"/>
  <cols>
    <col min="1" max="9" width="8.796875" style="8"/>
    <col min="10" max="10" width="11.8984375" style="8" bestFit="1" customWidth="1"/>
    <col min="11" max="11" width="10.3984375" style="8" bestFit="1" customWidth="1"/>
    <col min="12" max="14" width="8.796875" style="8"/>
    <col min="15" max="15" width="10.8984375" style="8" bestFit="1" customWidth="1"/>
    <col min="16" max="24" width="8.796875" style="8"/>
    <col min="25" max="25" width="11.8984375" style="8" bestFit="1" customWidth="1"/>
    <col min="26" max="16384" width="8.796875" style="8"/>
  </cols>
  <sheetData>
    <row r="1" spans="1:22" x14ac:dyDescent="0.3">
      <c r="A1" s="7" t="s">
        <v>0</v>
      </c>
      <c r="B1" s="7" t="s">
        <v>1</v>
      </c>
      <c r="D1" s="48" t="s">
        <v>6</v>
      </c>
      <c r="E1" s="49"/>
      <c r="F1" s="49"/>
      <c r="G1" s="50"/>
      <c r="I1" s="48" t="s">
        <v>17</v>
      </c>
      <c r="J1" s="49"/>
      <c r="K1" s="49"/>
      <c r="L1" s="50"/>
      <c r="N1" s="26" t="s">
        <v>26</v>
      </c>
      <c r="O1" s="27"/>
      <c r="P1" s="27"/>
      <c r="Q1" s="41"/>
      <c r="S1" s="26" t="s">
        <v>36</v>
      </c>
      <c r="T1" s="27"/>
      <c r="U1" s="27"/>
      <c r="V1" s="28"/>
    </row>
    <row r="2" spans="1:22" x14ac:dyDescent="0.3">
      <c r="A2" s="9">
        <v>100</v>
      </c>
      <c r="B2" s="10">
        <v>400</v>
      </c>
      <c r="D2" s="22" t="s">
        <v>32</v>
      </c>
      <c r="E2" s="6"/>
      <c r="F2" s="6"/>
      <c r="G2" s="10"/>
      <c r="I2" s="22" t="s">
        <v>32</v>
      </c>
      <c r="J2" s="6"/>
      <c r="K2" s="6"/>
      <c r="L2" s="10"/>
      <c r="N2" s="29" t="s">
        <v>31</v>
      </c>
      <c r="O2" s="30"/>
      <c r="P2" s="6"/>
      <c r="Q2" s="42"/>
      <c r="S2" s="9"/>
      <c r="T2" s="6"/>
      <c r="U2" s="6"/>
      <c r="V2" s="10"/>
    </row>
    <row r="3" spans="1:22" x14ac:dyDescent="0.3">
      <c r="A3" s="9">
        <v>150</v>
      </c>
      <c r="B3" s="10">
        <v>250</v>
      </c>
      <c r="D3" s="11" t="s">
        <v>2</v>
      </c>
      <c r="E3" s="11" t="s">
        <v>3</v>
      </c>
      <c r="F3" s="11" t="s">
        <v>4</v>
      </c>
      <c r="G3" s="11" t="s">
        <v>5</v>
      </c>
      <c r="I3" s="12" t="s">
        <v>22</v>
      </c>
      <c r="J3" s="12" t="s">
        <v>23</v>
      </c>
      <c r="K3" s="12" t="s">
        <v>24</v>
      </c>
      <c r="L3" s="12" t="s">
        <v>25</v>
      </c>
      <c r="N3" s="11" t="s">
        <v>27</v>
      </c>
      <c r="O3" s="11" t="s">
        <v>28</v>
      </c>
      <c r="P3" s="39" t="s">
        <v>29</v>
      </c>
      <c r="Q3" s="11" t="s">
        <v>30</v>
      </c>
      <c r="S3" s="31" t="s">
        <v>27</v>
      </c>
      <c r="T3" s="31" t="s">
        <v>34</v>
      </c>
      <c r="U3" s="31" t="s">
        <v>29</v>
      </c>
      <c r="V3" s="19" t="s">
        <v>35</v>
      </c>
    </row>
    <row r="4" spans="1:22" x14ac:dyDescent="0.3">
      <c r="A4" s="9">
        <v>200</v>
      </c>
      <c r="B4" s="10">
        <v>200</v>
      </c>
      <c r="D4" s="13">
        <f>AVERAGE(A2:A7)</f>
        <v>316.66666666666669</v>
      </c>
      <c r="E4" s="5">
        <f>_xlfn.VAR.S(A2:A7)</f>
        <v>66666.666666666672</v>
      </c>
      <c r="F4" s="5">
        <f>_xlfn.STDEV.S(A2:A7)</f>
        <v>258.19888974716116</v>
      </c>
      <c r="G4" s="18">
        <f>F4/D4</f>
        <v>0.81536491499103525</v>
      </c>
      <c r="I4" s="13">
        <f>AVERAGE(B2:B7)</f>
        <v>166.66666666666666</v>
      </c>
      <c r="J4" s="18">
        <f>_xlfn.VAR.S(B2:B7)</f>
        <v>21506.666666666668</v>
      </c>
      <c r="K4" s="18">
        <f>_xlfn.STDEV.S(B2:B7)</f>
        <v>146.6515143688147</v>
      </c>
      <c r="L4" s="5">
        <f>K4/I4</f>
        <v>0.87990908621288821</v>
      </c>
      <c r="N4" s="13">
        <f>I4*D4</f>
        <v>52777.777777777781</v>
      </c>
      <c r="O4" s="5">
        <f>I4*E4+(D4)^2*J4</f>
        <v>2167751851.8518524</v>
      </c>
      <c r="P4" s="40">
        <f>SQRT(O4)</f>
        <v>46559.122112125915</v>
      </c>
      <c r="Q4" s="18">
        <f>P4/N4</f>
        <v>0.8821728400192278</v>
      </c>
      <c r="S4" s="14">
        <f>N4</f>
        <v>52777.777777777781</v>
      </c>
      <c r="T4" s="32">
        <v>1.644854</v>
      </c>
      <c r="U4" s="17">
        <f>P4</f>
        <v>46559.122112125915</v>
      </c>
      <c r="V4" s="15">
        <f>S4+T4*U4</f>
        <v>129360.73602039654</v>
      </c>
    </row>
    <row r="5" spans="1:22" x14ac:dyDescent="0.3">
      <c r="A5" s="9">
        <v>250</v>
      </c>
      <c r="B5" s="10">
        <v>100</v>
      </c>
      <c r="D5" s="14"/>
      <c r="E5" s="17"/>
      <c r="F5" s="17"/>
      <c r="G5" s="15"/>
      <c r="I5" s="40"/>
      <c r="J5" s="44"/>
      <c r="K5" s="44"/>
      <c r="L5" s="45"/>
      <c r="N5" s="14"/>
      <c r="O5" s="17"/>
      <c r="P5" s="17"/>
      <c r="Q5" s="43"/>
    </row>
    <row r="6" spans="1:22" x14ac:dyDescent="0.3">
      <c r="A6" s="9">
        <v>400</v>
      </c>
      <c r="B6" s="10">
        <v>40</v>
      </c>
      <c r="S6" s="31" t="s">
        <v>27</v>
      </c>
      <c r="T6" s="31" t="s">
        <v>34</v>
      </c>
      <c r="U6" s="31" t="s">
        <v>29</v>
      </c>
      <c r="V6" s="19" t="s">
        <v>35</v>
      </c>
    </row>
    <row r="7" spans="1:22" x14ac:dyDescent="0.3">
      <c r="A7" s="14">
        <v>800</v>
      </c>
      <c r="B7" s="15">
        <v>10</v>
      </c>
      <c r="S7" s="14">
        <f>N7</f>
        <v>0</v>
      </c>
      <c r="T7" s="32">
        <v>1.644854</v>
      </c>
      <c r="U7" s="17">
        <f>P7</f>
        <v>0</v>
      </c>
      <c r="V7" s="15">
        <f>S7+T7*U7</f>
        <v>0</v>
      </c>
    </row>
    <row r="9" spans="1:22" x14ac:dyDescent="0.3">
      <c r="S9" s="31" t="s">
        <v>27</v>
      </c>
      <c r="T9" s="31" t="s">
        <v>34</v>
      </c>
      <c r="U9" s="31" t="s">
        <v>29</v>
      </c>
      <c r="V9" s="19" t="s">
        <v>35</v>
      </c>
    </row>
    <row r="10" spans="1:22" x14ac:dyDescent="0.3">
      <c r="S10" s="14">
        <f>N10</f>
        <v>0</v>
      </c>
      <c r="T10" s="32">
        <v>1.644854</v>
      </c>
      <c r="U10" s="17">
        <f>P10</f>
        <v>0</v>
      </c>
      <c r="V10" s="15">
        <f>S10+T10*U10</f>
        <v>0</v>
      </c>
    </row>
  </sheetData>
  <mergeCells count="2">
    <mergeCell ref="D1:G1"/>
    <mergeCell ref="I1:L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86519-21DC-4804-91C2-622741DD0BCB}">
  <dimension ref="A1:AD32"/>
  <sheetViews>
    <sheetView tabSelected="1" topLeftCell="C1" zoomScaleNormal="100" workbookViewId="0">
      <selection activeCell="K7" sqref="K7"/>
    </sheetView>
  </sheetViews>
  <sheetFormatPr defaultRowHeight="15.6" x14ac:dyDescent="0.3"/>
  <cols>
    <col min="1" max="11" width="8.796875" style="8"/>
    <col min="12" max="12" width="11.8984375" style="8" bestFit="1" customWidth="1"/>
    <col min="13" max="13" width="10.3984375" style="8" bestFit="1" customWidth="1"/>
    <col min="14" max="14" width="8.796875" style="8"/>
    <col min="15" max="16" width="9.3984375" style="8" bestFit="1" customWidth="1"/>
    <col min="17" max="19" width="8.796875" style="8"/>
    <col min="20" max="20" width="10.8984375" style="8" bestFit="1" customWidth="1"/>
    <col min="21" max="29" width="8.796875" style="8"/>
    <col min="30" max="30" width="11.8984375" style="8" bestFit="1" customWidth="1"/>
    <col min="31" max="16384" width="8.796875" style="8"/>
  </cols>
  <sheetData>
    <row r="1" spans="1:30" ht="18" x14ac:dyDescent="0.35">
      <c r="A1" s="7" t="s">
        <v>0</v>
      </c>
      <c r="B1" s="7" t="s">
        <v>1</v>
      </c>
      <c r="D1" s="54" t="s">
        <v>6</v>
      </c>
      <c r="E1" s="55"/>
      <c r="F1" s="55"/>
      <c r="G1" s="55"/>
      <c r="H1" s="55"/>
      <c r="I1" s="56"/>
      <c r="K1" s="57" t="s">
        <v>17</v>
      </c>
      <c r="L1" s="58"/>
      <c r="M1" s="58"/>
      <c r="N1" s="58"/>
      <c r="O1" s="58"/>
      <c r="P1" s="58"/>
      <c r="Q1" s="59"/>
      <c r="S1" s="26" t="s">
        <v>26</v>
      </c>
      <c r="T1" s="27"/>
      <c r="U1" s="27"/>
      <c r="V1" s="27"/>
      <c r="W1" s="27"/>
      <c r="X1" s="27"/>
      <c r="Y1" s="28"/>
      <c r="AA1" s="26" t="s">
        <v>36</v>
      </c>
      <c r="AB1" s="27"/>
      <c r="AC1" s="27"/>
      <c r="AD1" s="28"/>
    </row>
    <row r="2" spans="1:30" x14ac:dyDescent="0.3">
      <c r="A2" s="9">
        <v>100</v>
      </c>
      <c r="B2" s="10">
        <v>400</v>
      </c>
      <c r="D2" s="46"/>
      <c r="E2" s="37"/>
      <c r="F2" s="37"/>
      <c r="G2" s="37"/>
      <c r="H2" s="37"/>
      <c r="I2" s="38"/>
      <c r="K2" s="46"/>
      <c r="L2" s="37"/>
      <c r="M2" s="37"/>
      <c r="N2" s="37"/>
      <c r="O2" s="37"/>
      <c r="P2" s="37"/>
      <c r="Q2" s="38"/>
      <c r="S2" s="29"/>
      <c r="T2" s="30"/>
      <c r="U2" s="6"/>
      <c r="V2" s="6"/>
      <c r="W2" s="6"/>
      <c r="X2" s="6"/>
      <c r="Y2" s="10"/>
      <c r="AA2" s="9"/>
      <c r="AB2" s="6"/>
      <c r="AC2" s="6"/>
      <c r="AD2" s="10"/>
    </row>
    <row r="3" spans="1:30" x14ac:dyDescent="0.3">
      <c r="A3" s="9">
        <v>150</v>
      </c>
      <c r="B3" s="10">
        <v>250</v>
      </c>
      <c r="D3" s="33" t="s">
        <v>2</v>
      </c>
      <c r="E3" s="33" t="s">
        <v>3</v>
      </c>
      <c r="F3" s="33" t="s">
        <v>4</v>
      </c>
      <c r="G3" s="33" t="s">
        <v>5</v>
      </c>
      <c r="H3" s="33" t="s">
        <v>12</v>
      </c>
      <c r="I3" s="33" t="s">
        <v>15</v>
      </c>
      <c r="K3" s="33" t="s">
        <v>22</v>
      </c>
      <c r="L3" s="33" t="s">
        <v>23</v>
      </c>
      <c r="M3" s="33" t="s">
        <v>24</v>
      </c>
      <c r="N3" s="33" t="s">
        <v>25</v>
      </c>
      <c r="O3" s="33" t="s">
        <v>18</v>
      </c>
      <c r="P3" s="33" t="s">
        <v>19</v>
      </c>
      <c r="Q3" s="33" t="s">
        <v>20</v>
      </c>
      <c r="S3" s="11" t="s">
        <v>27</v>
      </c>
      <c r="T3" s="11" t="s">
        <v>28</v>
      </c>
      <c r="U3" s="11" t="s">
        <v>29</v>
      </c>
      <c r="V3" s="11" t="s">
        <v>30</v>
      </c>
      <c r="W3" s="11" t="s">
        <v>18</v>
      </c>
      <c r="X3" s="11" t="s">
        <v>19</v>
      </c>
      <c r="Y3" s="20" t="s">
        <v>20</v>
      </c>
      <c r="AA3" s="31" t="s">
        <v>27</v>
      </c>
      <c r="AB3" s="31" t="s">
        <v>34</v>
      </c>
      <c r="AC3" s="31" t="s">
        <v>29</v>
      </c>
      <c r="AD3" s="19" t="s">
        <v>35</v>
      </c>
    </row>
    <row r="4" spans="1:30" x14ac:dyDescent="0.3">
      <c r="A4" s="9">
        <v>200</v>
      </c>
      <c r="B4" s="10">
        <v>200</v>
      </c>
      <c r="D4" s="34">
        <f>AVERAGE(A2:A7)</f>
        <v>316.66666666666669</v>
      </c>
      <c r="E4" s="35">
        <f>_xlfn.VAR.S(A2:A7)</f>
        <v>66666.666666666672</v>
      </c>
      <c r="F4" s="35">
        <f>_xlfn.STDEV.S(A2:A7)</f>
        <v>258.19888974716116</v>
      </c>
      <c r="G4" s="36">
        <f>F4/D4</f>
        <v>0.81536491499103525</v>
      </c>
      <c r="H4" s="35">
        <f>E12</f>
        <v>4.7499999999999999E-3</v>
      </c>
      <c r="I4" s="36">
        <f>E19</f>
        <v>1.5041666666666667</v>
      </c>
      <c r="K4" s="34">
        <f>AVERAGE(B2:B7)</f>
        <v>166.66666666666666</v>
      </c>
      <c r="L4" s="36">
        <f>_xlfn.VAR.S(B2:B7)</f>
        <v>21506.666666666668</v>
      </c>
      <c r="M4" s="36">
        <f>_xlfn.STDEV.S(B2:B7)</f>
        <v>146.6515143688147</v>
      </c>
      <c r="N4" s="35">
        <f>M4/K4</f>
        <v>0.87990908621288821</v>
      </c>
      <c r="O4" s="36">
        <f>$L$14</f>
        <v>1.3016765594085178</v>
      </c>
      <c r="P4" s="36">
        <f>L8</f>
        <v>7.7495350278983252E-3</v>
      </c>
      <c r="Q4" s="36">
        <f>L10</f>
        <v>0.99225046497210168</v>
      </c>
      <c r="S4" s="13">
        <f>K4*D4</f>
        <v>52777.777777777781</v>
      </c>
      <c r="T4" s="5">
        <f>K4*E4+(D4)^2*L4</f>
        <v>2167751851.8518524</v>
      </c>
      <c r="U4" s="5">
        <f>SQRT(T4)</f>
        <v>46559.122112125915</v>
      </c>
      <c r="V4" s="18">
        <f>U4/S4</f>
        <v>0.8821728400192278</v>
      </c>
      <c r="W4" s="18">
        <f>L14</f>
        <v>1.3016765594085178</v>
      </c>
      <c r="X4" s="18">
        <f>L8</f>
        <v>7.7495350278983252E-3</v>
      </c>
      <c r="Y4" s="21">
        <f>L10</f>
        <v>0.99225046497210168</v>
      </c>
      <c r="AA4" s="14">
        <f>S4</f>
        <v>52777.777777777781</v>
      </c>
      <c r="AB4" s="32">
        <v>1.644854</v>
      </c>
      <c r="AC4" s="17">
        <f>U4</f>
        <v>46559.122112125915</v>
      </c>
      <c r="AD4" s="15">
        <f>AA4+AB4*AC4</f>
        <v>129360.73602039654</v>
      </c>
    </row>
    <row r="5" spans="1:30" x14ac:dyDescent="0.3">
      <c r="A5" s="9">
        <v>250</v>
      </c>
      <c r="B5" s="10">
        <v>100</v>
      </c>
      <c r="D5" s="9"/>
      <c r="E5" s="6"/>
      <c r="F5" s="6"/>
      <c r="G5" s="6"/>
      <c r="H5" s="6"/>
      <c r="I5" s="10"/>
      <c r="K5" s="9"/>
      <c r="L5" s="6"/>
      <c r="M5" s="6"/>
      <c r="N5" s="6"/>
      <c r="O5" s="6"/>
      <c r="P5" s="6"/>
      <c r="Q5" s="10"/>
      <c r="S5" s="14"/>
      <c r="T5" s="17"/>
      <c r="U5" s="17"/>
      <c r="V5" s="17"/>
      <c r="W5" s="17"/>
      <c r="X5" s="17"/>
      <c r="Y5" s="15"/>
    </row>
    <row r="6" spans="1:30" x14ac:dyDescent="0.3">
      <c r="A6" s="9">
        <v>400</v>
      </c>
      <c r="B6" s="10">
        <v>40</v>
      </c>
      <c r="D6" s="60" t="s">
        <v>11</v>
      </c>
      <c r="E6" s="61"/>
      <c r="F6" s="61"/>
      <c r="G6" s="61"/>
      <c r="H6" s="61"/>
      <c r="I6" s="62"/>
      <c r="K6" s="48" t="s">
        <v>21</v>
      </c>
      <c r="L6" s="49"/>
      <c r="M6" s="49"/>
      <c r="N6" s="49"/>
      <c r="O6" s="49"/>
      <c r="P6" s="49"/>
      <c r="Q6" s="50"/>
    </row>
    <row r="7" spans="1:30" x14ac:dyDescent="0.3">
      <c r="A7" s="14">
        <v>800</v>
      </c>
      <c r="B7" s="15">
        <v>10</v>
      </c>
      <c r="D7" s="9" t="s">
        <v>7</v>
      </c>
      <c r="E7" s="6"/>
      <c r="F7" s="6"/>
      <c r="G7" s="6"/>
      <c r="H7" s="6"/>
      <c r="I7" s="10"/>
      <c r="K7" s="9"/>
      <c r="L7" s="6"/>
      <c r="M7" s="6"/>
      <c r="N7" s="6"/>
      <c r="O7" s="6"/>
      <c r="P7" s="6"/>
      <c r="Q7" s="10"/>
      <c r="S7" s="25" t="s">
        <v>33</v>
      </c>
    </row>
    <row r="8" spans="1:30" x14ac:dyDescent="0.3">
      <c r="D8" s="9" t="s">
        <v>8</v>
      </c>
      <c r="E8" s="6"/>
      <c r="F8" s="6"/>
      <c r="G8" s="6"/>
      <c r="H8" s="6"/>
      <c r="I8" s="10"/>
      <c r="K8" s="4" t="s">
        <v>19</v>
      </c>
      <c r="L8" s="18">
        <f>K4/L4</f>
        <v>7.7495350278983252E-3</v>
      </c>
      <c r="M8" s="6"/>
      <c r="N8" s="6"/>
      <c r="O8" s="6"/>
      <c r="P8" s="6"/>
      <c r="Q8" s="10"/>
      <c r="S8" s="24" t="s">
        <v>27</v>
      </c>
    </row>
    <row r="9" spans="1:30" x14ac:dyDescent="0.3">
      <c r="D9" s="9" t="s">
        <v>9</v>
      </c>
      <c r="E9" s="6"/>
      <c r="F9" s="6"/>
      <c r="G9" s="6"/>
      <c r="H9" s="6"/>
      <c r="I9" s="10"/>
      <c r="K9" s="9"/>
      <c r="L9" s="6"/>
      <c r="M9" s="6"/>
      <c r="N9" s="6"/>
      <c r="O9" s="6"/>
      <c r="P9" s="6"/>
      <c r="Q9" s="10"/>
      <c r="S9" s="23">
        <f>(W4*Y4)/(X4)*D4</f>
        <v>52777.777777777781</v>
      </c>
    </row>
    <row r="10" spans="1:30" x14ac:dyDescent="0.3">
      <c r="D10" s="16" t="s">
        <v>10</v>
      </c>
      <c r="E10" s="6"/>
      <c r="F10" s="6"/>
      <c r="G10" s="6"/>
      <c r="H10" s="6"/>
      <c r="I10" s="10"/>
      <c r="K10" s="4" t="s">
        <v>20</v>
      </c>
      <c r="L10" s="18">
        <f>1-L8</f>
        <v>0.99225046497210168</v>
      </c>
      <c r="M10" s="6"/>
      <c r="N10" s="6"/>
      <c r="O10" s="6"/>
      <c r="P10" s="6"/>
      <c r="Q10" s="10"/>
    </row>
    <row r="11" spans="1:30" x14ac:dyDescent="0.3">
      <c r="D11" s="9"/>
      <c r="E11" s="6"/>
      <c r="F11" s="6"/>
      <c r="G11" s="6"/>
      <c r="H11" s="6"/>
      <c r="I11" s="10"/>
      <c r="K11" s="9"/>
      <c r="L11" s="6"/>
      <c r="M11" s="6"/>
      <c r="N11" s="6"/>
      <c r="O11" s="6"/>
      <c r="P11" s="6"/>
      <c r="Q11" s="10"/>
    </row>
    <row r="12" spans="1:30" x14ac:dyDescent="0.3">
      <c r="D12" s="7" t="s">
        <v>12</v>
      </c>
      <c r="E12" s="18">
        <f>D4/E4</f>
        <v>4.7499999999999999E-3</v>
      </c>
      <c r="F12" s="6"/>
      <c r="G12" s="6"/>
      <c r="H12" s="6"/>
      <c r="I12" s="10"/>
      <c r="K12" s="1" t="s">
        <v>11</v>
      </c>
      <c r="L12" s="2"/>
      <c r="M12" s="2"/>
      <c r="N12" s="2"/>
      <c r="O12" s="2"/>
      <c r="P12" s="2"/>
      <c r="Q12" s="3"/>
    </row>
    <row r="13" spans="1:30" x14ac:dyDescent="0.3">
      <c r="D13" s="9"/>
      <c r="E13" s="6"/>
      <c r="F13" s="6"/>
      <c r="G13" s="6"/>
      <c r="H13" s="6"/>
      <c r="I13" s="10"/>
      <c r="K13" s="9"/>
      <c r="L13" s="6"/>
      <c r="M13" s="6"/>
      <c r="N13" s="6"/>
      <c r="O13" s="6"/>
      <c r="P13" s="6"/>
      <c r="Q13" s="10"/>
    </row>
    <row r="14" spans="1:30" x14ac:dyDescent="0.3">
      <c r="D14" s="60" t="s">
        <v>16</v>
      </c>
      <c r="E14" s="61"/>
      <c r="F14" s="61"/>
      <c r="G14" s="61"/>
      <c r="H14" s="61"/>
      <c r="I14" s="62"/>
      <c r="K14" s="4" t="s">
        <v>18</v>
      </c>
      <c r="L14" s="18">
        <f>(K4*L8)/(1-L8)</f>
        <v>1.3016765594085178</v>
      </c>
      <c r="M14" s="6"/>
      <c r="N14" s="6"/>
      <c r="O14" s="6"/>
      <c r="P14" s="6"/>
      <c r="Q14" s="10"/>
    </row>
    <row r="15" spans="1:30" x14ac:dyDescent="0.3">
      <c r="D15" s="9"/>
      <c r="E15" s="6"/>
      <c r="F15" s="6"/>
      <c r="G15" s="6"/>
      <c r="H15" s="6"/>
      <c r="I15" s="10"/>
      <c r="K15" s="9"/>
      <c r="L15" s="6"/>
      <c r="M15" s="6"/>
      <c r="N15" s="6"/>
      <c r="O15" s="6"/>
      <c r="P15" s="6"/>
      <c r="Q15" s="10"/>
    </row>
    <row r="16" spans="1:30" x14ac:dyDescent="0.3">
      <c r="D16" s="9" t="s">
        <v>13</v>
      </c>
      <c r="E16" s="6"/>
      <c r="F16" s="6"/>
      <c r="G16" s="6"/>
      <c r="H16" s="6"/>
      <c r="I16" s="10"/>
      <c r="K16" s="9"/>
      <c r="L16" s="6"/>
      <c r="M16" s="6"/>
      <c r="N16" s="6"/>
      <c r="O16" s="6"/>
      <c r="P16" s="6"/>
      <c r="Q16" s="10"/>
    </row>
    <row r="17" spans="4:17" x14ac:dyDescent="0.3">
      <c r="D17" s="16" t="s">
        <v>14</v>
      </c>
      <c r="E17" s="6"/>
      <c r="F17" s="6"/>
      <c r="G17" s="6"/>
      <c r="H17" s="6"/>
      <c r="I17" s="10"/>
      <c r="K17" s="9"/>
      <c r="L17" s="6"/>
      <c r="M17" s="6"/>
      <c r="N17" s="6"/>
      <c r="O17" s="6"/>
      <c r="P17" s="6"/>
      <c r="Q17" s="10"/>
    </row>
    <row r="18" spans="4:17" x14ac:dyDescent="0.3">
      <c r="D18" s="9"/>
      <c r="E18" s="6"/>
      <c r="F18" s="6"/>
      <c r="G18" s="6"/>
      <c r="H18" s="6"/>
      <c r="I18" s="10"/>
      <c r="K18" s="9"/>
      <c r="L18" s="6"/>
      <c r="M18" s="6"/>
      <c r="N18" s="6"/>
      <c r="O18" s="6"/>
      <c r="P18" s="6"/>
      <c r="Q18" s="10"/>
    </row>
    <row r="19" spans="4:17" x14ac:dyDescent="0.3">
      <c r="D19" s="7" t="s">
        <v>15</v>
      </c>
      <c r="E19" s="18">
        <f>D4*E12</f>
        <v>1.5041666666666667</v>
      </c>
      <c r="F19" s="6"/>
      <c r="G19" s="6"/>
      <c r="H19" s="6"/>
      <c r="I19" s="10"/>
      <c r="K19" s="9"/>
      <c r="L19" s="6"/>
      <c r="M19" s="6"/>
      <c r="N19" s="6"/>
      <c r="O19" s="6"/>
      <c r="P19" s="6"/>
      <c r="Q19" s="10"/>
    </row>
    <row r="20" spans="4:17" x14ac:dyDescent="0.3">
      <c r="D20" s="9"/>
      <c r="E20" s="6"/>
      <c r="F20" s="6"/>
      <c r="G20" s="6"/>
      <c r="H20" s="6"/>
      <c r="I20" s="10"/>
      <c r="K20" s="14"/>
      <c r="L20" s="17"/>
      <c r="M20" s="17"/>
      <c r="N20" s="17"/>
      <c r="O20" s="17"/>
      <c r="P20" s="17"/>
      <c r="Q20" s="15"/>
    </row>
    <row r="21" spans="4:17" x14ac:dyDescent="0.3">
      <c r="D21" s="51" t="s">
        <v>41</v>
      </c>
      <c r="E21" s="52"/>
      <c r="F21" s="52"/>
      <c r="G21" s="52"/>
      <c r="H21" s="52"/>
      <c r="I21" s="53"/>
    </row>
    <row r="22" spans="4:17" x14ac:dyDescent="0.3">
      <c r="D22" s="9"/>
      <c r="E22" s="6"/>
      <c r="F22" s="6"/>
      <c r="G22" s="6"/>
      <c r="H22" s="6"/>
      <c r="I22" s="10"/>
    </row>
    <row r="23" spans="4:17" x14ac:dyDescent="0.3">
      <c r="D23" s="47" t="s">
        <v>12</v>
      </c>
      <c r="E23" s="18">
        <f>D4/E4</f>
        <v>4.7499999999999999E-3</v>
      </c>
      <c r="F23" s="6"/>
      <c r="G23" s="6"/>
      <c r="H23" s="6"/>
      <c r="I23" s="10"/>
    </row>
    <row r="24" spans="4:17" x14ac:dyDescent="0.3">
      <c r="D24" s="14"/>
      <c r="E24" s="17"/>
      <c r="F24" s="17"/>
      <c r="G24" s="17"/>
      <c r="H24" s="17"/>
      <c r="I24" s="15"/>
    </row>
    <row r="25" spans="4:17" x14ac:dyDescent="0.3">
      <c r="D25" s="51" t="s">
        <v>40</v>
      </c>
      <c r="E25" s="52"/>
      <c r="F25" s="52"/>
      <c r="G25" s="52"/>
      <c r="H25" s="52"/>
      <c r="I25" s="53"/>
    </row>
    <row r="26" spans="4:17" x14ac:dyDescent="0.3">
      <c r="D26" s="9"/>
      <c r="E26" s="6"/>
      <c r="F26" s="6"/>
      <c r="G26" s="6"/>
      <c r="H26" s="6"/>
      <c r="I26" s="10"/>
    </row>
    <row r="27" spans="4:17" x14ac:dyDescent="0.3">
      <c r="D27" s="47" t="s">
        <v>15</v>
      </c>
      <c r="E27" s="18">
        <f>D4^2/E4</f>
        <v>1.5041666666666669</v>
      </c>
      <c r="F27" s="6"/>
      <c r="G27" s="6"/>
      <c r="H27" s="6"/>
      <c r="I27" s="10"/>
    </row>
    <row r="28" spans="4:17" x14ac:dyDescent="0.3">
      <c r="D28" s="14"/>
      <c r="E28" s="17"/>
      <c r="F28" s="17"/>
      <c r="G28" s="17"/>
      <c r="H28" s="17"/>
      <c r="I28" s="15"/>
    </row>
    <row r="30" spans="4:17" x14ac:dyDescent="0.3">
      <c r="F30" s="8" t="s">
        <v>37</v>
      </c>
    </row>
    <row r="31" spans="4:17" x14ac:dyDescent="0.3">
      <c r="F31" s="8" t="s">
        <v>38</v>
      </c>
    </row>
    <row r="32" spans="4:17" x14ac:dyDescent="0.3">
      <c r="F32" s="8" t="s">
        <v>39</v>
      </c>
    </row>
  </sheetData>
  <mergeCells count="7">
    <mergeCell ref="D25:I25"/>
    <mergeCell ref="D21:I21"/>
    <mergeCell ref="D1:I1"/>
    <mergeCell ref="K1:Q1"/>
    <mergeCell ref="D6:I6"/>
    <mergeCell ref="K6:Q6"/>
    <mergeCell ref="D14:I1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LETRA A</vt:lpstr>
      <vt:lpstr>LETRA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Evelin S. Damacena</dc:creator>
  <cp:lastModifiedBy>Jessica Evelin S. Damacena</cp:lastModifiedBy>
  <dcterms:created xsi:type="dcterms:W3CDTF">2019-09-18T23:39:01Z</dcterms:created>
  <dcterms:modified xsi:type="dcterms:W3CDTF">2019-09-19T19:20:23Z</dcterms:modified>
</cp:coreProperties>
</file>