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SI\database\"/>
    </mc:Choice>
  </mc:AlternateContent>
  <xr:revisionPtr revIDLastSave="0" documentId="13_ncr:1_{7F5BCACB-68B0-4986-9363-35009E4383DF}" xr6:coauthVersionLast="47" xr6:coauthVersionMax="47" xr10:uidLastSave="{00000000-0000-0000-0000-000000000000}"/>
  <bookViews>
    <workbookView xWindow="11580" yWindow="1680" windowWidth="11412" windowHeight="9936" xr2:uid="{A01C0CAD-2930-4452-8B8B-3BB0783951EB}"/>
  </bookViews>
  <sheets>
    <sheet name="P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H53" i="1"/>
  <c r="H61" i="1"/>
  <c r="I61" i="1"/>
  <c r="J61" i="1"/>
  <c r="K61" i="1"/>
  <c r="K62" i="1" s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H54" i="1"/>
  <c r="H55" i="1"/>
  <c r="H56" i="1"/>
  <c r="H57" i="1"/>
  <c r="H58" i="1"/>
  <c r="H59" i="1"/>
  <c r="H60" i="1"/>
  <c r="J62" i="1"/>
  <c r="I62" i="1"/>
  <c r="I45" i="1"/>
  <c r="J45" i="1"/>
  <c r="K45" i="1"/>
  <c r="H45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I37" i="1"/>
  <c r="J37" i="1"/>
  <c r="K37" i="1"/>
  <c r="H37" i="1"/>
  <c r="I29" i="1"/>
  <c r="J29" i="1"/>
  <c r="K29" i="1"/>
  <c r="L29" i="1"/>
  <c r="I28" i="1"/>
  <c r="J28" i="1"/>
  <c r="K28" i="1"/>
  <c r="L28" i="1"/>
  <c r="L40" i="1" s="1"/>
  <c r="H29" i="1"/>
  <c r="H28" i="1"/>
  <c r="L43" i="1" l="1"/>
  <c r="L38" i="1"/>
  <c r="L42" i="1"/>
  <c r="L41" i="1"/>
  <c r="L39" i="1"/>
  <c r="L37" i="1"/>
  <c r="L44" i="1"/>
  <c r="L45" i="1" l="1"/>
  <c r="L53" i="1" s="1"/>
  <c r="L60" i="1" l="1"/>
  <c r="L57" i="1"/>
  <c r="L56" i="1"/>
  <c r="L55" i="1"/>
  <c r="L59" i="1"/>
  <c r="L58" i="1"/>
  <c r="L54" i="1"/>
  <c r="L61" i="1" l="1"/>
  <c r="L62" i="1" s="1"/>
  <c r="M62" i="1" s="1"/>
  <c r="L63" i="1" s="1"/>
  <c r="L78" i="1" l="1"/>
  <c r="L80" i="1"/>
  <c r="L77" i="1"/>
  <c r="L76" i="1"/>
  <c r="L79" i="1"/>
  <c r="L81" i="1"/>
  <c r="L75" i="1"/>
  <c r="L82" i="1"/>
  <c r="K63" i="1"/>
  <c r="I63" i="1"/>
  <c r="J63" i="1"/>
  <c r="H63" i="1"/>
  <c r="H75" i="1" l="1"/>
  <c r="H76" i="1"/>
  <c r="H80" i="1"/>
  <c r="H77" i="1"/>
  <c r="H89" i="1" s="1"/>
  <c r="H81" i="1"/>
  <c r="H78" i="1"/>
  <c r="H82" i="1"/>
  <c r="H79" i="1"/>
  <c r="J75" i="1"/>
  <c r="J76" i="1"/>
  <c r="J77" i="1"/>
  <c r="J78" i="1"/>
  <c r="J79" i="1"/>
  <c r="J80" i="1"/>
  <c r="J81" i="1"/>
  <c r="J82" i="1"/>
  <c r="I75" i="1"/>
  <c r="I76" i="1"/>
  <c r="I77" i="1"/>
  <c r="I78" i="1"/>
  <c r="I79" i="1"/>
  <c r="I80" i="1"/>
  <c r="I81" i="1"/>
  <c r="I82" i="1"/>
  <c r="K75" i="1"/>
  <c r="K76" i="1"/>
  <c r="K77" i="1"/>
  <c r="K78" i="1"/>
  <c r="K79" i="1"/>
  <c r="K80" i="1"/>
  <c r="K81" i="1"/>
  <c r="K82" i="1"/>
  <c r="H91" i="1" l="1"/>
  <c r="H94" i="1"/>
  <c r="H92" i="1"/>
  <c r="H90" i="1"/>
  <c r="H88" i="1"/>
  <c r="I88" i="1" s="1"/>
  <c r="H93" i="1"/>
  <c r="H87" i="1"/>
  <c r="I90" i="1" l="1"/>
  <c r="I87" i="1"/>
  <c r="I93" i="1"/>
  <c r="I91" i="1"/>
  <c r="I92" i="1"/>
  <c r="I94" i="1"/>
  <c r="I89" i="1"/>
</calcChain>
</file>

<file path=xl/sharedStrings.xml><?xml version="1.0" encoding="utf-8"?>
<sst xmlns="http://schemas.openxmlformats.org/spreadsheetml/2006/main" count="207" uniqueCount="79">
  <si>
    <t>SISTEM PENDUKUNG KEPUTUSAN MENGGUNAKAN METODE PREFERENCE SELECTION INDEX (PSI)</t>
  </si>
  <si>
    <t>ALTERNATIF</t>
  </si>
  <si>
    <t>Kode</t>
  </si>
  <si>
    <t>Nama Alternatif</t>
  </si>
  <si>
    <t>C01</t>
  </si>
  <si>
    <t>C02</t>
  </si>
  <si>
    <t>KRITERIA</t>
  </si>
  <si>
    <t>Nama Kriteria</t>
  </si>
  <si>
    <t>SubKriteria</t>
  </si>
  <si>
    <t>Bobot</t>
  </si>
  <si>
    <t>Aroma</t>
  </si>
  <si>
    <t>Coklat/kacang</t>
  </si>
  <si>
    <t>Tropical</t>
  </si>
  <si>
    <t>Tanah</t>
  </si>
  <si>
    <t>Rasa</t>
  </si>
  <si>
    <t>Cocoa</t>
  </si>
  <si>
    <t>Asam</t>
  </si>
  <si>
    <t>Pahit</t>
  </si>
  <si>
    <t>C03</t>
  </si>
  <si>
    <t>Roasting</t>
  </si>
  <si>
    <t>Blonde Roast</t>
  </si>
  <si>
    <t>Medium Roast</t>
  </si>
  <si>
    <t>Dark Roast</t>
  </si>
  <si>
    <t>C04</t>
  </si>
  <si>
    <t>Tekstur</t>
  </si>
  <si>
    <t>Halus</t>
  </si>
  <si>
    <t>Cukup Halus</t>
  </si>
  <si>
    <t>Kasar</t>
  </si>
  <si>
    <t>C05</t>
  </si>
  <si>
    <t>Harga</t>
  </si>
  <si>
    <t>&gt;240.000</t>
  </si>
  <si>
    <t>&lt;120.000 - &lt;=240.000</t>
  </si>
  <si>
    <t>A001</t>
  </si>
  <si>
    <t>A002</t>
  </si>
  <si>
    <t>A003</t>
  </si>
  <si>
    <t>A004</t>
  </si>
  <si>
    <t>A005</t>
  </si>
  <si>
    <t>A006</t>
  </si>
  <si>
    <t>A007</t>
  </si>
  <si>
    <t>A008</t>
  </si>
  <si>
    <t>Coklat</t>
  </si>
  <si>
    <t>Kacang</t>
  </si>
  <si>
    <t>MATRIKS KEPUTUSAN</t>
  </si>
  <si>
    <t>PERHITUNGAN</t>
  </si>
  <si>
    <t>Max</t>
  </si>
  <si>
    <t>Min</t>
  </si>
  <si>
    <t>NORMALISASI</t>
  </si>
  <si>
    <t>benefit</t>
  </si>
  <si>
    <t>Total</t>
  </si>
  <si>
    <t>N</t>
  </si>
  <si>
    <t>Mean</t>
  </si>
  <si>
    <t>ket.</t>
  </si>
  <si>
    <t>Nilai performa dari alternatif i terhadap kriteria j</t>
  </si>
  <si>
    <t>PENENTUAN NILAI VARIASI PREFERENSI</t>
  </si>
  <si>
    <t>Omega</t>
  </si>
  <si>
    <t>W</t>
  </si>
  <si>
    <t>Variasi Preferensi</t>
  </si>
  <si>
    <t>Normalisasi Matriks</t>
  </si>
  <si>
    <t>Rata-rata alternatif</t>
  </si>
  <si>
    <t>Penyimpangan Nilai Preferensi</t>
  </si>
  <si>
    <t>Bobot Kriteria</t>
  </si>
  <si>
    <t>PERHITUNGAN PSI</t>
  </si>
  <si>
    <t>Nilai PSI</t>
  </si>
  <si>
    <t>PERANKINGAN</t>
  </si>
  <si>
    <t>Rank</t>
  </si>
  <si>
    <t>KESIMPULAN</t>
  </si>
  <si>
    <t xml:space="preserve">Sesuai dengan perhitungan yang telah dilakukan, maka kesimpulan yang dapat ditarik adalah </t>
  </si>
  <si>
    <t>terdapat 3 biji kopi terbaik dari 8 alternatif dimana</t>
  </si>
  <si>
    <t>Kopi Arabika</t>
  </si>
  <si>
    <t>Kopi Robusta</t>
  </si>
  <si>
    <t>Kopi Petani</t>
  </si>
  <si>
    <t>Kopi Solong</t>
  </si>
  <si>
    <t>Kopi Muria</t>
  </si>
  <si>
    <t>Kopi Gayo</t>
  </si>
  <si>
    <t>Kopi Toraja</t>
  </si>
  <si>
    <t>Kopi Luwak</t>
  </si>
  <si>
    <t>Biji Kopi Luwak menempati posisi pertama terbaik</t>
  </si>
  <si>
    <t>Biji Kopi Toraja posisi kedua, dan</t>
  </si>
  <si>
    <t>Biji Kopi Petani posisi ketiga.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</si>
</sst>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1" xfId="1" applyBorder="1"/>
    <xf numFmtId="0" fontId="0" fillId="0" borderId="1" xfId="0" applyBorder="1"/>
    <xf numFmtId="0" fontId="1" fillId="5" borderId="1" xfId="1" applyFill="1" applyBorder="1"/>
    <xf numFmtId="0" fontId="0" fillId="5" borderId="1" xfId="0" applyFill="1" applyBorder="1"/>
    <xf numFmtId="0" fontId="1" fillId="2" borderId="1" xfId="1" applyBorder="1" applyAlignment="1">
      <alignment horizontal="left" vertical="top"/>
    </xf>
    <xf numFmtId="0" fontId="2" fillId="3" borderId="1" xfId="2" applyBorder="1"/>
    <xf numFmtId="0" fontId="1" fillId="2" borderId="1" xfId="1" applyBorder="1" applyAlignment="1">
      <alignment horizontal="right" vertical="top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" xfId="0" applyBorder="1" applyAlignment="1">
      <alignment horizontal="right"/>
    </xf>
    <xf numFmtId="0" fontId="1" fillId="7" borderId="1" xfId="1" applyFill="1" applyBorder="1" applyAlignment="1">
      <alignment horizontal="left" vertical="top"/>
    </xf>
    <xf numFmtId="0" fontId="1" fillId="7" borderId="1" xfId="1" applyFill="1" applyBorder="1" applyAlignment="1">
      <alignment horizontal="right" vertical="top"/>
    </xf>
    <xf numFmtId="0" fontId="1" fillId="8" borderId="1" xfId="1" applyFill="1" applyBorder="1" applyAlignment="1">
      <alignment horizontal="left" vertical="top"/>
    </xf>
    <xf numFmtId="0" fontId="0" fillId="8" borderId="1" xfId="0" applyFill="1" applyBorder="1" applyAlignment="1">
      <alignment horizontal="right"/>
    </xf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5" xfId="0" applyFill="1" applyBorder="1" applyAlignment="1">
      <alignment horizontal="center"/>
    </xf>
    <xf numFmtId="9" fontId="0" fillId="0" borderId="1" xfId="0" applyNumberFormat="1" applyBorder="1"/>
    <xf numFmtId="0" fontId="1" fillId="2" borderId="1" xfId="1" applyBorder="1" applyAlignment="1">
      <alignment horizontal="left" vertical="top"/>
    </xf>
    <xf numFmtId="0" fontId="7" fillId="4" borderId="0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13544</xdr:colOff>
      <xdr:row>31</xdr:row>
      <xdr:rowOff>21168</xdr:rowOff>
    </xdr:from>
    <xdr:ext cx="1104257" cy="44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8E81089-E9BB-4B76-949F-3BAB6A7DB947}"/>
                </a:ext>
              </a:extLst>
            </xdr:cNvPr>
            <xdr:cNvSpPr txBox="1"/>
          </xdr:nvSpPr>
          <xdr:spPr>
            <a:xfrm>
              <a:off x="4723127" y="5598585"/>
              <a:ext cx="1104257" cy="44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D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4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ID" sz="14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ID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D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4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D" sz="140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ID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D" sz="14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D" sz="1400" i="0">
                                <a:latin typeface="Cambria Math" panose="02040503050406030204" pitchFamily="18" charset="0"/>
                              </a:rPr>
                              <m:t>ⅈ</m:t>
                            </m:r>
                            <m:r>
                              <a:rPr lang="en-ID" sz="14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ID" sz="140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ID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8E81089-E9BB-4B76-949F-3BAB6A7DB947}"/>
                </a:ext>
              </a:extLst>
            </xdr:cNvPr>
            <xdr:cNvSpPr txBox="1"/>
          </xdr:nvSpPr>
          <xdr:spPr>
            <a:xfrm>
              <a:off x="4723127" y="5598585"/>
              <a:ext cx="1104257" cy="44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</a:rPr>
                <a:t>𝑥</a:t>
              </a:r>
              <a:r>
                <a:rPr lang="en-ID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D" sz="1400" i="0">
                  <a:latin typeface="Cambria Math" panose="02040503050406030204" pitchFamily="18" charset="0"/>
                </a:rPr>
                <a:t>𝑖𝑗=𝑥</a:t>
              </a:r>
              <a:r>
                <a:rPr lang="en-ID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400" i="0">
                  <a:latin typeface="Cambria Math" panose="02040503050406030204" pitchFamily="18" charset="0"/>
                </a:rPr>
                <a:t>𝑖𝑗</a:t>
              </a:r>
              <a:r>
                <a:rPr lang="en-ID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D" sz="1400" i="0">
                  <a:latin typeface="Cambria Math" panose="02040503050406030204" pitchFamily="18" charset="0"/>
                </a:rPr>
                <a:t>𝑥</a:t>
              </a:r>
              <a:r>
                <a:rPr lang="en-ID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400" i="0">
                  <a:latin typeface="Cambria Math" panose="02040503050406030204" pitchFamily="18" charset="0"/>
                </a:rPr>
                <a:t>ⅈ𝑗^max </a:t>
              </a:r>
              <a:r>
                <a:rPr lang="en-ID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400"/>
            </a:p>
          </xdr:txBody>
        </xdr:sp>
      </mc:Fallback>
    </mc:AlternateContent>
    <xdr:clientData/>
  </xdr:oneCellAnchor>
  <xdr:oneCellAnchor>
    <xdr:from>
      <xdr:col>8</xdr:col>
      <xdr:colOff>371254</xdr:colOff>
      <xdr:row>31</xdr:row>
      <xdr:rowOff>163033</xdr:rowOff>
    </xdr:from>
    <xdr:ext cx="19941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11F319-C117-485B-95A9-E8A7D5D9AFCC}"/>
                </a:ext>
              </a:extLst>
            </xdr:cNvPr>
            <xdr:cNvSpPr txBox="1"/>
          </xdr:nvSpPr>
          <xdr:spPr>
            <a:xfrm>
              <a:off x="7069234" y="3271993"/>
              <a:ext cx="1994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11F319-C117-485B-95A9-E8A7D5D9AFCC}"/>
                </a:ext>
              </a:extLst>
            </xdr:cNvPr>
            <xdr:cNvSpPr txBox="1"/>
          </xdr:nvSpPr>
          <xdr:spPr>
            <a:xfrm>
              <a:off x="7069234" y="3271993"/>
              <a:ext cx="1994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𝑥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𝑖𝑗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63500</xdr:colOff>
      <xdr:row>47</xdr:row>
      <xdr:rowOff>105834</xdr:rowOff>
    </xdr:from>
    <xdr:ext cx="1293623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D45437E-C821-483B-925A-DA3CB46DABE0}"/>
                </a:ext>
              </a:extLst>
            </xdr:cNvPr>
            <xdr:cNvSpPr txBox="1"/>
          </xdr:nvSpPr>
          <xdr:spPr>
            <a:xfrm>
              <a:off x="4773083" y="8561917"/>
              <a:ext cx="1293623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ID" sz="12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ID" sz="12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D" sz="12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p>
                          <m:sSupPr>
                            <m:ctrlPr>
                              <a:rPr lang="en-ID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D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D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en-ID" sz="12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ID" sz="12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ID" sz="1200" i="1">
                                        <a:latin typeface="Cambria Math" panose="02040503050406030204" pitchFamily="18" charset="0"/>
                                      </a:rPr>
                                      <m:t>𝑖𝑗</m:t>
                                    </m:r>
                                  </m:sub>
                                </m:sSub>
                                <m:r>
                                  <a:rPr lang="en-ID" sz="12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ID" sz="12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</m:d>
                          </m:e>
                          <m:sup>
                            <m:r>
                              <a:rPr lang="en-ID" sz="1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ID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D45437E-C821-483B-925A-DA3CB46DABE0}"/>
                </a:ext>
              </a:extLst>
            </xdr:cNvPr>
            <xdr:cNvSpPr txBox="1"/>
          </xdr:nvSpPr>
          <xdr:spPr>
            <a:xfrm>
              <a:off x="4773083" y="8561917"/>
              <a:ext cx="1293623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200" i="0">
                  <a:latin typeface="Cambria Math" panose="02040503050406030204" pitchFamily="18" charset="0"/>
                </a:rPr>
                <a:t>𝜙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𝑗=∑129_(𝑖=1)^𝑚▒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D" sz="1200" i="0">
                  <a:latin typeface="Cambria Math" panose="02040503050406030204" pitchFamily="18" charset="0"/>
                </a:rPr>
                <a:t>𝑥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D" sz="1200" i="0">
                  <a:latin typeface="Cambria Math" panose="02040503050406030204" pitchFamily="18" charset="0"/>
                </a:rPr>
                <a:t>𝑖𝑗−𝑁)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D" sz="1200" i="0">
                  <a:latin typeface="Cambria Math" panose="02040503050406030204" pitchFamily="18" charset="0"/>
                </a:rPr>
                <a:t>2 </a:t>
              </a:r>
              <a:endParaRPr lang="en-ID" sz="1200"/>
            </a:p>
          </xdr:txBody>
        </xdr:sp>
      </mc:Fallback>
    </mc:AlternateContent>
    <xdr:clientData/>
  </xdr:oneCellAnchor>
  <xdr:oneCellAnchor>
    <xdr:from>
      <xdr:col>12</xdr:col>
      <xdr:colOff>402167</xdr:colOff>
      <xdr:row>59</xdr:row>
      <xdr:rowOff>137583</xdr:rowOff>
    </xdr:from>
    <xdr:ext cx="196849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29104E8-08CD-48EF-895D-CCA68E851C08}"/>
                </a:ext>
              </a:extLst>
            </xdr:cNvPr>
            <xdr:cNvSpPr txBox="1"/>
          </xdr:nvSpPr>
          <xdr:spPr>
            <a:xfrm>
              <a:off x="9048750" y="10752666"/>
              <a:ext cx="196849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D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29104E8-08CD-48EF-895D-CCA68E851C08}"/>
                </a:ext>
              </a:extLst>
            </xdr:cNvPr>
            <xdr:cNvSpPr txBox="1"/>
          </xdr:nvSpPr>
          <xdr:spPr>
            <a:xfrm>
              <a:off x="9048750" y="10752666"/>
              <a:ext cx="196849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200" i="0">
                  <a:latin typeface="Cambria Math" panose="02040503050406030204" pitchFamily="18" charset="0"/>
                </a:rPr>
                <a:t>𝜙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</a:t>
              </a:r>
              <a:endParaRPr lang="en-ID" sz="1200"/>
            </a:p>
          </xdr:txBody>
        </xdr:sp>
      </mc:Fallback>
    </mc:AlternateContent>
    <xdr:clientData/>
  </xdr:oneCellAnchor>
  <xdr:oneCellAnchor>
    <xdr:from>
      <xdr:col>4</xdr:col>
      <xdr:colOff>264583</xdr:colOff>
      <xdr:row>60</xdr:row>
      <xdr:rowOff>148167</xdr:rowOff>
    </xdr:from>
    <xdr:ext cx="817211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4963A2-11D8-435D-B3FA-8277BC9A6BAD}"/>
                </a:ext>
              </a:extLst>
            </xdr:cNvPr>
            <xdr:cNvSpPr txBox="1"/>
          </xdr:nvSpPr>
          <xdr:spPr>
            <a:xfrm>
              <a:off x="3746500" y="10943167"/>
              <a:ext cx="81721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𝛺</m:t>
                        </m:r>
                      </m:e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ID" sz="1200" i="0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D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4963A2-11D8-435D-B3FA-8277BC9A6BAD}"/>
                </a:ext>
              </a:extLst>
            </xdr:cNvPr>
            <xdr:cNvSpPr txBox="1"/>
          </xdr:nvSpPr>
          <xdr:spPr>
            <a:xfrm>
              <a:off x="3746500" y="10943167"/>
              <a:ext cx="81721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200" i="0">
                  <a:latin typeface="Cambria Math" panose="02040503050406030204" pitchFamily="18" charset="0"/>
                </a:rPr>
                <a:t>𝛺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𝑗=1−𝜙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</a:t>
              </a:r>
              <a:endParaRPr lang="en-ID" sz="1200"/>
            </a:p>
          </xdr:txBody>
        </xdr:sp>
      </mc:Fallback>
    </mc:AlternateContent>
    <xdr:clientData/>
  </xdr:oneCellAnchor>
  <xdr:oneCellAnchor>
    <xdr:from>
      <xdr:col>6</xdr:col>
      <xdr:colOff>105833</xdr:colOff>
      <xdr:row>63</xdr:row>
      <xdr:rowOff>169334</xdr:rowOff>
    </xdr:from>
    <xdr:ext cx="977447" cy="589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3BD9B1B-C547-493C-BC20-F12B3AA88BF3}"/>
                </a:ext>
              </a:extLst>
            </xdr:cNvPr>
            <xdr:cNvSpPr txBox="1"/>
          </xdr:nvSpPr>
          <xdr:spPr>
            <a:xfrm>
              <a:off x="4815416" y="11504084"/>
              <a:ext cx="977447" cy="589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ID" sz="12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D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200" i="1">
                                <a:latin typeface="Cambria Math" panose="02040503050406030204" pitchFamily="18" charset="0"/>
                              </a:rPr>
                              <m:t>𝛺</m:t>
                            </m:r>
                          </m:e>
                          <m:sub>
                            <m:r>
                              <a:rPr lang="en-ID" sz="12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limLoc m:val="subSup"/>
                            <m:grow m:val="on"/>
                            <m:ctrlPr>
                              <a:rPr lang="en-ID" sz="1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ID" sz="12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ID" sz="12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ID" sz="12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ID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D" sz="1200" i="1">
                                    <a:latin typeface="Cambria Math" panose="02040503050406030204" pitchFamily="18" charset="0"/>
                                  </a:rPr>
                                  <m:t>𝛺</m:t>
                                </m:r>
                              </m:e>
                              <m:sub>
                                <m:r>
                                  <a:rPr lang="en-ID" sz="120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ID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3BD9B1B-C547-493C-BC20-F12B3AA88BF3}"/>
                </a:ext>
              </a:extLst>
            </xdr:cNvPr>
            <xdr:cNvSpPr txBox="1"/>
          </xdr:nvSpPr>
          <xdr:spPr>
            <a:xfrm>
              <a:off x="4815416" y="11504084"/>
              <a:ext cx="977447" cy="589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200" i="0">
                  <a:latin typeface="Cambria Math" panose="02040503050406030204" pitchFamily="18" charset="0"/>
                </a:rPr>
                <a:t>𝑤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𝑗=𝛺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/(∑130_(</a:t>
              </a:r>
              <a:r>
                <a:rPr lang="en-ID" sz="1200" i="0">
                  <a:latin typeface="Cambria Math" panose="02040503050406030204" pitchFamily="18" charset="0"/>
                </a:rPr>
                <a:t>𝑗=1)^𝑛▒𝛺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 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200"/>
            </a:p>
          </xdr:txBody>
        </xdr:sp>
      </mc:Fallback>
    </mc:AlternateContent>
    <xdr:clientData/>
  </xdr:oneCellAnchor>
  <xdr:oneCellAnchor>
    <xdr:from>
      <xdr:col>13</xdr:col>
      <xdr:colOff>392667</xdr:colOff>
      <xdr:row>52</xdr:row>
      <xdr:rowOff>836</xdr:rowOff>
    </xdr:from>
    <xdr:ext cx="18043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C24DB32-0190-4B4A-8826-A9195F1495FF}"/>
                </a:ext>
              </a:extLst>
            </xdr:cNvPr>
            <xdr:cNvSpPr txBox="1"/>
          </xdr:nvSpPr>
          <xdr:spPr>
            <a:xfrm>
              <a:off x="10055250" y="9356503"/>
              <a:ext cx="18043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C24DB32-0190-4B4A-8826-A9195F1495FF}"/>
                </a:ext>
              </a:extLst>
            </xdr:cNvPr>
            <xdr:cNvSpPr txBox="1"/>
          </xdr:nvSpPr>
          <xdr:spPr>
            <a:xfrm>
              <a:off x="10055250" y="9356503"/>
              <a:ext cx="18043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𝜙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374946</xdr:colOff>
      <xdr:row>52</xdr:row>
      <xdr:rowOff>171892</xdr:rowOff>
    </xdr:from>
    <xdr:ext cx="19941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9B071D3-09DF-4C16-9279-F34C01BA06B3}"/>
                </a:ext>
              </a:extLst>
            </xdr:cNvPr>
            <xdr:cNvSpPr txBox="1"/>
          </xdr:nvSpPr>
          <xdr:spPr>
            <a:xfrm>
              <a:off x="10037529" y="9527559"/>
              <a:ext cx="1994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9B071D3-09DF-4C16-9279-F34C01BA06B3}"/>
                </a:ext>
              </a:extLst>
            </xdr:cNvPr>
            <xdr:cNvSpPr txBox="1"/>
          </xdr:nvSpPr>
          <xdr:spPr>
            <a:xfrm>
              <a:off x="10037529" y="9527559"/>
              <a:ext cx="1994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𝑥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D" sz="1100" i="0">
                  <a:latin typeface="Cambria Math" panose="02040503050406030204" pitchFamily="18" charset="0"/>
                </a:rPr>
                <a:t>𝑖𝑗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419248</xdr:colOff>
      <xdr:row>55</xdr:row>
      <xdr:rowOff>836</xdr:rowOff>
    </xdr:from>
    <xdr:ext cx="1706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637EF81-26D3-4D0A-A91D-96FAA1163F9A}"/>
                </a:ext>
              </a:extLst>
            </xdr:cNvPr>
            <xdr:cNvSpPr txBox="1"/>
          </xdr:nvSpPr>
          <xdr:spPr>
            <a:xfrm>
              <a:off x="10081831" y="9896253"/>
              <a:ext cx="1706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𝛺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637EF81-26D3-4D0A-A91D-96FAA1163F9A}"/>
                </a:ext>
              </a:extLst>
            </xdr:cNvPr>
            <xdr:cNvSpPr txBox="1"/>
          </xdr:nvSpPr>
          <xdr:spPr>
            <a:xfrm>
              <a:off x="10081831" y="9896253"/>
              <a:ext cx="1706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𝛺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406695</xdr:colOff>
      <xdr:row>64</xdr:row>
      <xdr:rowOff>154172</xdr:rowOff>
    </xdr:from>
    <xdr:ext cx="17306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F814001-09D1-4335-A143-FBB0823E4CDA}"/>
                </a:ext>
              </a:extLst>
            </xdr:cNvPr>
            <xdr:cNvSpPr txBox="1"/>
          </xdr:nvSpPr>
          <xdr:spPr>
            <a:xfrm>
              <a:off x="8933475" y="9846812"/>
              <a:ext cx="1730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acc>
                          <m:accPr>
                            <m:chr m:val="̇"/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F814001-09D1-4335-A143-FBB0823E4CDA}"/>
                </a:ext>
              </a:extLst>
            </xdr:cNvPr>
            <xdr:cNvSpPr txBox="1"/>
          </xdr:nvSpPr>
          <xdr:spPr>
            <a:xfrm>
              <a:off x="8933475" y="9846812"/>
              <a:ext cx="1730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𝑤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𝑗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̇ 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424416</xdr:colOff>
      <xdr:row>65</xdr:row>
      <xdr:rowOff>171893</xdr:rowOff>
    </xdr:from>
    <xdr:ext cx="1706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63694B7-8EBE-4329-B9E8-2AB058A50AC1}"/>
                </a:ext>
              </a:extLst>
            </xdr:cNvPr>
            <xdr:cNvSpPr txBox="1"/>
          </xdr:nvSpPr>
          <xdr:spPr>
            <a:xfrm>
              <a:off x="8951196" y="10047413"/>
              <a:ext cx="1706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𝛺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63694B7-8EBE-4329-B9E8-2AB058A50AC1}"/>
                </a:ext>
              </a:extLst>
            </xdr:cNvPr>
            <xdr:cNvSpPr txBox="1"/>
          </xdr:nvSpPr>
          <xdr:spPr>
            <a:xfrm>
              <a:off x="8951196" y="10047413"/>
              <a:ext cx="1706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𝛺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84667</xdr:colOff>
      <xdr:row>70</xdr:row>
      <xdr:rowOff>0</xdr:rowOff>
    </xdr:from>
    <xdr:ext cx="968790" cy="469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24F2204-7202-4622-9C56-DEAFA708CC29}"/>
                </a:ext>
              </a:extLst>
            </xdr:cNvPr>
            <xdr:cNvSpPr txBox="1"/>
          </xdr:nvSpPr>
          <xdr:spPr>
            <a:xfrm>
              <a:off x="4794250" y="12594167"/>
              <a:ext cx="968790" cy="469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ID" sz="12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supHide m:val="on"/>
                        <m:ctrlPr>
                          <a:rPr lang="en-ID" sz="12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D" sz="120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D" sz="12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D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ID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ID" sz="1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ID" sz="120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sSub>
                          <m:sSubPr>
                            <m:ctrlPr>
                              <a:rPr lang="en-ID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D" sz="12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D" sz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24F2204-7202-4622-9C56-DEAFA708CC29}"/>
                </a:ext>
              </a:extLst>
            </xdr:cNvPr>
            <xdr:cNvSpPr txBox="1"/>
          </xdr:nvSpPr>
          <xdr:spPr>
            <a:xfrm>
              <a:off x="4794250" y="12594167"/>
              <a:ext cx="968790" cy="469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200" i="0">
                  <a:latin typeface="Cambria Math" panose="02040503050406030204" pitchFamily="18" charset="0"/>
                </a:rPr>
                <a:t>𝜃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𝑗</a:t>
              </a:r>
              <a:r>
                <a:rPr lang="en-ID" sz="1200" i="0">
                  <a:latin typeface="Cambria Math" panose="02040503050406030204" pitchFamily="18" charset="0"/>
                </a:rPr>
                <a:t>=∑129_(𝑗=1)▒〖𝑥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D" sz="1200" i="0">
                  <a:latin typeface="Cambria Math" panose="02040503050406030204" pitchFamily="18" charset="0"/>
                </a:rPr>
                <a:t>𝑖𝑗</a:t>
              </a:r>
              <a:r>
                <a:rPr lang="en-ID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𝑤</a:t>
              </a:r>
              <a:r>
                <a:rPr lang="en-ID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200" i="0">
                  <a:latin typeface="Cambria Math" panose="02040503050406030204" pitchFamily="18" charset="0"/>
                </a:rPr>
                <a:t>𝑗 〗</a:t>
              </a:r>
              <a:endParaRPr lang="en-ID" sz="1200"/>
            </a:p>
          </xdr:txBody>
        </xdr:sp>
      </mc:Fallback>
    </mc:AlternateContent>
    <xdr:clientData/>
  </xdr:oneCellAnchor>
  <xdr:oneCellAnchor>
    <xdr:from>
      <xdr:col>13</xdr:col>
      <xdr:colOff>397835</xdr:colOff>
      <xdr:row>79</xdr:row>
      <xdr:rowOff>3544</xdr:rowOff>
    </xdr:from>
    <xdr:ext cx="151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C632039-2751-40B8-A53A-2630702DBF35}"/>
                </a:ext>
              </a:extLst>
            </xdr:cNvPr>
            <xdr:cNvSpPr txBox="1"/>
          </xdr:nvSpPr>
          <xdr:spPr>
            <a:xfrm>
              <a:off x="9534215" y="12073624"/>
              <a:ext cx="151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C632039-2751-40B8-A53A-2630702DBF35}"/>
                </a:ext>
              </a:extLst>
            </xdr:cNvPr>
            <xdr:cNvSpPr txBox="1"/>
          </xdr:nvSpPr>
          <xdr:spPr>
            <a:xfrm>
              <a:off x="9534215" y="12073624"/>
              <a:ext cx="151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𝜃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𝑖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380113</xdr:colOff>
      <xdr:row>79</xdr:row>
      <xdr:rowOff>171893</xdr:rowOff>
    </xdr:from>
    <xdr:ext cx="19941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D88F17B-2F33-4468-8923-BECF408BE252}"/>
                </a:ext>
              </a:extLst>
            </xdr:cNvPr>
            <xdr:cNvSpPr txBox="1"/>
          </xdr:nvSpPr>
          <xdr:spPr>
            <a:xfrm>
              <a:off x="9516493" y="12241973"/>
              <a:ext cx="1994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D88F17B-2F33-4468-8923-BECF408BE252}"/>
                </a:ext>
              </a:extLst>
            </xdr:cNvPr>
            <xdr:cNvSpPr txBox="1"/>
          </xdr:nvSpPr>
          <xdr:spPr>
            <a:xfrm>
              <a:off x="9516493" y="12241973"/>
              <a:ext cx="1994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𝑥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D" sz="1100" i="0">
                  <a:latin typeface="Cambria Math" panose="02040503050406030204" pitchFamily="18" charset="0"/>
                </a:rPr>
                <a:t>𝑖𝑗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388975</xdr:colOff>
      <xdr:row>80</xdr:row>
      <xdr:rowOff>163033</xdr:rowOff>
    </xdr:from>
    <xdr:ext cx="17658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6B86008-D596-4085-AB4E-8B7980C21BA5}"/>
                </a:ext>
              </a:extLst>
            </xdr:cNvPr>
            <xdr:cNvSpPr txBox="1"/>
          </xdr:nvSpPr>
          <xdr:spPr>
            <a:xfrm>
              <a:off x="9525355" y="12415993"/>
              <a:ext cx="1765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6B86008-D596-4085-AB4E-8B7980C21BA5}"/>
                </a:ext>
              </a:extLst>
            </xdr:cNvPr>
            <xdr:cNvSpPr txBox="1"/>
          </xdr:nvSpPr>
          <xdr:spPr>
            <a:xfrm>
              <a:off x="9525355" y="12415993"/>
              <a:ext cx="1765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𝑤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𝑗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D4C9-CD78-445F-A9FA-41BEE1679551}">
  <dimension ref="A1:Q102"/>
  <sheetViews>
    <sheetView tabSelected="1" topLeftCell="F78" zoomScale="99" zoomScaleNormal="99" workbookViewId="0">
      <selection activeCell="K101" sqref="K101"/>
    </sheetView>
  </sheetViews>
  <sheetFormatPr defaultRowHeight="14.4" x14ac:dyDescent="0.3"/>
  <cols>
    <col min="2" max="2" width="14.109375" bestFit="1" customWidth="1"/>
    <col min="3" max="3" width="18.88671875" bestFit="1" customWidth="1"/>
    <col min="7" max="10" width="8.88671875" customWidth="1"/>
    <col min="11" max="12" width="10.77734375" customWidth="1"/>
    <col min="13" max="13" width="14.77734375" customWidth="1"/>
    <col min="14" max="14" width="13.33203125" customWidth="1"/>
    <col min="15" max="15" width="13.77734375" customWidth="1"/>
  </cols>
  <sheetData>
    <row r="1" spans="1:15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4" spans="1:15" x14ac:dyDescent="0.3">
      <c r="A4" s="1" t="s">
        <v>6</v>
      </c>
      <c r="G4" s="1" t="s">
        <v>1</v>
      </c>
    </row>
    <row r="5" spans="1:15" x14ac:dyDescent="0.3">
      <c r="A5" s="2" t="s">
        <v>2</v>
      </c>
      <c r="B5" s="2" t="s">
        <v>7</v>
      </c>
      <c r="C5" s="2" t="s">
        <v>8</v>
      </c>
      <c r="D5" s="2" t="s">
        <v>9</v>
      </c>
      <c r="G5" s="2" t="s">
        <v>2</v>
      </c>
      <c r="H5" s="33" t="s">
        <v>3</v>
      </c>
      <c r="I5" s="33"/>
      <c r="J5" s="33"/>
      <c r="K5" s="2" t="s">
        <v>4</v>
      </c>
      <c r="L5" s="2" t="s">
        <v>5</v>
      </c>
      <c r="M5" s="2" t="s">
        <v>18</v>
      </c>
      <c r="N5" s="2" t="s">
        <v>23</v>
      </c>
      <c r="O5" s="2" t="s">
        <v>28</v>
      </c>
    </row>
    <row r="6" spans="1:15" x14ac:dyDescent="0.3">
      <c r="A6" s="27" t="s">
        <v>4</v>
      </c>
      <c r="B6" s="27" t="s">
        <v>10</v>
      </c>
      <c r="C6" s="3" t="s">
        <v>11</v>
      </c>
      <c r="D6" s="3">
        <v>10</v>
      </c>
      <c r="G6" s="2" t="s">
        <v>32</v>
      </c>
      <c r="H6" s="32" t="s">
        <v>68</v>
      </c>
      <c r="I6" s="32"/>
      <c r="J6" s="32"/>
      <c r="K6" s="3" t="s">
        <v>40</v>
      </c>
      <c r="L6" s="3" t="s">
        <v>16</v>
      </c>
      <c r="M6" s="3" t="s">
        <v>22</v>
      </c>
      <c r="N6" s="3" t="s">
        <v>27</v>
      </c>
      <c r="O6" s="24">
        <v>0.05</v>
      </c>
    </row>
    <row r="7" spans="1:15" x14ac:dyDescent="0.3">
      <c r="A7" s="28"/>
      <c r="B7" s="28"/>
      <c r="C7" s="3" t="s">
        <v>12</v>
      </c>
      <c r="D7" s="3">
        <v>7.5</v>
      </c>
      <c r="G7" s="2" t="s">
        <v>33</v>
      </c>
      <c r="H7" s="32" t="s">
        <v>69</v>
      </c>
      <c r="I7" s="32"/>
      <c r="J7" s="32"/>
      <c r="K7" s="3" t="s">
        <v>40</v>
      </c>
      <c r="L7" s="3" t="s">
        <v>17</v>
      </c>
      <c r="M7" s="3" t="s">
        <v>21</v>
      </c>
      <c r="N7" s="3" t="s">
        <v>26</v>
      </c>
      <c r="O7" s="24">
        <v>0.02</v>
      </c>
    </row>
    <row r="8" spans="1:15" x14ac:dyDescent="0.3">
      <c r="A8" s="29"/>
      <c r="B8" s="29"/>
      <c r="C8" s="3" t="s">
        <v>13</v>
      </c>
      <c r="D8" s="3">
        <v>5</v>
      </c>
      <c r="G8" s="2" t="s">
        <v>34</v>
      </c>
      <c r="H8" s="32" t="s">
        <v>70</v>
      </c>
      <c r="I8" s="32"/>
      <c r="J8" s="32"/>
      <c r="K8" s="3" t="s">
        <v>40</v>
      </c>
      <c r="L8" s="3" t="s">
        <v>16</v>
      </c>
      <c r="M8" s="3" t="s">
        <v>21</v>
      </c>
      <c r="N8" s="3" t="s">
        <v>26</v>
      </c>
      <c r="O8" s="24">
        <v>0.08</v>
      </c>
    </row>
    <row r="9" spans="1:15" x14ac:dyDescent="0.3">
      <c r="G9" s="2" t="s">
        <v>35</v>
      </c>
      <c r="H9" s="32" t="s">
        <v>71</v>
      </c>
      <c r="I9" s="32"/>
      <c r="J9" s="32"/>
      <c r="K9" s="3" t="s">
        <v>12</v>
      </c>
      <c r="L9" s="3" t="s">
        <v>15</v>
      </c>
      <c r="M9" s="3" t="s">
        <v>21</v>
      </c>
      <c r="N9" s="3" t="s">
        <v>25</v>
      </c>
      <c r="O9" s="24">
        <v>0.01</v>
      </c>
    </row>
    <row r="10" spans="1:15" x14ac:dyDescent="0.3">
      <c r="A10" s="2" t="s">
        <v>2</v>
      </c>
      <c r="B10" s="2" t="s">
        <v>7</v>
      </c>
      <c r="C10" s="2" t="s">
        <v>8</v>
      </c>
      <c r="D10" s="2" t="s">
        <v>9</v>
      </c>
      <c r="G10" s="2" t="s">
        <v>36</v>
      </c>
      <c r="H10" s="31" t="s">
        <v>72</v>
      </c>
      <c r="I10" s="31"/>
      <c r="J10" s="31"/>
      <c r="K10" s="3" t="s">
        <v>12</v>
      </c>
      <c r="L10" s="3" t="s">
        <v>15</v>
      </c>
      <c r="M10" s="3" t="s">
        <v>21</v>
      </c>
      <c r="N10" s="3" t="s">
        <v>26</v>
      </c>
      <c r="O10" s="24">
        <v>7.0000000000000007E-2</v>
      </c>
    </row>
    <row r="11" spans="1:15" x14ac:dyDescent="0.3">
      <c r="A11" s="27" t="s">
        <v>5</v>
      </c>
      <c r="B11" s="27" t="s">
        <v>14</v>
      </c>
      <c r="C11" s="3" t="s">
        <v>15</v>
      </c>
      <c r="D11" s="3">
        <v>10</v>
      </c>
      <c r="G11" s="2" t="s">
        <v>37</v>
      </c>
      <c r="H11" s="32" t="s">
        <v>73</v>
      </c>
      <c r="I11" s="32"/>
      <c r="J11" s="32"/>
      <c r="K11" s="3" t="s">
        <v>12</v>
      </c>
      <c r="L11" s="3" t="s">
        <v>15</v>
      </c>
      <c r="M11" s="3" t="s">
        <v>21</v>
      </c>
      <c r="N11" s="3" t="s">
        <v>26</v>
      </c>
      <c r="O11" s="24">
        <v>0.06</v>
      </c>
    </row>
    <row r="12" spans="1:15" x14ac:dyDescent="0.3">
      <c r="A12" s="28"/>
      <c r="B12" s="28"/>
      <c r="C12" s="3" t="s">
        <v>16</v>
      </c>
      <c r="D12" s="3">
        <v>7.5</v>
      </c>
      <c r="G12" s="2" t="s">
        <v>38</v>
      </c>
      <c r="H12" s="32" t="s">
        <v>74</v>
      </c>
      <c r="I12" s="32"/>
      <c r="J12" s="32"/>
      <c r="K12" s="3" t="s">
        <v>41</v>
      </c>
      <c r="L12" s="3" t="s">
        <v>17</v>
      </c>
      <c r="M12" s="3" t="s">
        <v>21</v>
      </c>
      <c r="N12" s="3" t="s">
        <v>26</v>
      </c>
      <c r="O12" s="24">
        <v>0.1</v>
      </c>
    </row>
    <row r="13" spans="1:15" x14ac:dyDescent="0.3">
      <c r="A13" s="29"/>
      <c r="B13" s="29"/>
      <c r="C13" s="3" t="s">
        <v>17</v>
      </c>
      <c r="D13" s="3">
        <v>5</v>
      </c>
      <c r="G13" s="2" t="s">
        <v>39</v>
      </c>
      <c r="H13" s="32" t="s">
        <v>75</v>
      </c>
      <c r="I13" s="32"/>
      <c r="J13" s="32"/>
      <c r="K13" s="3" t="s">
        <v>41</v>
      </c>
      <c r="L13" s="3" t="s">
        <v>15</v>
      </c>
      <c r="M13" s="3" t="s">
        <v>20</v>
      </c>
      <c r="N13" s="3" t="s">
        <v>25</v>
      </c>
      <c r="O13" s="24">
        <v>7.0000000000000007E-2</v>
      </c>
    </row>
    <row r="15" spans="1:15" x14ac:dyDescent="0.3">
      <c r="A15" s="2" t="s">
        <v>2</v>
      </c>
      <c r="B15" s="2" t="s">
        <v>7</v>
      </c>
      <c r="C15" s="2" t="s">
        <v>8</v>
      </c>
      <c r="D15" s="2" t="s">
        <v>9</v>
      </c>
    </row>
    <row r="16" spans="1:15" x14ac:dyDescent="0.3">
      <c r="A16" s="27" t="s">
        <v>18</v>
      </c>
      <c r="B16" s="27" t="s">
        <v>19</v>
      </c>
      <c r="C16" s="3" t="s">
        <v>20</v>
      </c>
      <c r="D16" s="3">
        <v>10</v>
      </c>
      <c r="G16" s="26" t="s">
        <v>43</v>
      </c>
      <c r="H16" s="26"/>
      <c r="I16" s="26"/>
      <c r="J16" s="26"/>
      <c r="K16" s="26"/>
      <c r="L16" s="26"/>
      <c r="M16" s="26"/>
      <c r="N16" s="26"/>
      <c r="O16" s="26"/>
    </row>
    <row r="17" spans="1:13" x14ac:dyDescent="0.3">
      <c r="A17" s="28"/>
      <c r="B17" s="28"/>
      <c r="C17" s="3" t="s">
        <v>21</v>
      </c>
      <c r="D17" s="3">
        <v>7.5</v>
      </c>
    </row>
    <row r="18" spans="1:13" x14ac:dyDescent="0.3">
      <c r="A18" s="29"/>
      <c r="B18" s="29"/>
      <c r="C18" s="3" t="s">
        <v>22</v>
      </c>
      <c r="D18" s="3">
        <v>5</v>
      </c>
      <c r="G18" s="1" t="s">
        <v>42</v>
      </c>
    </row>
    <row r="19" spans="1:13" x14ac:dyDescent="0.3">
      <c r="G19" s="2" t="s">
        <v>2</v>
      </c>
      <c r="H19" s="2" t="s">
        <v>4</v>
      </c>
      <c r="I19" s="2" t="s">
        <v>5</v>
      </c>
      <c r="J19" s="2" t="s">
        <v>18</v>
      </c>
      <c r="K19" s="2" t="s">
        <v>23</v>
      </c>
      <c r="L19" s="2" t="s">
        <v>28</v>
      </c>
    </row>
    <row r="20" spans="1:13" x14ac:dyDescent="0.3">
      <c r="A20" s="2" t="s">
        <v>2</v>
      </c>
      <c r="B20" s="2" t="s">
        <v>7</v>
      </c>
      <c r="C20" s="2" t="s">
        <v>8</v>
      </c>
      <c r="D20" s="2" t="s">
        <v>9</v>
      </c>
      <c r="G20" s="2" t="s">
        <v>32</v>
      </c>
      <c r="H20" s="3">
        <v>10</v>
      </c>
      <c r="I20" s="3">
        <v>7.5</v>
      </c>
      <c r="J20" s="3">
        <v>5</v>
      </c>
      <c r="K20" s="3">
        <v>5</v>
      </c>
      <c r="L20" s="3">
        <v>7.5</v>
      </c>
    </row>
    <row r="21" spans="1:13" x14ac:dyDescent="0.3">
      <c r="A21" s="27" t="s">
        <v>23</v>
      </c>
      <c r="B21" s="27" t="s">
        <v>24</v>
      </c>
      <c r="C21" s="3" t="s">
        <v>25</v>
      </c>
      <c r="D21" s="3">
        <v>10</v>
      </c>
      <c r="G21" s="2" t="s">
        <v>33</v>
      </c>
      <c r="H21" s="3">
        <v>10</v>
      </c>
      <c r="I21" s="3">
        <v>5</v>
      </c>
      <c r="J21" s="3">
        <v>7.5</v>
      </c>
      <c r="K21" s="3">
        <v>7.5</v>
      </c>
      <c r="L21" s="3">
        <v>5</v>
      </c>
    </row>
    <row r="22" spans="1:13" x14ac:dyDescent="0.3">
      <c r="A22" s="28"/>
      <c r="B22" s="28"/>
      <c r="C22" s="3" t="s">
        <v>26</v>
      </c>
      <c r="D22" s="3">
        <v>7.5</v>
      </c>
      <c r="G22" s="2" t="s">
        <v>34</v>
      </c>
      <c r="H22" s="3">
        <v>10</v>
      </c>
      <c r="I22" s="3">
        <v>7.5</v>
      </c>
      <c r="J22" s="3">
        <v>5</v>
      </c>
      <c r="K22" s="3">
        <v>7.5</v>
      </c>
      <c r="L22" s="3">
        <v>10</v>
      </c>
    </row>
    <row r="23" spans="1:13" x14ac:dyDescent="0.3">
      <c r="A23" s="29"/>
      <c r="B23" s="29"/>
      <c r="C23" s="3" t="s">
        <v>27</v>
      </c>
      <c r="D23" s="3">
        <v>5</v>
      </c>
      <c r="G23" s="2" t="s">
        <v>35</v>
      </c>
      <c r="H23" s="3">
        <v>7.5</v>
      </c>
      <c r="I23" s="3">
        <v>10</v>
      </c>
      <c r="J23" s="3">
        <v>7.5</v>
      </c>
      <c r="K23" s="3">
        <v>10</v>
      </c>
      <c r="L23" s="3">
        <v>5</v>
      </c>
    </row>
    <row r="24" spans="1:13" x14ac:dyDescent="0.3">
      <c r="G24" s="2" t="s">
        <v>36</v>
      </c>
      <c r="H24" s="3">
        <v>7.5</v>
      </c>
      <c r="I24" s="3">
        <v>10</v>
      </c>
      <c r="J24" s="3">
        <v>7.5</v>
      </c>
      <c r="K24" s="3">
        <v>7.5</v>
      </c>
      <c r="L24" s="3">
        <v>7.5</v>
      </c>
    </row>
    <row r="25" spans="1:13" x14ac:dyDescent="0.3">
      <c r="A25" s="2" t="s">
        <v>2</v>
      </c>
      <c r="B25" s="2" t="s">
        <v>7</v>
      </c>
      <c r="C25" s="2" t="s">
        <v>8</v>
      </c>
      <c r="D25" s="2" t="s">
        <v>9</v>
      </c>
      <c r="G25" s="2" t="s">
        <v>37</v>
      </c>
      <c r="H25" s="3">
        <v>7.5</v>
      </c>
      <c r="I25" s="3">
        <v>10</v>
      </c>
      <c r="J25" s="3">
        <v>7.5</v>
      </c>
      <c r="K25" s="3">
        <v>7.5</v>
      </c>
      <c r="L25" s="3">
        <v>7.5</v>
      </c>
    </row>
    <row r="26" spans="1:13" x14ac:dyDescent="0.3">
      <c r="A26" s="27" t="s">
        <v>28</v>
      </c>
      <c r="B26" s="27" t="s">
        <v>29</v>
      </c>
      <c r="C26" s="3" t="s">
        <v>30</v>
      </c>
      <c r="D26" s="3">
        <v>10</v>
      </c>
      <c r="G26" s="2" t="s">
        <v>38</v>
      </c>
      <c r="H26" s="3">
        <v>10</v>
      </c>
      <c r="I26" s="3">
        <v>5</v>
      </c>
      <c r="J26" s="3">
        <v>7.5</v>
      </c>
      <c r="K26" s="3">
        <v>7.5</v>
      </c>
      <c r="L26" s="3">
        <v>10</v>
      </c>
    </row>
    <row r="27" spans="1:13" x14ac:dyDescent="0.3">
      <c r="A27" s="29"/>
      <c r="B27" s="29"/>
      <c r="C27" s="3" t="s">
        <v>31</v>
      </c>
      <c r="D27" s="3">
        <v>7.5</v>
      </c>
      <c r="G27" s="2" t="s">
        <v>39</v>
      </c>
      <c r="H27" s="3">
        <v>10</v>
      </c>
      <c r="I27" s="3">
        <v>10</v>
      </c>
      <c r="J27" s="3">
        <v>10</v>
      </c>
      <c r="K27" s="3">
        <v>10</v>
      </c>
      <c r="L27" s="3">
        <v>7.5</v>
      </c>
    </row>
    <row r="28" spans="1:13" x14ac:dyDescent="0.3">
      <c r="G28" s="4" t="s">
        <v>44</v>
      </c>
      <c r="H28" s="5">
        <f>MAX(H20:H27)</f>
        <v>10</v>
      </c>
      <c r="I28" s="5">
        <f>MAX(I20:I27)</f>
        <v>10</v>
      </c>
      <c r="J28" s="5">
        <f>MAX(J20:J27)</f>
        <v>10</v>
      </c>
      <c r="K28" s="5">
        <f>MAX(K20:K27)</f>
        <v>10</v>
      </c>
      <c r="L28" s="5">
        <f>MAX(L20:L27)</f>
        <v>10</v>
      </c>
    </row>
    <row r="29" spans="1:13" x14ac:dyDescent="0.3">
      <c r="G29" s="4" t="s">
        <v>45</v>
      </c>
      <c r="H29" s="5">
        <f>MIN(H20:H26)</f>
        <v>7.5</v>
      </c>
      <c r="I29" s="5">
        <f>MIN(I20:I26)</f>
        <v>5</v>
      </c>
      <c r="J29" s="5">
        <f>MIN(J20:J26)</f>
        <v>5</v>
      </c>
      <c r="K29" s="5">
        <f>MIN(K20:K26)</f>
        <v>5</v>
      </c>
      <c r="L29" s="5">
        <f>MIN(L20:L26)</f>
        <v>5</v>
      </c>
    </row>
    <row r="31" spans="1:13" x14ac:dyDescent="0.3">
      <c r="G31" s="1" t="s">
        <v>46</v>
      </c>
    </row>
    <row r="32" spans="1:13" x14ac:dyDescent="0.3">
      <c r="I32" s="9" t="s">
        <v>51</v>
      </c>
      <c r="J32" s="10"/>
      <c r="K32" s="10"/>
      <c r="L32" s="10"/>
      <c r="M32" s="11"/>
    </row>
    <row r="33" spans="7:13" x14ac:dyDescent="0.3">
      <c r="I33" s="12"/>
      <c r="J33" s="13" t="s">
        <v>52</v>
      </c>
      <c r="K33" s="13"/>
      <c r="L33" s="13"/>
      <c r="M33" s="14"/>
    </row>
    <row r="35" spans="7:13" x14ac:dyDescent="0.3">
      <c r="G35" s="25" t="s">
        <v>2</v>
      </c>
      <c r="H35" s="2" t="s">
        <v>4</v>
      </c>
      <c r="I35" s="2" t="s">
        <v>5</v>
      </c>
      <c r="J35" s="2" t="s">
        <v>18</v>
      </c>
      <c r="K35" s="2" t="s">
        <v>23</v>
      </c>
      <c r="L35" s="2" t="s">
        <v>28</v>
      </c>
    </row>
    <row r="36" spans="7:13" x14ac:dyDescent="0.3">
      <c r="G36" s="25"/>
      <c r="H36" s="7" t="s">
        <v>47</v>
      </c>
      <c r="I36" s="7" t="s">
        <v>47</v>
      </c>
      <c r="J36" s="7" t="s">
        <v>47</v>
      </c>
      <c r="K36" s="7" t="s">
        <v>47</v>
      </c>
      <c r="L36" s="7" t="s">
        <v>47</v>
      </c>
    </row>
    <row r="37" spans="7:13" x14ac:dyDescent="0.3">
      <c r="G37" s="2" t="s">
        <v>32</v>
      </c>
      <c r="H37" s="3">
        <f t="shared" ref="H37:L44" si="0">IF(H$36="benefit",H20/H$28,H$29/H20)</f>
        <v>1</v>
      </c>
      <c r="I37" s="3">
        <f t="shared" si="0"/>
        <v>0.75</v>
      </c>
      <c r="J37" s="3">
        <f t="shared" si="0"/>
        <v>0.5</v>
      </c>
      <c r="K37" s="3">
        <f t="shared" si="0"/>
        <v>0.5</v>
      </c>
      <c r="L37" s="3">
        <f t="shared" si="0"/>
        <v>0.75</v>
      </c>
    </row>
    <row r="38" spans="7:13" x14ac:dyDescent="0.3">
      <c r="G38" s="2" t="s">
        <v>33</v>
      </c>
      <c r="H38" s="3">
        <f t="shared" si="0"/>
        <v>1</v>
      </c>
      <c r="I38" s="3">
        <f t="shared" si="0"/>
        <v>0.5</v>
      </c>
      <c r="J38" s="3">
        <f t="shared" si="0"/>
        <v>0.75</v>
      </c>
      <c r="K38" s="3">
        <f t="shared" si="0"/>
        <v>0.75</v>
      </c>
      <c r="L38" s="3">
        <f t="shared" si="0"/>
        <v>0.5</v>
      </c>
    </row>
    <row r="39" spans="7:13" x14ac:dyDescent="0.3">
      <c r="G39" s="2" t="s">
        <v>34</v>
      </c>
      <c r="H39" s="3">
        <f t="shared" si="0"/>
        <v>1</v>
      </c>
      <c r="I39" s="3">
        <f t="shared" si="0"/>
        <v>0.75</v>
      </c>
      <c r="J39" s="3">
        <f t="shared" si="0"/>
        <v>0.5</v>
      </c>
      <c r="K39" s="3">
        <f t="shared" si="0"/>
        <v>0.75</v>
      </c>
      <c r="L39" s="3">
        <f t="shared" si="0"/>
        <v>1</v>
      </c>
    </row>
    <row r="40" spans="7:13" x14ac:dyDescent="0.3">
      <c r="G40" s="2" t="s">
        <v>35</v>
      </c>
      <c r="H40" s="3">
        <f t="shared" si="0"/>
        <v>0.75</v>
      </c>
      <c r="I40" s="3">
        <f t="shared" si="0"/>
        <v>1</v>
      </c>
      <c r="J40" s="3">
        <f t="shared" si="0"/>
        <v>0.75</v>
      </c>
      <c r="K40" s="3">
        <f t="shared" si="0"/>
        <v>1</v>
      </c>
      <c r="L40" s="3">
        <f t="shared" si="0"/>
        <v>0.5</v>
      </c>
    </row>
    <row r="41" spans="7:13" x14ac:dyDescent="0.3">
      <c r="G41" s="2" t="s">
        <v>36</v>
      </c>
      <c r="H41" s="3">
        <f t="shared" si="0"/>
        <v>0.75</v>
      </c>
      <c r="I41" s="3">
        <f t="shared" si="0"/>
        <v>1</v>
      </c>
      <c r="J41" s="3">
        <f t="shared" si="0"/>
        <v>0.75</v>
      </c>
      <c r="K41" s="3">
        <f t="shared" si="0"/>
        <v>0.75</v>
      </c>
      <c r="L41" s="3">
        <f t="shared" si="0"/>
        <v>0.75</v>
      </c>
    </row>
    <row r="42" spans="7:13" x14ac:dyDescent="0.3">
      <c r="G42" s="2" t="s">
        <v>37</v>
      </c>
      <c r="H42" s="3">
        <f t="shared" si="0"/>
        <v>0.75</v>
      </c>
      <c r="I42" s="3">
        <f t="shared" si="0"/>
        <v>1</v>
      </c>
      <c r="J42" s="3">
        <f t="shared" si="0"/>
        <v>0.75</v>
      </c>
      <c r="K42" s="3">
        <f t="shared" si="0"/>
        <v>0.75</v>
      </c>
      <c r="L42" s="3">
        <f t="shared" si="0"/>
        <v>0.75</v>
      </c>
    </row>
    <row r="43" spans="7:13" x14ac:dyDescent="0.3">
      <c r="G43" s="2" t="s">
        <v>38</v>
      </c>
      <c r="H43" s="3">
        <f t="shared" si="0"/>
        <v>1</v>
      </c>
      <c r="I43" s="3">
        <f t="shared" si="0"/>
        <v>0.5</v>
      </c>
      <c r="J43" s="3">
        <f t="shared" si="0"/>
        <v>0.75</v>
      </c>
      <c r="K43" s="3">
        <f t="shared" si="0"/>
        <v>0.75</v>
      </c>
      <c r="L43" s="3">
        <f t="shared" si="0"/>
        <v>1</v>
      </c>
    </row>
    <row r="44" spans="7:13" x14ac:dyDescent="0.3">
      <c r="G44" s="2" t="s">
        <v>39</v>
      </c>
      <c r="H44" s="3">
        <f t="shared" si="0"/>
        <v>1</v>
      </c>
      <c r="I44" s="3">
        <f t="shared" si="0"/>
        <v>1</v>
      </c>
      <c r="J44" s="3">
        <f t="shared" si="0"/>
        <v>1</v>
      </c>
      <c r="K44" s="3">
        <f t="shared" si="0"/>
        <v>1</v>
      </c>
      <c r="L44" s="3">
        <f t="shared" si="0"/>
        <v>0.75</v>
      </c>
    </row>
    <row r="45" spans="7:13" x14ac:dyDescent="0.3">
      <c r="G45" s="4" t="s">
        <v>50</v>
      </c>
      <c r="H45" s="5">
        <f>AVERAGE(H37:H44)</f>
        <v>0.90625</v>
      </c>
      <c r="I45" s="5">
        <f>AVERAGE(I37:I44)</f>
        <v>0.8125</v>
      </c>
      <c r="J45" s="5">
        <f>AVERAGE(J37:J44)</f>
        <v>0.71875</v>
      </c>
      <c r="K45" s="5">
        <f>AVERAGE(K37:K44)</f>
        <v>0.78125</v>
      </c>
      <c r="L45" s="5">
        <f>AVERAGE(L37:L44)</f>
        <v>0.75</v>
      </c>
    </row>
    <row r="47" spans="7:13" x14ac:dyDescent="0.3">
      <c r="G47" s="1" t="s">
        <v>53</v>
      </c>
    </row>
    <row r="52" spans="7:17" x14ac:dyDescent="0.3">
      <c r="G52" s="6" t="s">
        <v>2</v>
      </c>
      <c r="H52" s="6" t="s">
        <v>4</v>
      </c>
      <c r="I52" s="6" t="s">
        <v>5</v>
      </c>
      <c r="J52" s="6" t="s">
        <v>18</v>
      </c>
      <c r="K52" s="6" t="s">
        <v>23</v>
      </c>
      <c r="L52" s="6" t="s">
        <v>28</v>
      </c>
      <c r="N52" s="9" t="s">
        <v>51</v>
      </c>
      <c r="O52" s="10"/>
      <c r="P52" s="10"/>
      <c r="Q52" s="11"/>
    </row>
    <row r="53" spans="7:17" x14ac:dyDescent="0.3">
      <c r="G53" s="6" t="s">
        <v>32</v>
      </c>
      <c r="H53" s="15">
        <f>(H37-H$45)^2</f>
        <v>8.7890625E-3</v>
      </c>
      <c r="I53" s="15">
        <f>(I37-I$45)^2</f>
        <v>3.90625E-3</v>
      </c>
      <c r="J53" s="15">
        <f>(J37-J$45)^2</f>
        <v>4.78515625E-2</v>
      </c>
      <c r="K53" s="15">
        <f>(K37-K$45)^2</f>
        <v>7.91015625E-2</v>
      </c>
      <c r="L53" s="15">
        <f>(L37-L$45)^2</f>
        <v>0</v>
      </c>
      <c r="N53" s="20"/>
      <c r="O53" s="21" t="s">
        <v>56</v>
      </c>
      <c r="P53" s="21"/>
      <c r="Q53" s="22"/>
    </row>
    <row r="54" spans="7:17" x14ac:dyDescent="0.3">
      <c r="G54" s="6" t="s">
        <v>33</v>
      </c>
      <c r="H54" s="15">
        <f t="shared" ref="H54:L60" si="1">(H38-H$45)^2</f>
        <v>8.7890625E-3</v>
      </c>
      <c r="I54" s="15">
        <f t="shared" si="1"/>
        <v>9.765625E-2</v>
      </c>
      <c r="J54" s="15">
        <f t="shared" si="1"/>
        <v>9.765625E-4</v>
      </c>
      <c r="K54" s="15">
        <f t="shared" si="1"/>
        <v>9.765625E-4</v>
      </c>
      <c r="L54" s="15">
        <f t="shared" si="1"/>
        <v>6.25E-2</v>
      </c>
      <c r="N54" s="20"/>
      <c r="O54" s="21" t="s">
        <v>57</v>
      </c>
      <c r="P54" s="21"/>
      <c r="Q54" s="22"/>
    </row>
    <row r="55" spans="7:17" x14ac:dyDescent="0.3">
      <c r="G55" s="6" t="s">
        <v>34</v>
      </c>
      <c r="H55" s="15">
        <f t="shared" si="1"/>
        <v>8.7890625E-3</v>
      </c>
      <c r="I55" s="15">
        <f t="shared" si="1"/>
        <v>3.90625E-3</v>
      </c>
      <c r="J55" s="15">
        <f t="shared" si="1"/>
        <v>4.78515625E-2</v>
      </c>
      <c r="K55" s="15">
        <f t="shared" si="1"/>
        <v>9.765625E-4</v>
      </c>
      <c r="L55" s="15">
        <f t="shared" si="1"/>
        <v>6.25E-2</v>
      </c>
      <c r="N55" s="23" t="s">
        <v>49</v>
      </c>
      <c r="O55" s="21" t="s">
        <v>58</v>
      </c>
      <c r="P55" s="21"/>
      <c r="Q55" s="22"/>
    </row>
    <row r="56" spans="7:17" x14ac:dyDescent="0.3">
      <c r="G56" s="6" t="s">
        <v>35</v>
      </c>
      <c r="H56" s="15">
        <f t="shared" si="1"/>
        <v>2.44140625E-2</v>
      </c>
      <c r="I56" s="15">
        <f t="shared" si="1"/>
        <v>3.515625E-2</v>
      </c>
      <c r="J56" s="15">
        <f t="shared" si="1"/>
        <v>9.765625E-4</v>
      </c>
      <c r="K56" s="15">
        <f t="shared" si="1"/>
        <v>4.78515625E-2</v>
      </c>
      <c r="L56" s="15">
        <f t="shared" si="1"/>
        <v>6.25E-2</v>
      </c>
      <c r="N56" s="12"/>
      <c r="O56" s="13" t="s">
        <v>59</v>
      </c>
      <c r="P56" s="13"/>
      <c r="Q56" s="14"/>
    </row>
    <row r="57" spans="7:17" x14ac:dyDescent="0.3">
      <c r="G57" s="6" t="s">
        <v>36</v>
      </c>
      <c r="H57" s="15">
        <f t="shared" si="1"/>
        <v>2.44140625E-2</v>
      </c>
      <c r="I57" s="15">
        <f t="shared" si="1"/>
        <v>3.515625E-2</v>
      </c>
      <c r="J57" s="15">
        <f t="shared" si="1"/>
        <v>9.765625E-4</v>
      </c>
      <c r="K57" s="15">
        <f t="shared" si="1"/>
        <v>9.765625E-4</v>
      </c>
      <c r="L57" s="15">
        <f t="shared" si="1"/>
        <v>0</v>
      </c>
    </row>
    <row r="58" spans="7:17" x14ac:dyDescent="0.3">
      <c r="G58" s="6" t="s">
        <v>37</v>
      </c>
      <c r="H58" s="15">
        <f t="shared" si="1"/>
        <v>2.44140625E-2</v>
      </c>
      <c r="I58" s="15">
        <f t="shared" si="1"/>
        <v>3.515625E-2</v>
      </c>
      <c r="J58" s="15">
        <f t="shared" si="1"/>
        <v>9.765625E-4</v>
      </c>
      <c r="K58" s="15">
        <f t="shared" si="1"/>
        <v>9.765625E-4</v>
      </c>
      <c r="L58" s="15">
        <f t="shared" si="1"/>
        <v>0</v>
      </c>
    </row>
    <row r="59" spans="7:17" x14ac:dyDescent="0.3">
      <c r="G59" s="6" t="s">
        <v>38</v>
      </c>
      <c r="H59" s="15">
        <f t="shared" si="1"/>
        <v>8.7890625E-3</v>
      </c>
      <c r="I59" s="15">
        <f t="shared" si="1"/>
        <v>9.765625E-2</v>
      </c>
      <c r="J59" s="15">
        <f t="shared" si="1"/>
        <v>9.765625E-4</v>
      </c>
      <c r="K59" s="15">
        <f t="shared" si="1"/>
        <v>9.765625E-4</v>
      </c>
      <c r="L59" s="15">
        <f t="shared" si="1"/>
        <v>6.25E-2</v>
      </c>
    </row>
    <row r="60" spans="7:17" x14ac:dyDescent="0.3">
      <c r="G60" s="6" t="s">
        <v>39</v>
      </c>
      <c r="H60" s="15">
        <f t="shared" si="1"/>
        <v>8.7890625E-3</v>
      </c>
      <c r="I60" s="15">
        <f t="shared" si="1"/>
        <v>3.515625E-2</v>
      </c>
      <c r="J60" s="15">
        <f t="shared" si="1"/>
        <v>7.91015625E-2</v>
      </c>
      <c r="K60" s="15">
        <f t="shared" si="1"/>
        <v>4.78515625E-2</v>
      </c>
      <c r="L60" s="15">
        <f t="shared" si="1"/>
        <v>0</v>
      </c>
    </row>
    <row r="61" spans="7:17" x14ac:dyDescent="0.3">
      <c r="G61" s="6" t="s">
        <v>48</v>
      </c>
      <c r="H61" s="8">
        <f>SUM(H53:H60)</f>
        <v>0.1171875</v>
      </c>
      <c r="I61" s="8">
        <f>SUM(I53:I60)</f>
        <v>0.34375</v>
      </c>
      <c r="J61" s="8">
        <f>SUM(J53:J60)</f>
        <v>0.1796875</v>
      </c>
      <c r="K61" s="8">
        <f>SUM(K53:K60)</f>
        <v>0.1796875</v>
      </c>
      <c r="L61" s="8">
        <f>SUM(L53:L60)</f>
        <v>0.25</v>
      </c>
    </row>
    <row r="62" spans="7:17" x14ac:dyDescent="0.3">
      <c r="G62" s="16" t="s">
        <v>54</v>
      </c>
      <c r="H62" s="17">
        <f>1-H61</f>
        <v>0.8828125</v>
      </c>
      <c r="I62" s="17">
        <f>1-I61</f>
        <v>0.65625</v>
      </c>
      <c r="J62" s="17">
        <f>1-J61</f>
        <v>0.8203125</v>
      </c>
      <c r="K62" s="17">
        <f>1-K61</f>
        <v>0.8203125</v>
      </c>
      <c r="L62" s="17">
        <f>1-L61</f>
        <v>0.75</v>
      </c>
      <c r="M62" s="5">
        <f>SUM(H62:L62)</f>
        <v>3.9296875</v>
      </c>
    </row>
    <row r="63" spans="7:17" x14ac:dyDescent="0.3">
      <c r="G63" s="18" t="s">
        <v>55</v>
      </c>
      <c r="H63" s="19">
        <f>H62/$M$62</f>
        <v>0.22465208747514911</v>
      </c>
      <c r="I63" s="19">
        <f>(I62/$M$62)</f>
        <v>0.16699801192842942</v>
      </c>
      <c r="J63" s="19">
        <f>(J62/$M$62)</f>
        <v>0.20874751491053678</v>
      </c>
      <c r="K63" s="19">
        <f>(K62/$M$62)</f>
        <v>0.20874751491053678</v>
      </c>
      <c r="L63" s="19">
        <f>(L62/$M$62)</f>
        <v>0.19085487077534791</v>
      </c>
    </row>
    <row r="65" spans="7:16" x14ac:dyDescent="0.3">
      <c r="I65" s="9" t="s">
        <v>51</v>
      </c>
      <c r="J65" s="10"/>
      <c r="K65" s="10"/>
      <c r="L65" s="11"/>
    </row>
    <row r="66" spans="7:16" x14ac:dyDescent="0.3">
      <c r="I66" s="20"/>
      <c r="J66" s="21" t="s">
        <v>60</v>
      </c>
      <c r="K66" s="21"/>
      <c r="L66" s="22"/>
    </row>
    <row r="67" spans="7:16" x14ac:dyDescent="0.3">
      <c r="I67" s="12"/>
      <c r="J67" s="13" t="s">
        <v>59</v>
      </c>
      <c r="K67" s="13"/>
      <c r="L67" s="14"/>
    </row>
    <row r="70" spans="7:16" x14ac:dyDescent="0.3">
      <c r="G70" s="1" t="s">
        <v>61</v>
      </c>
    </row>
    <row r="74" spans="7:16" x14ac:dyDescent="0.3">
      <c r="G74" s="6" t="s">
        <v>2</v>
      </c>
      <c r="H74" s="6" t="s">
        <v>4</v>
      </c>
      <c r="I74" s="6" t="s">
        <v>5</v>
      </c>
      <c r="J74" s="6" t="s">
        <v>18</v>
      </c>
      <c r="K74" s="6" t="s">
        <v>23</v>
      </c>
      <c r="L74" s="6" t="s">
        <v>28</v>
      </c>
    </row>
    <row r="75" spans="7:16" x14ac:dyDescent="0.3">
      <c r="G75" s="6" t="s">
        <v>32</v>
      </c>
      <c r="H75" s="3">
        <f>H37*H$63</f>
        <v>0.22465208747514911</v>
      </c>
      <c r="I75" s="3">
        <f>I37*I$63</f>
        <v>0.12524850894632206</v>
      </c>
      <c r="J75" s="3">
        <f>J37*J$63</f>
        <v>0.10437375745526839</v>
      </c>
      <c r="K75" s="3">
        <f>K37*K$63</f>
        <v>0.10437375745526839</v>
      </c>
      <c r="L75" s="3">
        <f>L37*L$63</f>
        <v>0.14314115308151093</v>
      </c>
    </row>
    <row r="76" spans="7:16" x14ac:dyDescent="0.3">
      <c r="G76" s="6" t="s">
        <v>33</v>
      </c>
      <c r="H76" s="3">
        <f t="shared" ref="H76:L82" si="2">H38*H$63</f>
        <v>0.22465208747514911</v>
      </c>
      <c r="I76" s="3">
        <f t="shared" si="2"/>
        <v>8.3499005964214709E-2</v>
      </c>
      <c r="J76" s="3">
        <f t="shared" si="2"/>
        <v>0.15656063618290258</v>
      </c>
      <c r="K76" s="3">
        <f t="shared" si="2"/>
        <v>0.15656063618290258</v>
      </c>
      <c r="L76" s="3">
        <f t="shared" si="2"/>
        <v>9.5427435387673953E-2</v>
      </c>
    </row>
    <row r="77" spans="7:16" x14ac:dyDescent="0.3">
      <c r="G77" s="6" t="s">
        <v>34</v>
      </c>
      <c r="H77" s="3">
        <f t="shared" si="2"/>
        <v>0.22465208747514911</v>
      </c>
      <c r="I77" s="3">
        <f t="shared" si="2"/>
        <v>0.12524850894632206</v>
      </c>
      <c r="J77" s="3">
        <f t="shared" si="2"/>
        <v>0.10437375745526839</v>
      </c>
      <c r="K77" s="3">
        <f t="shared" si="2"/>
        <v>0.15656063618290258</v>
      </c>
      <c r="L77" s="3">
        <f t="shared" si="2"/>
        <v>0.19085487077534791</v>
      </c>
    </row>
    <row r="78" spans="7:16" x14ac:dyDescent="0.3">
      <c r="G78" s="6" t="s">
        <v>35</v>
      </c>
      <c r="H78" s="3">
        <f t="shared" si="2"/>
        <v>0.16848906560636184</v>
      </c>
      <c r="I78" s="3">
        <f t="shared" si="2"/>
        <v>0.16699801192842942</v>
      </c>
      <c r="J78" s="3">
        <f t="shared" si="2"/>
        <v>0.15656063618290258</v>
      </c>
      <c r="K78" s="3">
        <f t="shared" si="2"/>
        <v>0.20874751491053678</v>
      </c>
      <c r="L78" s="3">
        <f t="shared" si="2"/>
        <v>9.5427435387673953E-2</v>
      </c>
    </row>
    <row r="79" spans="7:16" x14ac:dyDescent="0.3">
      <c r="G79" s="6" t="s">
        <v>36</v>
      </c>
      <c r="H79" s="3">
        <f t="shared" si="2"/>
        <v>0.16848906560636184</v>
      </c>
      <c r="I79" s="3">
        <f t="shared" si="2"/>
        <v>0.16699801192842942</v>
      </c>
      <c r="J79" s="3">
        <f t="shared" si="2"/>
        <v>0.15656063618290258</v>
      </c>
      <c r="K79" s="3">
        <f t="shared" si="2"/>
        <v>0.15656063618290258</v>
      </c>
      <c r="L79" s="3">
        <f t="shared" si="2"/>
        <v>0.14314115308151093</v>
      </c>
      <c r="N79" s="9" t="s">
        <v>51</v>
      </c>
      <c r="O79" s="10"/>
      <c r="P79" s="11"/>
    </row>
    <row r="80" spans="7:16" x14ac:dyDescent="0.3">
      <c r="G80" s="6" t="s">
        <v>37</v>
      </c>
      <c r="H80" s="3">
        <f t="shared" si="2"/>
        <v>0.16848906560636184</v>
      </c>
      <c r="I80" s="3">
        <f t="shared" si="2"/>
        <v>0.16699801192842942</v>
      </c>
      <c r="J80" s="3">
        <f t="shared" si="2"/>
        <v>0.15656063618290258</v>
      </c>
      <c r="K80" s="3">
        <f t="shared" si="2"/>
        <v>0.15656063618290258</v>
      </c>
      <c r="L80" s="3">
        <f t="shared" si="2"/>
        <v>0.14314115308151093</v>
      </c>
      <c r="N80" s="20"/>
      <c r="O80" s="21" t="s">
        <v>62</v>
      </c>
      <c r="P80" s="22"/>
    </row>
    <row r="81" spans="7:16" x14ac:dyDescent="0.3">
      <c r="G81" s="6" t="s">
        <v>38</v>
      </c>
      <c r="H81" s="3">
        <f t="shared" si="2"/>
        <v>0.22465208747514911</v>
      </c>
      <c r="I81" s="3">
        <f t="shared" si="2"/>
        <v>8.3499005964214709E-2</v>
      </c>
      <c r="J81" s="3">
        <f t="shared" si="2"/>
        <v>0.15656063618290258</v>
      </c>
      <c r="K81" s="3">
        <f t="shared" si="2"/>
        <v>0.15656063618290258</v>
      </c>
      <c r="L81" s="3">
        <f t="shared" si="2"/>
        <v>0.19085487077534791</v>
      </c>
      <c r="N81" s="20"/>
      <c r="O81" s="21" t="s">
        <v>57</v>
      </c>
      <c r="P81" s="22"/>
    </row>
    <row r="82" spans="7:16" x14ac:dyDescent="0.3">
      <c r="G82" s="6" t="s">
        <v>39</v>
      </c>
      <c r="H82" s="3">
        <f t="shared" si="2"/>
        <v>0.22465208747514911</v>
      </c>
      <c r="I82" s="3">
        <f t="shared" si="2"/>
        <v>0.16699801192842942</v>
      </c>
      <c r="J82" s="3">
        <f t="shared" si="2"/>
        <v>0.20874751491053678</v>
      </c>
      <c r="K82" s="3">
        <f t="shared" si="2"/>
        <v>0.20874751491053678</v>
      </c>
      <c r="L82" s="3">
        <f t="shared" si="2"/>
        <v>0.14314115308151093</v>
      </c>
      <c r="N82" s="12"/>
      <c r="O82" s="13" t="s">
        <v>60</v>
      </c>
      <c r="P82" s="14"/>
    </row>
    <row r="85" spans="7:16" x14ac:dyDescent="0.3">
      <c r="G85" s="1" t="s">
        <v>63</v>
      </c>
    </row>
    <row r="86" spans="7:16" x14ac:dyDescent="0.3">
      <c r="G86" s="5" t="s">
        <v>2</v>
      </c>
      <c r="H86" s="5" t="s">
        <v>48</v>
      </c>
      <c r="I86" s="5" t="s">
        <v>64</v>
      </c>
    </row>
    <row r="87" spans="7:16" x14ac:dyDescent="0.3">
      <c r="G87" s="3" t="s">
        <v>32</v>
      </c>
      <c r="H87" s="3">
        <f>SUM(H75:L75)</f>
        <v>0.70178926441351885</v>
      </c>
      <c r="I87" s="3">
        <f>RANK(H87,$H$87:$H$94)</f>
        <v>8</v>
      </c>
    </row>
    <row r="88" spans="7:16" x14ac:dyDescent="0.3">
      <c r="G88" s="3" t="s">
        <v>33</v>
      </c>
      <c r="H88" s="3">
        <f t="shared" ref="H88:H94" si="3">SUM(H76:L76)</f>
        <v>0.71669980119284293</v>
      </c>
      <c r="I88" s="3">
        <f t="shared" ref="I88:I94" si="4">RANK(H88,$H$87:$H$94)</f>
        <v>7</v>
      </c>
    </row>
    <row r="89" spans="7:16" x14ac:dyDescent="0.3">
      <c r="G89" s="3" t="s">
        <v>34</v>
      </c>
      <c r="H89" s="3">
        <f t="shared" si="3"/>
        <v>0.80168986083499005</v>
      </c>
      <c r="I89" s="3">
        <f t="shared" si="4"/>
        <v>3</v>
      </c>
    </row>
    <row r="90" spans="7:16" x14ac:dyDescent="0.3">
      <c r="G90" s="3" t="s">
        <v>35</v>
      </c>
      <c r="H90" s="3">
        <f t="shared" si="3"/>
        <v>0.79622266401590458</v>
      </c>
      <c r="I90" s="3">
        <f t="shared" si="4"/>
        <v>4</v>
      </c>
    </row>
    <row r="91" spans="7:16" x14ac:dyDescent="0.3">
      <c r="G91" s="3" t="s">
        <v>36</v>
      </c>
      <c r="H91" s="3">
        <f t="shared" si="3"/>
        <v>0.79174950298210733</v>
      </c>
      <c r="I91" s="3">
        <f t="shared" si="4"/>
        <v>5</v>
      </c>
    </row>
    <row r="92" spans="7:16" x14ac:dyDescent="0.3">
      <c r="G92" s="3" t="s">
        <v>37</v>
      </c>
      <c r="H92" s="3">
        <f t="shared" si="3"/>
        <v>0.79174950298210733</v>
      </c>
      <c r="I92" s="3">
        <f t="shared" si="4"/>
        <v>5</v>
      </c>
    </row>
    <row r="93" spans="7:16" x14ac:dyDescent="0.3">
      <c r="G93" s="3" t="s">
        <v>38</v>
      </c>
      <c r="H93" s="3">
        <f t="shared" si="3"/>
        <v>0.81212723658051689</v>
      </c>
      <c r="I93" s="3">
        <f t="shared" si="4"/>
        <v>2</v>
      </c>
    </row>
    <row r="94" spans="7:16" x14ac:dyDescent="0.3">
      <c r="G94" s="3" t="s">
        <v>39</v>
      </c>
      <c r="H94" s="3">
        <f t="shared" si="3"/>
        <v>0.95228628230616308</v>
      </c>
      <c r="I94" s="3">
        <f t="shared" si="4"/>
        <v>1</v>
      </c>
    </row>
    <row r="97" spans="7:7" x14ac:dyDescent="0.3">
      <c r="G97" s="1" t="s">
        <v>65</v>
      </c>
    </row>
    <row r="98" spans="7:7" x14ac:dyDescent="0.3">
      <c r="G98" t="s">
        <v>66</v>
      </c>
    </row>
    <row r="99" spans="7:7" x14ac:dyDescent="0.3">
      <c r="G99" t="s">
        <v>67</v>
      </c>
    </row>
    <row r="100" spans="7:7" x14ac:dyDescent="0.3">
      <c r="G100" t="s">
        <v>76</v>
      </c>
    </row>
    <row r="101" spans="7:7" x14ac:dyDescent="0.3">
      <c r="G101" t="s">
        <v>77</v>
      </c>
    </row>
    <row r="102" spans="7:7" x14ac:dyDescent="0.3">
      <c r="G102" t="s">
        <v>78</v>
      </c>
    </row>
  </sheetData>
  <mergeCells count="22">
    <mergeCell ref="A1:L2"/>
    <mergeCell ref="A6:A8"/>
    <mergeCell ref="B6:B8"/>
    <mergeCell ref="A11:A13"/>
    <mergeCell ref="B11:B13"/>
    <mergeCell ref="H10:J10"/>
    <mergeCell ref="H11:J11"/>
    <mergeCell ref="H12:J12"/>
    <mergeCell ref="H5:J5"/>
    <mergeCell ref="H6:J6"/>
    <mergeCell ref="H7:J7"/>
    <mergeCell ref="H8:J8"/>
    <mergeCell ref="H9:J9"/>
    <mergeCell ref="H13:J13"/>
    <mergeCell ref="G35:G36"/>
    <mergeCell ref="G16:O16"/>
    <mergeCell ref="A21:A23"/>
    <mergeCell ref="B21:B23"/>
    <mergeCell ref="A26:A27"/>
    <mergeCell ref="B26:B27"/>
    <mergeCell ref="A16:A18"/>
    <mergeCell ref="B16:B18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2022-12-30T02:08:22Z</dcterms:created>
  <dcterms:modified xsi:type="dcterms:W3CDTF">2023-01-11T15:17:50Z</dcterms:modified>
</cp:coreProperties>
</file>