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1"/>
  </bookViews>
  <sheets>
    <sheet name="Weekly Flow Budget" sheetId="4" r:id="rId1"/>
    <sheet name="Monthly Flow Budget" sheetId="1" r:id="rId2"/>
    <sheet name="Yearly Flow Budget" sheetId="2" r:id="rId3"/>
    <sheet name="Stock Budget" sheetId="3" r:id="rId4"/>
    <sheet name="Saving Plan" sheetId="5" r:id="rId5"/>
    <sheet name="Special Accounts" sheetId="6" r:id="rId6"/>
    <sheet name="Incentives Plan" sheetId="7" r:id="rId7"/>
  </sheets>
  <calcPr calcId="145621"/>
</workbook>
</file>

<file path=xl/calcChain.xml><?xml version="1.0" encoding="utf-8"?>
<calcChain xmlns="http://schemas.openxmlformats.org/spreadsheetml/2006/main">
  <c r="D37" i="1" l="1"/>
  <c r="F11" i="2"/>
  <c r="F35" i="1"/>
  <c r="F36" i="1"/>
  <c r="E3" i="2"/>
  <c r="E4" i="2" s="1"/>
  <c r="E5" i="2" s="1"/>
  <c r="E6" i="2" s="1"/>
  <c r="E7" i="2" s="1"/>
  <c r="E8" i="2" s="1"/>
  <c r="E9" i="2" s="1"/>
  <c r="E10" i="2" s="1"/>
  <c r="F34" i="1"/>
  <c r="E13" i="5"/>
  <c r="F33" i="1"/>
  <c r="I25" i="5"/>
  <c r="K18" i="5"/>
  <c r="K19" i="5"/>
  <c r="K20" i="5"/>
  <c r="K21" i="5"/>
  <c r="K22" i="5"/>
  <c r="K23" i="5"/>
  <c r="K24" i="5"/>
  <c r="K17" i="5"/>
  <c r="K4" i="5"/>
  <c r="K5" i="5"/>
  <c r="K6" i="5"/>
  <c r="K7" i="5"/>
  <c r="K8" i="5"/>
  <c r="K9" i="5"/>
  <c r="K10" i="5"/>
  <c r="K11" i="5"/>
  <c r="I12" i="5"/>
  <c r="K3" i="5"/>
  <c r="F38" i="1" l="1"/>
  <c r="K25" i="5"/>
  <c r="J26" i="5" s="1"/>
  <c r="K12" i="5"/>
  <c r="J13" i="5" s="1"/>
  <c r="D16" i="3"/>
  <c r="E16" i="3"/>
  <c r="F16" i="3"/>
  <c r="C16" i="3"/>
  <c r="E17" i="3" l="1"/>
  <c r="E18" i="3" s="1"/>
  <c r="E37" i="1"/>
  <c r="E38" i="1" l="1"/>
</calcChain>
</file>

<file path=xl/sharedStrings.xml><?xml version="1.0" encoding="utf-8"?>
<sst xmlns="http://schemas.openxmlformats.org/spreadsheetml/2006/main" count="208" uniqueCount="126">
  <si>
    <t>Car Insurance</t>
  </si>
  <si>
    <t>Bob's Furniture</t>
  </si>
  <si>
    <t>Credit Card</t>
  </si>
  <si>
    <t>State Tax</t>
  </si>
  <si>
    <t>Fed Tax</t>
  </si>
  <si>
    <t>Guardian</t>
  </si>
  <si>
    <t>Onelife</t>
  </si>
  <si>
    <t>Verizon</t>
  </si>
  <si>
    <t>SMECO</t>
  </si>
  <si>
    <t>Washington Gas</t>
  </si>
  <si>
    <t>AT&amp;T</t>
  </si>
  <si>
    <t>Student Loans</t>
  </si>
  <si>
    <t>Mortgage and HOA</t>
  </si>
  <si>
    <t>Water and Sewer</t>
  </si>
  <si>
    <t>School Parking</t>
  </si>
  <si>
    <t>Work Parking</t>
  </si>
  <si>
    <t>Period</t>
  </si>
  <si>
    <t>Income</t>
  </si>
  <si>
    <t>October</t>
  </si>
  <si>
    <t>November</t>
  </si>
  <si>
    <t>December</t>
  </si>
  <si>
    <t>Event</t>
  </si>
  <si>
    <t>John Check</t>
  </si>
  <si>
    <t>Tina Check</t>
  </si>
  <si>
    <t>Total</t>
  </si>
  <si>
    <t>Cash Flow (Net Income per Period)</t>
  </si>
  <si>
    <t>Expense</t>
  </si>
  <si>
    <t>Notes</t>
  </si>
  <si>
    <t>Nate Rent</t>
  </si>
  <si>
    <t>Gas</t>
  </si>
  <si>
    <t>Food</t>
  </si>
  <si>
    <t>Spending</t>
  </si>
  <si>
    <t>Hygiene</t>
  </si>
  <si>
    <t>Clothes</t>
  </si>
  <si>
    <t>Budgeted</t>
  </si>
  <si>
    <t>Diff</t>
  </si>
  <si>
    <t>Regular</t>
  </si>
  <si>
    <t>January</t>
  </si>
  <si>
    <t>February</t>
  </si>
  <si>
    <t>March</t>
  </si>
  <si>
    <t>April</t>
  </si>
  <si>
    <t>Taxes Due</t>
  </si>
  <si>
    <t>Liability</t>
  </si>
  <si>
    <t>Item Name</t>
  </si>
  <si>
    <t>Checking</t>
  </si>
  <si>
    <t>Petty Cash</t>
  </si>
  <si>
    <t>Gift Cards</t>
  </si>
  <si>
    <t>Bitcoin, Liquid</t>
  </si>
  <si>
    <t>Mortgage</t>
  </si>
  <si>
    <t>Bob's</t>
  </si>
  <si>
    <t>Federal</t>
  </si>
  <si>
    <t>State</t>
  </si>
  <si>
    <t>Credit Cards</t>
  </si>
  <si>
    <t>Liquid Assets</t>
  </si>
  <si>
    <t>Semi-Liquid Assets</t>
  </si>
  <si>
    <t>Illiquid Assets</t>
  </si>
  <si>
    <t>BTCjam, Expected Receivable</t>
  </si>
  <si>
    <t>Tina's Car</t>
  </si>
  <si>
    <t>John's Car</t>
  </si>
  <si>
    <t>Home</t>
  </si>
  <si>
    <t>Total Assets</t>
  </si>
  <si>
    <t>Item</t>
  </si>
  <si>
    <t>Risk</t>
  </si>
  <si>
    <t>Limit</t>
  </si>
  <si>
    <t>Cashflow</t>
  </si>
  <si>
    <t>Stock ETF</t>
  </si>
  <si>
    <t>low</t>
  </si>
  <si>
    <t>BTCjam</t>
  </si>
  <si>
    <t>high</t>
  </si>
  <si>
    <t>LendingClub</t>
  </si>
  <si>
    <t>moderate</t>
  </si>
  <si>
    <t>DirectTV</t>
  </si>
  <si>
    <t>Christmas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</si>
  <si>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</si>
  <si>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</si>
  <si>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</si>
  <si>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</si>
  <si>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</si>
  <si>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</si>
  <si>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</si>
  <si>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</si>
  <si>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</si>
  <si>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</si>
  <si>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</si>
  <si>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</si>
  <si>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</si>
  <si>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</si>
  <si>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</si>
  <si>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</si>
  <si>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</si>
  <si>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</si>
  <si>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</si>
  <si>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</si>
  <si>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</si>
  <si>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fix the car</t>
  </si>
  <si>
    <t>christmas shopping</t>
  </si>
  <si>
    <t>computer</t>
  </si>
  <si>
    <t>trip to ireland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</si>
  <si>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</si>
  <si>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</si>
  <si>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</si>
  <si>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</si>
  <si>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</si>
  <si>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</si>
  <si>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</si>
  <si>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</si>
  <si>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</si>
  <si>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</si>
  <si>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</si>
  <si>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</si>
  <si>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</si>
  <si>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</si>
  <si>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</si>
  <si>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</si>
  <si>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</si>
  <si>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</si>
  <si>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</si>
  <si>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Total Guess Expense Amount</t>
  </si>
  <si>
    <t>Other Charity</t>
  </si>
  <si>
    <t>Goal: Debt free in 7.5 Years!</t>
  </si>
  <si>
    <t>~15 years</t>
  </si>
  <si>
    <t>goal: half that</t>
  </si>
  <si>
    <t>Xsport</t>
  </si>
  <si>
    <t>NEED TO CLOSE</t>
  </si>
  <si>
    <t>Netflix</t>
  </si>
  <si>
    <t>Dry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</si>
</sst>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5" sqref="I5"/>
    </sheetView>
  </sheetViews>
  <sheetFormatPr defaultRowHeight="15" x14ac:dyDescent="0.25"/>
  <cols>
    <col min="1" max="1" width="17.42578125" bestFit="1" customWidth="1"/>
  </cols>
  <sheetData>
    <row r="1" spans="1:6" x14ac:dyDescent="0.25">
      <c r="A1" s="1" t="s">
        <v>16</v>
      </c>
      <c r="B1" s="1" t="s">
        <v>21</v>
      </c>
      <c r="C1" s="1" t="s">
        <v>26</v>
      </c>
      <c r="D1" s="1" t="s">
        <v>34</v>
      </c>
      <c r="E1" s="1" t="s">
        <v>35</v>
      </c>
      <c r="F1" s="1" t="s">
        <v>27</v>
      </c>
    </row>
    <row r="2" spans="1:6" x14ac:dyDescent="0.25">
      <c r="A2" s="6" t="s">
        <v>78</v>
      </c>
    </row>
    <row r="3" spans="1:6" x14ac:dyDescent="0.25">
      <c r="A3" s="6" t="s">
        <v>76</v>
      </c>
    </row>
    <row r="4" spans="1:6" x14ac:dyDescent="0.25">
      <c r="A4" t="s">
        <v>75</v>
      </c>
    </row>
    <row r="5" spans="1:6" x14ac:dyDescent="0.25">
      <c r="A5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workbookViewId="0">
      <selection activeCell="C29" sqref="C29"/>
    </sheetView>
  </sheetViews>
  <sheetFormatPr defaultRowHeight="15" x14ac:dyDescent="0.25"/>
  <cols>
    <col min="3" max="3" width="32.42578125" bestFit="1" customWidth="1"/>
    <col min="5" max="5" width="11.140625" bestFit="1" customWidth="1"/>
  </cols>
  <sheetData>
    <row r="1" spans="1:6" s="1" customFormat="1" x14ac:dyDescent="0.25">
      <c r="A1" s="1" t="s">
        <v>16</v>
      </c>
      <c r="B1" s="1" t="s">
        <v>73</v>
      </c>
      <c r="C1" s="1" t="s">
        <v>21</v>
      </c>
      <c r="D1" s="1" t="s">
        <v>26</v>
      </c>
      <c r="E1" s="1" t="s">
        <v>17</v>
      </c>
      <c r="F1" s="1" t="s">
        <v>27</v>
      </c>
    </row>
    <row r="2" spans="1:6" s="3" customFormat="1" x14ac:dyDescent="0.25">
      <c r="A2" s="11"/>
      <c r="B2" s="11" t="s">
        <v>74</v>
      </c>
      <c r="C2" s="3" t="s">
        <v>29</v>
      </c>
      <c r="D2" s="3">
        <v>-100</v>
      </c>
    </row>
    <row r="3" spans="1:6" s="3" customFormat="1" x14ac:dyDescent="0.25">
      <c r="A3" s="11"/>
      <c r="B3" s="11" t="s">
        <v>74</v>
      </c>
      <c r="C3" s="3" t="s">
        <v>30</v>
      </c>
      <c r="D3" s="3">
        <v>-800</v>
      </c>
    </row>
    <row r="4" spans="1:6" s="3" customFormat="1" x14ac:dyDescent="0.25">
      <c r="A4" s="11"/>
      <c r="B4" s="11" t="s">
        <v>74</v>
      </c>
      <c r="C4" s="3" t="s">
        <v>31</v>
      </c>
      <c r="D4" s="3">
        <v>-400</v>
      </c>
    </row>
    <row r="5" spans="1:6" s="3" customFormat="1" x14ac:dyDescent="0.25">
      <c r="A5" s="11"/>
      <c r="B5" s="11" t="s">
        <v>74</v>
      </c>
      <c r="C5" s="5" t="s">
        <v>32</v>
      </c>
      <c r="D5" s="3">
        <v>-100</v>
      </c>
    </row>
    <row r="6" spans="1:6" s="3" customFormat="1" x14ac:dyDescent="0.25">
      <c r="A6" s="11"/>
      <c r="B6" s="11" t="s">
        <v>74</v>
      </c>
      <c r="C6" s="5" t="s">
        <v>33</v>
      </c>
      <c r="D6" s="3">
        <v>-100</v>
      </c>
    </row>
    <row r="7" spans="1:6" s="4" customFormat="1" x14ac:dyDescent="0.25">
      <c r="A7" s="10">
        <v>42297</v>
      </c>
      <c r="B7" s="10" t="s">
        <v>75</v>
      </c>
      <c r="C7" s="4" t="s">
        <v>10</v>
      </c>
      <c r="D7" s="4">
        <v>-200</v>
      </c>
    </row>
    <row r="8" spans="1:6" s="4" customFormat="1" x14ac:dyDescent="0.25">
      <c r="A8" s="10">
        <v>42287</v>
      </c>
      <c r="B8" s="10" t="s">
        <v>76</v>
      </c>
      <c r="C8" s="4" t="s">
        <v>1</v>
      </c>
      <c r="D8" s="4">
        <v>-65</v>
      </c>
    </row>
    <row r="9" spans="1:6" s="4" customFormat="1" x14ac:dyDescent="0.25">
      <c r="A9" s="10">
        <v>42290</v>
      </c>
      <c r="B9" s="10" t="s">
        <v>76</v>
      </c>
      <c r="C9" s="4" t="s">
        <v>0</v>
      </c>
      <c r="D9" s="4">
        <v>-120</v>
      </c>
    </row>
    <row r="10" spans="1:6" s="4" customFormat="1" x14ac:dyDescent="0.25">
      <c r="A10" s="10">
        <v>42287</v>
      </c>
      <c r="B10" s="10" t="s">
        <v>76</v>
      </c>
      <c r="C10" s="4" t="s">
        <v>2</v>
      </c>
      <c r="D10" s="4">
        <v>-50</v>
      </c>
    </row>
    <row r="11" spans="1:6" x14ac:dyDescent="0.25">
      <c r="A11" s="13">
        <v>42292</v>
      </c>
      <c r="B11" s="13" t="s">
        <v>75</v>
      </c>
      <c r="C11" t="s">
        <v>4</v>
      </c>
      <c r="D11">
        <v>-200</v>
      </c>
    </row>
    <row r="12" spans="1:6" x14ac:dyDescent="0.25">
      <c r="A12" s="13">
        <v>42308</v>
      </c>
      <c r="B12" s="13" t="s">
        <v>77</v>
      </c>
      <c r="C12" t="s">
        <v>5</v>
      </c>
      <c r="D12">
        <v>-40</v>
      </c>
    </row>
    <row r="13" spans="1:6" x14ac:dyDescent="0.25">
      <c r="A13" s="13">
        <v>42278</v>
      </c>
      <c r="B13" s="13" t="s">
        <v>78</v>
      </c>
      <c r="C13" t="s">
        <v>12</v>
      </c>
      <c r="D13">
        <v>-2600</v>
      </c>
    </row>
    <row r="14" spans="1:6" x14ac:dyDescent="0.25">
      <c r="A14" s="13">
        <v>42282</v>
      </c>
      <c r="B14" s="13" t="s">
        <v>78</v>
      </c>
      <c r="C14" t="s">
        <v>6</v>
      </c>
      <c r="D14">
        <v>-80</v>
      </c>
    </row>
    <row r="15" spans="1:6" x14ac:dyDescent="0.25">
      <c r="A15" s="12"/>
      <c r="B15" s="13" t="s">
        <v>74</v>
      </c>
      <c r="C15" t="s">
        <v>14</v>
      </c>
      <c r="D15">
        <v>-180</v>
      </c>
    </row>
    <row r="16" spans="1:6" x14ac:dyDescent="0.25">
      <c r="A16" s="13">
        <v>42278</v>
      </c>
      <c r="B16" s="13" t="s">
        <v>78</v>
      </c>
      <c r="C16" t="s">
        <v>15</v>
      </c>
      <c r="D16">
        <v>-135</v>
      </c>
    </row>
    <row r="17" spans="1:6" x14ac:dyDescent="0.25">
      <c r="A17" s="13">
        <v>42290</v>
      </c>
      <c r="B17" s="13" t="s">
        <v>76</v>
      </c>
      <c r="C17" t="s">
        <v>8</v>
      </c>
      <c r="D17">
        <v>-120</v>
      </c>
    </row>
    <row r="18" spans="1:6" x14ac:dyDescent="0.25">
      <c r="A18" s="13">
        <v>42287</v>
      </c>
      <c r="B18" s="13" t="s">
        <v>76</v>
      </c>
      <c r="C18" t="s">
        <v>3</v>
      </c>
      <c r="D18">
        <v>-100</v>
      </c>
    </row>
    <row r="19" spans="1:6" x14ac:dyDescent="0.25">
      <c r="A19" s="12"/>
      <c r="B19" s="12"/>
      <c r="C19" t="s">
        <v>11</v>
      </c>
      <c r="D19">
        <v>0</v>
      </c>
    </row>
    <row r="20" spans="1:6" x14ac:dyDescent="0.25">
      <c r="A20" s="13">
        <v>42305</v>
      </c>
      <c r="B20" s="13" t="s">
        <v>77</v>
      </c>
      <c r="C20" t="s">
        <v>7</v>
      </c>
      <c r="D20">
        <v>-75</v>
      </c>
    </row>
    <row r="21" spans="1:6" x14ac:dyDescent="0.25">
      <c r="A21" s="12"/>
      <c r="B21" s="13" t="s">
        <v>77</v>
      </c>
      <c r="C21" t="s">
        <v>9</v>
      </c>
      <c r="D21">
        <v>-50</v>
      </c>
    </row>
    <row r="22" spans="1:6" x14ac:dyDescent="0.25">
      <c r="A22" s="13">
        <v>42308</v>
      </c>
      <c r="B22" s="13" t="s">
        <v>77</v>
      </c>
      <c r="C22" t="s">
        <v>71</v>
      </c>
      <c r="D22">
        <v>-50</v>
      </c>
    </row>
    <row r="23" spans="1:6" x14ac:dyDescent="0.25">
      <c r="A23" s="13">
        <v>42290</v>
      </c>
      <c r="B23" s="12" t="s">
        <v>76</v>
      </c>
      <c r="C23" t="s">
        <v>13</v>
      </c>
      <c r="D23">
        <v>-60</v>
      </c>
    </row>
    <row r="24" spans="1:6" x14ac:dyDescent="0.25">
      <c r="A24" s="13">
        <v>42293</v>
      </c>
      <c r="B24" s="13" t="s">
        <v>75</v>
      </c>
      <c r="C24" t="s">
        <v>113</v>
      </c>
      <c r="D24">
        <v>-30</v>
      </c>
    </row>
    <row r="25" spans="1:6" x14ac:dyDescent="0.25">
      <c r="A25" s="13"/>
      <c r="B25" s="13" t="s">
        <v>77</v>
      </c>
      <c r="C25" t="s">
        <v>118</v>
      </c>
      <c r="D25">
        <v>-30</v>
      </c>
    </row>
    <row r="26" spans="1:6" x14ac:dyDescent="0.25">
      <c r="A26" s="13"/>
      <c r="B26" s="13"/>
      <c r="C26" t="s">
        <v>124</v>
      </c>
      <c r="D26">
        <v>-10</v>
      </c>
      <c r="F26" t="s">
        <v>123</v>
      </c>
    </row>
    <row r="27" spans="1:6" x14ac:dyDescent="0.25">
      <c r="A27" s="13"/>
      <c r="B27" s="13"/>
      <c r="C27" t="s">
        <v>122</v>
      </c>
      <c r="D27">
        <v>-20</v>
      </c>
      <c r="F27" t="s">
        <v>123</v>
      </c>
    </row>
    <row r="28" spans="1:6" x14ac:dyDescent="0.25">
      <c r="A28" s="13"/>
      <c r="B28" s="13"/>
      <c r="C28" t="s">
        <v>125</v>
      </c>
    </row>
    <row r="29" spans="1:6" x14ac:dyDescent="0.25">
      <c r="A29" s="13">
        <v>42282</v>
      </c>
      <c r="B29" s="13" t="s">
        <v>78</v>
      </c>
      <c r="C29" t="s">
        <v>28</v>
      </c>
      <c r="E29">
        <v>400</v>
      </c>
    </row>
    <row r="30" spans="1:6" x14ac:dyDescent="0.25">
      <c r="A30" s="12"/>
      <c r="B30" s="12" t="s">
        <v>74</v>
      </c>
      <c r="C30" t="s">
        <v>22</v>
      </c>
      <c r="E30">
        <v>3760</v>
      </c>
    </row>
    <row r="31" spans="1:6" x14ac:dyDescent="0.25">
      <c r="A31" s="12"/>
      <c r="B31" s="12" t="s">
        <v>76</v>
      </c>
      <c r="C31" t="s">
        <v>23</v>
      </c>
      <c r="E31">
        <v>1200</v>
      </c>
    </row>
    <row r="32" spans="1:6" x14ac:dyDescent="0.25">
      <c r="A32" s="12"/>
      <c r="B32" s="12" t="s">
        <v>77</v>
      </c>
      <c r="C32" t="s">
        <v>23</v>
      </c>
      <c r="E32">
        <v>1200</v>
      </c>
    </row>
    <row r="33" spans="1:6" s="17" customFormat="1" x14ac:dyDescent="0.25">
      <c r="A33" s="19" t="s">
        <v>92</v>
      </c>
      <c r="B33" s="16" t="s">
        <v>78</v>
      </c>
      <c r="F33" s="17">
        <f>(D2+D3+D4+D5+D6+D15+E30)/4+D13+D14+D16+E29</f>
        <v>-1895</v>
      </c>
    </row>
    <row r="34" spans="1:6" x14ac:dyDescent="0.25">
      <c r="A34" s="19" t="s">
        <v>92</v>
      </c>
      <c r="B34" s="18" t="s">
        <v>76</v>
      </c>
      <c r="F34" s="17">
        <f>(D2+D3+D4+D5+D6+D15+E30)/4+D8+D9+D10+D17+D18+D23+E31</f>
        <v>1205</v>
      </c>
    </row>
    <row r="35" spans="1:6" x14ac:dyDescent="0.25">
      <c r="A35" s="19" t="s">
        <v>92</v>
      </c>
      <c r="B35" s="18" t="s">
        <v>75</v>
      </c>
      <c r="F35" s="17">
        <f>(D2+D3+D4+D5+D6+D15+E30)/4+D7+D11+D24</f>
        <v>90</v>
      </c>
    </row>
    <row r="36" spans="1:6" x14ac:dyDescent="0.25">
      <c r="A36" s="19" t="s">
        <v>92</v>
      </c>
      <c r="B36" s="18" t="s">
        <v>77</v>
      </c>
      <c r="F36" s="17">
        <f>(D2+D3+D4+D5+D6+D15+E30)/4+D22+D21+D20+D12+E32+D25</f>
        <v>1475</v>
      </c>
    </row>
    <row r="37" spans="1:6" s="8" customFormat="1" x14ac:dyDescent="0.25">
      <c r="A37" s="7"/>
      <c r="C37" s="8" t="s">
        <v>24</v>
      </c>
      <c r="D37" s="8">
        <f>SUM(D2:D27)</f>
        <v>-5715</v>
      </c>
      <c r="E37" s="8">
        <f>SUM(E29:E32)</f>
        <v>6560</v>
      </c>
    </row>
    <row r="38" spans="1:6" s="2" customFormat="1" x14ac:dyDescent="0.25">
      <c r="C38" s="9" t="s">
        <v>25</v>
      </c>
      <c r="E38" s="2">
        <f>D37+E37</f>
        <v>845</v>
      </c>
      <c r="F38" s="2">
        <f>SUM(F33:F36)</f>
        <v>875</v>
      </c>
    </row>
  </sheetData>
  <sortState ref="C2:C1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3" sqref="G13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7" s="1" customFormat="1" x14ac:dyDescent="0.25">
      <c r="A1" s="1" t="s">
        <v>16</v>
      </c>
      <c r="B1" s="1" t="s">
        <v>21</v>
      </c>
      <c r="C1" s="1" t="s">
        <v>26</v>
      </c>
      <c r="D1" s="1" t="s">
        <v>17</v>
      </c>
      <c r="E1" s="1" t="s">
        <v>116</v>
      </c>
      <c r="F1" s="1" t="s">
        <v>115</v>
      </c>
      <c r="G1" s="1" t="s">
        <v>27</v>
      </c>
    </row>
    <row r="2" spans="1:7" x14ac:dyDescent="0.25">
      <c r="A2" t="s">
        <v>18</v>
      </c>
      <c r="B2" t="s">
        <v>36</v>
      </c>
      <c r="D2">
        <v>875</v>
      </c>
      <c r="E2">
        <v>-150735</v>
      </c>
      <c r="F2">
        <v>-150735</v>
      </c>
    </row>
    <row r="3" spans="1:7" x14ac:dyDescent="0.25">
      <c r="A3" t="s">
        <v>19</v>
      </c>
      <c r="B3" t="s">
        <v>36</v>
      </c>
      <c r="D3">
        <v>875</v>
      </c>
      <c r="E3">
        <f>E2+D2-C2</f>
        <v>-149860</v>
      </c>
    </row>
    <row r="4" spans="1:7" x14ac:dyDescent="0.25">
      <c r="A4" t="s">
        <v>20</v>
      </c>
      <c r="B4" t="s">
        <v>36</v>
      </c>
      <c r="D4">
        <v>875</v>
      </c>
      <c r="E4">
        <f t="shared" ref="E4:E10" si="0">E3+D3-C3</f>
        <v>-148985</v>
      </c>
    </row>
    <row r="5" spans="1:7" x14ac:dyDescent="0.25">
      <c r="A5" t="s">
        <v>20</v>
      </c>
      <c r="B5" t="s">
        <v>72</v>
      </c>
      <c r="C5">
        <v>-500</v>
      </c>
      <c r="E5">
        <f t="shared" si="0"/>
        <v>-148110</v>
      </c>
    </row>
    <row r="6" spans="1:7" x14ac:dyDescent="0.25">
      <c r="A6" t="s">
        <v>37</v>
      </c>
      <c r="B6" t="s">
        <v>36</v>
      </c>
      <c r="D6">
        <v>875</v>
      </c>
      <c r="E6">
        <f t="shared" si="0"/>
        <v>-147610</v>
      </c>
    </row>
    <row r="7" spans="1:7" x14ac:dyDescent="0.25">
      <c r="A7" t="s">
        <v>38</v>
      </c>
      <c r="B7" t="s">
        <v>36</v>
      </c>
      <c r="D7">
        <v>875</v>
      </c>
      <c r="E7">
        <f t="shared" si="0"/>
        <v>-146735</v>
      </c>
    </row>
    <row r="8" spans="1:7" x14ac:dyDescent="0.25">
      <c r="A8" t="s">
        <v>39</v>
      </c>
      <c r="B8" t="s">
        <v>36</v>
      </c>
      <c r="D8">
        <v>875</v>
      </c>
      <c r="E8">
        <f t="shared" si="0"/>
        <v>-145860</v>
      </c>
    </row>
    <row r="9" spans="1:7" x14ac:dyDescent="0.25">
      <c r="A9" t="s">
        <v>40</v>
      </c>
      <c r="B9" t="s">
        <v>41</v>
      </c>
      <c r="C9">
        <v>-1000</v>
      </c>
      <c r="E9">
        <f t="shared" si="0"/>
        <v>-144985</v>
      </c>
      <c r="G9" t="s">
        <v>117</v>
      </c>
    </row>
    <row r="10" spans="1:7" x14ac:dyDescent="0.25">
      <c r="A10" t="s">
        <v>40</v>
      </c>
      <c r="B10" t="s">
        <v>36</v>
      </c>
      <c r="D10">
        <v>875</v>
      </c>
      <c r="E10">
        <f t="shared" si="0"/>
        <v>-143985</v>
      </c>
    </row>
    <row r="11" spans="1:7" x14ac:dyDescent="0.25">
      <c r="F11">
        <f>E2/D2</f>
        <v>-172.26857142857142</v>
      </c>
      <c r="G11" t="s">
        <v>120</v>
      </c>
    </row>
    <row r="12" spans="1:7" x14ac:dyDescent="0.25">
      <c r="G12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8" sqref="E18"/>
    </sheetView>
  </sheetViews>
  <sheetFormatPr defaultRowHeight="15" x14ac:dyDescent="0.25"/>
  <cols>
    <col min="2" max="2" width="10.8554687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7" s="1" customFormat="1" x14ac:dyDescent="0.25">
      <c r="A1" s="1" t="s">
        <v>16</v>
      </c>
      <c r="B1" s="1" t="s">
        <v>43</v>
      </c>
      <c r="C1" s="1" t="s">
        <v>53</v>
      </c>
      <c r="D1" s="1" t="s">
        <v>54</v>
      </c>
      <c r="E1" s="1" t="s">
        <v>55</v>
      </c>
      <c r="F1" s="1" t="s">
        <v>42</v>
      </c>
      <c r="G1" s="1" t="s">
        <v>27</v>
      </c>
    </row>
    <row r="2" spans="1:7" x14ac:dyDescent="0.25">
      <c r="B2" t="s">
        <v>44</v>
      </c>
      <c r="C2">
        <v>2100</v>
      </c>
    </row>
    <row r="3" spans="1:7" x14ac:dyDescent="0.25">
      <c r="B3" t="s">
        <v>47</v>
      </c>
      <c r="C3">
        <v>780</v>
      </c>
    </row>
    <row r="4" spans="1:7" x14ac:dyDescent="0.25">
      <c r="B4" t="s">
        <v>56</v>
      </c>
      <c r="D4">
        <v>1850</v>
      </c>
    </row>
    <row r="5" spans="1:7" x14ac:dyDescent="0.25">
      <c r="B5" t="s">
        <v>45</v>
      </c>
      <c r="C5">
        <v>25</v>
      </c>
    </row>
    <row r="6" spans="1:7" x14ac:dyDescent="0.25">
      <c r="B6" t="s">
        <v>46</v>
      </c>
      <c r="C6">
        <v>10</v>
      </c>
    </row>
    <row r="7" spans="1:7" x14ac:dyDescent="0.25">
      <c r="B7" t="s">
        <v>57</v>
      </c>
      <c r="E7">
        <v>7000</v>
      </c>
    </row>
    <row r="8" spans="1:7" x14ac:dyDescent="0.25">
      <c r="B8" t="s">
        <v>58</v>
      </c>
      <c r="E8">
        <v>1500</v>
      </c>
    </row>
    <row r="9" spans="1:7" x14ac:dyDescent="0.25">
      <c r="B9" t="s">
        <v>59</v>
      </c>
      <c r="E9">
        <v>380000</v>
      </c>
    </row>
    <row r="10" spans="1:7" x14ac:dyDescent="0.25">
      <c r="B10" t="s">
        <v>11</v>
      </c>
      <c r="F10">
        <v>151500</v>
      </c>
    </row>
    <row r="11" spans="1:7" x14ac:dyDescent="0.25">
      <c r="B11" t="s">
        <v>48</v>
      </c>
      <c r="F11">
        <v>380000</v>
      </c>
    </row>
    <row r="12" spans="1:7" x14ac:dyDescent="0.25">
      <c r="B12" t="s">
        <v>49</v>
      </c>
      <c r="F12">
        <v>1500</v>
      </c>
    </row>
    <row r="13" spans="1:7" x14ac:dyDescent="0.25">
      <c r="B13" t="s">
        <v>50</v>
      </c>
      <c r="F13">
        <v>7000</v>
      </c>
    </row>
    <row r="14" spans="1:7" x14ac:dyDescent="0.25">
      <c r="B14" t="s">
        <v>51</v>
      </c>
      <c r="F14">
        <v>2000</v>
      </c>
    </row>
    <row r="15" spans="1:7" x14ac:dyDescent="0.25">
      <c r="B15" t="s">
        <v>52</v>
      </c>
      <c r="F15">
        <v>2000</v>
      </c>
    </row>
    <row r="16" spans="1:7" s="8" customFormat="1" x14ac:dyDescent="0.25">
      <c r="A16" s="7"/>
      <c r="B16" s="8" t="s">
        <v>24</v>
      </c>
      <c r="C16" s="8">
        <f>SUM(C2:C15)</f>
        <v>2915</v>
      </c>
      <c r="D16" s="8">
        <f t="shared" ref="D16:F16" si="0">SUM(D2:D15)</f>
        <v>1850</v>
      </c>
      <c r="E16" s="8">
        <f t="shared" si="0"/>
        <v>388500</v>
      </c>
      <c r="F16" s="8">
        <f t="shared" si="0"/>
        <v>544000</v>
      </c>
    </row>
    <row r="17" spans="4:5" x14ac:dyDescent="0.25">
      <c r="D17" t="s">
        <v>60</v>
      </c>
      <c r="E17">
        <f>SUM(C16:E16)</f>
        <v>393265</v>
      </c>
    </row>
    <row r="18" spans="4:5" x14ac:dyDescent="0.25">
      <c r="D18" t="s">
        <v>114</v>
      </c>
      <c r="E18">
        <f>E17-F16</f>
        <v>-150735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E14" sqref="E14"/>
    </sheetView>
  </sheetViews>
  <sheetFormatPr defaultRowHeight="15" x14ac:dyDescent="0.25"/>
  <cols>
    <col min="1" max="1" width="13.5703125" bestFit="1" customWidth="1"/>
    <col min="2" max="2" width="13.5703125" customWidth="1"/>
    <col min="8" max="8" width="12.85546875" bestFit="1" customWidth="1"/>
    <col min="9" max="9" width="10.85546875" bestFit="1" customWidth="1"/>
    <col min="11" max="11" width="26.42578125" bestFit="1" customWidth="1"/>
    <col min="12" max="12" width="9.85546875" bestFit="1" customWidth="1"/>
    <col min="13" max="13" width="10.85546875" bestFit="1" customWidth="1"/>
    <col min="15" max="15" width="9.85546875" bestFit="1" customWidth="1"/>
  </cols>
  <sheetData>
    <row r="1" spans="1:11" x14ac:dyDescent="0.25">
      <c r="A1" t="s">
        <v>61</v>
      </c>
      <c r="B1" t="s">
        <v>64</v>
      </c>
      <c r="C1" t="s">
        <v>83</v>
      </c>
      <c r="D1" t="s">
        <v>62</v>
      </c>
      <c r="E1" t="s">
        <v>63</v>
      </c>
      <c r="F1" t="s">
        <v>27</v>
      </c>
      <c r="H1" t="s">
        <v>87</v>
      </c>
    </row>
    <row r="2" spans="1:11" x14ac:dyDescent="0.25">
      <c r="A2" t="s">
        <v>79</v>
      </c>
      <c r="B2">
        <v>0</v>
      </c>
      <c r="C2" s="15">
        <v>5.0200000000000002E-2</v>
      </c>
      <c r="D2" t="s">
        <v>91</v>
      </c>
      <c r="E2">
        <v>21500</v>
      </c>
      <c r="J2" t="s">
        <v>82</v>
      </c>
      <c r="K2" t="s">
        <v>83</v>
      </c>
    </row>
    <row r="3" spans="1:11" x14ac:dyDescent="0.25">
      <c r="A3" t="s">
        <v>80</v>
      </c>
      <c r="B3">
        <v>0</v>
      </c>
      <c r="C3" s="15">
        <v>5.5199999999999999E-2</v>
      </c>
      <c r="D3" t="s">
        <v>91</v>
      </c>
      <c r="E3">
        <v>75000</v>
      </c>
      <c r="H3" t="s">
        <v>84</v>
      </c>
      <c r="I3" s="14">
        <v>4500</v>
      </c>
      <c r="J3" s="15">
        <v>4.4999999999999998E-2</v>
      </c>
      <c r="K3" s="14">
        <f>J3*I3</f>
        <v>202.5</v>
      </c>
    </row>
    <row r="4" spans="1:11" x14ac:dyDescent="0.25">
      <c r="A4" t="s">
        <v>81</v>
      </c>
      <c r="B4">
        <v>0</v>
      </c>
      <c r="C4" s="15">
        <v>6.5000000000000002E-2</v>
      </c>
      <c r="D4" t="s">
        <v>91</v>
      </c>
      <c r="E4">
        <v>55000</v>
      </c>
      <c r="H4" t="s">
        <v>85</v>
      </c>
      <c r="I4" s="14">
        <v>2341.14</v>
      </c>
      <c r="J4" s="15">
        <v>6.8000000000000005E-2</v>
      </c>
      <c r="K4" s="14">
        <f t="shared" ref="K4:K11" si="0">J4*I4</f>
        <v>159.19752</v>
      </c>
    </row>
    <row r="5" spans="1:11" x14ac:dyDescent="0.25">
      <c r="A5" t="s">
        <v>48</v>
      </c>
      <c r="B5">
        <v>2600</v>
      </c>
      <c r="C5" s="15">
        <v>4.2500000000000003E-2</v>
      </c>
      <c r="D5" t="s">
        <v>91</v>
      </c>
      <c r="E5">
        <v>380000</v>
      </c>
      <c r="H5" t="s">
        <v>84</v>
      </c>
      <c r="I5" s="14">
        <v>5500</v>
      </c>
      <c r="J5" s="15">
        <v>3.4000000000000002E-2</v>
      </c>
      <c r="K5" s="14">
        <f t="shared" si="0"/>
        <v>187</v>
      </c>
    </row>
    <row r="6" spans="1:11" x14ac:dyDescent="0.25">
      <c r="A6" t="s">
        <v>49</v>
      </c>
      <c r="B6">
        <v>65</v>
      </c>
      <c r="C6" s="15">
        <v>0</v>
      </c>
      <c r="D6" t="s">
        <v>91</v>
      </c>
      <c r="E6">
        <v>1500</v>
      </c>
      <c r="H6" t="s">
        <v>85</v>
      </c>
      <c r="I6" s="14">
        <v>2219.64</v>
      </c>
      <c r="J6" s="15">
        <v>6.8000000000000005E-2</v>
      </c>
      <c r="K6" s="14">
        <f t="shared" si="0"/>
        <v>150.93552</v>
      </c>
    </row>
    <row r="7" spans="1:11" x14ac:dyDescent="0.25">
      <c r="A7" t="s">
        <v>50</v>
      </c>
      <c r="B7">
        <v>200</v>
      </c>
      <c r="C7" s="15">
        <v>0</v>
      </c>
      <c r="D7" t="s">
        <v>91</v>
      </c>
      <c r="E7">
        <v>7000</v>
      </c>
      <c r="F7" t="s">
        <v>93</v>
      </c>
      <c r="H7" t="s">
        <v>84</v>
      </c>
      <c r="I7" s="14">
        <v>2796.61</v>
      </c>
      <c r="J7" s="15">
        <v>3.4000000000000002E-2</v>
      </c>
      <c r="K7" s="14">
        <f t="shared" si="0"/>
        <v>95.084740000000011</v>
      </c>
    </row>
    <row r="8" spans="1:11" x14ac:dyDescent="0.25">
      <c r="A8" t="s">
        <v>51</v>
      </c>
      <c r="B8">
        <v>100</v>
      </c>
      <c r="C8" s="15">
        <v>0</v>
      </c>
      <c r="D8" t="s">
        <v>91</v>
      </c>
      <c r="E8">
        <v>2000</v>
      </c>
      <c r="F8" t="s">
        <v>93</v>
      </c>
      <c r="H8" t="s">
        <v>85</v>
      </c>
      <c r="I8" s="14">
        <v>1055.45</v>
      </c>
      <c r="J8" s="15">
        <v>6.8000000000000005E-2</v>
      </c>
      <c r="K8" s="14">
        <f t="shared" si="0"/>
        <v>71.770600000000002</v>
      </c>
    </row>
    <row r="9" spans="1:11" x14ac:dyDescent="0.25">
      <c r="A9" t="s">
        <v>52</v>
      </c>
      <c r="B9">
        <v>50</v>
      </c>
      <c r="C9" s="15">
        <v>0.14249999999999999</v>
      </c>
      <c r="D9" t="s">
        <v>91</v>
      </c>
      <c r="E9">
        <v>2000</v>
      </c>
      <c r="H9" t="s">
        <v>85</v>
      </c>
      <c r="I9" s="14">
        <v>20500</v>
      </c>
      <c r="J9" s="15">
        <v>5.4100000000000002E-2</v>
      </c>
      <c r="K9" s="14">
        <f t="shared" si="0"/>
        <v>1109.05</v>
      </c>
    </row>
    <row r="10" spans="1:11" x14ac:dyDescent="0.25">
      <c r="A10" t="s">
        <v>65</v>
      </c>
      <c r="B10">
        <v>0</v>
      </c>
      <c r="C10" s="15">
        <v>0.05</v>
      </c>
      <c r="D10" t="s">
        <v>66</v>
      </c>
      <c r="E10">
        <v>0</v>
      </c>
      <c r="H10" t="s">
        <v>85</v>
      </c>
      <c r="I10" s="14">
        <v>20500</v>
      </c>
      <c r="J10" s="15">
        <v>6.2100000000000002E-2</v>
      </c>
      <c r="K10" s="14">
        <f t="shared" si="0"/>
        <v>1273.05</v>
      </c>
    </row>
    <row r="11" spans="1:11" x14ac:dyDescent="0.25">
      <c r="A11" t="s">
        <v>67</v>
      </c>
      <c r="B11">
        <v>0</v>
      </c>
      <c r="C11" s="15">
        <v>0.12</v>
      </c>
      <c r="D11" t="s">
        <v>68</v>
      </c>
      <c r="E11">
        <v>0</v>
      </c>
      <c r="H11" t="s">
        <v>85</v>
      </c>
      <c r="I11" s="14">
        <v>10250</v>
      </c>
      <c r="J11" s="15">
        <v>5.8400000000000001E-2</v>
      </c>
      <c r="K11" s="14">
        <f t="shared" si="0"/>
        <v>598.6</v>
      </c>
    </row>
    <row r="12" spans="1:11" x14ac:dyDescent="0.25">
      <c r="A12" t="s">
        <v>69</v>
      </c>
      <c r="B12">
        <v>0</v>
      </c>
      <c r="C12" s="15">
        <v>0.08</v>
      </c>
      <c r="D12" t="s">
        <v>70</v>
      </c>
      <c r="E12">
        <v>0</v>
      </c>
      <c r="H12" s="2" t="s">
        <v>92</v>
      </c>
      <c r="I12" s="14">
        <f>SUM(I3:I11)</f>
        <v>69662.84</v>
      </c>
      <c r="K12" s="14">
        <f>SUM(K3:K11)</f>
        <v>3847.1883800000001</v>
      </c>
    </row>
    <row r="13" spans="1:11" x14ac:dyDescent="0.25">
      <c r="E13">
        <f>SUM(E2:E4)</f>
        <v>151500</v>
      </c>
      <c r="I13" t="s">
        <v>86</v>
      </c>
      <c r="J13">
        <f>K12/I12</f>
        <v>5.522583317016648E-2</v>
      </c>
    </row>
    <row r="15" spans="1:11" x14ac:dyDescent="0.25">
      <c r="H15" t="s">
        <v>88</v>
      </c>
    </row>
    <row r="16" spans="1:11" x14ac:dyDescent="0.25">
      <c r="H16" t="s">
        <v>89</v>
      </c>
      <c r="I16" t="s">
        <v>90</v>
      </c>
      <c r="J16" t="s">
        <v>83</v>
      </c>
    </row>
    <row r="17" spans="8:14" x14ac:dyDescent="0.25">
      <c r="H17" s="14">
        <v>5500</v>
      </c>
      <c r="I17" s="14">
        <v>4368.74</v>
      </c>
      <c r="J17" s="15">
        <v>3.4000000000000002E-2</v>
      </c>
      <c r="K17" s="14">
        <f>J17*I17</f>
        <v>148.53716</v>
      </c>
    </row>
    <row r="18" spans="8:14" x14ac:dyDescent="0.25">
      <c r="H18" s="14">
        <v>2000</v>
      </c>
      <c r="I18" s="14">
        <v>1656.03</v>
      </c>
      <c r="J18" s="15">
        <v>6.8000000000000005E-2</v>
      </c>
      <c r="K18" s="14">
        <f t="shared" ref="K18:K24" si="1">J18*I18</f>
        <v>112.61004000000001</v>
      </c>
    </row>
    <row r="19" spans="8:14" x14ac:dyDescent="0.25">
      <c r="H19" s="14">
        <v>4500</v>
      </c>
      <c r="I19" s="14">
        <v>3536.13</v>
      </c>
      <c r="J19" s="15">
        <v>3.4000000000000002E-2</v>
      </c>
      <c r="K19" s="14">
        <f t="shared" si="1"/>
        <v>120.22842000000001</v>
      </c>
    </row>
    <row r="20" spans="8:14" x14ac:dyDescent="0.25">
      <c r="H20" s="14">
        <v>3500</v>
      </c>
      <c r="I20" s="14">
        <v>2737.91</v>
      </c>
      <c r="J20" s="15">
        <v>4.4999999999999998E-2</v>
      </c>
      <c r="K20" s="14">
        <f t="shared" si="1"/>
        <v>123.20594999999999</v>
      </c>
      <c r="N20" s="15"/>
    </row>
    <row r="21" spans="8:14" x14ac:dyDescent="0.25">
      <c r="H21" s="14">
        <v>3500</v>
      </c>
      <c r="I21" s="14">
        <v>2641.58</v>
      </c>
      <c r="J21" s="15">
        <v>5.6000000000000001E-2</v>
      </c>
      <c r="K21" s="14">
        <f t="shared" si="1"/>
        <v>147.92848000000001</v>
      </c>
    </row>
    <row r="22" spans="8:14" x14ac:dyDescent="0.25">
      <c r="H22" s="14">
        <v>2000</v>
      </c>
      <c r="I22" s="14">
        <v>1851.37</v>
      </c>
      <c r="J22" s="15">
        <v>6.8000000000000005E-2</v>
      </c>
      <c r="K22" s="14">
        <f t="shared" si="1"/>
        <v>125.89315999999999</v>
      </c>
    </row>
    <row r="23" spans="8:14" x14ac:dyDescent="0.25">
      <c r="H23" s="14">
        <v>1975</v>
      </c>
      <c r="I23" s="14">
        <v>1851.36</v>
      </c>
      <c r="J23" s="15">
        <v>6.8000000000000005E-2</v>
      </c>
      <c r="K23" s="14">
        <f t="shared" si="1"/>
        <v>125.89248000000001</v>
      </c>
    </row>
    <row r="24" spans="8:14" x14ac:dyDescent="0.25">
      <c r="H24" s="14">
        <v>2000</v>
      </c>
      <c r="I24" s="14">
        <v>1767.41</v>
      </c>
      <c r="J24" s="15">
        <v>6.8000000000000005E-2</v>
      </c>
      <c r="K24" s="14">
        <f t="shared" si="1"/>
        <v>120.18388000000002</v>
      </c>
    </row>
    <row r="25" spans="8:14" x14ac:dyDescent="0.25">
      <c r="H25" s="2" t="s">
        <v>92</v>
      </c>
      <c r="I25" s="14">
        <f>SUM(I17:I24)</f>
        <v>20410.53</v>
      </c>
      <c r="K25" s="14">
        <f>SUM(K17:K24)</f>
        <v>1024.47957</v>
      </c>
    </row>
    <row r="26" spans="8:14" x14ac:dyDescent="0.25">
      <c r="I26" t="s">
        <v>86</v>
      </c>
      <c r="J26">
        <f>K25/I25</f>
        <v>5.019367796916592E-2</v>
      </c>
    </row>
    <row r="34" spans="15:15" x14ac:dyDescent="0.25">
      <c r="O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94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109</v>
      </c>
      <c r="B1" s="1" t="s">
        <v>110</v>
      </c>
      <c r="G1" s="1" t="s">
        <v>104</v>
      </c>
      <c r="H1" s="1" t="s">
        <v>108</v>
      </c>
    </row>
    <row r="2" spans="1:8" x14ac:dyDescent="0.25">
      <c r="A2" t="s">
        <v>105</v>
      </c>
      <c r="B2">
        <v>60</v>
      </c>
      <c r="G2" t="s">
        <v>100</v>
      </c>
      <c r="H2">
        <v>0</v>
      </c>
    </row>
    <row r="3" spans="1:8" x14ac:dyDescent="0.25">
      <c r="A3" t="s">
        <v>99</v>
      </c>
      <c r="B3">
        <v>25</v>
      </c>
      <c r="G3" t="s">
        <v>101</v>
      </c>
      <c r="H3">
        <v>50</v>
      </c>
    </row>
    <row r="4" spans="1:8" x14ac:dyDescent="0.25">
      <c r="A4" t="s">
        <v>98</v>
      </c>
      <c r="B4">
        <v>60</v>
      </c>
      <c r="G4" t="s">
        <v>102</v>
      </c>
      <c r="H4">
        <v>100</v>
      </c>
    </row>
    <row r="5" spans="1:8" x14ac:dyDescent="0.25">
      <c r="A5" t="s">
        <v>106</v>
      </c>
      <c r="B5">
        <v>50</v>
      </c>
      <c r="G5" t="s">
        <v>103</v>
      </c>
      <c r="H5">
        <v>-100</v>
      </c>
    </row>
    <row r="6" spans="1:8" x14ac:dyDescent="0.25">
      <c r="A6" t="s">
        <v>107</v>
      </c>
      <c r="B6">
        <v>50</v>
      </c>
    </row>
    <row r="7" spans="1:8" x14ac:dyDescent="0.25">
      <c r="A7" t="s">
        <v>111</v>
      </c>
      <c r="B7">
        <v>2500</v>
      </c>
      <c r="G7" t="s">
        <v>119</v>
      </c>
    </row>
    <row r="8" spans="1:8" x14ac:dyDescent="0.25">
      <c r="A8" t="s">
        <v>112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Flow Budget</vt:lpstr>
      <vt:lpstr>Monthly Flow Budget</vt:lpstr>
      <vt:lpstr>Yearly Flow Budget</vt:lpstr>
      <vt:lpstr>Stock Budget</vt:lpstr>
      <vt:lpstr>Saving Plan</vt:lpstr>
      <vt:lpstr>Special Accounts</vt:lpstr>
      <vt:lpstr>Incentives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2015-10-23T02:28:17Z</dcterms:modified>
</cp:coreProperties>
</file>