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Budget" sheetId="1" r:id="rId1"/>
    <sheet name="Notes" sheetId="2" r:id="rId2"/>
  </sheets>
  <calcPr calcId="125725"/>
</workbook>
</file>

<file path=xl/calcChain.xml><?xml version="1.0" encoding="utf-8"?>
<calcChain xmlns="http://schemas.openxmlformats.org/spreadsheetml/2006/main">
  <c r="I43" i="1"/>
  <c r="K43"/>
  <c r="H43"/>
  <c r="L31"/>
  <c r="L34"/>
  <c r="L35"/>
  <c r="L36"/>
  <c r="J42"/>
  <c r="L42" s="1"/>
  <c r="J41"/>
  <c r="L41" s="1"/>
  <c r="J40"/>
  <c r="L40" s="1"/>
  <c r="J39"/>
  <c r="L39" s="1"/>
  <c r="J31"/>
  <c r="J32"/>
  <c r="L32" s="1"/>
  <c r="J33"/>
  <c r="L33" s="1"/>
  <c r="J34"/>
  <c r="J35"/>
  <c r="I7"/>
  <c r="I8"/>
  <c r="I9"/>
  <c r="I10"/>
  <c r="I11"/>
  <c r="G12"/>
  <c r="I12" s="1"/>
  <c r="H36"/>
  <c r="J36" s="1"/>
  <c r="H24"/>
  <c r="G24"/>
  <c r="H18"/>
  <c r="G18"/>
  <c r="I16"/>
  <c r="D43"/>
  <c r="D44"/>
  <c r="D45"/>
  <c r="D46"/>
  <c r="C47"/>
  <c r="B47"/>
  <c r="C40"/>
  <c r="B40"/>
  <c r="D38"/>
  <c r="D39"/>
  <c r="C35"/>
  <c r="B35"/>
  <c r="D34"/>
  <c r="D33"/>
  <c r="C30"/>
  <c r="B30"/>
  <c r="D28"/>
  <c r="D29"/>
  <c r="D25"/>
  <c r="B25"/>
  <c r="C20"/>
  <c r="B20"/>
  <c r="D16"/>
  <c r="D17"/>
  <c r="D18"/>
  <c r="D19"/>
  <c r="D8"/>
  <c r="D11"/>
  <c r="J43" l="1"/>
  <c r="L43" s="1"/>
  <c r="J27"/>
  <c r="G27"/>
  <c r="H27"/>
  <c r="D47"/>
  <c r="D30"/>
  <c r="D35"/>
  <c r="D20"/>
  <c r="D40"/>
  <c r="D13"/>
  <c r="I27" l="1"/>
  <c r="K27"/>
  <c r="L27"/>
</calcChain>
</file>

<file path=xl/sharedStrings.xml><?xml version="1.0" encoding="utf-8"?>
<sst xmlns="http://schemas.openxmlformats.org/spreadsheetml/2006/main" count="124" uniqueCount="74">
  <si>
    <t>Vandivier Monthly Budget</t>
  </si>
  <si>
    <t>John Pay Period: February 5</t>
  </si>
  <si>
    <t>Tina Pay Period: February 6, February 20</t>
  </si>
  <si>
    <t>Total Amount In Savings:</t>
  </si>
  <si>
    <t>Total Monthly Income:</t>
  </si>
  <si>
    <t>Combined Income:</t>
  </si>
  <si>
    <t>Extra Income:</t>
  </si>
  <si>
    <t>Total Income:</t>
  </si>
  <si>
    <t>Budgeted:</t>
  </si>
  <si>
    <t>Housing:</t>
  </si>
  <si>
    <t>Actual:</t>
  </si>
  <si>
    <t>Difference:</t>
  </si>
  <si>
    <t>Rent:</t>
  </si>
  <si>
    <t>Dominion:</t>
  </si>
  <si>
    <t>Verizon:</t>
  </si>
  <si>
    <t>Toiletries:</t>
  </si>
  <si>
    <t>TOTAL:</t>
  </si>
  <si>
    <t>Transportation:</t>
  </si>
  <si>
    <t>Gas:</t>
  </si>
  <si>
    <t>Maintenance:</t>
  </si>
  <si>
    <t>Insurance:</t>
  </si>
  <si>
    <t>Renter's:</t>
  </si>
  <si>
    <t>Car:</t>
  </si>
  <si>
    <t>Food:</t>
  </si>
  <si>
    <t>Groceries:</t>
  </si>
  <si>
    <t>Dining Out:</t>
  </si>
  <si>
    <t>Ginger:</t>
  </si>
  <si>
    <t>Food/Treats:</t>
  </si>
  <si>
    <t>Medical:</t>
  </si>
  <si>
    <t>Personal:</t>
  </si>
  <si>
    <t>Dry Cleaning:</t>
  </si>
  <si>
    <t>X-Sport:</t>
  </si>
  <si>
    <t>Spending money:</t>
  </si>
  <si>
    <t>Entertainment:</t>
  </si>
  <si>
    <t>Netflix:</t>
  </si>
  <si>
    <t>Other:</t>
  </si>
  <si>
    <t>Liability:</t>
  </si>
  <si>
    <t>Actual is amount that has been spent.</t>
  </si>
  <si>
    <t>Difference is the amount of remaining money in the subaccount.</t>
  </si>
  <si>
    <t>If the subaccount is negative at the end of the month then budget more following month unless it is an unusual circumstance.</t>
  </si>
  <si>
    <t>If the subaccount is over-budgeted by 25% or more, budget will undergo review.</t>
  </si>
  <si>
    <t>Donations:</t>
  </si>
  <si>
    <t>Church:</t>
  </si>
  <si>
    <t>Children's Inter.:</t>
  </si>
  <si>
    <t>Beatrix Kiddo:</t>
  </si>
  <si>
    <t>John's Credit Card:</t>
  </si>
  <si>
    <t>Tina's Credit Card:</t>
  </si>
  <si>
    <t>John's School:</t>
  </si>
  <si>
    <t>Tina's School:</t>
  </si>
  <si>
    <t>Savings:</t>
  </si>
  <si>
    <t>Cash:</t>
  </si>
  <si>
    <t>Total Debits:</t>
  </si>
  <si>
    <t>Effective Dates: January 24 - February 24</t>
  </si>
  <si>
    <t>Projected Debits:</t>
  </si>
  <si>
    <t>Goal is equal to the initial liability or the savings goal.</t>
  </si>
  <si>
    <t>Saved is the amount saved or the amount of a debt paid down.</t>
  </si>
  <si>
    <t>Assets:</t>
  </si>
  <si>
    <t>Months:</t>
  </si>
  <si>
    <t>Months is the expected number of months to reach the goal if payments continue at current rates.</t>
  </si>
  <si>
    <t>Totals:</t>
  </si>
  <si>
    <t>Projected ending total:</t>
  </si>
  <si>
    <t>Actual Ending Total:</t>
  </si>
  <si>
    <t>Extra Income includes bonuses, raises, reimbursments, or commissions.</t>
  </si>
  <si>
    <t>TOTAL DEBTS:</t>
  </si>
  <si>
    <t>Goals:</t>
  </si>
  <si>
    <t>Monthly Payment:</t>
  </si>
  <si>
    <t>Total Applied:</t>
  </si>
  <si>
    <t>Interest</t>
  </si>
  <si>
    <t>TOTAL ASSETS:</t>
  </si>
  <si>
    <t>Savings</t>
  </si>
  <si>
    <t>Projected Cash Flow</t>
  </si>
  <si>
    <t>Bitcoin</t>
  </si>
  <si>
    <t>Cruise</t>
  </si>
  <si>
    <t>New York</t>
  </si>
</sst>
</file>

<file path=xl/styles.xml><?xml version="1.0" encoding="utf-8"?>
<styleSheet xmlns="http://schemas.openxmlformats.org/spreadsheetml/2006/main">
  <numFmts count="3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39">
    <xf numFmtId="0" fontId="0" fillId="0" borderId="0" xfId="0"/>
    <xf numFmtId="0" fontId="2" fillId="0" borderId="0" xfId="4"/>
    <xf numFmtId="0" fontId="3" fillId="0" borderId="0" xfId="5"/>
    <xf numFmtId="0" fontId="1" fillId="3" borderId="1" xfId="7" applyBorder="1"/>
    <xf numFmtId="0" fontId="1" fillId="3" borderId="2" xfId="7" applyBorder="1"/>
    <xf numFmtId="0" fontId="1" fillId="3" borderId="3" xfId="7" applyBorder="1"/>
    <xf numFmtId="0" fontId="1" fillId="3" borderId="4" xfId="7" applyBorder="1"/>
    <xf numFmtId="0" fontId="0" fillId="3" borderId="5" xfId="7" applyFont="1" applyBorder="1" applyAlignment="1"/>
    <xf numFmtId="0" fontId="1" fillId="3" borderId="0" xfId="7" applyBorder="1" applyAlignment="1">
      <alignment horizontal="center" vertical="center"/>
    </xf>
    <xf numFmtId="0" fontId="1" fillId="3" borderId="6" xfId="7" applyBorder="1"/>
    <xf numFmtId="0" fontId="1" fillId="3" borderId="5" xfId="7" applyBorder="1"/>
    <xf numFmtId="0" fontId="1" fillId="3" borderId="0" xfId="7" applyBorder="1"/>
    <xf numFmtId="0" fontId="0" fillId="3" borderId="5" xfId="7" applyFont="1" applyBorder="1"/>
    <xf numFmtId="0" fontId="0" fillId="3" borderId="2" xfId="7" applyFont="1" applyBorder="1"/>
    <xf numFmtId="0" fontId="0" fillId="2" borderId="2" xfId="6" applyFont="1" applyBorder="1"/>
    <xf numFmtId="0" fontId="4" fillId="3" borderId="2" xfId="7" applyFont="1" applyBorder="1"/>
    <xf numFmtId="0" fontId="4" fillId="2" borderId="2" xfId="6" applyFont="1" applyBorder="1"/>
    <xf numFmtId="6" fontId="1" fillId="3" borderId="2" xfId="7" applyNumberFormat="1" applyBorder="1"/>
    <xf numFmtId="6" fontId="1" fillId="2" borderId="2" xfId="6" applyNumberFormat="1" applyBorder="1"/>
    <xf numFmtId="0" fontId="1" fillId="3" borderId="7" xfId="7" applyBorder="1"/>
    <xf numFmtId="0" fontId="1" fillId="3" borderId="8" xfId="7" applyBorder="1"/>
    <xf numFmtId="0" fontId="0" fillId="2" borderId="10" xfId="6" applyFont="1" applyBorder="1"/>
    <xf numFmtId="6" fontId="1" fillId="2" borderId="10" xfId="6" applyNumberFormat="1" applyBorder="1"/>
    <xf numFmtId="0" fontId="4" fillId="3" borderId="9" xfId="7" applyFont="1" applyBorder="1"/>
    <xf numFmtId="44" fontId="1" fillId="2" borderId="2" xfId="2" applyFill="1" applyBorder="1"/>
    <xf numFmtId="44" fontId="0" fillId="3" borderId="9" xfId="2" applyFont="1" applyFill="1" applyBorder="1"/>
    <xf numFmtId="0" fontId="4" fillId="0" borderId="0" xfId="0" applyFont="1"/>
    <xf numFmtId="44" fontId="0" fillId="0" borderId="0" xfId="0" applyNumberFormat="1"/>
    <xf numFmtId="0" fontId="5" fillId="0" borderId="0" xfId="0" applyFont="1"/>
    <xf numFmtId="0" fontId="0" fillId="0" borderId="2" xfId="0" applyBorder="1"/>
    <xf numFmtId="44" fontId="0" fillId="0" borderId="2" xfId="2" applyFont="1" applyBorder="1"/>
    <xf numFmtId="0" fontId="0" fillId="0" borderId="11" xfId="0" applyBorder="1"/>
    <xf numFmtId="44" fontId="0" fillId="0" borderId="11" xfId="2" applyFont="1" applyBorder="1"/>
    <xf numFmtId="44" fontId="1" fillId="3" borderId="2" xfId="7" applyNumberFormat="1" applyBorder="1"/>
    <xf numFmtId="44" fontId="1" fillId="3" borderId="2" xfId="2" applyFill="1" applyBorder="1" applyAlignment="1">
      <alignment horizontal="right"/>
    </xf>
    <xf numFmtId="44" fontId="1" fillId="3" borderId="2" xfId="2" applyFill="1" applyBorder="1"/>
    <xf numFmtId="0" fontId="4" fillId="0" borderId="2" xfId="0" applyFont="1" applyBorder="1"/>
    <xf numFmtId="9" fontId="0" fillId="0" borderId="2" xfId="3" applyFont="1" applyBorder="1"/>
    <xf numFmtId="43" fontId="0" fillId="0" borderId="2" xfId="1" applyFont="1" applyBorder="1"/>
  </cellXfs>
  <cellStyles count="8">
    <cellStyle name="20% - Accent3" xfId="6" builtinId="38"/>
    <cellStyle name="20% - Accent5" xfId="7" builtinId="46"/>
    <cellStyle name="Comma" xfId="1" builtinId="3"/>
    <cellStyle name="Currency" xfId="2" builtinId="4"/>
    <cellStyle name="Explanatory Text" xfId="5" builtinId="53"/>
    <cellStyle name="Normal" xfId="0" builtinId="0"/>
    <cellStyle name="Percent" xfId="3" builtinId="5"/>
    <cellStyle name="Title" xfId="4" builtinId="15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5" name="Table5" displayName="Table5" ref="A15:D19" totalsRowShown="0">
  <autoFilter ref="A15:D19"/>
  <tableColumns count="4">
    <tableColumn id="1" name="Housing:" dataDxfId="56"/>
    <tableColumn id="2" name="Budgeted:" dataDxfId="55" dataCellStyle="Currency"/>
    <tableColumn id="4" name="Actual:" dataDxfId="54" dataCellStyle="Currency"/>
    <tableColumn id="5" name="Difference:" dataDxfId="53" dataCellStyle="Currency">
      <calculatedColumnFormula>B16-C16</calculatedColumnFormula>
    </tableColumn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id="19" name="Table1220" displayName="Table1220" ref="F30:L36" totalsRowShown="0">
  <autoFilter ref="F30:L36">
    <filterColumn colId="1"/>
    <filterColumn colId="4"/>
    <filterColumn colId="5"/>
  </autoFilter>
  <tableColumns count="7">
    <tableColumn id="1" name="Liability:" dataDxfId="20"/>
    <tableColumn id="11" name="Interest" dataDxfId="9"/>
    <tableColumn id="2" name="Goals:" dataDxfId="19" dataCellStyle="Currency"/>
    <tableColumn id="7" name="Total Applied:" dataDxfId="18" dataCellStyle="Currency"/>
    <tableColumn id="9" name="Difference:" dataDxfId="11" dataCellStyle="Currency">
      <calculatedColumnFormula>Table1220[[#This Row],[Goals:]]-Table1220[[#This Row],[Total Applied:]]</calculatedColumnFormula>
    </tableColumn>
    <tableColumn id="10" name="Monthly Payment:" dataDxfId="10" dataCellStyle="Currency"/>
    <tableColumn id="6" name="Months:" dataDxfId="0" dataCellStyle="Comma">
      <calculatedColumnFormula>Table1220[[#This Row],[Difference:]]/Table1220[[#This Row],[Monthly Payment:]]</calculatedColumnFormula>
    </tableColumn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id="22" name="Table122023" displayName="Table122023" ref="F6:I12" totalsRowShown="0">
  <autoFilter ref="F6:I12">
    <filterColumn colId="2"/>
  </autoFilter>
  <tableColumns count="4">
    <tableColumn id="1" name="Assets:" dataDxfId="15"/>
    <tableColumn id="3" name="Budgeted:" dataDxfId="14" dataCellStyle="Currency"/>
    <tableColumn id="10" name="Actual:" dataDxfId="13" dataCellStyle="Currency"/>
    <tableColumn id="4" name="Difference:" dataDxfId="12" dataCellStyle="Currency">
      <calculatedColumnFormula>Table122023[[#This Row],[Budgeted:]]-Table122023[[#This Row],[Actual:]]</calculatedColumnFormula>
    </tableColumn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id="23" name="Table122024" displayName="Table122024" ref="F38:L43" totalsRowShown="0">
  <autoFilter ref="F38:L43"/>
  <tableColumns count="7">
    <tableColumn id="1" name="Assets:" dataDxfId="8"/>
    <tableColumn id="11" name="Interest" dataDxfId="7"/>
    <tableColumn id="2" name="Goals:" dataDxfId="6" dataCellStyle="Currency"/>
    <tableColumn id="7" name="Total Applied:" dataDxfId="5" dataCellStyle="Currency"/>
    <tableColumn id="9" name="Difference:" dataDxfId="4" dataCellStyle="Currency">
      <calculatedColumnFormula>Table122024[[#This Row],[Goals:]]-Table122024[[#This Row],[Total Applied:]]</calculatedColumnFormula>
    </tableColumn>
    <tableColumn id="10" name="Monthly Payment:" dataDxfId="3" dataCellStyle="Currency"/>
    <tableColumn id="6" name="Months:" dataDxfId="1" dataCellStyle="Comma">
      <calculatedColumnFormula>Table122024[[#This Row],[Difference:]]/Table122024[[#This Row],[Monthly Payment:]]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22:D25" totalsRowShown="0">
  <autoFilter ref="A22:D25"/>
  <tableColumns count="4">
    <tableColumn id="1" name="Transportation:" dataDxfId="48"/>
    <tableColumn id="2" name="Budgeted:" dataDxfId="47" dataCellStyle="Currency"/>
    <tableColumn id="3" name="Actual:" dataDxfId="46" dataCellStyle="Currency"/>
    <tableColumn id="4" name="Difference:" dataDxfId="45" dataCellStyle="Currency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27:D30" totalsRowShown="0">
  <autoFilter ref="A27:D30"/>
  <tableColumns count="4">
    <tableColumn id="1" name="Insurance:" dataDxfId="44"/>
    <tableColumn id="2" name="Budgeted:" dataDxfId="43" dataCellStyle="Currency"/>
    <tableColumn id="3" name="Actual:" dataDxfId="42" dataCellStyle="Currency"/>
    <tableColumn id="4" name="Difference:" dataDxfId="41" dataCellStyle="Currency">
      <calculatedColumnFormula>B28-C28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A32:D35" totalsRowShown="0">
  <autoFilter ref="A32:D35"/>
  <tableColumns count="4">
    <tableColumn id="1" name="Food:" dataDxfId="40"/>
    <tableColumn id="2" name="Budgeted:" dataDxfId="39" dataCellStyle="Currency"/>
    <tableColumn id="3" name="Actual:" dataDxfId="38" dataCellStyle="Currency"/>
    <tableColumn id="4" name="Difference:" dataDxfId="37" dataCellStyle="Currency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9" name="Table9" displayName="Table9" ref="A37:D40" totalsRowShown="0">
  <autoFilter ref="A37:D40"/>
  <tableColumns count="4">
    <tableColumn id="1" name="Ginger:" dataDxfId="36"/>
    <tableColumn id="2" name="Budgeted:" dataDxfId="35" dataCellStyle="Currency"/>
    <tableColumn id="3" name="Actual:" dataDxfId="34" dataCellStyle="Currency"/>
    <tableColumn id="4" name="Difference:" dataDxfId="33" dataCellStyle="Currency">
      <calculatedColumnFormula>B38-C38</calculatedColumnFormula>
    </tableColumn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id="10" name="Table10" displayName="Table10" ref="A42:D47" totalsRowShown="0">
  <autoFilter ref="A42:D47"/>
  <tableColumns count="4">
    <tableColumn id="1" name="Personal:" dataDxfId="32"/>
    <tableColumn id="2" name="Budgeted:" dataDxfId="31" dataCellStyle="Currency"/>
    <tableColumn id="3" name="Actual:" dataDxfId="30" dataCellStyle="Currency"/>
    <tableColumn id="4" name="Difference:" dataDxfId="29" dataCellStyle="Currency">
      <calculatedColumnFormula>B43-C43</calculatedColumnFormula>
    </tableColumn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id="11" name="Table11" displayName="Table11" ref="F15:I18" totalsRowShown="0">
  <autoFilter ref="F15:I18"/>
  <tableColumns count="4">
    <tableColumn id="1" name="Entertainment:" dataDxfId="52"/>
    <tableColumn id="2" name="Budgeted:" dataDxfId="51" dataCellStyle="Currency"/>
    <tableColumn id="3" name="Actual:" dataDxfId="50" dataCellStyle="Currency"/>
    <tableColumn id="4" name="Difference:" dataDxfId="49" dataCellStyle="Currency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id="13" name="Table13" displayName="Table13" ref="F21:I24" totalsRowShown="0">
  <autoFilter ref="F21:I24"/>
  <tableColumns count="4">
    <tableColumn id="1" name="Donations:" dataDxfId="28"/>
    <tableColumn id="2" name="Budgeted:" dataDxfId="27" dataCellStyle="Currency"/>
    <tableColumn id="3" name="Actual:" dataDxfId="26" dataCellStyle="Currency"/>
    <tableColumn id="4" name="Difference:" dataDxfId="25" dataCellStyle="Currency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id="14" name="Table14" displayName="Table14" ref="F26:L27" totalsRowShown="0">
  <autoFilter ref="F26:L27">
    <filterColumn colId="3"/>
    <filterColumn colId="4"/>
    <filterColumn colId="5"/>
    <filterColumn colId="6"/>
  </autoFilter>
  <tableColumns count="7">
    <tableColumn id="1" name="Totals:" dataDxfId="24"/>
    <tableColumn id="2" name="Budgeted:" dataDxfId="23" dataCellStyle="Currency">
      <calculatedColumnFormula>SUM(B20,B25,B30,B35,B40,B47,G18,G24,G12)</calculatedColumnFormula>
    </tableColumn>
    <tableColumn id="3" name="Actual:" dataDxfId="22" dataCellStyle="Percent">
      <calculatedColumnFormula>SUM(C20,C25,C30,C35,C40,C47,H18,H24)</calculatedColumnFormula>
    </tableColumn>
    <tableColumn id="5" name="Difference:" dataDxfId="21" dataCellStyle="Percent">
      <calculatedColumnFormula>G27-H27</calculatedColumnFormula>
    </tableColumn>
    <tableColumn id="8" name="Projected Cash Flow" dataDxfId="2" dataCellStyle="Currency">
      <calculatedColumnFormula>D11-[Budgeted:]</calculatedColumnFormula>
    </tableColumn>
    <tableColumn id="6" name="Projected ending total:" dataDxfId="17" dataCellStyle="Currency">
      <calculatedColumnFormula>D13-[Budgeted:]</calculatedColumnFormula>
    </tableColumn>
    <tableColumn id="7" name="Actual Ending Total:" dataDxfId="16" dataCellStyle="Currency">
      <calculatedColumnFormula>D13-[Actual:]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7"/>
  <sheetViews>
    <sheetView tabSelected="1" topLeftCell="C23" workbookViewId="0">
      <selection activeCell="I41" sqref="I41"/>
    </sheetView>
  </sheetViews>
  <sheetFormatPr defaultRowHeight="15"/>
  <cols>
    <col min="1" max="1" width="17.7109375" customWidth="1"/>
    <col min="2" max="2" width="13.5703125" customWidth="1"/>
    <col min="3" max="3" width="19.5703125" bestFit="1" customWidth="1"/>
    <col min="4" max="4" width="13.85546875" customWidth="1"/>
    <col min="5" max="5" width="11" customWidth="1"/>
    <col min="6" max="6" width="23.7109375" customWidth="1"/>
    <col min="7" max="7" width="16.85546875" customWidth="1"/>
    <col min="8" max="8" width="18" bestFit="1" customWidth="1"/>
    <col min="9" max="9" width="12.140625" customWidth="1"/>
    <col min="10" max="11" width="25.140625" customWidth="1"/>
    <col min="12" max="12" width="18.42578125" customWidth="1"/>
  </cols>
  <sheetData>
    <row r="1" spans="1:9" ht="22.5">
      <c r="A1" s="1" t="s">
        <v>0</v>
      </c>
    </row>
    <row r="2" spans="1:9">
      <c r="A2" s="2" t="s">
        <v>52</v>
      </c>
    </row>
    <row r="3" spans="1:9">
      <c r="A3" t="s">
        <v>1</v>
      </c>
    </row>
    <row r="4" spans="1:9">
      <c r="A4" t="s">
        <v>2</v>
      </c>
    </row>
    <row r="6" spans="1:9">
      <c r="A6" s="5"/>
      <c r="B6" s="6"/>
      <c r="C6" s="13" t="s">
        <v>50</v>
      </c>
      <c r="D6" s="17">
        <v>8650</v>
      </c>
      <c r="F6" s="28" t="s">
        <v>56</v>
      </c>
      <c r="G6" s="28" t="s">
        <v>8</v>
      </c>
      <c r="H6" s="28" t="s">
        <v>10</v>
      </c>
      <c r="I6" s="28" t="s">
        <v>11</v>
      </c>
    </row>
    <row r="7" spans="1:9">
      <c r="A7" s="7" t="s">
        <v>3</v>
      </c>
      <c r="B7" s="8"/>
      <c r="C7" s="14" t="s">
        <v>49</v>
      </c>
      <c r="D7" s="18">
        <v>1000</v>
      </c>
      <c r="F7" s="29" t="s">
        <v>48</v>
      </c>
      <c r="G7" s="30">
        <v>50</v>
      </c>
      <c r="H7" s="30">
        <v>0</v>
      </c>
      <c r="I7" s="30">
        <f>Table122023[[#This Row],[Budgeted:]]-Table122023[[#This Row],[Actual:]]</f>
        <v>50</v>
      </c>
    </row>
    <row r="8" spans="1:9" ht="15.75" thickBot="1">
      <c r="A8" s="19"/>
      <c r="B8" s="20"/>
      <c r="C8" s="23" t="s">
        <v>51</v>
      </c>
      <c r="D8" s="25">
        <f>SUM(D6:D7)</f>
        <v>9650</v>
      </c>
      <c r="F8" s="29" t="s">
        <v>47</v>
      </c>
      <c r="G8" s="30">
        <v>0</v>
      </c>
      <c r="H8" s="30">
        <v>0</v>
      </c>
      <c r="I8" s="30">
        <f>Table122023[[#This Row],[Budgeted:]]-Table122023[[#This Row],[Actual:]]</f>
        <v>0</v>
      </c>
    </row>
    <row r="9" spans="1:9">
      <c r="A9" s="10"/>
      <c r="B9" s="11"/>
      <c r="C9" s="21" t="s">
        <v>5</v>
      </c>
      <c r="D9" s="22">
        <v>4400</v>
      </c>
      <c r="F9" s="29" t="s">
        <v>46</v>
      </c>
      <c r="G9" s="30">
        <v>25</v>
      </c>
      <c r="H9" s="30">
        <v>0</v>
      </c>
      <c r="I9" s="30">
        <f>Table122023[[#This Row],[Budgeted:]]-Table122023[[#This Row],[Actual:]]</f>
        <v>25</v>
      </c>
    </row>
    <row r="10" spans="1:9">
      <c r="A10" s="12" t="s">
        <v>4</v>
      </c>
      <c r="B10" s="11"/>
      <c r="C10" s="13" t="s">
        <v>6</v>
      </c>
      <c r="D10" s="4"/>
      <c r="F10" s="29" t="s">
        <v>45</v>
      </c>
      <c r="G10" s="30">
        <v>25</v>
      </c>
      <c r="H10" s="30">
        <v>0</v>
      </c>
      <c r="I10" s="30">
        <f>Table122023[[#This Row],[Budgeted:]]-Table122023[[#This Row],[Actual:]]</f>
        <v>25</v>
      </c>
    </row>
    <row r="11" spans="1:9">
      <c r="A11" s="9"/>
      <c r="B11" s="3"/>
      <c r="C11" s="16" t="s">
        <v>7</v>
      </c>
      <c r="D11" s="24">
        <f>SUM(D9:D10)</f>
        <v>4400</v>
      </c>
      <c r="F11" s="29" t="s">
        <v>44</v>
      </c>
      <c r="G11" s="30">
        <v>160</v>
      </c>
      <c r="H11" s="30">
        <v>0</v>
      </c>
      <c r="I11" s="30">
        <f>Table122023[[#This Row],[Budgeted:]]-Table122023[[#This Row],[Actual:]]</f>
        <v>160</v>
      </c>
    </row>
    <row r="12" spans="1:9">
      <c r="F12" s="36" t="s">
        <v>63</v>
      </c>
      <c r="G12" s="30">
        <f>SUM(G7:G11)</f>
        <v>260</v>
      </c>
      <c r="H12" s="30">
        <v>0</v>
      </c>
      <c r="I12" s="30">
        <f>Table122023[[#This Row],[Budgeted:]]-Table122023[[#This Row],[Actual:]]</f>
        <v>260</v>
      </c>
    </row>
    <row r="13" spans="1:9">
      <c r="C13" s="26" t="s">
        <v>53</v>
      </c>
      <c r="D13" s="27">
        <f>SUM(D11+D8)</f>
        <v>14050</v>
      </c>
    </row>
    <row r="15" spans="1:9">
      <c r="A15" s="28" t="s">
        <v>9</v>
      </c>
      <c r="B15" s="28" t="s">
        <v>8</v>
      </c>
      <c r="C15" s="28" t="s">
        <v>10</v>
      </c>
      <c r="D15" s="28" t="s">
        <v>11</v>
      </c>
      <c r="F15" s="28" t="s">
        <v>33</v>
      </c>
      <c r="G15" s="28" t="s">
        <v>8</v>
      </c>
      <c r="H15" s="28" t="s">
        <v>10</v>
      </c>
      <c r="I15" s="28" t="s">
        <v>11</v>
      </c>
    </row>
    <row r="16" spans="1:9">
      <c r="A16" s="29" t="s">
        <v>12</v>
      </c>
      <c r="B16" s="30">
        <v>1900</v>
      </c>
      <c r="C16" s="30">
        <v>0</v>
      </c>
      <c r="D16" s="30">
        <f t="shared" ref="D16:D19" si="0">B16-C16</f>
        <v>1900</v>
      </c>
      <c r="F16" s="29" t="s">
        <v>34</v>
      </c>
      <c r="G16" s="30">
        <v>8</v>
      </c>
      <c r="H16" s="30">
        <v>8</v>
      </c>
      <c r="I16" s="30">
        <f>G16-H16</f>
        <v>0</v>
      </c>
    </row>
    <row r="17" spans="1:13">
      <c r="A17" s="29" t="s">
        <v>13</v>
      </c>
      <c r="B17" s="30">
        <v>200</v>
      </c>
      <c r="C17" s="30">
        <v>0</v>
      </c>
      <c r="D17" s="30">
        <f t="shared" si="0"/>
        <v>200</v>
      </c>
      <c r="F17" s="29" t="s">
        <v>35</v>
      </c>
      <c r="G17" s="30">
        <v>0</v>
      </c>
      <c r="H17" s="30">
        <v>0</v>
      </c>
      <c r="I17" s="30">
        <v>0</v>
      </c>
    </row>
    <row r="18" spans="1:13">
      <c r="A18" s="29" t="s">
        <v>14</v>
      </c>
      <c r="B18" s="30">
        <v>60</v>
      </c>
      <c r="C18" s="30">
        <v>0</v>
      </c>
      <c r="D18" s="30">
        <f t="shared" si="0"/>
        <v>60</v>
      </c>
      <c r="F18" s="36" t="s">
        <v>16</v>
      </c>
      <c r="G18" s="30">
        <f>SUM(G16:G17)</f>
        <v>8</v>
      </c>
      <c r="H18" s="30">
        <f>SUM(H16:H17)</f>
        <v>8</v>
      </c>
      <c r="I18" s="30">
        <v>0</v>
      </c>
    </row>
    <row r="19" spans="1:13">
      <c r="A19" s="31" t="s">
        <v>15</v>
      </c>
      <c r="B19" s="32">
        <v>50</v>
      </c>
      <c r="C19" s="32">
        <v>0</v>
      </c>
      <c r="D19" s="32">
        <f t="shared" si="0"/>
        <v>50</v>
      </c>
    </row>
    <row r="20" spans="1:13">
      <c r="A20" s="15" t="s">
        <v>16</v>
      </c>
      <c r="B20" s="33">
        <f>SUM(Table5[Budgeted:])</f>
        <v>2210</v>
      </c>
      <c r="C20" s="34">
        <f>SUM(Table5[Actual:])</f>
        <v>0</v>
      </c>
      <c r="D20" s="35">
        <f>SUM(Table5[Difference:])</f>
        <v>2210</v>
      </c>
    </row>
    <row r="21" spans="1:13">
      <c r="F21" s="28" t="s">
        <v>41</v>
      </c>
      <c r="G21" s="28" t="s">
        <v>8</v>
      </c>
      <c r="H21" s="28" t="s">
        <v>10</v>
      </c>
      <c r="I21" s="28" t="s">
        <v>11</v>
      </c>
    </row>
    <row r="22" spans="1:13">
      <c r="A22" s="28" t="s">
        <v>17</v>
      </c>
      <c r="B22" s="28" t="s">
        <v>8</v>
      </c>
      <c r="C22" s="28" t="s">
        <v>10</v>
      </c>
      <c r="D22" s="28" t="s">
        <v>11</v>
      </c>
      <c r="F22" s="29" t="s">
        <v>43</v>
      </c>
      <c r="G22" s="30">
        <v>28</v>
      </c>
      <c r="H22" s="30">
        <v>28</v>
      </c>
      <c r="I22" s="30">
        <v>0</v>
      </c>
    </row>
    <row r="23" spans="1:13">
      <c r="A23" s="29" t="s">
        <v>18</v>
      </c>
      <c r="B23" s="30">
        <v>500</v>
      </c>
      <c r="C23" s="30">
        <v>0</v>
      </c>
      <c r="D23" s="30">
        <v>0</v>
      </c>
      <c r="F23" s="29" t="s">
        <v>42</v>
      </c>
      <c r="G23" s="30">
        <v>0</v>
      </c>
      <c r="H23" s="30">
        <v>0</v>
      </c>
      <c r="I23" s="30">
        <v>0</v>
      </c>
    </row>
    <row r="24" spans="1:13">
      <c r="A24" s="29" t="s">
        <v>19</v>
      </c>
      <c r="B24" s="30">
        <v>0</v>
      </c>
      <c r="C24" s="30">
        <v>0</v>
      </c>
      <c r="D24" s="30">
        <v>0</v>
      </c>
      <c r="F24" s="36" t="s">
        <v>16</v>
      </c>
      <c r="G24" s="30">
        <f>SUM(G22:G23)</f>
        <v>28</v>
      </c>
      <c r="H24" s="30">
        <f>SUM(H22:H23)</f>
        <v>28</v>
      </c>
      <c r="I24" s="30">
        <v>0</v>
      </c>
    </row>
    <row r="25" spans="1:13">
      <c r="A25" s="15" t="s">
        <v>16</v>
      </c>
      <c r="B25" s="35">
        <f>SUM(B23:B24)</f>
        <v>500</v>
      </c>
      <c r="C25" s="35">
        <v>0</v>
      </c>
      <c r="D25" s="35">
        <f>SUM(D23:D24)</f>
        <v>0</v>
      </c>
    </row>
    <row r="26" spans="1:13">
      <c r="F26" s="28" t="s">
        <v>59</v>
      </c>
      <c r="G26" s="28" t="s">
        <v>8</v>
      </c>
      <c r="H26" s="28" t="s">
        <v>10</v>
      </c>
      <c r="I26" s="28" t="s">
        <v>11</v>
      </c>
      <c r="J26" s="28" t="s">
        <v>70</v>
      </c>
      <c r="K26" s="28" t="s">
        <v>60</v>
      </c>
      <c r="L26" s="28" t="s">
        <v>61</v>
      </c>
      <c r="M26" s="28"/>
    </row>
    <row r="27" spans="1:13">
      <c r="A27" s="28" t="s">
        <v>20</v>
      </c>
      <c r="B27" s="28" t="s">
        <v>8</v>
      </c>
      <c r="C27" s="28" t="s">
        <v>10</v>
      </c>
      <c r="D27" s="28" t="s">
        <v>11</v>
      </c>
      <c r="F27" s="29" t="s">
        <v>16</v>
      </c>
      <c r="G27" s="30">
        <f>SUM(B20,B25,B30,B35,B40,B47,G18,G24,G12)</f>
        <v>4328</v>
      </c>
      <c r="H27" s="30">
        <f>SUM(C20,C25,C30,C35,C40,C47,H18,H24)</f>
        <v>46</v>
      </c>
      <c r="I27" s="30">
        <f>G27-H27</f>
        <v>4282</v>
      </c>
      <c r="J27" s="30">
        <f>D11-[Budgeted:]</f>
        <v>72</v>
      </c>
      <c r="K27" s="30">
        <f>D13-[Budgeted:]</f>
        <v>9722</v>
      </c>
      <c r="L27" s="30">
        <f>D13-[Actual:]</f>
        <v>14004</v>
      </c>
    </row>
    <row r="28" spans="1:13">
      <c r="A28" s="29" t="s">
        <v>21</v>
      </c>
      <c r="B28" s="30">
        <v>10</v>
      </c>
      <c r="C28" s="30">
        <v>0</v>
      </c>
      <c r="D28" s="30">
        <f t="shared" ref="D28:D30" si="1">B28-C28</f>
        <v>10</v>
      </c>
    </row>
    <row r="29" spans="1:13">
      <c r="A29" s="29" t="s">
        <v>22</v>
      </c>
      <c r="B29" s="30">
        <v>100</v>
      </c>
      <c r="C29" s="30">
        <v>0</v>
      </c>
      <c r="D29" s="30">
        <f t="shared" si="1"/>
        <v>100</v>
      </c>
    </row>
    <row r="30" spans="1:13">
      <c r="A30" s="15" t="s">
        <v>16</v>
      </c>
      <c r="B30" s="35">
        <f>SUM(B28:B29)</f>
        <v>110</v>
      </c>
      <c r="C30" s="35">
        <f>SUM(C28:C29)</f>
        <v>0</v>
      </c>
      <c r="D30" s="35">
        <f t="shared" si="1"/>
        <v>110</v>
      </c>
      <c r="F30" s="28" t="s">
        <v>36</v>
      </c>
      <c r="G30" s="28" t="s">
        <v>67</v>
      </c>
      <c r="H30" s="28" t="s">
        <v>64</v>
      </c>
      <c r="I30" s="28" t="s">
        <v>66</v>
      </c>
      <c r="J30" s="28" t="s">
        <v>11</v>
      </c>
      <c r="K30" s="28" t="s">
        <v>65</v>
      </c>
      <c r="L30" s="28" t="s">
        <v>57</v>
      </c>
    </row>
    <row r="31" spans="1:13">
      <c r="F31" s="29" t="s">
        <v>48</v>
      </c>
      <c r="G31" s="37">
        <v>6.8000000000000005E-2</v>
      </c>
      <c r="H31" s="30">
        <v>28000</v>
      </c>
      <c r="I31" s="30"/>
      <c r="J31" s="30">
        <f>Table1220[[#This Row],[Goals:]]-Table1220[[#This Row],[Total Applied:]]</f>
        <v>28000</v>
      </c>
      <c r="K31" s="30">
        <v>0</v>
      </c>
      <c r="L31" s="38" t="e">
        <f>Table1220[[#This Row],[Difference:]]/Table1220[[#This Row],[Monthly Payment:]]</f>
        <v>#DIV/0!</v>
      </c>
    </row>
    <row r="32" spans="1:13">
      <c r="A32" s="28" t="s">
        <v>23</v>
      </c>
      <c r="B32" s="28" t="s">
        <v>8</v>
      </c>
      <c r="C32" s="28" t="s">
        <v>10</v>
      </c>
      <c r="D32" s="28" t="s">
        <v>11</v>
      </c>
      <c r="F32" s="29" t="s">
        <v>47</v>
      </c>
      <c r="G32" s="37">
        <v>0</v>
      </c>
      <c r="H32" s="30">
        <v>0</v>
      </c>
      <c r="I32" s="30"/>
      <c r="J32" s="30">
        <f>Table1220[[#This Row],[Goals:]]-Table1220[[#This Row],[Total Applied:]]</f>
        <v>0</v>
      </c>
      <c r="K32" s="30">
        <v>0</v>
      </c>
      <c r="L32" s="38" t="e">
        <f>Table1220[[#This Row],[Difference:]]/Table1220[[#This Row],[Monthly Payment:]]</f>
        <v>#DIV/0!</v>
      </c>
    </row>
    <row r="33" spans="1:12">
      <c r="A33" s="29" t="s">
        <v>24</v>
      </c>
      <c r="B33" s="30">
        <v>300</v>
      </c>
      <c r="C33" s="30">
        <v>0</v>
      </c>
      <c r="D33" s="30">
        <f>B33-C33</f>
        <v>300</v>
      </c>
      <c r="F33" s="29" t="s">
        <v>46</v>
      </c>
      <c r="G33" s="37">
        <v>0.15</v>
      </c>
      <c r="H33" s="30">
        <v>700</v>
      </c>
      <c r="I33" s="30"/>
      <c r="J33" s="30">
        <f>Table1220[[#This Row],[Goals:]]-Table1220[[#This Row],[Total Applied:]]</f>
        <v>700</v>
      </c>
      <c r="K33" s="30">
        <v>0</v>
      </c>
      <c r="L33" s="38" t="e">
        <f>Table1220[[#This Row],[Difference:]]/Table1220[[#This Row],[Monthly Payment:]]</f>
        <v>#DIV/0!</v>
      </c>
    </row>
    <row r="34" spans="1:12">
      <c r="A34" s="29" t="s">
        <v>25</v>
      </c>
      <c r="B34" s="30">
        <v>300</v>
      </c>
      <c r="C34" s="30">
        <v>0</v>
      </c>
      <c r="D34" s="30">
        <f>B34-C34</f>
        <v>300</v>
      </c>
      <c r="F34" s="29" t="s">
        <v>45</v>
      </c>
      <c r="G34" s="37">
        <v>0.15</v>
      </c>
      <c r="H34" s="30">
        <v>500</v>
      </c>
      <c r="I34" s="30"/>
      <c r="J34" s="30">
        <f>Table1220[[#This Row],[Goals:]]-Table1220[[#This Row],[Total Applied:]]</f>
        <v>500</v>
      </c>
      <c r="K34" s="30">
        <v>0</v>
      </c>
      <c r="L34" s="38" t="e">
        <f>Table1220[[#This Row],[Difference:]]/Table1220[[#This Row],[Monthly Payment:]]</f>
        <v>#DIV/0!</v>
      </c>
    </row>
    <row r="35" spans="1:12">
      <c r="A35" s="36" t="s">
        <v>16</v>
      </c>
      <c r="B35" s="30">
        <f>SUM(B33:B34)</f>
        <v>600</v>
      </c>
      <c r="C35" s="30">
        <f>SUM(C33:C34)</f>
        <v>0</v>
      </c>
      <c r="D35" s="30">
        <f>SUM(D33:D34)</f>
        <v>600</v>
      </c>
      <c r="F35" s="29" t="s">
        <v>44</v>
      </c>
      <c r="G35" s="37">
        <v>0.05</v>
      </c>
      <c r="H35" s="30">
        <v>8000</v>
      </c>
      <c r="I35" s="30"/>
      <c r="J35" s="30">
        <f>Table1220[[#This Row],[Goals:]]-Table1220[[#This Row],[Total Applied:]]</f>
        <v>8000</v>
      </c>
      <c r="K35" s="30">
        <v>0</v>
      </c>
      <c r="L35" s="38" t="e">
        <f>Table1220[[#This Row],[Difference:]]/Table1220[[#This Row],[Monthly Payment:]]</f>
        <v>#DIV/0!</v>
      </c>
    </row>
    <row r="36" spans="1:12">
      <c r="F36" s="36" t="s">
        <v>63</v>
      </c>
      <c r="G36" s="36"/>
      <c r="H36" s="30">
        <f>SUM(H31:H35)</f>
        <v>37200</v>
      </c>
      <c r="I36" s="30"/>
      <c r="J36" s="30">
        <f>Table1220[[#This Row],[Goals:]]-Table1220[[#This Row],[Total Applied:]]</f>
        <v>37200</v>
      </c>
      <c r="K36" s="30">
        <v>0</v>
      </c>
      <c r="L36" s="38" t="e">
        <f>Table1220[[#This Row],[Difference:]]/Table1220[[#This Row],[Monthly Payment:]]</f>
        <v>#DIV/0!</v>
      </c>
    </row>
    <row r="37" spans="1:12">
      <c r="A37" s="28" t="s">
        <v>26</v>
      </c>
      <c r="B37" s="28" t="s">
        <v>8</v>
      </c>
      <c r="C37" s="28" t="s">
        <v>10</v>
      </c>
      <c r="D37" s="28" t="s">
        <v>11</v>
      </c>
    </row>
    <row r="38" spans="1:12">
      <c r="A38" s="29" t="s">
        <v>27</v>
      </c>
      <c r="B38" s="30">
        <v>20</v>
      </c>
      <c r="C38" s="30">
        <v>10</v>
      </c>
      <c r="D38" s="30">
        <f t="shared" ref="D38:D40" si="2">B38-C38</f>
        <v>10</v>
      </c>
      <c r="F38" s="28" t="s">
        <v>56</v>
      </c>
      <c r="G38" s="28" t="s">
        <v>67</v>
      </c>
      <c r="H38" s="28" t="s">
        <v>64</v>
      </c>
      <c r="I38" s="28" t="s">
        <v>66</v>
      </c>
      <c r="J38" s="28" t="s">
        <v>11</v>
      </c>
      <c r="K38" s="28" t="s">
        <v>65</v>
      </c>
      <c r="L38" s="28" t="s">
        <v>57</v>
      </c>
    </row>
    <row r="39" spans="1:12">
      <c r="A39" s="29" t="s">
        <v>28</v>
      </c>
      <c r="B39" s="30">
        <v>100</v>
      </c>
      <c r="C39" s="30">
        <v>0</v>
      </c>
      <c r="D39" s="30">
        <f t="shared" si="2"/>
        <v>100</v>
      </c>
      <c r="F39" s="29" t="s">
        <v>69</v>
      </c>
      <c r="G39" s="37">
        <v>0</v>
      </c>
      <c r="H39" s="30">
        <v>5000</v>
      </c>
      <c r="I39" s="30">
        <v>0</v>
      </c>
      <c r="J39" s="30">
        <f>Table122024[[#This Row],[Goals:]]-Table122024[[#This Row],[Total Applied:]]</f>
        <v>5000</v>
      </c>
      <c r="K39" s="30">
        <v>0</v>
      </c>
      <c r="L39" s="38" t="e">
        <f>Table122024[[#This Row],[Difference:]]/Table122024[[#This Row],[Monthly Payment:]]</f>
        <v>#DIV/0!</v>
      </c>
    </row>
    <row r="40" spans="1:12">
      <c r="A40" s="36" t="s">
        <v>16</v>
      </c>
      <c r="B40" s="30">
        <f>SUM(B38:B39)</f>
        <v>120</v>
      </c>
      <c r="C40" s="30">
        <f>SUM(C38:C39)</f>
        <v>10</v>
      </c>
      <c r="D40" s="30">
        <f t="shared" si="2"/>
        <v>110</v>
      </c>
      <c r="F40" s="29" t="s">
        <v>71</v>
      </c>
      <c r="G40" s="37">
        <v>0.1</v>
      </c>
      <c r="H40" s="30">
        <v>5000</v>
      </c>
      <c r="I40" s="30">
        <v>900</v>
      </c>
      <c r="J40" s="30">
        <f>Table122024[[#This Row],[Goals:]]-Table122024[[#This Row],[Total Applied:]]</f>
        <v>4100</v>
      </c>
      <c r="K40" s="30">
        <v>0</v>
      </c>
      <c r="L40" s="38" t="e">
        <f>Table122024[[#This Row],[Difference:]]/Table122024[[#This Row],[Monthly Payment:]]</f>
        <v>#DIV/0!</v>
      </c>
    </row>
    <row r="41" spans="1:12">
      <c r="F41" s="29" t="s">
        <v>72</v>
      </c>
      <c r="G41" s="37">
        <v>0</v>
      </c>
      <c r="H41" s="30">
        <v>3000</v>
      </c>
      <c r="I41" s="30">
        <v>0</v>
      </c>
      <c r="J41" s="30">
        <f>Table122024[[#This Row],[Goals:]]-Table122024[[#This Row],[Total Applied:]]</f>
        <v>3000</v>
      </c>
      <c r="K41" s="30">
        <v>0</v>
      </c>
      <c r="L41" s="38" t="e">
        <f>Table122024[[#This Row],[Difference:]]/Table122024[[#This Row],[Monthly Payment:]]</f>
        <v>#DIV/0!</v>
      </c>
    </row>
    <row r="42" spans="1:12">
      <c r="A42" s="28" t="s">
        <v>29</v>
      </c>
      <c r="B42" s="28" t="s">
        <v>8</v>
      </c>
      <c r="C42" s="28" t="s">
        <v>10</v>
      </c>
      <c r="D42" s="28" t="s">
        <v>11</v>
      </c>
      <c r="F42" s="29" t="s">
        <v>73</v>
      </c>
      <c r="G42" s="37">
        <v>0</v>
      </c>
      <c r="H42" s="30">
        <v>1500</v>
      </c>
      <c r="I42" s="30">
        <v>0</v>
      </c>
      <c r="J42" s="30">
        <f>Table122024[[#This Row],[Goals:]]-Table122024[[#This Row],[Total Applied:]]</f>
        <v>1500</v>
      </c>
      <c r="K42" s="30">
        <v>0</v>
      </c>
      <c r="L42" s="38" t="e">
        <f>Table122024[[#This Row],[Difference:]]/Table122024[[#This Row],[Monthly Payment:]]</f>
        <v>#DIV/0!</v>
      </c>
    </row>
    <row r="43" spans="1:12">
      <c r="A43" s="29" t="s">
        <v>28</v>
      </c>
      <c r="B43" s="30">
        <v>32</v>
      </c>
      <c r="C43" s="30">
        <v>0</v>
      </c>
      <c r="D43" s="30">
        <f t="shared" ref="D43:D47" si="3">B43-C43</f>
        <v>32</v>
      </c>
      <c r="F43" s="36" t="s">
        <v>68</v>
      </c>
      <c r="G43" s="36"/>
      <c r="H43" s="30">
        <f>SUM(H39:H42)</f>
        <v>14500</v>
      </c>
      <c r="I43" s="30">
        <f>SUM(I39:I42)</f>
        <v>900</v>
      </c>
      <c r="J43" s="30">
        <f>Table122024[[#This Row],[Goals:]]-Table122024[[#This Row],[Total Applied:]]</f>
        <v>13600</v>
      </c>
      <c r="K43" s="30">
        <f>SUM(K39:K42)</f>
        <v>0</v>
      </c>
      <c r="L43" s="38" t="e">
        <f>Table122024[[#This Row],[Difference:]]/Table122024[[#This Row],[Monthly Payment:]]</f>
        <v>#DIV/0!</v>
      </c>
    </row>
    <row r="44" spans="1:12">
      <c r="A44" s="29" t="s">
        <v>32</v>
      </c>
      <c r="B44" s="30">
        <v>400</v>
      </c>
      <c r="C44" s="30">
        <v>0</v>
      </c>
      <c r="D44" s="30">
        <f t="shared" si="3"/>
        <v>400</v>
      </c>
    </row>
    <row r="45" spans="1:12">
      <c r="A45" s="29" t="s">
        <v>30</v>
      </c>
      <c r="B45" s="30">
        <v>30</v>
      </c>
      <c r="C45" s="30">
        <v>0</v>
      </c>
      <c r="D45" s="30">
        <f t="shared" si="3"/>
        <v>30</v>
      </c>
    </row>
    <row r="46" spans="1:12">
      <c r="A46" s="29" t="s">
        <v>31</v>
      </c>
      <c r="B46" s="30">
        <v>30</v>
      </c>
      <c r="C46" s="30">
        <v>0</v>
      </c>
      <c r="D46" s="30">
        <f t="shared" si="3"/>
        <v>30</v>
      </c>
    </row>
    <row r="47" spans="1:12">
      <c r="A47" s="36" t="s">
        <v>16</v>
      </c>
      <c r="B47" s="30">
        <f>SUM(B43:B46)</f>
        <v>492</v>
      </c>
      <c r="C47" s="30">
        <f>SUM(C43:C46)</f>
        <v>0</v>
      </c>
      <c r="D47" s="30">
        <f t="shared" si="3"/>
        <v>492</v>
      </c>
    </row>
  </sheetData>
  <pageMargins left="0.7" right="0.7" top="0.75" bottom="0.75" header="0.3" footer="0.3"/>
  <pageSetup paperSize="119" orientation="portrait" horizontalDpi="300" verticalDpi="300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10"/>
  <sheetViews>
    <sheetView workbookViewId="0">
      <selection activeCell="A11" sqref="A11"/>
    </sheetView>
  </sheetViews>
  <sheetFormatPr defaultRowHeight="15"/>
  <sheetData>
    <row r="1" spans="1:1">
      <c r="A1" t="s">
        <v>37</v>
      </c>
    </row>
    <row r="2" spans="1:1">
      <c r="A2" t="s">
        <v>38</v>
      </c>
    </row>
    <row r="3" spans="1:1">
      <c r="A3" t="s">
        <v>39</v>
      </c>
    </row>
    <row r="4" spans="1:1">
      <c r="A4" t="s">
        <v>40</v>
      </c>
    </row>
    <row r="6" spans="1:1">
      <c r="A6" t="s">
        <v>54</v>
      </c>
    </row>
    <row r="7" spans="1:1">
      <c r="A7" t="s">
        <v>55</v>
      </c>
    </row>
    <row r="8" spans="1:1">
      <c r="A8" t="s">
        <v>58</v>
      </c>
    </row>
    <row r="10" spans="1:1">
      <c r="A10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</vt:lpstr>
      <vt:lpstr>Notes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JohnV</dc:creator>
  <cp:lastModifiedBy>JohnV</cp:lastModifiedBy>
  <dcterms:created xsi:type="dcterms:W3CDTF">2014-01-24T23:34:10Z</dcterms:created>
  <dcterms:modified xsi:type="dcterms:W3CDTF">2014-01-25T03:46:17Z</dcterms:modified>
</cp:coreProperties>
</file>