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 activeTab="3"/>
  </bookViews>
  <sheets>
    <sheet name="BudgetJ" sheetId="4" r:id="rId1"/>
    <sheet name="Budget" sheetId="1" r:id="rId2"/>
    <sheet name="Bills" sheetId="3" r:id="rId3"/>
    <sheet name="Savings and Investment Goals" sheetId="5" r:id="rId4"/>
    <sheet name="Notes" sheetId="2" r:id="rId5"/>
  </sheets>
  <calcPr calcId="145621"/>
</workbook>
</file>

<file path=xl/calcChain.xml><?xml version="1.0" encoding="utf-8"?>
<calcChain xmlns="http://schemas.openxmlformats.org/spreadsheetml/2006/main">
  <c r="G28" i="4" l="1"/>
  <c r="G29" i="4"/>
  <c r="G30" i="4"/>
  <c r="G31" i="4"/>
  <c r="F28" i="4"/>
  <c r="F29" i="4"/>
  <c r="F30" i="4"/>
  <c r="F31" i="4"/>
  <c r="F32" i="4"/>
  <c r="G32" i="4" s="1"/>
  <c r="E33" i="4"/>
  <c r="F33" i="4" s="1"/>
  <c r="G33" i="4" s="1"/>
  <c r="D33" i="4"/>
  <c r="D25" i="4"/>
  <c r="D27" i="4" s="1"/>
  <c r="F27" i="4" s="1"/>
  <c r="G27" i="4" s="1"/>
  <c r="F24" i="4"/>
  <c r="G24" i="4"/>
  <c r="E27" i="4"/>
  <c r="F23" i="4"/>
  <c r="G23" i="4" s="1"/>
  <c r="D5" i="4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G3" i="4"/>
  <c r="G2" i="4"/>
  <c r="F3" i="4"/>
  <c r="F2" i="4"/>
  <c r="E25" i="4"/>
  <c r="F25" i="4" l="1"/>
  <c r="G25" i="4" s="1"/>
  <c r="I49" i="1"/>
  <c r="H12" i="1" l="1"/>
  <c r="I11" i="1" l="1"/>
  <c r="I10" i="1"/>
  <c r="I9" i="1"/>
  <c r="I8" i="1"/>
  <c r="I7" i="1"/>
  <c r="G12" i="1"/>
  <c r="I12" i="1" s="1"/>
  <c r="D8" i="1"/>
  <c r="D11" i="1"/>
  <c r="H40" i="1"/>
  <c r="H41" i="1" s="1"/>
  <c r="H42" i="1" s="1"/>
  <c r="G42" i="1"/>
  <c r="K36" i="1"/>
  <c r="G36" i="1"/>
  <c r="L35" i="1"/>
  <c r="L34" i="1"/>
  <c r="L33" i="1"/>
  <c r="L32" i="1"/>
  <c r="L31" i="1"/>
  <c r="H24" i="1"/>
  <c r="G24" i="1"/>
  <c r="H18" i="1"/>
  <c r="G18" i="1"/>
  <c r="I16" i="1"/>
  <c r="D43" i="1"/>
  <c r="D44" i="1"/>
  <c r="D45" i="1"/>
  <c r="D46" i="1"/>
  <c r="C47" i="1"/>
  <c r="B47" i="1"/>
  <c r="C40" i="1"/>
  <c r="B40" i="1"/>
  <c r="D38" i="1"/>
  <c r="D39" i="1"/>
  <c r="C35" i="1"/>
  <c r="B35" i="1"/>
  <c r="D34" i="1"/>
  <c r="D33" i="1"/>
  <c r="C30" i="1"/>
  <c r="B30" i="1"/>
  <c r="D28" i="1"/>
  <c r="D29" i="1"/>
  <c r="D25" i="1"/>
  <c r="C25" i="1"/>
  <c r="B25" i="1"/>
  <c r="C20" i="1"/>
  <c r="B20" i="1"/>
  <c r="G27" i="1" s="1"/>
  <c r="D16" i="1"/>
  <c r="D17" i="1"/>
  <c r="D18" i="1"/>
  <c r="D19" i="1"/>
  <c r="H27" i="1" l="1"/>
  <c r="I41" i="1"/>
  <c r="I40" i="1"/>
  <c r="I42" i="1"/>
  <c r="L36" i="1"/>
  <c r="D47" i="1"/>
  <c r="D30" i="1"/>
  <c r="D35" i="1"/>
  <c r="D20" i="1"/>
  <c r="D40" i="1"/>
  <c r="D13" i="1"/>
  <c r="I27" i="1" l="1"/>
  <c r="J27" i="1"/>
  <c r="K27" i="1"/>
</calcChain>
</file>

<file path=xl/sharedStrings.xml><?xml version="1.0" encoding="utf-8"?>
<sst xmlns="http://schemas.openxmlformats.org/spreadsheetml/2006/main" count="255" uniqueCount="183">
  <si>
    <t>Vandivier Monthly Budget</t>
  </si>
  <si>
    <t>John Pay Period: February 5</t>
  </si>
  <si>
    <t>Tina Pay Period: February 6, February 20</t>
  </si>
  <si>
    <t>Total Amount In Savings:</t>
  </si>
  <si>
    <t>Total Monthly Income:</t>
  </si>
  <si>
    <t>Combined Income:</t>
  </si>
  <si>
    <t>Extra Income:</t>
  </si>
  <si>
    <t>Total Income:</t>
  </si>
  <si>
    <t>Budgeted:</t>
  </si>
  <si>
    <t>Housing:</t>
  </si>
  <si>
    <t>Actual:</t>
  </si>
  <si>
    <t>Difference:</t>
  </si>
  <si>
    <t>Rent:</t>
  </si>
  <si>
    <t>Dominion:</t>
  </si>
  <si>
    <t>Verizon:</t>
  </si>
  <si>
    <t>Toiletries:</t>
  </si>
  <si>
    <t>TOTAL:</t>
  </si>
  <si>
    <t>Transportation:</t>
  </si>
  <si>
    <t>Gas:</t>
  </si>
  <si>
    <t>Maintenance:</t>
  </si>
  <si>
    <t>Insurance:</t>
  </si>
  <si>
    <t>Renter's:</t>
  </si>
  <si>
    <t>Car:</t>
  </si>
  <si>
    <t>Food:</t>
  </si>
  <si>
    <t>Groceries:</t>
  </si>
  <si>
    <t>Dining Out:</t>
  </si>
  <si>
    <t>Ginger:</t>
  </si>
  <si>
    <t>Food/Treats:</t>
  </si>
  <si>
    <t>Medical:</t>
  </si>
  <si>
    <t>Personal:</t>
  </si>
  <si>
    <t>Dry Cleaning:</t>
  </si>
  <si>
    <t>X-Sport:</t>
  </si>
  <si>
    <t>Spending money:</t>
  </si>
  <si>
    <t>Entertainment:</t>
  </si>
  <si>
    <t>Netflix:</t>
  </si>
  <si>
    <t>Payment:</t>
  </si>
  <si>
    <t>Actual is amount that has been spent.</t>
  </si>
  <si>
    <t>Difference is the amount of remaining money in the subaccount.</t>
  </si>
  <si>
    <t>If the subaccount is negative at the end of the month then budget more following month unless it is an unusual circumstance.</t>
  </si>
  <si>
    <t>If the subaccount is over-budgeted by 25% or more, budget will undergo review.</t>
  </si>
  <si>
    <t>Donations:</t>
  </si>
  <si>
    <t>Church:</t>
  </si>
  <si>
    <t>Children's Inter.:</t>
  </si>
  <si>
    <t>Beatrix Kiddo:</t>
  </si>
  <si>
    <t>John's Credit Card:</t>
  </si>
  <si>
    <t>Tina's Credit Card:</t>
  </si>
  <si>
    <t>John's School:</t>
  </si>
  <si>
    <t>Tina's School:</t>
  </si>
  <si>
    <t>Savings:</t>
  </si>
  <si>
    <t>Cash:</t>
  </si>
  <si>
    <t>Total Debits:</t>
  </si>
  <si>
    <t>Effective Dates: January 24 - February 24</t>
  </si>
  <si>
    <t>Projected Debits:</t>
  </si>
  <si>
    <t>Interest:</t>
  </si>
  <si>
    <t>Goal:</t>
  </si>
  <si>
    <t>Goal is equal to the initial liability or the savings goal.</t>
  </si>
  <si>
    <t>Saved:</t>
  </si>
  <si>
    <t>Saved is the amount saved or the amount of a debt paid down.</t>
  </si>
  <si>
    <t>Assets:</t>
  </si>
  <si>
    <t>Months:</t>
  </si>
  <si>
    <t>Months is the expected number of months to reach the goal if payments continue at current rates.</t>
  </si>
  <si>
    <t>Totals:</t>
  </si>
  <si>
    <t>Projected ending total:</t>
  </si>
  <si>
    <t>Actual Ending Total:</t>
  </si>
  <si>
    <t>Vacation:</t>
  </si>
  <si>
    <t>Spring Break NYC:</t>
  </si>
  <si>
    <t>Summer Cruise:</t>
  </si>
  <si>
    <t>Last Updated:</t>
  </si>
  <si>
    <t>Bill Name: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</si>
  <si>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</si>
  <si>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</si>
  <si>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</si>
  <si>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</si>
  <si>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</si>
  <si>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</si>
  <si>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</si>
  <si>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</si>
  <si>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</si>
  <si>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</si>
  <si>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</si>
  <si>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</si>
  <si>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jcvandivier</t>
  </si>
  <si>
    <t>at sign plus vandi89</t>
  </si>
  <si>
    <t>Website:</t>
  </si>
  <si>
    <t>PAID</t>
  </si>
  <si>
    <t>cvandivier</t>
  </si>
  <si>
    <t>tinabean116</t>
  </si>
  <si>
    <t>Car Insurance:</t>
  </si>
  <si>
    <t>cvandivier1314</t>
  </si>
  <si>
    <t>Renter's Insurance:</t>
  </si>
  <si>
    <t>christina_vandivier@yahoo.com</t>
  </si>
  <si>
    <t>dom.com</t>
  </si>
  <si>
    <t>https://progressivedirect.homesite.com/OnlineServicing/Welcome.aspx?ReturnUrl=%2fOnlineServicing%2fdocument.aspx%3fdoc_typ%3dhttp%3a%2f%2f172.16.10.249%2fOnlineServicing%2f%26pol_no%3d32302399&amp;doc_typ=http://172.16.10.249/OnlineServicing/&amp;pol_no=32302399</t>
  </si>
  <si>
    <t>http://www.verizon.com/foryourhome/myaccount/ngen/upr/nlogin.aspx</t>
  </si>
  <si>
    <t>https://onlineservice7.progressive.com/SelfService.Web/SelfService.aspx?Page=Login.AuthenticateUser&amp;QueryStringSetKey=SessionGateway&amp;OfferingID=SelfService&amp;SessionStart=TRUE</t>
  </si>
  <si>
    <t>https://penrosesquare.mriresidentconnect.com/</t>
  </si>
  <si>
    <t>cmb079@shsu.edu</t>
  </si>
  <si>
    <t>Liability:</t>
  </si>
  <si>
    <t>BitCoin</t>
  </si>
  <si>
    <t>www.wellsfargo.com/student</t>
  </si>
  <si>
    <t>Wells Fargo Student Loan:</t>
  </si>
  <si>
    <t>Nelnet Student Loan</t>
  </si>
  <si>
    <t>collegeloans2010</t>
  </si>
  <si>
    <t>Tinabean116</t>
  </si>
  <si>
    <t>Step</t>
  </si>
  <si>
    <t>Group</t>
  </si>
  <si>
    <t>Type</t>
  </si>
  <si>
    <t>Actual</t>
  </si>
  <si>
    <t>Difference</t>
  </si>
  <si>
    <t>Diff %</t>
  </si>
  <si>
    <t>Energy Bill</t>
  </si>
  <si>
    <t>Internet</t>
  </si>
  <si>
    <t>Gas</t>
  </si>
  <si>
    <t>Rent Insurance</t>
  </si>
  <si>
    <t>Car Insurance</t>
  </si>
  <si>
    <t>Eating Out</t>
  </si>
  <si>
    <t>Pet Food</t>
  </si>
  <si>
    <t>Spending</t>
  </si>
  <si>
    <t>Dry Cleaning</t>
  </si>
  <si>
    <t>Gym Membership</t>
  </si>
  <si>
    <t>Charity</t>
  </si>
  <si>
    <t>Housing</t>
  </si>
  <si>
    <t>Entertainment</t>
  </si>
  <si>
    <t>Necessity Consumables</t>
  </si>
  <si>
    <t>Car</t>
  </si>
  <si>
    <t>Pet</t>
  </si>
  <si>
    <t>Other</t>
  </si>
  <si>
    <t>Bill Number</t>
  </si>
  <si>
    <t>Car Payment</t>
  </si>
  <si>
    <t>Income</t>
  </si>
  <si>
    <t>Tina Regular</t>
  </si>
  <si>
    <t>John Regular</t>
  </si>
  <si>
    <t>Toiletries and Groceries</t>
  </si>
  <si>
    <t>Unexpected Not Spending</t>
  </si>
  <si>
    <t>Expected</t>
  </si>
  <si>
    <t>Month</t>
  </si>
  <si>
    <t>Savings</t>
  </si>
  <si>
    <t>Stretch</t>
  </si>
  <si>
    <t>How?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</si>
  <si>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</si>
  <si>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</si>
  <si>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</si>
  <si>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</si>
  <si>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</si>
  <si>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</si>
  <si>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</si>
  <si>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</si>
  <si>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 Far</t>
  </si>
  <si>
    <t>I</t>
  </si>
  <si>
    <t>I, JB, TB, TC</t>
  </si>
  <si>
    <t>I, TC</t>
  </si>
  <si>
    <t>I, TB, TC</t>
  </si>
  <si>
    <t>I, TC, MOM</t>
  </si>
  <si>
    <t>I, JB, TC</t>
  </si>
  <si>
    <t>I, TC, TB</t>
  </si>
  <si>
    <t>Also, Investment Money and School Money</t>
  </si>
  <si>
    <t>Est, Investment income = 10000 between Aug and Dec</t>
  </si>
  <si>
    <t>Est School Money = 7000</t>
  </si>
  <si>
    <t>For 6/1/14 - 7/1/14</t>
  </si>
  <si>
    <t>Step 1: Cash Flow Budget</t>
  </si>
  <si>
    <t>Step 1A: Income</t>
  </si>
  <si>
    <t>Step 1B: Expenses</t>
  </si>
  <si>
    <t>Bonuses and Commssions</t>
  </si>
  <si>
    <t>Total Income</t>
  </si>
  <si>
    <t>Total Expenses</t>
  </si>
  <si>
    <t>Total Cash Flow</t>
  </si>
  <si>
    <t>Rent, Water, Sewage</t>
  </si>
  <si>
    <t>Hulu, Netflix</t>
  </si>
  <si>
    <t>Student Loans</t>
  </si>
  <si>
    <t>Step 2: Savings and Investment</t>
  </si>
  <si>
    <t>Market Value Portfolio</t>
  </si>
  <si>
    <t>Irregular Expenses</t>
  </si>
  <si>
    <t>Tina Passport</t>
  </si>
  <si>
    <t>Prior Cash Savings</t>
  </si>
  <si>
    <t>Appreciation</t>
  </si>
  <si>
    <t>New Savings</t>
  </si>
  <si>
    <t>Total Saved at End of Month</t>
  </si>
  <si>
    <t>Step 3: Goals</t>
  </si>
  <si>
    <t>House</t>
  </si>
  <si>
    <t>Vacation</t>
  </si>
  <si>
    <t>CumSav</t>
  </si>
  <si>
    <t>SumStretch</t>
  </si>
  <si>
    <t>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</si>
</sst>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2"/>
    <xf numFmtId="0" fontId="3" fillId="0" borderId="0" xfId="3"/>
    <xf numFmtId="0" fontId="1" fillId="3" borderId="1" xfId="5" applyBorder="1"/>
    <xf numFmtId="0" fontId="1" fillId="3" borderId="3" xfId="5" applyBorder="1"/>
    <xf numFmtId="0" fontId="1" fillId="3" borderId="4" xfId="5" applyBorder="1"/>
    <xf numFmtId="0" fontId="0" fillId="3" borderId="5" xfId="5" applyFont="1" applyBorder="1" applyAlignment="1"/>
    <xf numFmtId="0" fontId="1" fillId="3" borderId="0" xfId="5" applyBorder="1" applyAlignment="1">
      <alignment horizontal="center" vertical="center"/>
    </xf>
    <xf numFmtId="0" fontId="1" fillId="3" borderId="6" xfId="5" applyBorder="1"/>
    <xf numFmtId="0" fontId="1" fillId="3" borderId="5" xfId="5" applyBorder="1"/>
    <xf numFmtId="0" fontId="1" fillId="3" borderId="0" xfId="5" applyBorder="1"/>
    <xf numFmtId="0" fontId="0" fillId="3" borderId="5" xfId="5" applyFont="1" applyBorder="1"/>
    <xf numFmtId="0" fontId="0" fillId="3" borderId="2" xfId="5" applyFont="1" applyBorder="1"/>
    <xf numFmtId="0" fontId="0" fillId="2" borderId="2" xfId="4" applyFont="1" applyBorder="1"/>
    <xf numFmtId="0" fontId="4" fillId="3" borderId="2" xfId="5" applyFont="1" applyBorder="1"/>
    <xf numFmtId="0" fontId="4" fillId="2" borderId="2" xfId="4" applyFont="1" applyBorder="1"/>
    <xf numFmtId="6" fontId="1" fillId="3" borderId="2" xfId="5" applyNumberFormat="1" applyBorder="1"/>
    <xf numFmtId="6" fontId="1" fillId="2" borderId="2" xfId="4" applyNumberFormat="1" applyBorder="1"/>
    <xf numFmtId="0" fontId="1" fillId="3" borderId="7" xfId="5" applyBorder="1"/>
    <xf numFmtId="0" fontId="1" fillId="3" borderId="8" xfId="5" applyBorder="1"/>
    <xf numFmtId="0" fontId="0" fillId="2" borderId="10" xfId="4" applyFont="1" applyBorder="1"/>
    <xf numFmtId="6" fontId="1" fillId="2" borderId="10" xfId="4" applyNumberFormat="1" applyBorder="1"/>
    <xf numFmtId="0" fontId="4" fillId="3" borderId="9" xfId="5" applyFont="1" applyBorder="1"/>
    <xf numFmtId="44" fontId="1" fillId="2" borderId="2" xfId="1" applyFill="1" applyBorder="1"/>
    <xf numFmtId="44" fontId="0" fillId="3" borderId="9" xfId="1" applyFont="1" applyFill="1" applyBorder="1"/>
    <xf numFmtId="0" fontId="4" fillId="0" borderId="0" xfId="0" applyFont="1"/>
    <xf numFmtId="44" fontId="0" fillId="0" borderId="0" xfId="0" applyNumberFormat="1"/>
    <xf numFmtId="0" fontId="5" fillId="0" borderId="0" xfId="0" applyFont="1"/>
    <xf numFmtId="0" fontId="0" fillId="0" borderId="2" xfId="0" applyBorder="1"/>
    <xf numFmtId="44" fontId="0" fillId="0" borderId="2" xfId="1" applyFont="1" applyBorder="1"/>
    <xf numFmtId="44" fontId="0" fillId="0" borderId="0" xfId="1" applyFont="1"/>
    <xf numFmtId="0" fontId="0" fillId="0" borderId="11" xfId="0" applyBorder="1"/>
    <xf numFmtId="44" fontId="0" fillId="0" borderId="11" xfId="1" applyFont="1" applyBorder="1"/>
    <xf numFmtId="44" fontId="1" fillId="3" borderId="2" xfId="5" applyNumberFormat="1" applyBorder="1"/>
    <xf numFmtId="44" fontId="1" fillId="3" borderId="2" xfId="1" applyFill="1" applyBorder="1" applyAlignment="1">
      <alignment horizontal="right"/>
    </xf>
    <xf numFmtId="44" fontId="1" fillId="3" borderId="2" xfId="1" applyFill="1" applyBorder="1"/>
    <xf numFmtId="0" fontId="4" fillId="0" borderId="2" xfId="0" applyFont="1" applyBorder="1"/>
    <xf numFmtId="0" fontId="6" fillId="4" borderId="12" xfId="0" applyFont="1" applyFill="1" applyBorder="1"/>
    <xf numFmtId="0" fontId="6" fillId="4" borderId="14" xfId="0" applyFont="1" applyFill="1" applyBorder="1"/>
    <xf numFmtId="0" fontId="6" fillId="4" borderId="13" xfId="0" applyFont="1" applyFill="1" applyBorder="1"/>
    <xf numFmtId="44" fontId="0" fillId="5" borderId="2" xfId="1" applyNumberFormat="1" applyFont="1" applyFill="1" applyBorder="1"/>
    <xf numFmtId="0" fontId="0" fillId="5" borderId="2" xfId="0" applyFont="1" applyFill="1" applyBorder="1"/>
    <xf numFmtId="44" fontId="0" fillId="0" borderId="2" xfId="1" applyNumberFormat="1" applyFont="1" applyBorder="1"/>
    <xf numFmtId="0" fontId="0" fillId="0" borderId="2" xfId="0" applyFont="1" applyBorder="1"/>
    <xf numFmtId="14" fontId="0" fillId="0" borderId="0" xfId="0" applyNumberFormat="1"/>
    <xf numFmtId="0" fontId="7" fillId="0" borderId="0" xfId="6"/>
    <xf numFmtId="0" fontId="8" fillId="0" borderId="0" xfId="0" applyFont="1"/>
  </cellXfs>
  <cellStyles count="7">
    <cellStyle name="20% - Accent3" xfId="4" builtinId="38"/>
    <cellStyle name="20% - Accent5" xfId="5" builtinId="46"/>
    <cellStyle name="Currency" xfId="1" builtinId="4"/>
    <cellStyle name="Explanatory Text" xfId="3" builtinId="53"/>
    <cellStyle name="Hyperlink" xfId="6" builtinId="8"/>
    <cellStyle name="Normal" xfId="0" builtinId="0"/>
    <cellStyle name="Title" xfId="2" builtinId="15"/>
  </cellStyles>
  <dxfs count="4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5" displayName="Table5" ref="A15:D19" totalsRowShown="0">
  <autoFilter ref="A15:D19"/>
  <tableColumns count="4">
    <tableColumn id="1" name="Housing:" dataDxfId="46"/>
    <tableColumn id="2" name="Budgeted:" dataDxfId="45" dataCellStyle="Currency"/>
    <tableColumn id="4" name="Actual:" dataDxfId="44" dataCellStyle="Currency"/>
    <tableColumn id="5" name="Difference:" dataDxfId="43" dataCellStyle="Currency">
      <calculatedColumnFormula>B16-C16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9" name="Table1220" displayName="Table1220" ref="F30:L36" totalsRowShown="0">
  <autoFilter ref="F30:L36"/>
  <tableColumns count="7">
    <tableColumn id="1" name="Assets:" dataDxfId="8"/>
    <tableColumn id="2" name="Goal:" dataDxfId="7" dataCellStyle="Currency"/>
    <tableColumn id="7" name="Saved:" dataDxfId="6" dataCellStyle="Currency"/>
    <tableColumn id="6" name="Months:" dataDxfId="5" dataCellStyle="Currency"/>
    <tableColumn id="8" name="Interest:" dataDxfId="4" dataCellStyle="Currency"/>
    <tableColumn id="3" name="Payment:" dataDxfId="3" dataCellStyle="Currency"/>
    <tableColumn id="4" name="Difference:" dataDxfId="2" dataCellStyle="Currency">
      <calculatedColumnFormula>G31-K31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20" name="Table20" displayName="Table20" ref="F39:I42" totalsRowShown="0">
  <autoFilter ref="F39:I42"/>
  <tableColumns count="4">
    <tableColumn id="1" name="Vacation:"/>
    <tableColumn id="2" name="Goal:" dataCellStyle="Currency"/>
    <tableColumn id="3" name="Saved:" dataDxfId="1" dataCellStyle="Currency">
      <calculatedColumnFormula>SUM(H38:H39)</calculatedColumnFormula>
    </tableColumn>
    <tableColumn id="5" name="Difference:" dataDxfId="0" dataCellStyle="Currency">
      <calculatedColumnFormula>Table20[[#This Row],[Goal:]]-Table20[[#This Row],[Saved:]]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22:D25" totalsRowShown="0">
  <autoFilter ref="A22:D25"/>
  <tableColumns count="4">
    <tableColumn id="1" name="Transportation:" dataDxfId="42"/>
    <tableColumn id="2" name="Budgeted:" dataDxfId="41" dataCellStyle="Currency"/>
    <tableColumn id="3" name="Actual:" dataDxfId="40" dataCellStyle="Currency"/>
    <tableColumn id="4" name="Difference:" dataDxfId="39" dataCellStyle="Currency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7:D30" totalsRowShown="0">
  <autoFilter ref="A27:D30"/>
  <tableColumns count="4">
    <tableColumn id="1" name="Insurance:" dataDxfId="38"/>
    <tableColumn id="2" name="Budgeted:" dataDxfId="37" dataCellStyle="Currency"/>
    <tableColumn id="3" name="Actual:" dataDxfId="36" dataCellStyle="Currency"/>
    <tableColumn id="4" name="Difference:" dataDxfId="35" dataCellStyle="Currency">
      <calculatedColumnFormula>B28-C28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32:D35" totalsRowShown="0">
  <autoFilter ref="A32:D35"/>
  <tableColumns count="4">
    <tableColumn id="1" name="Food:" dataDxfId="34"/>
    <tableColumn id="2" name="Budgeted:" dataDxfId="33" dataCellStyle="Currency"/>
    <tableColumn id="3" name="Actual:" dataDxfId="32" dataCellStyle="Currency"/>
    <tableColumn id="4" name="Difference:" dataDxfId="31" dataCellStyle="Currency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37:D40" totalsRowShown="0">
  <autoFilter ref="A37:D40"/>
  <tableColumns count="4">
    <tableColumn id="1" name="Ginger:" dataDxfId="30"/>
    <tableColumn id="2" name="Budgeted:" dataDxfId="29" dataCellStyle="Currency"/>
    <tableColumn id="3" name="Actual:" dataDxfId="28" dataCellStyle="Currency"/>
    <tableColumn id="4" name="Difference:" dataDxfId="27" dataCellStyle="Currency">
      <calculatedColumnFormula>B38-C38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42:D47" totalsRowShown="0">
  <autoFilter ref="A42:D47"/>
  <tableColumns count="4">
    <tableColumn id="1" name="Personal:" dataDxfId="26"/>
    <tableColumn id="2" name="Budgeted:" dataDxfId="25" dataCellStyle="Currency"/>
    <tableColumn id="3" name="Actual:" dataDxfId="24" dataCellStyle="Currency"/>
    <tableColumn id="4" name="Difference:" dataDxfId="23" dataCellStyle="Currency">
      <calculatedColumnFormula>B43-C43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F15:I18" totalsRowShown="0">
  <autoFilter ref="F15:I18"/>
  <tableColumns count="4">
    <tableColumn id="1" name="Entertainment:" dataDxfId="22"/>
    <tableColumn id="2" name="Budgeted:" dataDxfId="21" dataCellStyle="Currency"/>
    <tableColumn id="3" name="Actual:" dataDxfId="20" dataCellStyle="Currency"/>
    <tableColumn id="4" name="Difference:" dataDxfId="19" dataCellStyle="Currency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F21:I24" totalsRowShown="0">
  <autoFilter ref="F21:I24"/>
  <tableColumns count="4">
    <tableColumn id="1" name="Donations:" dataDxfId="18"/>
    <tableColumn id="2" name="Budgeted:" dataDxfId="17" dataCellStyle="Currency"/>
    <tableColumn id="3" name="Actual:" dataDxfId="16" dataCellStyle="Currency"/>
    <tableColumn id="4" name="Difference:" dataDxfId="15" dataCellStyle="Currency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14" name="Table14" displayName="Table14" ref="F26:K27" totalsRowShown="0">
  <autoFilter ref="F26:K27"/>
  <tableColumns count="6">
    <tableColumn id="1" name="Totals:" dataDxfId="14"/>
    <tableColumn id="2" name="Budgeted:" dataDxfId="13" dataCellStyle="Currency">
      <calculatedColumnFormula>SUM(B20,B25,B30,B35,B40,B47,G12,G18,G24)</calculatedColumnFormula>
    </tableColumn>
    <tableColumn id="3" name="Actual:" dataDxfId="12">
      <calculatedColumnFormula>SUM(C20,C25,C30,C35,C40,C47,H12,H18,H24)</calculatedColumnFormula>
    </tableColumn>
    <tableColumn id="5" name="Difference:" dataDxfId="11">
      <calculatedColumnFormula>G27-H27</calculatedColumnFormula>
    </tableColumn>
    <tableColumn id="6" name="Projected ending total:" dataDxfId="10" dataCellStyle="Currency">
      <calculatedColumnFormula>D13-Table14[Budgeted:]</calculatedColumnFormula>
    </tableColumn>
    <tableColumn id="7" name="Actual Ending Total:" dataDxfId="9" dataCellStyle="Currency">
      <calculatedColumnFormula>D13-Table14[Actual:]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llsfargo.com/student" TargetMode="External"/><Relationship Id="rId2" Type="http://schemas.openxmlformats.org/officeDocument/2006/relationships/hyperlink" Target="mailto:cmb079@shsu.edu" TargetMode="External"/><Relationship Id="rId1" Type="http://schemas.openxmlformats.org/officeDocument/2006/relationships/hyperlink" Target="mailto:christina_vandivier@yahoo.com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33" sqref="E33"/>
    </sheetView>
  </sheetViews>
  <sheetFormatPr defaultRowHeight="15" x14ac:dyDescent="0.25"/>
  <cols>
    <col min="1" max="1" width="23.42578125" style="25" bestFit="1" customWidth="1"/>
    <col min="2" max="2" width="6.5703125" style="25" bestFit="1" customWidth="1"/>
    <col min="3" max="3" width="24.5703125" bestFit="1" customWidth="1"/>
    <col min="4" max="4" width="11.5703125" bestFit="1" customWidth="1"/>
    <col min="5" max="5" width="9.5703125" bestFit="1" customWidth="1"/>
    <col min="6" max="6" width="10.42578125" bestFit="1" customWidth="1"/>
    <col min="7" max="7" width="7.7109375" customWidth="1"/>
    <col min="8" max="8" width="6.28515625" bestFit="1" customWidth="1"/>
  </cols>
  <sheetData>
    <row r="1" spans="1:8" x14ac:dyDescent="0.25">
      <c r="A1" s="25" t="s">
        <v>104</v>
      </c>
      <c r="B1" s="25" t="s">
        <v>105</v>
      </c>
      <c r="C1" s="25" t="s">
        <v>106</v>
      </c>
      <c r="D1" s="25" t="s">
        <v>134</v>
      </c>
      <c r="E1" s="25" t="s">
        <v>107</v>
      </c>
      <c r="F1" s="25" t="s">
        <v>108</v>
      </c>
      <c r="G1" s="25" t="s">
        <v>109</v>
      </c>
      <c r="H1" s="25" t="s">
        <v>127</v>
      </c>
    </row>
    <row r="2" spans="1:8" x14ac:dyDescent="0.25">
      <c r="A2" s="25" t="s">
        <v>158</v>
      </c>
      <c r="B2" s="25" t="s">
        <v>129</v>
      </c>
      <c r="C2" t="s">
        <v>130</v>
      </c>
      <c r="D2">
        <v>2400</v>
      </c>
      <c r="F2">
        <f>E2-D2</f>
        <v>-2400</v>
      </c>
      <c r="G2">
        <f>100*F2/D2</f>
        <v>-100</v>
      </c>
    </row>
    <row r="3" spans="1:8" x14ac:dyDescent="0.25">
      <c r="A3" s="25" t="s">
        <v>159</v>
      </c>
      <c r="C3" t="s">
        <v>131</v>
      </c>
      <c r="D3">
        <v>2700</v>
      </c>
      <c r="F3">
        <f>E3-D3</f>
        <v>-2700</v>
      </c>
      <c r="G3">
        <f>100*F3/D3</f>
        <v>-100</v>
      </c>
    </row>
    <row r="4" spans="1:8" x14ac:dyDescent="0.25">
      <c r="A4" s="25" t="s">
        <v>160</v>
      </c>
      <c r="C4" t="s">
        <v>162</v>
      </c>
      <c r="D4">
        <v>2200</v>
      </c>
    </row>
    <row r="5" spans="1:8" x14ac:dyDescent="0.25">
      <c r="B5" s="25" t="s">
        <v>163</v>
      </c>
      <c r="D5">
        <f>SUM(D2:D4)</f>
        <v>7300</v>
      </c>
    </row>
    <row r="6" spans="1:8" x14ac:dyDescent="0.25">
      <c r="D6" s="25"/>
      <c r="E6" s="25"/>
      <c r="H6" s="25"/>
    </row>
    <row r="7" spans="1:8" x14ac:dyDescent="0.25">
      <c r="A7" s="25" t="s">
        <v>161</v>
      </c>
      <c r="B7" s="25" t="s">
        <v>121</v>
      </c>
      <c r="C7" t="s">
        <v>166</v>
      </c>
      <c r="D7">
        <v>1860</v>
      </c>
      <c r="F7">
        <f t="shared" ref="F7:F33" si="0">E7-D7</f>
        <v>-1860</v>
      </c>
      <c r="G7">
        <f t="shared" ref="G7:G33" si="1">100*F7/D7</f>
        <v>-100</v>
      </c>
      <c r="H7">
        <v>1</v>
      </c>
    </row>
    <row r="8" spans="1:8" x14ac:dyDescent="0.25">
      <c r="C8" t="s">
        <v>110</v>
      </c>
      <c r="D8">
        <v>140</v>
      </c>
      <c r="F8">
        <f t="shared" si="0"/>
        <v>-140</v>
      </c>
      <c r="G8">
        <f t="shared" si="1"/>
        <v>-100</v>
      </c>
      <c r="H8">
        <v>2</v>
      </c>
    </row>
    <row r="9" spans="1:8" x14ac:dyDescent="0.25">
      <c r="C9" t="s">
        <v>113</v>
      </c>
      <c r="D9">
        <v>7</v>
      </c>
      <c r="F9">
        <f t="shared" si="0"/>
        <v>-7</v>
      </c>
      <c r="G9">
        <f t="shared" si="1"/>
        <v>-100</v>
      </c>
      <c r="H9">
        <v>3</v>
      </c>
    </row>
    <row r="10" spans="1:8" x14ac:dyDescent="0.25">
      <c r="B10" s="25" t="s">
        <v>122</v>
      </c>
      <c r="C10" t="s">
        <v>167</v>
      </c>
      <c r="D10">
        <v>17</v>
      </c>
      <c r="F10">
        <f t="shared" si="0"/>
        <v>-17</v>
      </c>
      <c r="G10">
        <f t="shared" si="1"/>
        <v>-100</v>
      </c>
      <c r="H10">
        <v>4</v>
      </c>
    </row>
    <row r="11" spans="1:8" x14ac:dyDescent="0.25">
      <c r="C11" t="s">
        <v>111</v>
      </c>
      <c r="D11">
        <v>50</v>
      </c>
      <c r="F11">
        <f t="shared" si="0"/>
        <v>-50</v>
      </c>
      <c r="G11">
        <f t="shared" si="1"/>
        <v>-100</v>
      </c>
      <c r="H11">
        <v>5</v>
      </c>
    </row>
    <row r="12" spans="1:8" x14ac:dyDescent="0.25">
      <c r="C12" t="s">
        <v>117</v>
      </c>
      <c r="D12">
        <v>400</v>
      </c>
      <c r="E12">
        <v>140</v>
      </c>
      <c r="F12">
        <f t="shared" si="0"/>
        <v>-260</v>
      </c>
      <c r="G12">
        <f t="shared" si="1"/>
        <v>-65</v>
      </c>
    </row>
    <row r="13" spans="1:8" x14ac:dyDescent="0.25">
      <c r="C13" t="s">
        <v>115</v>
      </c>
      <c r="D13">
        <v>300</v>
      </c>
      <c r="E13">
        <v>100</v>
      </c>
      <c r="F13">
        <f t="shared" si="0"/>
        <v>-200</v>
      </c>
      <c r="G13">
        <f t="shared" si="1"/>
        <v>-66.666666666666671</v>
      </c>
    </row>
    <row r="14" spans="1:8" x14ac:dyDescent="0.25">
      <c r="B14" s="25" t="s">
        <v>123</v>
      </c>
      <c r="C14" t="s">
        <v>132</v>
      </c>
      <c r="D14">
        <v>350</v>
      </c>
      <c r="F14">
        <f t="shared" si="0"/>
        <v>-350</v>
      </c>
      <c r="G14">
        <f t="shared" si="1"/>
        <v>-100</v>
      </c>
    </row>
    <row r="15" spans="1:8" x14ac:dyDescent="0.25">
      <c r="C15" t="s">
        <v>112</v>
      </c>
      <c r="D15">
        <v>300</v>
      </c>
      <c r="F15">
        <f t="shared" si="0"/>
        <v>-300</v>
      </c>
      <c r="G15">
        <f t="shared" si="1"/>
        <v>-100</v>
      </c>
    </row>
    <row r="16" spans="1:8" x14ac:dyDescent="0.25">
      <c r="B16" s="25" t="s">
        <v>124</v>
      </c>
      <c r="C16" t="s">
        <v>114</v>
      </c>
      <c r="D16">
        <v>91</v>
      </c>
      <c r="F16">
        <f t="shared" si="0"/>
        <v>-91</v>
      </c>
      <c r="G16">
        <f t="shared" si="1"/>
        <v>-100</v>
      </c>
      <c r="H16">
        <v>6</v>
      </c>
    </row>
    <row r="17" spans="1:8" x14ac:dyDescent="0.25">
      <c r="C17" t="s">
        <v>128</v>
      </c>
      <c r="D17">
        <v>160</v>
      </c>
      <c r="F17">
        <f t="shared" si="0"/>
        <v>-160</v>
      </c>
      <c r="G17">
        <f t="shared" si="1"/>
        <v>-100</v>
      </c>
      <c r="H17">
        <v>7</v>
      </c>
    </row>
    <row r="18" spans="1:8" x14ac:dyDescent="0.25">
      <c r="B18" s="25" t="s">
        <v>125</v>
      </c>
      <c r="C18" t="s">
        <v>116</v>
      </c>
      <c r="D18">
        <v>20</v>
      </c>
      <c r="F18">
        <f t="shared" si="0"/>
        <v>-20</v>
      </c>
      <c r="G18">
        <f t="shared" si="1"/>
        <v>-100</v>
      </c>
    </row>
    <row r="19" spans="1:8" x14ac:dyDescent="0.25">
      <c r="B19" s="25" t="s">
        <v>126</v>
      </c>
      <c r="C19" t="s">
        <v>118</v>
      </c>
      <c r="D19">
        <v>30</v>
      </c>
      <c r="F19">
        <f t="shared" si="0"/>
        <v>-30</v>
      </c>
      <c r="G19">
        <f t="shared" si="1"/>
        <v>-100</v>
      </c>
    </row>
    <row r="20" spans="1:8" x14ac:dyDescent="0.25">
      <c r="C20" t="s">
        <v>119</v>
      </c>
      <c r="D20">
        <v>30</v>
      </c>
      <c r="F20">
        <f t="shared" si="0"/>
        <v>-30</v>
      </c>
      <c r="G20">
        <f t="shared" si="1"/>
        <v>-100</v>
      </c>
      <c r="H20">
        <v>9</v>
      </c>
    </row>
    <row r="21" spans="1:8" x14ac:dyDescent="0.25">
      <c r="C21" t="s">
        <v>133</v>
      </c>
      <c r="D21">
        <v>200</v>
      </c>
      <c r="F21">
        <f t="shared" si="0"/>
        <v>-200</v>
      </c>
      <c r="G21">
        <f t="shared" si="1"/>
        <v>-100</v>
      </c>
    </row>
    <row r="22" spans="1:8" x14ac:dyDescent="0.25">
      <c r="B22" s="25" t="s">
        <v>120</v>
      </c>
      <c r="C22" t="s">
        <v>120</v>
      </c>
      <c r="D22">
        <v>30</v>
      </c>
      <c r="F22">
        <f t="shared" si="0"/>
        <v>-30</v>
      </c>
      <c r="G22">
        <f t="shared" si="1"/>
        <v>-100</v>
      </c>
      <c r="H22">
        <v>10</v>
      </c>
    </row>
    <row r="23" spans="1:8" x14ac:dyDescent="0.25">
      <c r="B23" s="25" t="s">
        <v>168</v>
      </c>
      <c r="C23" t="s">
        <v>168</v>
      </c>
      <c r="D23">
        <v>300</v>
      </c>
      <c r="F23">
        <f t="shared" si="0"/>
        <v>-300</v>
      </c>
      <c r="G23">
        <f t="shared" si="1"/>
        <v>-100</v>
      </c>
    </row>
    <row r="24" spans="1:8" x14ac:dyDescent="0.25">
      <c r="B24" s="25" t="s">
        <v>171</v>
      </c>
      <c r="C24" t="s">
        <v>172</v>
      </c>
      <c r="D24">
        <v>100</v>
      </c>
      <c r="F24">
        <f t="shared" si="0"/>
        <v>-100</v>
      </c>
      <c r="G24">
        <f t="shared" si="1"/>
        <v>-100</v>
      </c>
    </row>
    <row r="25" spans="1:8" x14ac:dyDescent="0.25">
      <c r="B25" s="25" t="s">
        <v>164</v>
      </c>
      <c r="D25">
        <f>SUM(D7:D24)</f>
        <v>4385</v>
      </c>
      <c r="E25">
        <f>SUM(E7:E22)</f>
        <v>240</v>
      </c>
      <c r="F25">
        <f t="shared" si="0"/>
        <v>-4145</v>
      </c>
      <c r="G25">
        <f t="shared" si="1"/>
        <v>-94.526795895096924</v>
      </c>
    </row>
    <row r="26" spans="1:8" s="25" customFormat="1" x14ac:dyDescent="0.25">
      <c r="F26"/>
      <c r="G26"/>
    </row>
    <row r="27" spans="1:8" x14ac:dyDescent="0.25">
      <c r="B27" s="25" t="s">
        <v>165</v>
      </c>
      <c r="D27">
        <f>D5-D25</f>
        <v>2915</v>
      </c>
      <c r="E27">
        <f>E5-E25</f>
        <v>-240</v>
      </c>
      <c r="F27">
        <f t="shared" si="0"/>
        <v>-3155</v>
      </c>
      <c r="G27">
        <f t="shared" si="1"/>
        <v>-108.23327615780445</v>
      </c>
    </row>
    <row r="28" spans="1:8" x14ac:dyDescent="0.25">
      <c r="A28" s="25" t="s">
        <v>169</v>
      </c>
      <c r="F28">
        <f t="shared" si="0"/>
        <v>0</v>
      </c>
      <c r="G28" t="e">
        <f t="shared" si="1"/>
        <v>#DIV/0!</v>
      </c>
    </row>
    <row r="29" spans="1:8" x14ac:dyDescent="0.25">
      <c r="B29" s="25" t="s">
        <v>173</v>
      </c>
      <c r="D29">
        <v>500</v>
      </c>
      <c r="F29">
        <f t="shared" si="0"/>
        <v>-500</v>
      </c>
      <c r="G29">
        <f t="shared" si="1"/>
        <v>-100</v>
      </c>
    </row>
    <row r="30" spans="1:8" x14ac:dyDescent="0.25">
      <c r="B30" s="25" t="s">
        <v>170</v>
      </c>
      <c r="D30">
        <v>6000</v>
      </c>
      <c r="F30">
        <f t="shared" si="0"/>
        <v>-6000</v>
      </c>
      <c r="G30">
        <f t="shared" si="1"/>
        <v>-100</v>
      </c>
    </row>
    <row r="31" spans="1:8" x14ac:dyDescent="0.25">
      <c r="B31" s="25" t="s">
        <v>174</v>
      </c>
      <c r="D31">
        <v>200</v>
      </c>
      <c r="F31">
        <f t="shared" si="0"/>
        <v>-200</v>
      </c>
      <c r="G31">
        <f t="shared" si="1"/>
        <v>-100</v>
      </c>
    </row>
    <row r="32" spans="1:8" x14ac:dyDescent="0.25">
      <c r="B32" s="25" t="s">
        <v>175</v>
      </c>
      <c r="D32">
        <v>2000</v>
      </c>
      <c r="E32">
        <v>900</v>
      </c>
      <c r="F32">
        <f t="shared" si="0"/>
        <v>-1100</v>
      </c>
      <c r="G32">
        <f t="shared" si="1"/>
        <v>-55</v>
      </c>
    </row>
    <row r="33" spans="1:7" x14ac:dyDescent="0.25">
      <c r="B33" s="25" t="s">
        <v>176</v>
      </c>
      <c r="D33">
        <f>SUM(D29:D32)</f>
        <v>8700</v>
      </c>
      <c r="E33">
        <f>SUM(E29:E32)</f>
        <v>900</v>
      </c>
      <c r="F33">
        <f t="shared" si="0"/>
        <v>-7800</v>
      </c>
      <c r="G33">
        <f t="shared" si="1"/>
        <v>-89.65517241379311</v>
      </c>
    </row>
    <row r="34" spans="1:7" x14ac:dyDescent="0.25">
      <c r="A34" s="25" t="s">
        <v>177</v>
      </c>
    </row>
    <row r="35" spans="1:7" x14ac:dyDescent="0.25">
      <c r="C35" t="s">
        <v>178</v>
      </c>
      <c r="D35">
        <v>20000</v>
      </c>
    </row>
    <row r="36" spans="1:7" x14ac:dyDescent="0.25">
      <c r="C36" t="s">
        <v>179</v>
      </c>
      <c r="D36">
        <v>5000</v>
      </c>
    </row>
    <row r="37" spans="1:7" x14ac:dyDescent="0.25">
      <c r="C37" t="s">
        <v>120</v>
      </c>
      <c r="D37">
        <v>10000</v>
      </c>
    </row>
    <row r="38" spans="1:7" x14ac:dyDescent="0.25">
      <c r="C38" t="s">
        <v>136</v>
      </c>
      <c r="D38">
        <v>20000</v>
      </c>
    </row>
  </sheetData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A39" sqref="A39"/>
    </sheetView>
  </sheetViews>
  <sheetFormatPr defaultRowHeight="15" x14ac:dyDescent="0.25"/>
  <cols>
    <col min="1" max="1" width="17.7109375" customWidth="1"/>
    <col min="2" max="2" width="13.5703125" customWidth="1"/>
    <col min="3" max="3" width="19.5703125" bestFit="1" customWidth="1"/>
    <col min="4" max="4" width="16.28515625" customWidth="1"/>
    <col min="5" max="5" width="11" customWidth="1"/>
    <col min="6" max="6" width="21.42578125" customWidth="1"/>
    <col min="7" max="7" width="12.85546875" customWidth="1"/>
    <col min="8" max="8" width="11" customWidth="1"/>
    <col min="9" max="9" width="12.140625" customWidth="1"/>
    <col min="10" max="11" width="25.140625" customWidth="1"/>
    <col min="12" max="12" width="11.85546875" customWidth="1"/>
  </cols>
  <sheetData>
    <row r="1" spans="1:9" ht="22.5" x14ac:dyDescent="0.3">
      <c r="A1" s="1" t="s">
        <v>0</v>
      </c>
    </row>
    <row r="2" spans="1:9" x14ac:dyDescent="0.25">
      <c r="A2" s="2" t="s">
        <v>51</v>
      </c>
      <c r="D2" t="s">
        <v>67</v>
      </c>
      <c r="E2" s="44">
        <v>41678</v>
      </c>
    </row>
    <row r="3" spans="1:9" x14ac:dyDescent="0.25">
      <c r="A3" t="s">
        <v>1</v>
      </c>
    </row>
    <row r="4" spans="1:9" x14ac:dyDescent="0.25">
      <c r="A4" t="s">
        <v>2</v>
      </c>
    </row>
    <row r="6" spans="1:9" x14ac:dyDescent="0.25">
      <c r="A6" s="4"/>
      <c r="B6" s="5"/>
      <c r="C6" s="12" t="s">
        <v>49</v>
      </c>
      <c r="D6" s="16">
        <v>8650</v>
      </c>
      <c r="F6" s="39" t="s">
        <v>97</v>
      </c>
      <c r="G6" s="37" t="s">
        <v>8</v>
      </c>
      <c r="H6" s="37" t="s">
        <v>10</v>
      </c>
      <c r="I6" s="38" t="s">
        <v>11</v>
      </c>
    </row>
    <row r="7" spans="1:9" x14ac:dyDescent="0.25">
      <c r="A7" s="6" t="s">
        <v>3</v>
      </c>
      <c r="B7" s="7"/>
      <c r="C7" s="13" t="s">
        <v>48</v>
      </c>
      <c r="D7" s="17">
        <v>2270</v>
      </c>
      <c r="F7" s="41" t="s">
        <v>47</v>
      </c>
      <c r="G7" s="40">
        <v>50</v>
      </c>
      <c r="H7" s="40">
        <v>250</v>
      </c>
      <c r="I7" s="40">
        <f t="shared" ref="I7:I12" si="0">G7-H7</f>
        <v>-200</v>
      </c>
    </row>
    <row r="8" spans="1:9" ht="15.75" thickBot="1" x14ac:dyDescent="0.3">
      <c r="A8" s="18"/>
      <c r="B8" s="19"/>
      <c r="C8" s="22" t="s">
        <v>50</v>
      </c>
      <c r="D8" s="24">
        <f>SUM(D6:D7)</f>
        <v>10920</v>
      </c>
      <c r="F8" s="43" t="s">
        <v>46</v>
      </c>
      <c r="G8" s="42">
        <v>0</v>
      </c>
      <c r="H8" s="42">
        <v>0</v>
      </c>
      <c r="I8" s="42">
        <f t="shared" si="0"/>
        <v>0</v>
      </c>
    </row>
    <row r="9" spans="1:9" x14ac:dyDescent="0.25">
      <c r="A9" s="9"/>
      <c r="B9" s="10"/>
      <c r="C9" s="20" t="s">
        <v>5</v>
      </c>
      <c r="D9" s="21">
        <v>4400</v>
      </c>
      <c r="F9" s="41" t="s">
        <v>45</v>
      </c>
      <c r="G9" s="40">
        <v>25</v>
      </c>
      <c r="H9" s="40">
        <v>701.07</v>
      </c>
      <c r="I9" s="40">
        <f t="shared" si="0"/>
        <v>-676.07</v>
      </c>
    </row>
    <row r="10" spans="1:9" x14ac:dyDescent="0.25">
      <c r="A10" s="11" t="s">
        <v>4</v>
      </c>
      <c r="B10" s="10"/>
      <c r="C10" s="12" t="s">
        <v>6</v>
      </c>
      <c r="D10" s="16">
        <v>2700</v>
      </c>
      <c r="F10" s="43" t="s">
        <v>44</v>
      </c>
      <c r="G10" s="42">
        <v>25</v>
      </c>
      <c r="H10" s="42">
        <v>497</v>
      </c>
      <c r="I10" s="42">
        <f t="shared" si="0"/>
        <v>-472</v>
      </c>
    </row>
    <row r="11" spans="1:9" x14ac:dyDescent="0.25">
      <c r="A11" s="8"/>
      <c r="B11" s="3"/>
      <c r="C11" s="15" t="s">
        <v>7</v>
      </c>
      <c r="D11" s="23">
        <f>SUM(D9:D10)</f>
        <v>7100</v>
      </c>
      <c r="F11" s="41" t="s">
        <v>43</v>
      </c>
      <c r="G11" s="40">
        <v>160</v>
      </c>
      <c r="H11" s="40">
        <v>1000</v>
      </c>
      <c r="I11" s="40">
        <f t="shared" si="0"/>
        <v>-840</v>
      </c>
    </row>
    <row r="12" spans="1:9" x14ac:dyDescent="0.25">
      <c r="F12" s="36" t="s">
        <v>16</v>
      </c>
      <c r="G12" s="42">
        <f>SUM(G7:G11)</f>
        <v>260</v>
      </c>
      <c r="H12" s="42">
        <f>SUM(H7:H11)</f>
        <v>2448.0700000000002</v>
      </c>
      <c r="I12" s="42">
        <f t="shared" si="0"/>
        <v>-2188.0700000000002</v>
      </c>
    </row>
    <row r="13" spans="1:9" x14ac:dyDescent="0.25">
      <c r="C13" s="25" t="s">
        <v>52</v>
      </c>
      <c r="D13" s="26">
        <f>SUM(D11+D8)</f>
        <v>18020</v>
      </c>
    </row>
    <row r="15" spans="1:9" x14ac:dyDescent="0.25">
      <c r="A15" s="27" t="s">
        <v>9</v>
      </c>
      <c r="B15" s="27" t="s">
        <v>8</v>
      </c>
      <c r="C15" s="27" t="s">
        <v>10</v>
      </c>
      <c r="D15" s="27" t="s">
        <v>11</v>
      </c>
      <c r="F15" s="27" t="s">
        <v>33</v>
      </c>
      <c r="G15" s="27" t="s">
        <v>8</v>
      </c>
      <c r="H15" s="27" t="s">
        <v>10</v>
      </c>
      <c r="I15" s="27" t="s">
        <v>11</v>
      </c>
    </row>
    <row r="16" spans="1:9" x14ac:dyDescent="0.25">
      <c r="A16" s="28" t="s">
        <v>12</v>
      </c>
      <c r="B16" s="29">
        <v>1900</v>
      </c>
      <c r="C16" s="29">
        <v>1870</v>
      </c>
      <c r="D16" s="29">
        <f t="shared" ref="D16:D19" si="1">B16-C16</f>
        <v>30</v>
      </c>
      <c r="F16" s="28" t="s">
        <v>34</v>
      </c>
      <c r="G16" s="29">
        <v>8</v>
      </c>
      <c r="H16" s="29">
        <v>8</v>
      </c>
      <c r="I16" s="29">
        <f>G16-H16</f>
        <v>0</v>
      </c>
    </row>
    <row r="17" spans="1:12" x14ac:dyDescent="0.25">
      <c r="A17" s="28" t="s">
        <v>13</v>
      </c>
      <c r="B17" s="29">
        <v>200</v>
      </c>
      <c r="C17" s="29">
        <v>195.39</v>
      </c>
      <c r="D17" s="29">
        <f t="shared" si="1"/>
        <v>4.6100000000000136</v>
      </c>
      <c r="F17" s="28" t="s">
        <v>98</v>
      </c>
      <c r="G17" s="29">
        <v>0</v>
      </c>
      <c r="H17" s="29">
        <v>1651</v>
      </c>
      <c r="I17" s="29">
        <v>0</v>
      </c>
    </row>
    <row r="18" spans="1:12" x14ac:dyDescent="0.25">
      <c r="A18" s="28" t="s">
        <v>14</v>
      </c>
      <c r="B18" s="29">
        <v>60</v>
      </c>
      <c r="C18" s="29">
        <v>44.41</v>
      </c>
      <c r="D18" s="29">
        <f t="shared" si="1"/>
        <v>15.590000000000003</v>
      </c>
      <c r="F18" s="36" t="s">
        <v>16</v>
      </c>
      <c r="G18" s="29">
        <f>SUM(G16:G17)</f>
        <v>8</v>
      </c>
      <c r="H18" s="29">
        <f>SUM(H16:H17)</f>
        <v>1659</v>
      </c>
      <c r="I18" s="29">
        <v>0</v>
      </c>
    </row>
    <row r="19" spans="1:12" x14ac:dyDescent="0.25">
      <c r="A19" s="31" t="s">
        <v>15</v>
      </c>
      <c r="B19" s="32">
        <v>50</v>
      </c>
      <c r="C19" s="32">
        <v>0</v>
      </c>
      <c r="D19" s="32">
        <f t="shared" si="1"/>
        <v>50</v>
      </c>
    </row>
    <row r="20" spans="1:12" x14ac:dyDescent="0.25">
      <c r="A20" s="14" t="s">
        <v>16</v>
      </c>
      <c r="B20" s="33">
        <f>SUM(Table5[Budgeted:])</f>
        <v>2210</v>
      </c>
      <c r="C20" s="34">
        <f>SUM(Table5[Actual:])</f>
        <v>2109.7999999999997</v>
      </c>
      <c r="D20" s="35">
        <f>SUM(Table5[Difference:])</f>
        <v>100.20000000000002</v>
      </c>
    </row>
    <row r="21" spans="1:12" x14ac:dyDescent="0.25">
      <c r="F21" s="27" t="s">
        <v>40</v>
      </c>
      <c r="G21" s="27" t="s">
        <v>8</v>
      </c>
      <c r="H21" s="27" t="s">
        <v>10</v>
      </c>
      <c r="I21" s="27" t="s">
        <v>11</v>
      </c>
    </row>
    <row r="22" spans="1:12" x14ac:dyDescent="0.25">
      <c r="A22" s="27" t="s">
        <v>17</v>
      </c>
      <c r="B22" s="27" t="s">
        <v>8</v>
      </c>
      <c r="C22" s="27" t="s">
        <v>10</v>
      </c>
      <c r="D22" s="27" t="s">
        <v>11</v>
      </c>
      <c r="F22" s="28" t="s">
        <v>42</v>
      </c>
      <c r="G22" s="29">
        <v>28</v>
      </c>
      <c r="H22" s="29">
        <v>28</v>
      </c>
      <c r="I22" s="29">
        <v>0</v>
      </c>
    </row>
    <row r="23" spans="1:12" x14ac:dyDescent="0.25">
      <c r="A23" s="28" t="s">
        <v>18</v>
      </c>
      <c r="B23" s="29">
        <v>500</v>
      </c>
      <c r="C23" s="29">
        <v>60</v>
      </c>
      <c r="D23" s="29">
        <v>0</v>
      </c>
      <c r="F23" s="28" t="s">
        <v>41</v>
      </c>
      <c r="G23" s="29">
        <v>0</v>
      </c>
      <c r="H23" s="29">
        <v>0</v>
      </c>
      <c r="I23" s="29">
        <v>0</v>
      </c>
    </row>
    <row r="24" spans="1:12" x14ac:dyDescent="0.25">
      <c r="A24" s="28" t="s">
        <v>19</v>
      </c>
      <c r="B24" s="29">
        <v>0</v>
      </c>
      <c r="C24" s="29">
        <v>0</v>
      </c>
      <c r="D24" s="29">
        <v>0</v>
      </c>
      <c r="F24" s="36" t="s">
        <v>16</v>
      </c>
      <c r="G24" s="29">
        <f>SUM(G22:G23)</f>
        <v>28</v>
      </c>
      <c r="H24" s="29">
        <f>SUM(H22:H23)</f>
        <v>28</v>
      </c>
      <c r="I24" s="29">
        <v>0</v>
      </c>
    </row>
    <row r="25" spans="1:12" x14ac:dyDescent="0.25">
      <c r="A25" s="14" t="s">
        <v>16</v>
      </c>
      <c r="B25" s="35">
        <f>SUM(B23:B24)</f>
        <v>500</v>
      </c>
      <c r="C25" s="35">
        <f>SUM(C23:C24)</f>
        <v>60</v>
      </c>
      <c r="D25" s="35">
        <f>SUM(D23:D24)</f>
        <v>0</v>
      </c>
    </row>
    <row r="26" spans="1:12" x14ac:dyDescent="0.25">
      <c r="F26" s="27" t="s">
        <v>61</v>
      </c>
      <c r="G26" s="27" t="s">
        <v>8</v>
      </c>
      <c r="H26" s="27" t="s">
        <v>10</v>
      </c>
      <c r="I26" s="27" t="s">
        <v>11</v>
      </c>
      <c r="J26" s="27" t="s">
        <v>62</v>
      </c>
      <c r="K26" s="27" t="s">
        <v>63</v>
      </c>
      <c r="L26" s="27"/>
    </row>
    <row r="27" spans="1:12" x14ac:dyDescent="0.25">
      <c r="A27" s="27" t="s">
        <v>20</v>
      </c>
      <c r="B27" s="27" t="s">
        <v>8</v>
      </c>
      <c r="C27" s="27" t="s">
        <v>10</v>
      </c>
      <c r="D27" s="27" t="s">
        <v>11</v>
      </c>
      <c r="F27" s="28" t="s">
        <v>16</v>
      </c>
      <c r="G27" s="29">
        <f>SUM(B20,B25,B30,B35,B40,B47,G12,G18,G24)</f>
        <v>4328</v>
      </c>
      <c r="H27" s="29">
        <f>SUM(C20,C25,C30,C35,C40,C47,H12,H18,H24)</f>
        <v>7323.87</v>
      </c>
      <c r="I27" s="29">
        <f>G27-H27</f>
        <v>-2995.87</v>
      </c>
      <c r="J27" s="29">
        <f>D13-Table14[Budgeted:]</f>
        <v>13692</v>
      </c>
      <c r="K27" s="29">
        <f>D13-Table14[Actual:]</f>
        <v>10696.130000000001</v>
      </c>
    </row>
    <row r="28" spans="1:12" x14ac:dyDescent="0.25">
      <c r="A28" s="28" t="s">
        <v>21</v>
      </c>
      <c r="B28" s="29">
        <v>10</v>
      </c>
      <c r="C28" s="29">
        <v>7</v>
      </c>
      <c r="D28" s="29">
        <f t="shared" ref="D28:D30" si="2">B28-C28</f>
        <v>3</v>
      </c>
    </row>
    <row r="29" spans="1:12" x14ac:dyDescent="0.25">
      <c r="A29" s="28" t="s">
        <v>22</v>
      </c>
      <c r="B29" s="29">
        <v>100</v>
      </c>
      <c r="C29" s="29">
        <v>91</v>
      </c>
      <c r="D29" s="29">
        <f t="shared" si="2"/>
        <v>9</v>
      </c>
    </row>
    <row r="30" spans="1:12" x14ac:dyDescent="0.25">
      <c r="A30" s="14" t="s">
        <v>16</v>
      </c>
      <c r="B30" s="35">
        <f>SUM(B28:B29)</f>
        <v>110</v>
      </c>
      <c r="C30" s="35">
        <f>SUM(C28:C29)</f>
        <v>98</v>
      </c>
      <c r="D30" s="35">
        <f t="shared" si="2"/>
        <v>12</v>
      </c>
      <c r="F30" s="27" t="s">
        <v>58</v>
      </c>
      <c r="G30" s="27" t="s">
        <v>54</v>
      </c>
      <c r="H30" s="27" t="s">
        <v>56</v>
      </c>
      <c r="I30" s="27" t="s">
        <v>59</v>
      </c>
      <c r="J30" s="27" t="s">
        <v>53</v>
      </c>
      <c r="K30" s="27" t="s">
        <v>35</v>
      </c>
      <c r="L30" s="27" t="s">
        <v>11</v>
      </c>
    </row>
    <row r="31" spans="1:12" x14ac:dyDescent="0.25">
      <c r="F31" s="28" t="s">
        <v>47</v>
      </c>
      <c r="G31" s="29">
        <v>28000</v>
      </c>
      <c r="H31" s="29"/>
      <c r="I31" s="29"/>
      <c r="J31" s="29"/>
      <c r="K31" s="29">
        <v>50</v>
      </c>
      <c r="L31" s="29">
        <f t="shared" ref="L31:L36" si="3">G31-K31</f>
        <v>27950</v>
      </c>
    </row>
    <row r="32" spans="1:12" x14ac:dyDescent="0.25">
      <c r="A32" s="27" t="s">
        <v>23</v>
      </c>
      <c r="B32" s="27" t="s">
        <v>8</v>
      </c>
      <c r="C32" s="27" t="s">
        <v>10</v>
      </c>
      <c r="D32" s="27" t="s">
        <v>11</v>
      </c>
      <c r="F32" s="28" t="s">
        <v>46</v>
      </c>
      <c r="G32" s="29">
        <v>0</v>
      </c>
      <c r="H32" s="29"/>
      <c r="I32" s="29"/>
      <c r="J32" s="29"/>
      <c r="K32" s="29">
        <v>0</v>
      </c>
      <c r="L32" s="29">
        <f t="shared" si="3"/>
        <v>0</v>
      </c>
    </row>
    <row r="33" spans="1:12" x14ac:dyDescent="0.25">
      <c r="A33" s="28" t="s">
        <v>24</v>
      </c>
      <c r="B33" s="29">
        <v>300</v>
      </c>
      <c r="C33" s="29">
        <v>161</v>
      </c>
      <c r="D33" s="29">
        <f>B33-C33</f>
        <v>139</v>
      </c>
      <c r="F33" s="28" t="s">
        <v>45</v>
      </c>
      <c r="G33" s="29">
        <v>700</v>
      </c>
      <c r="H33" s="29">
        <v>700</v>
      </c>
      <c r="I33" s="29"/>
      <c r="J33" s="29"/>
      <c r="K33" s="29">
        <v>25</v>
      </c>
      <c r="L33" s="29">
        <f t="shared" si="3"/>
        <v>675</v>
      </c>
    </row>
    <row r="34" spans="1:12" x14ac:dyDescent="0.25">
      <c r="A34" s="28" t="s">
        <v>25</v>
      </c>
      <c r="B34" s="29">
        <v>300</v>
      </c>
      <c r="C34" s="29">
        <v>210</v>
      </c>
      <c r="D34" s="29">
        <f>B34-C34</f>
        <v>90</v>
      </c>
      <c r="F34" s="28" t="s">
        <v>44</v>
      </c>
      <c r="G34" s="29">
        <v>500</v>
      </c>
      <c r="H34" s="29">
        <v>500</v>
      </c>
      <c r="I34" s="29"/>
      <c r="J34" s="29"/>
      <c r="K34" s="29">
        <v>25</v>
      </c>
      <c r="L34" s="29">
        <f t="shared" si="3"/>
        <v>475</v>
      </c>
    </row>
    <row r="35" spans="1:12" x14ac:dyDescent="0.25">
      <c r="A35" s="36" t="s">
        <v>16</v>
      </c>
      <c r="B35" s="29">
        <f>SUM(B33:B34)</f>
        <v>600</v>
      </c>
      <c r="C35" s="29">
        <f>SUM(C33:C34)</f>
        <v>371</v>
      </c>
      <c r="D35" s="29">
        <f>SUM(D33:D34)</f>
        <v>229</v>
      </c>
      <c r="F35" s="28" t="s">
        <v>43</v>
      </c>
      <c r="G35" s="29">
        <v>8000</v>
      </c>
      <c r="H35" s="29">
        <v>1000</v>
      </c>
      <c r="I35" s="29"/>
      <c r="J35" s="29"/>
      <c r="K35" s="29">
        <v>160</v>
      </c>
      <c r="L35" s="29">
        <f t="shared" si="3"/>
        <v>7840</v>
      </c>
    </row>
    <row r="36" spans="1:12" x14ac:dyDescent="0.25">
      <c r="F36" s="36" t="s">
        <v>16</v>
      </c>
      <c r="G36" s="29">
        <f>SUM(G31:G35)</f>
        <v>37200</v>
      </c>
      <c r="H36" s="29"/>
      <c r="I36" s="29"/>
      <c r="J36" s="29"/>
      <c r="K36" s="29">
        <f>SUM(K31:K35)</f>
        <v>260</v>
      </c>
      <c r="L36" s="29">
        <f t="shared" si="3"/>
        <v>36940</v>
      </c>
    </row>
    <row r="37" spans="1:12" x14ac:dyDescent="0.25">
      <c r="A37" s="27" t="s">
        <v>26</v>
      </c>
      <c r="B37" s="27" t="s">
        <v>8</v>
      </c>
      <c r="C37" s="27" t="s">
        <v>10</v>
      </c>
      <c r="D37" s="27" t="s">
        <v>11</v>
      </c>
    </row>
    <row r="38" spans="1:12" x14ac:dyDescent="0.25">
      <c r="A38" s="28" t="s">
        <v>27</v>
      </c>
      <c r="B38" s="29">
        <v>20</v>
      </c>
      <c r="C38" s="29">
        <v>10</v>
      </c>
      <c r="D38" s="29">
        <f t="shared" ref="D38:D40" si="4">B38-C38</f>
        <v>10</v>
      </c>
    </row>
    <row r="39" spans="1:12" x14ac:dyDescent="0.25">
      <c r="A39" s="28" t="s">
        <v>28</v>
      </c>
      <c r="B39" s="29">
        <v>100</v>
      </c>
      <c r="C39" s="29">
        <v>0</v>
      </c>
      <c r="D39" s="29">
        <f t="shared" si="4"/>
        <v>100</v>
      </c>
      <c r="F39" s="27" t="s">
        <v>64</v>
      </c>
      <c r="G39" s="27" t="s">
        <v>54</v>
      </c>
      <c r="H39" s="27" t="s">
        <v>56</v>
      </c>
      <c r="I39" s="27" t="s">
        <v>11</v>
      </c>
    </row>
    <row r="40" spans="1:12" x14ac:dyDescent="0.25">
      <c r="A40" s="36" t="s">
        <v>16</v>
      </c>
      <c r="B40" s="29">
        <f>SUM(B38:B39)</f>
        <v>120</v>
      </c>
      <c r="C40" s="29">
        <f>SUM(C38:C39)</f>
        <v>10</v>
      </c>
      <c r="D40" s="29">
        <f t="shared" si="4"/>
        <v>110</v>
      </c>
      <c r="F40" t="s">
        <v>65</v>
      </c>
      <c r="G40" s="30">
        <v>1800</v>
      </c>
      <c r="H40" s="30">
        <f t="shared" ref="H40:H42" si="5">SUM(H38:H39)</f>
        <v>0</v>
      </c>
      <c r="I40" s="30">
        <f>Table20[[#This Row],[Goal:]]-Table20[[#This Row],[Saved:]]</f>
        <v>1800</v>
      </c>
    </row>
    <row r="41" spans="1:12" x14ac:dyDescent="0.25">
      <c r="F41" t="s">
        <v>66</v>
      </c>
      <c r="G41" s="30">
        <v>3500</v>
      </c>
      <c r="H41" s="30">
        <f t="shared" si="5"/>
        <v>0</v>
      </c>
      <c r="I41" s="30">
        <f>Table20[[#This Row],[Goal:]]-Table20[[#This Row],[Saved:]]</f>
        <v>3500</v>
      </c>
    </row>
    <row r="42" spans="1:12" x14ac:dyDescent="0.25">
      <c r="A42" s="27" t="s">
        <v>29</v>
      </c>
      <c r="B42" s="27" t="s">
        <v>8</v>
      </c>
      <c r="C42" s="27" t="s">
        <v>10</v>
      </c>
      <c r="D42" s="27" t="s">
        <v>11</v>
      </c>
      <c r="F42" t="s">
        <v>16</v>
      </c>
      <c r="G42" s="30">
        <f>SUM(G40:G41)</f>
        <v>5300</v>
      </c>
      <c r="H42" s="30">
        <f t="shared" si="5"/>
        <v>0</v>
      </c>
      <c r="I42" s="30">
        <f>Table20[[#This Row],[Goal:]]-Table20[[#This Row],[Saved:]]</f>
        <v>5300</v>
      </c>
    </row>
    <row r="43" spans="1:12" x14ac:dyDescent="0.25">
      <c r="A43" s="28" t="s">
        <v>28</v>
      </c>
      <c r="B43" s="29">
        <v>32</v>
      </c>
      <c r="C43" s="29">
        <v>280</v>
      </c>
      <c r="D43" s="29">
        <f t="shared" ref="D43:D47" si="6">B43-C43</f>
        <v>-248</v>
      </c>
    </row>
    <row r="44" spans="1:12" x14ac:dyDescent="0.25">
      <c r="A44" s="28" t="s">
        <v>32</v>
      </c>
      <c r="B44" s="29">
        <v>400</v>
      </c>
      <c r="C44" s="29">
        <v>230</v>
      </c>
      <c r="D44" s="29">
        <f t="shared" si="6"/>
        <v>170</v>
      </c>
    </row>
    <row r="45" spans="1:12" x14ac:dyDescent="0.25">
      <c r="A45" s="28" t="s">
        <v>30</v>
      </c>
      <c r="B45" s="29">
        <v>30</v>
      </c>
      <c r="C45" s="29"/>
      <c r="D45" s="29">
        <f t="shared" si="6"/>
        <v>30</v>
      </c>
      <c r="I45">
        <v>460</v>
      </c>
    </row>
    <row r="46" spans="1:12" x14ac:dyDescent="0.25">
      <c r="A46" s="28" t="s">
        <v>31</v>
      </c>
      <c r="B46" s="29">
        <v>30</v>
      </c>
      <c r="C46" s="29">
        <v>30</v>
      </c>
      <c r="D46" s="29">
        <f t="shared" si="6"/>
        <v>0</v>
      </c>
      <c r="I46">
        <v>460</v>
      </c>
    </row>
    <row r="47" spans="1:12" x14ac:dyDescent="0.25">
      <c r="A47" s="36" t="s">
        <v>16</v>
      </c>
      <c r="B47" s="29">
        <f>SUM(B43:B46)</f>
        <v>492</v>
      </c>
      <c r="C47" s="29">
        <f>SUM(C43:C46)</f>
        <v>540</v>
      </c>
      <c r="D47" s="29">
        <f t="shared" si="6"/>
        <v>-48</v>
      </c>
      <c r="I47">
        <v>407</v>
      </c>
    </row>
    <row r="48" spans="1:12" x14ac:dyDescent="0.25">
      <c r="I48">
        <v>324</v>
      </c>
    </row>
    <row r="49" spans="9:9" x14ac:dyDescent="0.25">
      <c r="I49">
        <f>SUM(I45:I48)</f>
        <v>1651</v>
      </c>
    </row>
  </sheetData>
  <pageMargins left="0.7" right="0.7" top="0.75" bottom="0.75" header="0.3" footer="0.3"/>
  <pageSetup paperSize="119" orientation="portrait" horizontalDpi="300" verticalDpi="3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C17" sqref="C17"/>
    </sheetView>
  </sheetViews>
  <sheetFormatPr defaultRowHeight="15" x14ac:dyDescent="0.25"/>
  <cols>
    <col min="1" max="1" width="30.140625" bestFit="1" customWidth="1"/>
    <col min="2" max="2" width="18.42578125" bestFit="1" customWidth="1"/>
  </cols>
  <sheetData>
    <row r="1" spans="1:14" x14ac:dyDescent="0.25">
      <c r="A1" s="25" t="s">
        <v>68</v>
      </c>
      <c r="B1" s="25" t="s">
        <v>83</v>
      </c>
      <c r="C1" s="25" t="s">
        <v>69</v>
      </c>
      <c r="D1" s="25" t="s">
        <v>70</v>
      </c>
      <c r="E1" s="25" t="s">
        <v>71</v>
      </c>
      <c r="F1" s="25" t="s">
        <v>72</v>
      </c>
      <c r="G1" s="25" t="s">
        <v>73</v>
      </c>
      <c r="H1" s="25" t="s">
        <v>74</v>
      </c>
      <c r="I1" s="25" t="s">
        <v>75</v>
      </c>
      <c r="J1" s="25" t="s">
        <v>76</v>
      </c>
      <c r="K1" s="25" t="s">
        <v>77</v>
      </c>
      <c r="L1" s="25" t="s">
        <v>78</v>
      </c>
      <c r="M1" s="25" t="s">
        <v>79</v>
      </c>
      <c r="N1" s="25" t="s">
        <v>80</v>
      </c>
    </row>
    <row r="3" spans="1:14" x14ac:dyDescent="0.25">
      <c r="A3" s="25" t="s">
        <v>14</v>
      </c>
      <c r="C3" s="25"/>
    </row>
    <row r="4" spans="1:14" x14ac:dyDescent="0.25">
      <c r="A4" t="s">
        <v>81</v>
      </c>
      <c r="B4" t="s">
        <v>93</v>
      </c>
      <c r="C4" t="s">
        <v>84</v>
      </c>
      <c r="D4" t="s">
        <v>84</v>
      </c>
    </row>
    <row r="5" spans="1:14" x14ac:dyDescent="0.25">
      <c r="A5" t="s">
        <v>82</v>
      </c>
    </row>
    <row r="7" spans="1:14" s="25" customFormat="1" x14ac:dyDescent="0.25">
      <c r="A7" s="25" t="s">
        <v>13</v>
      </c>
    </row>
    <row r="8" spans="1:14" x14ac:dyDescent="0.25">
      <c r="A8" t="s">
        <v>85</v>
      </c>
      <c r="B8" t="s">
        <v>91</v>
      </c>
      <c r="C8" t="s">
        <v>84</v>
      </c>
      <c r="D8" t="s">
        <v>84</v>
      </c>
    </row>
    <row r="9" spans="1:14" x14ac:dyDescent="0.25">
      <c r="A9" t="s">
        <v>86</v>
      </c>
    </row>
    <row r="11" spans="1:14" s="25" customFormat="1" x14ac:dyDescent="0.25">
      <c r="A11" s="25" t="s">
        <v>87</v>
      </c>
    </row>
    <row r="12" spans="1:14" x14ac:dyDescent="0.25">
      <c r="A12" t="s">
        <v>88</v>
      </c>
      <c r="B12" t="s">
        <v>94</v>
      </c>
      <c r="C12" t="s">
        <v>84</v>
      </c>
      <c r="D12" t="s">
        <v>84</v>
      </c>
    </row>
    <row r="13" spans="1:14" x14ac:dyDescent="0.25">
      <c r="A13" t="s">
        <v>82</v>
      </c>
    </row>
    <row r="15" spans="1:14" s="25" customFormat="1" x14ac:dyDescent="0.25">
      <c r="A15" s="25" t="s">
        <v>89</v>
      </c>
    </row>
    <row r="16" spans="1:14" x14ac:dyDescent="0.25">
      <c r="A16" s="45" t="s">
        <v>90</v>
      </c>
      <c r="B16" t="s">
        <v>92</v>
      </c>
      <c r="C16" t="s">
        <v>84</v>
      </c>
      <c r="D16" t="s">
        <v>84</v>
      </c>
    </row>
    <row r="17" spans="1:4" x14ac:dyDescent="0.25">
      <c r="A17" t="s">
        <v>86</v>
      </c>
    </row>
    <row r="19" spans="1:4" x14ac:dyDescent="0.25">
      <c r="A19" s="25" t="s">
        <v>12</v>
      </c>
    </row>
    <row r="20" spans="1:4" x14ac:dyDescent="0.25">
      <c r="A20" s="45" t="s">
        <v>96</v>
      </c>
      <c r="B20" t="s">
        <v>95</v>
      </c>
      <c r="C20" t="s">
        <v>84</v>
      </c>
      <c r="D20" t="s">
        <v>84</v>
      </c>
    </row>
    <row r="21" spans="1:4" x14ac:dyDescent="0.25">
      <c r="A21" t="s">
        <v>86</v>
      </c>
    </row>
    <row r="23" spans="1:4" x14ac:dyDescent="0.25">
      <c r="A23" s="25" t="s">
        <v>100</v>
      </c>
      <c r="B23" s="45" t="s">
        <v>99</v>
      </c>
      <c r="C23" t="s">
        <v>84</v>
      </c>
      <c r="D23" t="s">
        <v>84</v>
      </c>
    </row>
    <row r="24" spans="1:4" x14ac:dyDescent="0.25">
      <c r="A24" t="s">
        <v>85</v>
      </c>
    </row>
    <row r="25" spans="1:4" x14ac:dyDescent="0.25">
      <c r="A25" t="s">
        <v>86</v>
      </c>
    </row>
    <row r="27" spans="1:4" x14ac:dyDescent="0.25">
      <c r="A27" s="25" t="s">
        <v>101</v>
      </c>
    </row>
    <row r="28" spans="1:4" ht="15.75" x14ac:dyDescent="0.25">
      <c r="A28" s="46" t="s">
        <v>102</v>
      </c>
    </row>
    <row r="29" spans="1:4" x14ac:dyDescent="0.25">
      <c r="A29" t="s">
        <v>103</v>
      </c>
    </row>
  </sheetData>
  <hyperlinks>
    <hyperlink ref="A16" r:id="rId1"/>
    <hyperlink ref="A20" r:id="rId2"/>
    <hyperlink ref="B23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2" sqref="H2"/>
    </sheetView>
  </sheetViews>
  <sheetFormatPr defaultRowHeight="15" x14ac:dyDescent="0.25"/>
  <cols>
    <col min="5" max="5" width="11.140625" bestFit="1" customWidth="1"/>
  </cols>
  <sheetData>
    <row r="1" spans="1:8" x14ac:dyDescent="0.25">
      <c r="A1" t="s">
        <v>135</v>
      </c>
      <c r="B1" t="s">
        <v>136</v>
      </c>
      <c r="C1" t="s">
        <v>180</v>
      </c>
      <c r="D1" t="s">
        <v>137</v>
      </c>
      <c r="E1" t="s">
        <v>181</v>
      </c>
      <c r="F1" t="s">
        <v>138</v>
      </c>
      <c r="G1" t="s">
        <v>147</v>
      </c>
      <c r="H1" t="s">
        <v>182</v>
      </c>
    </row>
    <row r="2" spans="1:8" x14ac:dyDescent="0.25">
      <c r="A2" t="s">
        <v>139</v>
      </c>
      <c r="B2">
        <v>1000</v>
      </c>
      <c r="C2">
        <v>1000</v>
      </c>
      <c r="D2">
        <v>1250</v>
      </c>
      <c r="E2">
        <v>1250</v>
      </c>
      <c r="F2" t="s">
        <v>148</v>
      </c>
      <c r="G2">
        <v>900</v>
      </c>
    </row>
    <row r="3" spans="1:8" x14ac:dyDescent="0.25">
      <c r="A3" t="s">
        <v>140</v>
      </c>
      <c r="B3">
        <v>2000</v>
      </c>
      <c r="C3">
        <v>3000</v>
      </c>
      <c r="D3">
        <v>4000</v>
      </c>
      <c r="E3">
        <v>5250</v>
      </c>
      <c r="F3" t="s">
        <v>149</v>
      </c>
      <c r="G3">
        <v>1300</v>
      </c>
      <c r="H3">
        <v>5400</v>
      </c>
    </row>
    <row r="4" spans="1:8" x14ac:dyDescent="0.25">
      <c r="A4" t="s">
        <v>141</v>
      </c>
      <c r="B4">
        <v>1500</v>
      </c>
      <c r="C4">
        <v>4500</v>
      </c>
      <c r="D4">
        <v>2000</v>
      </c>
      <c r="E4">
        <v>7250</v>
      </c>
      <c r="F4" t="s">
        <v>150</v>
      </c>
    </row>
    <row r="5" spans="1:8" x14ac:dyDescent="0.25">
      <c r="A5" t="s">
        <v>142</v>
      </c>
      <c r="B5">
        <v>1500</v>
      </c>
      <c r="C5">
        <v>6000</v>
      </c>
      <c r="D5">
        <v>2750</v>
      </c>
      <c r="E5">
        <v>10000</v>
      </c>
      <c r="F5" t="s">
        <v>151</v>
      </c>
    </row>
    <row r="6" spans="1:8" x14ac:dyDescent="0.25">
      <c r="A6" t="s">
        <v>143</v>
      </c>
      <c r="B6">
        <v>1000</v>
      </c>
      <c r="C6">
        <v>7000</v>
      </c>
      <c r="D6">
        <v>2000</v>
      </c>
      <c r="E6">
        <v>12000</v>
      </c>
      <c r="F6" t="s">
        <v>152</v>
      </c>
    </row>
    <row r="7" spans="1:8" x14ac:dyDescent="0.25">
      <c r="A7" t="s">
        <v>144</v>
      </c>
      <c r="B7">
        <v>1000</v>
      </c>
      <c r="C7">
        <v>8000</v>
      </c>
      <c r="D7">
        <v>2000</v>
      </c>
      <c r="E7">
        <v>14000</v>
      </c>
      <c r="F7" t="s">
        <v>151</v>
      </c>
    </row>
    <row r="8" spans="1:8" x14ac:dyDescent="0.25">
      <c r="A8" t="s">
        <v>145</v>
      </c>
      <c r="B8">
        <v>2000</v>
      </c>
      <c r="C8">
        <v>10000</v>
      </c>
      <c r="D8">
        <v>4000</v>
      </c>
      <c r="E8">
        <v>18000</v>
      </c>
      <c r="F8" t="s">
        <v>153</v>
      </c>
    </row>
    <row r="9" spans="1:8" x14ac:dyDescent="0.25">
      <c r="A9" t="s">
        <v>146</v>
      </c>
      <c r="B9">
        <v>1500</v>
      </c>
      <c r="C9">
        <v>11500</v>
      </c>
      <c r="D9">
        <v>2000</v>
      </c>
      <c r="E9">
        <v>20000</v>
      </c>
      <c r="F9" t="s">
        <v>154</v>
      </c>
    </row>
    <row r="11" spans="1:8" x14ac:dyDescent="0.25">
      <c r="A11" t="s">
        <v>155</v>
      </c>
    </row>
    <row r="12" spans="1:8" x14ac:dyDescent="0.25">
      <c r="A12" t="s">
        <v>156</v>
      </c>
    </row>
    <row r="13" spans="1:8" x14ac:dyDescent="0.25">
      <c r="A13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6" spans="1:1" x14ac:dyDescent="0.25">
      <c r="A6" t="s">
        <v>55</v>
      </c>
    </row>
    <row r="7" spans="1:1" x14ac:dyDescent="0.25">
      <c r="A7" t="s">
        <v>57</v>
      </c>
    </row>
    <row r="8" spans="1:1" x14ac:dyDescent="0.25">
      <c r="A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BudgetJ</vt:lpstr>
      <vt:lpstr>Budget</vt:lpstr>
      <vt:lpstr>Bills</vt:lpstr>
      <vt:lpstr>Savings and Investment Goals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JohnV</dc:creator>
  <cp:lastModifiedBy>John Vandivier</cp:lastModifiedBy>
  <dcterms:created xsi:type="dcterms:W3CDTF">2014-01-24T23:34:10Z</dcterms:created>
  <dcterms:modified xsi:type="dcterms:W3CDTF">2014-06-23T01:54:13Z</dcterms:modified>
</cp:coreProperties>
</file>