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nthly Budget" sheetId="1" r:id="rId1"/>
    <sheet name="Stock Budget" sheetId="3" r:id="rId2"/>
    <sheet name="Yearly Budget" sheetId="2" r:id="rId3"/>
    <sheet name="Savings Plan" sheetId="5" r:id="rId4"/>
    <sheet name="Events Plan" sheetId="6" r:id="rId5"/>
    <sheet name="Incentives Plan" sheetId="7" r:id="rId6"/>
  </sheets>
  <calcPr calcId="171027"/>
</workbook>
</file>

<file path=xl/calcChain.xml><?xml version="1.0" encoding="utf-8"?>
<calcChain xmlns="http://schemas.openxmlformats.org/spreadsheetml/2006/main">
  <c r="E47" i="1" l="1"/>
  <c r="E45" i="1"/>
  <c r="I49" i="1"/>
  <c r="D44" i="1"/>
  <c r="D48" i="1" s="1"/>
  <c r="E49" i="1"/>
  <c r="F10" i="1"/>
  <c r="F9" i="1"/>
  <c r="G27" i="1"/>
  <c r="F8" i="1"/>
  <c r="F6" i="1"/>
  <c r="F5" i="1"/>
  <c r="F3" i="1"/>
  <c r="F4" i="1"/>
  <c r="F2" i="1"/>
  <c r="D47" i="1" l="1"/>
  <c r="D45" i="1"/>
  <c r="D46" i="1"/>
  <c r="F49" i="1"/>
  <c r="G22" i="1"/>
  <c r="G8" i="1"/>
  <c r="G34" i="1"/>
  <c r="G35" i="1"/>
  <c r="G26" i="1"/>
  <c r="D74" i="1" l="1"/>
  <c r="E64" i="1" s="1"/>
  <c r="E74" i="1"/>
  <c r="C74" i="1"/>
  <c r="E60" i="1" s="1"/>
  <c r="G14" i="1"/>
  <c r="G15" i="1"/>
  <c r="G16" i="1"/>
  <c r="G23" i="1"/>
  <c r="G17" i="1"/>
  <c r="G24" i="1"/>
  <c r="G28" i="1"/>
  <c r="G11" i="1"/>
  <c r="G12" i="1"/>
  <c r="G7" i="1"/>
  <c r="G13" i="1"/>
  <c r="G18" i="1"/>
  <c r="G29" i="1"/>
  <c r="G30" i="1"/>
  <c r="G31" i="1"/>
  <c r="G19" i="1"/>
  <c r="G32" i="1"/>
  <c r="G20" i="1"/>
  <c r="G25" i="1"/>
  <c r="G21" i="1"/>
  <c r="G33" i="1"/>
  <c r="G10" i="1"/>
  <c r="G36" i="1"/>
  <c r="G37" i="1"/>
  <c r="G38" i="1"/>
  <c r="G39" i="1"/>
  <c r="G41" i="1"/>
  <c r="G42" i="1"/>
  <c r="G43" i="1"/>
  <c r="G9" i="1"/>
  <c r="G3" i="1"/>
  <c r="G4" i="1"/>
  <c r="G5" i="1"/>
  <c r="G6" i="1"/>
  <c r="G2" i="1"/>
  <c r="G49" i="1" l="1"/>
  <c r="E58" i="1" s="1"/>
  <c r="F12" i="5"/>
  <c r="F9" i="5"/>
  <c r="F10" i="5"/>
  <c r="F8" i="5"/>
  <c r="F7" i="5"/>
  <c r="G50" i="1" l="1"/>
  <c r="E66" i="1"/>
  <c r="C24" i="3"/>
  <c r="D24" i="3"/>
  <c r="D49" i="1" l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C49" i="1" l="1"/>
  <c r="E52" i="1" s="1"/>
  <c r="F3" i="5"/>
  <c r="F4" i="5"/>
  <c r="F5" i="5"/>
  <c r="F11" i="5"/>
  <c r="F6" i="5"/>
  <c r="F2" i="5"/>
  <c r="E24" i="3"/>
  <c r="E13" i="5" l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5" i="3" l="1"/>
  <c r="E26" i="3" s="1"/>
  <c r="E50" i="1"/>
  <c r="E57" i="1" l="1"/>
  <c r="E62" i="1" s="1"/>
  <c r="E53" i="1"/>
</calcChain>
</file>

<file path=xl/sharedStrings.xml><?xml version="1.0" encoding="utf-8"?>
<sst xmlns="http://schemas.openxmlformats.org/spreadsheetml/2006/main" count="302" uniqueCount="177">
  <si>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</si>
  <si>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</si>
  <si>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</si>
  <si>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</si>
  <si>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</si>
  <si>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</si>
  <si>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</si>
  <si>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</si>
  <si>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</si>
  <si>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</si>
  <si>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</si>
  <si>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</si>
  <si>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</si>
  <si>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</si>
  <si>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</si>
  <si>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</si>
  <si>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</si>
  <si>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</si>
  <si>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</si>
  <si>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</si>
  <si>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</si>
  <si>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</si>
  <si>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</si>
  <si>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</si>
  <si>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</si>
  <si>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</si>
  <si>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</si>
  <si>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</si>
  <si>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</si>
  <si>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</si>
  <si>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</si>
  <si>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</si>
  <si>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</si>
  <si>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</si>
  <si>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</si>
  <si>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</si>
  <si>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</si>
  <si>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</si>
  <si>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</si>
  <si>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</si>
  <si>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</si>
  <si>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</si>
  <si>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</si>
  <si>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</si>
  <si>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</si>
  <si>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</si>
  <si>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</si>
  <si>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</si>
  <si>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</si>
  <si>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</si>
  <si>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</si>
  <si>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</si>
  <si>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</si>
  <si>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</si>
  <si>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</si>
  <si>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</si>
  <si>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</si>
  <si>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</si>
  <si>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</si>
  <si>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</si>
  <si>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</si>
  <si>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</si>
  <si>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</si>
  <si>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</si>
  <si>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</si>
  <si>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</si>
  <si>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</si>
  <si>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</si>
  <si>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</si>
  <si>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</si>
  <si>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</si>
  <si>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</si>
  <si>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</si>
  <si>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</si>
  <si>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</si>
  <si>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</si>
  <si>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</si>
  <si>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</si>
  <si>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</si>
  <si>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</si>
  <si>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</si>
  <si>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</si>
  <si>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</si>
  <si>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</si>
  <si>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</si>
  <si>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</si>
  <si>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</si>
  <si>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</si>
  <si>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</si>
  <si>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</si>
  <si>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</si>
  <si>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</si>
  <si>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</si>
  <si>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</si>
  <si>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</si>
  <si>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</si>
  <si>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</si>
  <si>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</si>
  <si>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</si>
  <si>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</si>
  <si>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</si>
  <si>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</si>
  <si>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</si>
  <si>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</si>
  <si>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</si>
  <si>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</si>
  <si>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</si>
  <si>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</si>
  <si>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</si>
  <si>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</si>
  <si>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</si>
  <si>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</si>
  <si>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</si>
  <si>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</si>
  <si>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</si>
  <si>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</si>
  <si>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</si>
  <si>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</si>
  <si>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</si>
  <si>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</si>
  <si>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</si>
  <si>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</si>
  <si>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</si>
  <si>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</si>
  <si>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</si>
  <si>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</si>
  <si>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</si>
  <si>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Florida Trip</t>
  </si>
  <si>
    <t>Ireland Trip</t>
  </si>
  <si>
    <t>Budget</t>
  </si>
  <si>
    <t>Expected Date</t>
  </si>
  <si>
    <t>Fix John's Car</t>
  </si>
  <si>
    <t>Fix Tina's Car</t>
  </si>
  <si>
    <t>Get Tina's New Car</t>
  </si>
  <si>
    <t>Texas Trip</t>
  </si>
  <si>
    <t>Thanksgiving and Christmas</t>
  </si>
  <si>
    <t>It could be 400 if they let the windshield go</t>
  </si>
  <si>
    <t>Get details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</si>
  <si>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</si>
  <si>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</si>
  <si>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</si>
  <si>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</si>
  <si>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</si>
  <si>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</si>
  <si>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</si>
  <si>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</si>
  <si>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</si>
  <si>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</si>
  <si>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</si>
  <si>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</si>
  <si>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</si>
  <si>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</si>
  <si>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</si>
  <si>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</si>
  <si>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</si>
  <si>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</si>
  <si>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</si>
  <si>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</si>
  <si>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</si>
  <si>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</si>
  <si>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</si>
  <si>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</si>
  <si>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</si>
  <si>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</si>
  <si>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</si>
  <si>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</si>
  <si>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</si>
  <si>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</si>
  <si>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</si>
  <si>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</si>
  <si>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</si>
  <si>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</si>
  <si>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</si>
  <si>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Expense Sanity Check</t>
  </si>
  <si>
    <t>MTD Sanity Check</t>
  </si>
  <si>
    <t>Start of Month Checking</t>
  </si>
  <si>
    <t>MTD Current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</si>
</sst>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A16" zoomScaleNormal="100" workbookViewId="0">
      <selection activeCell="M44" sqref="M44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13</v>
      </c>
      <c r="D1" s="1" t="s">
        <v>17</v>
      </c>
      <c r="E1" s="1" t="s">
        <v>12</v>
      </c>
      <c r="F1" s="1" t="s">
        <v>95</v>
      </c>
      <c r="G1" s="1" t="s">
        <v>149</v>
      </c>
      <c r="H1" s="1" t="s">
        <v>116</v>
      </c>
      <c r="I1" s="1" t="s">
        <v>118</v>
      </c>
      <c r="J1" s="1" t="s">
        <v>121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-180</v>
      </c>
      <c r="F2" s="3">
        <f>21/31*D2*-1</f>
        <v>121.93548387096773</v>
      </c>
      <c r="G2" s="3">
        <f t="shared" ref="G2:G35" si="0">SUM(D2:F2)</f>
        <v>-58.06451612903227</v>
      </c>
      <c r="H2" s="3" t="s">
        <v>119</v>
      </c>
      <c r="J2" s="3" t="s">
        <v>122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>21/31*D3*-1</f>
        <v>541.93548387096769</v>
      </c>
      <c r="G3" s="3">
        <f t="shared" si="0"/>
        <v>-258.06451612903231</v>
      </c>
      <c r="H3" s="3" t="s">
        <v>119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>21/31*D4*-1</f>
        <v>270.96774193548384</v>
      </c>
      <c r="G4" s="3">
        <f t="shared" si="0"/>
        <v>-129.03225806451616</v>
      </c>
      <c r="H4" s="3" t="s">
        <v>119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>21/31*D5*-1</f>
        <v>67.741935483870961</v>
      </c>
      <c r="G5" s="3">
        <f t="shared" si="0"/>
        <v>-32.258064516129039</v>
      </c>
      <c r="H5" s="5" t="s">
        <v>119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>21/31*D6*-1</f>
        <v>67.741935483870961</v>
      </c>
      <c r="G6" s="3">
        <f t="shared" si="0"/>
        <v>-32.258064516129039</v>
      </c>
      <c r="H6" s="5" t="s">
        <v>119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119</v>
      </c>
      <c r="I7"/>
      <c r="J7" s="26"/>
      <c r="K7" s="26" t="s">
        <v>169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167</v>
      </c>
      <c r="D8">
        <v>-240</v>
      </c>
      <c r="E8"/>
      <c r="F8" s="3">
        <f>21/31*D8*-1</f>
        <v>162.58064516129031</v>
      </c>
      <c r="G8" s="5">
        <f t="shared" si="0"/>
        <v>-77.419354838709694</v>
      </c>
      <c r="H8" t="s">
        <v>117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85</v>
      </c>
      <c r="D9">
        <v>-125</v>
      </c>
      <c r="E9"/>
      <c r="F9" s="3">
        <f>21/31*D9*-1</f>
        <v>84.677419354838705</v>
      </c>
      <c r="G9" s="3">
        <f t="shared" si="0"/>
        <v>-40.322580645161295</v>
      </c>
      <c r="H9" t="s">
        <v>119</v>
      </c>
      <c r="I9"/>
      <c r="J9" t="s">
        <v>120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115</v>
      </c>
      <c r="D10">
        <v>-80</v>
      </c>
      <c r="E10"/>
      <c r="F10" s="3">
        <f>21/31*D10*-1</f>
        <v>54.193548387096769</v>
      </c>
      <c r="G10" s="3">
        <f t="shared" si="0"/>
        <v>-25.806451612903231</v>
      </c>
      <c r="H10" t="s">
        <v>119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-2800</v>
      </c>
      <c r="E11"/>
      <c r="F11" s="4">
        <v>2800</v>
      </c>
      <c r="G11" s="3">
        <f t="shared" si="0"/>
        <v>0</v>
      </c>
      <c r="H11" s="4" t="s">
        <v>119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117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140</v>
      </c>
      <c r="D14" s="5">
        <v>-25</v>
      </c>
      <c r="E14" s="3"/>
      <c r="F14" s="3">
        <v>25</v>
      </c>
      <c r="G14" s="3">
        <f t="shared" si="0"/>
        <v>0</v>
      </c>
      <c r="H14" s="5" t="s">
        <v>119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4">
        <v>65</v>
      </c>
      <c r="G15" s="3">
        <f t="shared" si="0"/>
        <v>0</v>
      </c>
      <c r="H15" s="5" t="s">
        <v>119</v>
      </c>
      <c r="I15" s="4">
        <v>1500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-120</v>
      </c>
      <c r="E16" s="4"/>
      <c r="F16" s="4">
        <v>120</v>
      </c>
      <c r="G16" s="3">
        <f t="shared" si="0"/>
        <v>0</v>
      </c>
      <c r="H16" s="4" t="s">
        <v>117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146</v>
      </c>
      <c r="D17" s="4">
        <v>-70</v>
      </c>
      <c r="E17" s="4"/>
      <c r="F17" s="4">
        <v>70</v>
      </c>
      <c r="G17" s="3">
        <f t="shared" si="0"/>
        <v>0</v>
      </c>
      <c r="H17" s="4" t="s">
        <v>119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120</v>
      </c>
      <c r="G18" s="3">
        <f t="shared" si="0"/>
        <v>0</v>
      </c>
      <c r="H18" t="s">
        <v>119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162</v>
      </c>
      <c r="D19">
        <v>-60</v>
      </c>
      <c r="F19">
        <v>60</v>
      </c>
      <c r="G19" s="3">
        <f t="shared" si="0"/>
        <v>0</v>
      </c>
      <c r="H19" t="s">
        <v>119</v>
      </c>
      <c r="V19" s="26"/>
    </row>
    <row r="20" spans="1:22" x14ac:dyDescent="0.25">
      <c r="A20" s="13">
        <v>42389</v>
      </c>
      <c r="B20" s="13" t="s">
        <v>48</v>
      </c>
      <c r="C20" t="s">
        <v>96</v>
      </c>
      <c r="D20">
        <v>-30</v>
      </c>
      <c r="G20" s="3">
        <f t="shared" si="0"/>
        <v>-30</v>
      </c>
      <c r="H20" t="s">
        <v>117</v>
      </c>
      <c r="V20" s="26"/>
    </row>
    <row r="21" spans="1:22" x14ac:dyDescent="0.25">
      <c r="A21" s="13">
        <v>10</v>
      </c>
      <c r="B21" s="13" t="s">
        <v>48</v>
      </c>
      <c r="C21" t="s">
        <v>91</v>
      </c>
      <c r="D21">
        <v>-30</v>
      </c>
      <c r="F21">
        <v>30</v>
      </c>
      <c r="G21" s="3">
        <f t="shared" si="0"/>
        <v>0</v>
      </c>
      <c r="H21" t="s">
        <v>119</v>
      </c>
      <c r="I21">
        <v>1800</v>
      </c>
    </row>
    <row r="22" spans="1:22" x14ac:dyDescent="0.25">
      <c r="A22" s="27">
        <v>20</v>
      </c>
      <c r="B22" s="27" t="s">
        <v>47</v>
      </c>
      <c r="C22" s="26" t="s">
        <v>7</v>
      </c>
      <c r="D22" s="26">
        <v>-200</v>
      </c>
      <c r="E22" s="26"/>
      <c r="F22" s="26">
        <v>200</v>
      </c>
      <c r="G22" s="28">
        <f t="shared" si="0"/>
        <v>0</v>
      </c>
      <c r="H22" s="29" t="s">
        <v>119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2" x14ac:dyDescent="0.25">
      <c r="A23" s="10">
        <v>23</v>
      </c>
      <c r="B23" s="10" t="s">
        <v>47</v>
      </c>
      <c r="C23" s="4" t="s">
        <v>145</v>
      </c>
      <c r="D23" s="4">
        <v>-25</v>
      </c>
      <c r="E23" s="4"/>
      <c r="F23" s="4">
        <v>25</v>
      </c>
      <c r="G23" s="3">
        <f t="shared" si="0"/>
        <v>0</v>
      </c>
      <c r="H23" s="4" t="s">
        <v>119</v>
      </c>
      <c r="I23" s="4">
        <v>400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5">
      <c r="A24" s="13">
        <v>15</v>
      </c>
      <c r="B24" s="13" t="s">
        <v>47</v>
      </c>
      <c r="C24" t="s">
        <v>2</v>
      </c>
      <c r="D24">
        <v>-200</v>
      </c>
      <c r="F24" s="4">
        <v>200</v>
      </c>
      <c r="G24" s="3">
        <f t="shared" si="0"/>
        <v>0</v>
      </c>
      <c r="H24" s="4" t="s">
        <v>117</v>
      </c>
      <c r="I24" s="4"/>
      <c r="J24" s="26"/>
      <c r="K24" s="26" t="s">
        <v>168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21</v>
      </c>
      <c r="B25" s="13" t="s">
        <v>47</v>
      </c>
      <c r="C25" t="s">
        <v>90</v>
      </c>
      <c r="D25">
        <v>-35</v>
      </c>
      <c r="G25" s="3">
        <f t="shared" si="0"/>
        <v>-35</v>
      </c>
      <c r="H25" t="s">
        <v>117</v>
      </c>
    </row>
    <row r="26" spans="1:22" x14ac:dyDescent="0.25">
      <c r="A26" s="13">
        <v>42390</v>
      </c>
      <c r="B26" s="13" t="s">
        <v>47</v>
      </c>
      <c r="C26" t="s">
        <v>166</v>
      </c>
      <c r="D26">
        <v>-75</v>
      </c>
      <c r="F26">
        <v>75</v>
      </c>
      <c r="G26" s="5">
        <f t="shared" si="0"/>
        <v>0</v>
      </c>
      <c r="H26" t="s">
        <v>117</v>
      </c>
      <c r="K26" t="s">
        <v>170</v>
      </c>
    </row>
    <row r="27" spans="1:22" x14ac:dyDescent="0.25">
      <c r="A27" s="13">
        <v>42390</v>
      </c>
      <c r="B27" s="13" t="s">
        <v>47</v>
      </c>
      <c r="C27" t="s">
        <v>124</v>
      </c>
      <c r="D27">
        <v>-150</v>
      </c>
      <c r="F27">
        <v>150</v>
      </c>
      <c r="G27" s="5">
        <f t="shared" si="0"/>
        <v>0</v>
      </c>
      <c r="H27" t="s">
        <v>117</v>
      </c>
      <c r="I27">
        <v>-970</v>
      </c>
    </row>
    <row r="28" spans="1:22" x14ac:dyDescent="0.25">
      <c r="A28" s="13">
        <v>31</v>
      </c>
      <c r="B28" s="13" t="s">
        <v>49</v>
      </c>
      <c r="C28" t="s">
        <v>3</v>
      </c>
      <c r="D28">
        <v>-40</v>
      </c>
      <c r="F28" s="4"/>
      <c r="G28" s="3">
        <f t="shared" si="0"/>
        <v>-40</v>
      </c>
      <c r="H28" s="4" t="s">
        <v>117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49</v>
      </c>
      <c r="C29" t="s">
        <v>8</v>
      </c>
      <c r="D29">
        <v>-200</v>
      </c>
      <c r="F29" s="3">
        <v>200</v>
      </c>
      <c r="G29" s="3">
        <f t="shared" si="0"/>
        <v>0</v>
      </c>
      <c r="H29" t="s">
        <v>119</v>
      </c>
      <c r="I29">
        <v>11400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49</v>
      </c>
      <c r="C30" t="s">
        <v>5</v>
      </c>
      <c r="D30">
        <v>-75</v>
      </c>
      <c r="F30" s="5">
        <v>75</v>
      </c>
      <c r="G30" s="3">
        <f t="shared" si="0"/>
        <v>0</v>
      </c>
      <c r="H30" t="s">
        <v>119</v>
      </c>
    </row>
    <row r="31" spans="1:22" x14ac:dyDescent="0.25">
      <c r="A31" s="13">
        <v>31</v>
      </c>
      <c r="B31" s="13" t="s">
        <v>49</v>
      </c>
      <c r="C31" t="s">
        <v>44</v>
      </c>
      <c r="D31">
        <v>-70</v>
      </c>
      <c r="G31" s="3">
        <f t="shared" si="0"/>
        <v>-70</v>
      </c>
      <c r="H31" t="s">
        <v>117</v>
      </c>
      <c r="K31" t="s">
        <v>93</v>
      </c>
    </row>
    <row r="32" spans="1:22" x14ac:dyDescent="0.25">
      <c r="A32" s="13">
        <v>42391</v>
      </c>
      <c r="B32" s="13" t="s">
        <v>49</v>
      </c>
      <c r="C32" t="s">
        <v>81</v>
      </c>
      <c r="D32">
        <v>-30</v>
      </c>
      <c r="G32" s="3">
        <f t="shared" si="0"/>
        <v>-30</v>
      </c>
      <c r="H32" t="s">
        <v>117</v>
      </c>
    </row>
    <row r="33" spans="1:11" x14ac:dyDescent="0.25">
      <c r="A33" s="13">
        <v>42391</v>
      </c>
      <c r="B33" s="13" t="s">
        <v>49</v>
      </c>
      <c r="C33" t="s">
        <v>125</v>
      </c>
      <c r="D33">
        <v>-30</v>
      </c>
      <c r="F33">
        <v>30</v>
      </c>
      <c r="G33" s="3">
        <f t="shared" si="0"/>
        <v>0</v>
      </c>
      <c r="H33" t="s">
        <v>119</v>
      </c>
      <c r="I33">
        <v>350</v>
      </c>
    </row>
    <row r="34" spans="1:11" x14ac:dyDescent="0.25">
      <c r="A34" s="13"/>
      <c r="B34" s="11" t="s">
        <v>46</v>
      </c>
      <c r="C34" t="s">
        <v>164</v>
      </c>
      <c r="D34">
        <v>-50</v>
      </c>
      <c r="F34">
        <v>50</v>
      </c>
      <c r="G34" s="5">
        <f t="shared" si="0"/>
        <v>0</v>
      </c>
      <c r="H34" t="s">
        <v>119</v>
      </c>
      <c r="I34">
        <v>700</v>
      </c>
      <c r="K34" t="s">
        <v>171</v>
      </c>
    </row>
    <row r="35" spans="1:11" x14ac:dyDescent="0.25">
      <c r="A35" s="13"/>
      <c r="B35" s="11" t="s">
        <v>46</v>
      </c>
      <c r="C35" t="s">
        <v>165</v>
      </c>
      <c r="D35">
        <v>-75</v>
      </c>
      <c r="F35">
        <v>75</v>
      </c>
      <c r="G35" s="5">
        <f t="shared" si="0"/>
        <v>0</v>
      </c>
      <c r="H35" t="s">
        <v>119</v>
      </c>
      <c r="K35" t="s">
        <v>171</v>
      </c>
    </row>
    <row r="36" spans="1:11" x14ac:dyDescent="0.25">
      <c r="A36" s="13">
        <v>5</v>
      </c>
      <c r="B36" s="13" t="s">
        <v>50</v>
      </c>
      <c r="C36" t="s">
        <v>88</v>
      </c>
      <c r="E36">
        <v>0</v>
      </c>
      <c r="G36" s="3">
        <f t="shared" ref="G36:G43" si="1">SUM(D36:F36)</f>
        <v>0</v>
      </c>
    </row>
    <row r="37" spans="1:11" x14ac:dyDescent="0.25">
      <c r="A37" s="13"/>
      <c r="B37" s="13" t="s">
        <v>46</v>
      </c>
      <c r="C37" t="s">
        <v>89</v>
      </c>
      <c r="D37">
        <v>0</v>
      </c>
      <c r="G37" s="3">
        <f t="shared" si="1"/>
        <v>0</v>
      </c>
    </row>
    <row r="38" spans="1:11" x14ac:dyDescent="0.25">
      <c r="A38" s="13"/>
      <c r="B38" s="13" t="s">
        <v>50</v>
      </c>
      <c r="C38" t="s">
        <v>14</v>
      </c>
      <c r="E38">
        <v>2160</v>
      </c>
      <c r="F38">
        <v>-2160</v>
      </c>
      <c r="G38" s="3">
        <f t="shared" si="1"/>
        <v>0</v>
      </c>
    </row>
    <row r="39" spans="1:11" x14ac:dyDescent="0.25">
      <c r="A39" s="12"/>
      <c r="B39" s="13" t="s">
        <v>50</v>
      </c>
      <c r="C39" t="s">
        <v>15</v>
      </c>
      <c r="E39">
        <v>1700</v>
      </c>
      <c r="F39">
        <v>-1700</v>
      </c>
      <c r="G39" s="3">
        <f t="shared" si="1"/>
        <v>0</v>
      </c>
    </row>
    <row r="40" spans="1:11" x14ac:dyDescent="0.25">
      <c r="A40" s="12"/>
      <c r="B40" s="12" t="s">
        <v>47</v>
      </c>
      <c r="C40" t="s">
        <v>14</v>
      </c>
      <c r="E40">
        <v>2160</v>
      </c>
      <c r="G40">
        <v>2160</v>
      </c>
    </row>
    <row r="41" spans="1:11" x14ac:dyDescent="0.25">
      <c r="A41" s="12"/>
      <c r="B41" s="12" t="s">
        <v>47</v>
      </c>
      <c r="C41" t="s">
        <v>15</v>
      </c>
      <c r="E41">
        <v>1700</v>
      </c>
      <c r="F41">
        <v>-1700</v>
      </c>
      <c r="G41" s="3">
        <f t="shared" si="1"/>
        <v>0</v>
      </c>
    </row>
    <row r="42" spans="1:11" x14ac:dyDescent="0.25">
      <c r="A42" s="12"/>
      <c r="B42" s="12" t="s">
        <v>97</v>
      </c>
      <c r="C42" t="s">
        <v>14</v>
      </c>
      <c r="E42">
        <v>0</v>
      </c>
      <c r="G42" s="3">
        <f t="shared" si="1"/>
        <v>0</v>
      </c>
    </row>
    <row r="43" spans="1:11" x14ac:dyDescent="0.25">
      <c r="A43" s="12"/>
      <c r="B43" s="12" t="s">
        <v>97</v>
      </c>
      <c r="C43" t="s">
        <v>15</v>
      </c>
      <c r="E43">
        <v>0</v>
      </c>
      <c r="G43" s="3">
        <f t="shared" si="1"/>
        <v>0</v>
      </c>
    </row>
    <row r="44" spans="1:11" s="16" customFormat="1" x14ac:dyDescent="0.25">
      <c r="A44" s="18" t="s">
        <v>150</v>
      </c>
      <c r="B44" s="16" t="s">
        <v>139</v>
      </c>
      <c r="D44" s="16">
        <f>SUM(D2:D10)/4+D34/4+D35/4</f>
        <v>-582.5</v>
      </c>
      <c r="E44" s="16">
        <v>0</v>
      </c>
      <c r="G44" s="25"/>
    </row>
    <row r="45" spans="1:11" s="20" customFormat="1" x14ac:dyDescent="0.25">
      <c r="A45" s="22"/>
      <c r="B45" s="17" t="s">
        <v>50</v>
      </c>
      <c r="D45" s="16">
        <f>SUM(D11:D13)+D44</f>
        <v>-3597.5</v>
      </c>
      <c r="E45" s="20">
        <f>E38+E39</f>
        <v>3860</v>
      </c>
      <c r="G45" s="3"/>
    </row>
    <row r="46" spans="1:11" x14ac:dyDescent="0.25">
      <c r="A46" s="22"/>
      <c r="B46" s="17" t="s">
        <v>48</v>
      </c>
      <c r="D46" s="16">
        <f>SUM(D14:D21)+D44</f>
        <v>-1102.5</v>
      </c>
      <c r="E46" s="30">
        <v>0</v>
      </c>
      <c r="G46" s="3"/>
    </row>
    <row r="47" spans="1:11" x14ac:dyDescent="0.25">
      <c r="A47" s="22"/>
      <c r="B47" s="17" t="s">
        <v>47</v>
      </c>
      <c r="D47" s="16">
        <f>SUM(D22:D27)+D44</f>
        <v>-1267.5</v>
      </c>
      <c r="E47">
        <f>E40+E41</f>
        <v>3860</v>
      </c>
      <c r="G47" s="3"/>
    </row>
    <row r="48" spans="1:11" x14ac:dyDescent="0.25">
      <c r="A48" s="23"/>
      <c r="B48" s="17" t="s">
        <v>49</v>
      </c>
      <c r="D48" s="16">
        <f>SUM(D28:D33)+D44</f>
        <v>-1027.5</v>
      </c>
      <c r="E48">
        <v>0</v>
      </c>
      <c r="G48" s="3"/>
    </row>
    <row r="49" spans="1:9" s="8" customFormat="1" x14ac:dyDescent="0.25">
      <c r="A49" s="21"/>
      <c r="B49" s="8" t="s">
        <v>172</v>
      </c>
      <c r="C49" s="8">
        <f>SUM(D45:D48)</f>
        <v>-6995</v>
      </c>
      <c r="D49" s="8">
        <f>SUM(D2:D43)</f>
        <v>-6995</v>
      </c>
      <c r="E49" s="8">
        <f t="shared" ref="E49:I49" si="2">SUM(E2:E43)</f>
        <v>7720</v>
      </c>
      <c r="F49" s="8">
        <f t="shared" si="2"/>
        <v>576.7741935483873</v>
      </c>
      <c r="G49" s="8">
        <f t="shared" si="2"/>
        <v>1301.7741935483868</v>
      </c>
      <c r="I49" s="8">
        <f t="shared" si="2"/>
        <v>19000</v>
      </c>
    </row>
    <row r="50" spans="1:9" s="2" customFormat="1" x14ac:dyDescent="0.25">
      <c r="B50" s="9" t="s">
        <v>151</v>
      </c>
      <c r="E50" s="2">
        <f>D49+E49</f>
        <v>725</v>
      </c>
      <c r="G50" s="2">
        <f>G49-F49</f>
        <v>724.99999999999955</v>
      </c>
    </row>
    <row r="52" spans="1:9" x14ac:dyDescent="0.25">
      <c r="B52" t="s">
        <v>173</v>
      </c>
      <c r="E52" t="b">
        <f>IF(C49=D49,TRUE,FALSE)</f>
        <v>1</v>
      </c>
    </row>
    <row r="53" spans="1:9" x14ac:dyDescent="0.25">
      <c r="B53" t="s">
        <v>174</v>
      </c>
      <c r="E53" t="b">
        <f>IF(E50=G50,TRUE,FALSE)</f>
        <v>1</v>
      </c>
    </row>
    <row r="55" spans="1:9" x14ac:dyDescent="0.25">
      <c r="B55" t="s">
        <v>175</v>
      </c>
      <c r="E55">
        <v>1000</v>
      </c>
    </row>
    <row r="56" spans="1:9" x14ac:dyDescent="0.25">
      <c r="B56" t="s">
        <v>176</v>
      </c>
      <c r="E56">
        <v>1000</v>
      </c>
    </row>
    <row r="57" spans="1:9" x14ac:dyDescent="0.25">
      <c r="B57" t="s">
        <v>123</v>
      </c>
      <c r="E57">
        <f>E55+E50</f>
        <v>1725</v>
      </c>
    </row>
    <row r="58" spans="1:9" x14ac:dyDescent="0.25">
      <c r="B58" t="s">
        <v>152</v>
      </c>
      <c r="E58" s="31">
        <f>E56+G49</f>
        <v>2301.7741935483868</v>
      </c>
    </row>
    <row r="60" spans="1:9" x14ac:dyDescent="0.25">
      <c r="B60" t="s">
        <v>141</v>
      </c>
      <c r="E60">
        <f>C74</f>
        <v>300</v>
      </c>
    </row>
    <row r="61" spans="1:9" x14ac:dyDescent="0.25">
      <c r="B61" t="s">
        <v>148</v>
      </c>
      <c r="E61">
        <v>1425</v>
      </c>
    </row>
    <row r="62" spans="1:9" x14ac:dyDescent="0.25">
      <c r="B62" t="s">
        <v>153</v>
      </c>
      <c r="E62">
        <f>E57-E60-E61</f>
        <v>0</v>
      </c>
    </row>
    <row r="64" spans="1:9" x14ac:dyDescent="0.25">
      <c r="B64" t="s">
        <v>155</v>
      </c>
      <c r="E64">
        <f>D74</f>
        <v>1000</v>
      </c>
    </row>
    <row r="65" spans="1:5" x14ac:dyDescent="0.25">
      <c r="B65" t="s">
        <v>156</v>
      </c>
      <c r="E65">
        <v>1301.77</v>
      </c>
    </row>
    <row r="66" spans="1:5" x14ac:dyDescent="0.25">
      <c r="B66" t="s">
        <v>154</v>
      </c>
      <c r="E66" s="31">
        <f>E58-E64-E65</f>
        <v>4.1935483868655865E-3</v>
      </c>
    </row>
    <row r="68" spans="1:5" x14ac:dyDescent="0.25">
      <c r="A68" t="s">
        <v>157</v>
      </c>
      <c r="C68" t="s">
        <v>158</v>
      </c>
      <c r="D68" t="s">
        <v>159</v>
      </c>
      <c r="E68" t="s">
        <v>160</v>
      </c>
    </row>
    <row r="69" spans="1:5" x14ac:dyDescent="0.25">
      <c r="B69" t="s">
        <v>31</v>
      </c>
      <c r="C69">
        <v>100</v>
      </c>
      <c r="D69">
        <v>0</v>
      </c>
    </row>
    <row r="70" spans="1:5" x14ac:dyDescent="0.25">
      <c r="B70" t="s">
        <v>144</v>
      </c>
      <c r="C70">
        <v>100</v>
      </c>
      <c r="D70">
        <v>0</v>
      </c>
    </row>
    <row r="71" spans="1:5" x14ac:dyDescent="0.25">
      <c r="B71" t="s">
        <v>125</v>
      </c>
      <c r="C71">
        <v>100</v>
      </c>
      <c r="D71">
        <v>0</v>
      </c>
    </row>
    <row r="72" spans="1:5" x14ac:dyDescent="0.25">
      <c r="B72" t="s">
        <v>143</v>
      </c>
      <c r="D72">
        <v>0</v>
      </c>
    </row>
    <row r="73" spans="1:5" x14ac:dyDescent="0.25">
      <c r="B73" t="s">
        <v>161</v>
      </c>
      <c r="D73">
        <v>1000</v>
      </c>
    </row>
    <row r="74" spans="1:5" x14ac:dyDescent="0.25">
      <c r="B74" s="2" t="s">
        <v>16</v>
      </c>
      <c r="C74">
        <f>SUM(C69:C71)</f>
        <v>300</v>
      </c>
      <c r="D74">
        <f>SUM(D69:D73)</f>
        <v>1000</v>
      </c>
      <c r="E74">
        <f>SUM(E69:E71)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4660</v>
      </c>
    </row>
    <row r="3" spans="1:6" x14ac:dyDescent="0.25">
      <c r="B3" t="s">
        <v>124</v>
      </c>
      <c r="C3">
        <v>970</v>
      </c>
    </row>
    <row r="4" spans="1:6" x14ac:dyDescent="0.25">
      <c r="B4" t="s">
        <v>106</v>
      </c>
      <c r="C4">
        <v>0</v>
      </c>
    </row>
    <row r="5" spans="1:6" x14ac:dyDescent="0.25">
      <c r="B5" t="s">
        <v>87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12</v>
      </c>
    </row>
    <row r="8" spans="1:6" x14ac:dyDescent="0.25">
      <c r="B8" t="s">
        <v>29</v>
      </c>
      <c r="C8">
        <v>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1500</v>
      </c>
    </row>
    <row r="11" spans="1:6" x14ac:dyDescent="0.25">
      <c r="B11" t="s">
        <v>142</v>
      </c>
      <c r="D11">
        <v>380000</v>
      </c>
      <c r="F11" t="s">
        <v>92</v>
      </c>
    </row>
    <row r="12" spans="1:6" x14ac:dyDescent="0.25">
      <c r="B12" t="s">
        <v>107</v>
      </c>
      <c r="D12">
        <v>8700</v>
      </c>
    </row>
    <row r="13" spans="1:6" x14ac:dyDescent="0.25">
      <c r="B13" t="s">
        <v>108</v>
      </c>
      <c r="D13">
        <v>3000</v>
      </c>
    </row>
    <row r="14" spans="1:6" x14ac:dyDescent="0.25">
      <c r="B14" t="s">
        <v>8</v>
      </c>
      <c r="E14">
        <v>151500</v>
      </c>
    </row>
    <row r="15" spans="1:6" x14ac:dyDescent="0.25">
      <c r="B15" t="s">
        <v>30</v>
      </c>
      <c r="E15">
        <v>363000</v>
      </c>
    </row>
    <row r="16" spans="1:6" x14ac:dyDescent="0.25">
      <c r="B16" t="s">
        <v>31</v>
      </c>
      <c r="E16">
        <v>1650</v>
      </c>
    </row>
    <row r="17" spans="1:5" x14ac:dyDescent="0.25">
      <c r="B17" t="s">
        <v>125</v>
      </c>
      <c r="E17">
        <v>440</v>
      </c>
    </row>
    <row r="18" spans="1:5" x14ac:dyDescent="0.25">
      <c r="B18" t="s">
        <v>126</v>
      </c>
      <c r="E18">
        <v>1900</v>
      </c>
    </row>
    <row r="19" spans="1:5" x14ac:dyDescent="0.25">
      <c r="B19" t="s">
        <v>32</v>
      </c>
      <c r="E19">
        <v>7000</v>
      </c>
    </row>
    <row r="20" spans="1:5" x14ac:dyDescent="0.25">
      <c r="B20" t="s">
        <v>33</v>
      </c>
      <c r="E20">
        <v>2400</v>
      </c>
    </row>
    <row r="21" spans="1:5" x14ac:dyDescent="0.25">
      <c r="B21" t="s">
        <v>86</v>
      </c>
      <c r="E21">
        <v>2000</v>
      </c>
    </row>
    <row r="22" spans="1:5" x14ac:dyDescent="0.25">
      <c r="B22" t="s">
        <v>109</v>
      </c>
      <c r="E22">
        <v>0</v>
      </c>
    </row>
    <row r="23" spans="1:5" x14ac:dyDescent="0.25">
      <c r="B23" t="s">
        <v>105</v>
      </c>
      <c r="C23">
        <v>0</v>
      </c>
      <c r="E23">
        <v>0</v>
      </c>
    </row>
    <row r="24" spans="1:5" s="8" customFormat="1" x14ac:dyDescent="0.25">
      <c r="A24" s="7"/>
      <c r="B24" s="8" t="s">
        <v>16</v>
      </c>
      <c r="C24" s="8">
        <f>SUM(C2:C23)</f>
        <v>5642</v>
      </c>
      <c r="D24" s="8">
        <f>SUM(D2:D23)</f>
        <v>398200</v>
      </c>
      <c r="E24" s="8">
        <f>SUM(E2:E23)</f>
        <v>529890</v>
      </c>
    </row>
    <row r="25" spans="1:5" x14ac:dyDescent="0.25">
      <c r="D25" t="s">
        <v>39</v>
      </c>
      <c r="E25">
        <f>SUM(C24:D24)</f>
        <v>403842</v>
      </c>
    </row>
    <row r="26" spans="1:5" x14ac:dyDescent="0.25">
      <c r="D26" t="s">
        <v>82</v>
      </c>
      <c r="E26">
        <f>E25-E24</f>
        <v>-126048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84</v>
      </c>
      <c r="F1" s="1" t="s">
        <v>83</v>
      </c>
      <c r="G1" s="1" t="s">
        <v>18</v>
      </c>
      <c r="J1" s="1" t="s">
        <v>110</v>
      </c>
      <c r="K1" s="1" t="s">
        <v>111</v>
      </c>
      <c r="L1" s="1" t="s">
        <v>112</v>
      </c>
      <c r="M1" s="1" t="s">
        <v>18</v>
      </c>
    </row>
    <row r="2" spans="1:13" x14ac:dyDescent="0.25">
      <c r="A2" s="19">
        <v>42370</v>
      </c>
      <c r="B2" t="s">
        <v>99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113</v>
      </c>
    </row>
    <row r="3" spans="1:13" x14ac:dyDescent="0.25">
      <c r="A3" s="19">
        <v>42401</v>
      </c>
      <c r="B3" t="s">
        <v>98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114</v>
      </c>
    </row>
    <row r="4" spans="1:13" x14ac:dyDescent="0.25">
      <c r="A4" s="19">
        <v>42430</v>
      </c>
      <c r="B4" t="s">
        <v>104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114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114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114</v>
      </c>
    </row>
    <row r="7" spans="1:13" x14ac:dyDescent="0.25">
      <c r="A7" s="19">
        <v>42522</v>
      </c>
      <c r="B7" t="s">
        <v>103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163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102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100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101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11" sqref="E11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94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125</v>
      </c>
      <c r="B7">
        <v>30</v>
      </c>
      <c r="C7" s="15">
        <v>0.1</v>
      </c>
      <c r="E7">
        <v>440</v>
      </c>
      <c r="F7">
        <f>B7/E7</f>
        <v>6.8181818181818177E-2</v>
      </c>
      <c r="G7" t="s">
        <v>65</v>
      </c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126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144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143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124</v>
      </c>
      <c r="B12">
        <v>0</v>
      </c>
      <c r="C12" s="15">
        <v>0.01</v>
      </c>
      <c r="D12" t="s">
        <v>63</v>
      </c>
      <c r="E12" s="4">
        <v>1</v>
      </c>
      <c r="F12">
        <f>B12/E12</f>
        <v>0</v>
      </c>
      <c r="G12" t="s">
        <v>147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sheetData>
    <row r="1" spans="1:4" x14ac:dyDescent="0.25">
      <c r="B1" t="s">
        <v>129</v>
      </c>
      <c r="C1" t="s">
        <v>130</v>
      </c>
      <c r="D1" t="s">
        <v>18</v>
      </c>
    </row>
    <row r="2" spans="1:4" x14ac:dyDescent="0.25">
      <c r="A2" t="s">
        <v>131</v>
      </c>
      <c r="B2">
        <v>3000</v>
      </c>
      <c r="D2" t="s">
        <v>136</v>
      </c>
    </row>
    <row r="3" spans="1:4" x14ac:dyDescent="0.25">
      <c r="A3" t="s">
        <v>132</v>
      </c>
      <c r="B3">
        <v>250</v>
      </c>
    </row>
    <row r="4" spans="1:4" x14ac:dyDescent="0.25">
      <c r="A4" t="s">
        <v>127</v>
      </c>
      <c r="B4">
        <v>600</v>
      </c>
    </row>
    <row r="5" spans="1:4" x14ac:dyDescent="0.25">
      <c r="A5" t="s">
        <v>134</v>
      </c>
      <c r="B5">
        <v>1000</v>
      </c>
      <c r="D5" t="s">
        <v>137</v>
      </c>
    </row>
    <row r="6" spans="1:4" x14ac:dyDescent="0.25">
      <c r="A6" t="s">
        <v>135</v>
      </c>
      <c r="B6">
        <v>1000</v>
      </c>
    </row>
    <row r="7" spans="1:4" x14ac:dyDescent="0.25">
      <c r="A7" t="s">
        <v>133</v>
      </c>
      <c r="B7">
        <v>750</v>
      </c>
    </row>
    <row r="8" spans="1:4" x14ac:dyDescent="0.25">
      <c r="A8" t="s">
        <v>128</v>
      </c>
      <c r="B8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77</v>
      </c>
      <c r="B1" s="1" t="s">
        <v>78</v>
      </c>
      <c r="G1" s="1" t="s">
        <v>72</v>
      </c>
      <c r="H1" s="1" t="s">
        <v>76</v>
      </c>
    </row>
    <row r="2" spans="1:8" x14ac:dyDescent="0.25">
      <c r="A2" t="s">
        <v>73</v>
      </c>
      <c r="B2">
        <v>60</v>
      </c>
      <c r="G2" t="s">
        <v>68</v>
      </c>
      <c r="H2">
        <v>0</v>
      </c>
    </row>
    <row r="3" spans="1:8" x14ac:dyDescent="0.25">
      <c r="A3" t="s">
        <v>67</v>
      </c>
      <c r="B3">
        <v>25</v>
      </c>
      <c r="G3" t="s">
        <v>69</v>
      </c>
      <c r="H3">
        <v>50</v>
      </c>
    </row>
    <row r="4" spans="1:8" x14ac:dyDescent="0.25">
      <c r="A4" t="s">
        <v>66</v>
      </c>
      <c r="B4">
        <v>60</v>
      </c>
      <c r="G4" t="s">
        <v>70</v>
      </c>
      <c r="H4">
        <v>100</v>
      </c>
    </row>
    <row r="5" spans="1:8" x14ac:dyDescent="0.25">
      <c r="A5" t="s">
        <v>74</v>
      </c>
      <c r="B5">
        <v>50</v>
      </c>
      <c r="G5" t="s">
        <v>71</v>
      </c>
      <c r="H5">
        <v>-100</v>
      </c>
    </row>
    <row r="6" spans="1:8" x14ac:dyDescent="0.25">
      <c r="A6" t="s">
        <v>75</v>
      </c>
      <c r="B6">
        <v>50</v>
      </c>
    </row>
    <row r="7" spans="1:8" x14ac:dyDescent="0.25">
      <c r="A7" t="s">
        <v>79</v>
      </c>
      <c r="B7">
        <v>2500</v>
      </c>
      <c r="G7" t="s">
        <v>138</v>
      </c>
    </row>
    <row r="8" spans="1:8" x14ac:dyDescent="0.25">
      <c r="A8" t="s">
        <v>80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2016-07-26T18:15:58Z</dcterms:modified>
</cp:coreProperties>
</file>