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mhamzaq_student_ubc_ca/Documents/Classes/ELEC 291/Projects/Project 1/ELEC_291_Project_1/"/>
    </mc:Choice>
  </mc:AlternateContent>
  <xr:revisionPtr revIDLastSave="451" documentId="8_{BD3B8361-E3B8-4AED-8976-78756833075D}" xr6:coauthVersionLast="45" xr6:coauthVersionMax="45" xr10:uidLastSave="{77CE573D-B098-4949-B0FC-5EB6F9ED2B55}"/>
  <bookViews>
    <workbookView xWindow="-108" yWindow="-108" windowWidth="23256" windowHeight="12576" activeTab="1" xr2:uid="{038D2B3B-F035-4729-B3AC-F209C9530ED7}"/>
  </bookViews>
  <sheets>
    <sheet name="Capacitance vs mL" sheetId="1" r:id="rId1"/>
    <sheet name="water_levels_3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D28" i="6"/>
  <c r="F28" i="6" s="1"/>
  <c r="E28" i="6"/>
  <c r="G28" i="6" s="1"/>
  <c r="D27" i="6"/>
  <c r="E27" i="6"/>
  <c r="G27" i="6"/>
  <c r="D26" i="6"/>
  <c r="F26" i="6" s="1"/>
  <c r="E26" i="6"/>
  <c r="D25" i="6"/>
  <c r="E25" i="6"/>
  <c r="G25" i="6"/>
  <c r="D24" i="6"/>
  <c r="F24" i="6" s="1"/>
  <c r="E24" i="6"/>
  <c r="G24" i="6" s="1"/>
  <c r="D23" i="6"/>
  <c r="F23" i="6" s="1"/>
  <c r="E23" i="6"/>
  <c r="G23" i="6" s="1"/>
  <c r="D22" i="6"/>
  <c r="F22" i="6" s="1"/>
  <c r="E22" i="6"/>
  <c r="G22" i="6"/>
  <c r="D21" i="6"/>
  <c r="F21" i="6" s="1"/>
  <c r="E21" i="6"/>
  <c r="G21" i="6" s="1"/>
  <c r="D20" i="6"/>
  <c r="F20" i="6" s="1"/>
  <c r="E20" i="6"/>
  <c r="G20" i="6"/>
  <c r="D19" i="6"/>
  <c r="F19" i="6" s="1"/>
  <c r="E19" i="6"/>
  <c r="G19" i="6" s="1"/>
  <c r="D18" i="6"/>
  <c r="F18" i="6" s="1"/>
  <c r="E18" i="6"/>
  <c r="G18" i="6" s="1"/>
  <c r="D17" i="6"/>
  <c r="F17" i="6" s="1"/>
  <c r="E17" i="6"/>
  <c r="G17" i="6"/>
  <c r="D16" i="6"/>
  <c r="F16" i="6" s="1"/>
  <c r="E16" i="6"/>
  <c r="G16" i="6" s="1"/>
  <c r="D15" i="6"/>
  <c r="F15" i="6" s="1"/>
  <c r="E15" i="6"/>
  <c r="G15" i="6" s="1"/>
  <c r="G14" i="6"/>
  <c r="E14" i="6"/>
  <c r="D14" i="6"/>
  <c r="F14" i="6" s="1"/>
  <c r="G13" i="6"/>
  <c r="E13" i="6"/>
  <c r="D13" i="6"/>
  <c r="F13" i="6" s="1"/>
  <c r="E12" i="6"/>
  <c r="G12" i="6" s="1"/>
  <c r="D12" i="6"/>
  <c r="F12" i="6" s="1"/>
  <c r="E11" i="6"/>
  <c r="G11" i="6" s="1"/>
  <c r="D11" i="6"/>
  <c r="F11" i="6" s="1"/>
  <c r="G10" i="6"/>
  <c r="E10" i="6"/>
  <c r="D10" i="6"/>
  <c r="F10" i="6" s="1"/>
  <c r="G9" i="6"/>
  <c r="E9" i="6"/>
  <c r="D9" i="6"/>
  <c r="F9" i="6" s="1"/>
  <c r="E8" i="6"/>
  <c r="G8" i="6" s="1"/>
  <c r="D8" i="6"/>
  <c r="F8" i="6" s="1"/>
  <c r="E7" i="6"/>
  <c r="G7" i="6" s="1"/>
  <c r="D7" i="6"/>
  <c r="F7" i="6" s="1"/>
  <c r="G6" i="6"/>
  <c r="E6" i="6"/>
  <c r="D6" i="6"/>
  <c r="H6" i="6" s="1"/>
  <c r="G5" i="6"/>
  <c r="E5" i="6"/>
  <c r="D5" i="6"/>
  <c r="F5" i="6" s="1"/>
  <c r="E4" i="6"/>
  <c r="G4" i="6" s="1"/>
  <c r="D4" i="6"/>
  <c r="H28" i="6" l="1"/>
  <c r="H27" i="6"/>
  <c r="F27" i="6"/>
  <c r="H26" i="6"/>
  <c r="G26" i="6"/>
  <c r="H25" i="6"/>
  <c r="F25" i="6"/>
  <c r="H24" i="6"/>
  <c r="H23" i="6"/>
  <c r="H22" i="6"/>
  <c r="H21" i="6"/>
  <c r="H20" i="6"/>
  <c r="H19" i="6"/>
  <c r="H18" i="6"/>
  <c r="H10" i="6"/>
  <c r="H14" i="6"/>
  <c r="F6" i="6"/>
  <c r="H17" i="6"/>
  <c r="H16" i="6"/>
  <c r="H15" i="6"/>
  <c r="H5" i="6"/>
  <c r="H9" i="6"/>
  <c r="H13" i="6"/>
  <c r="F4" i="6"/>
  <c r="H7" i="6"/>
  <c r="H11" i="6"/>
  <c r="H8" i="6"/>
  <c r="H12" i="6"/>
  <c r="F16" i="1"/>
  <c r="F4" i="1"/>
  <c r="F5" i="1"/>
  <c r="F6" i="1"/>
  <c r="F7" i="1"/>
  <c r="F8" i="1"/>
  <c r="F9" i="1"/>
  <c r="F10" i="1"/>
  <c r="F11" i="1"/>
  <c r="F12" i="1"/>
  <c r="F13" i="1"/>
  <c r="F3" i="1"/>
  <c r="E3" i="1"/>
  <c r="D3" i="1"/>
  <c r="D4" i="1"/>
  <c r="D5" i="1"/>
  <c r="D6" i="1"/>
  <c r="D7" i="1"/>
  <c r="D8" i="1"/>
  <c r="D9" i="1"/>
  <c r="D10" i="1"/>
  <c r="D11" i="1"/>
  <c r="D12" i="1"/>
  <c r="D13" i="1"/>
  <c r="E4" i="1"/>
  <c r="E5" i="1"/>
  <c r="E6" i="1"/>
  <c r="E7" i="1"/>
  <c r="E8" i="1"/>
  <c r="E9" i="1"/>
  <c r="E10" i="1"/>
  <c r="E11" i="1"/>
  <c r="E12" i="1"/>
  <c r="E13" i="1"/>
  <c r="A8" i="1"/>
  <c r="A9" i="1"/>
  <c r="A10" i="1"/>
  <c r="A11" i="1"/>
  <c r="A12" i="1"/>
  <c r="A5" i="1"/>
  <c r="A6" i="1"/>
  <c r="A7" i="1"/>
  <c r="A4" i="1"/>
</calcChain>
</file>

<file path=xl/sharedStrings.xml><?xml version="1.0" encoding="utf-8"?>
<sst xmlns="http://schemas.openxmlformats.org/spreadsheetml/2006/main" count="46" uniqueCount="41">
  <si>
    <t>mL</t>
  </si>
  <si>
    <t>nF</t>
  </si>
  <si>
    <t>Error</t>
  </si>
  <si>
    <t>% Filled</t>
  </si>
  <si>
    <t>Actual</t>
  </si>
  <si>
    <t>Linear</t>
  </si>
  <si>
    <t>Seconds</t>
  </si>
  <si>
    <t>Samples</t>
  </si>
  <si>
    <t>Hex</t>
  </si>
  <si>
    <t>Speech</t>
  </si>
  <si>
    <t>Start</t>
  </si>
  <si>
    <t>End</t>
  </si>
  <si>
    <t>Dec</t>
  </si>
  <si>
    <t>Duration</t>
  </si>
  <si>
    <t>Linear*10000</t>
  </si>
  <si>
    <t>Zero Percent Filled</t>
  </si>
  <si>
    <t>Ten Percent Filled</t>
  </si>
  <si>
    <t>Twenty Percent Filled</t>
  </si>
  <si>
    <t>Thirty Percent Filled</t>
  </si>
  <si>
    <t>Forty Percent Filled</t>
  </si>
  <si>
    <t>Fifty Percent Filled</t>
  </si>
  <si>
    <t>Sixty Percent Filled</t>
  </si>
  <si>
    <t>Seventy Percent Filled</t>
  </si>
  <si>
    <t>Eighty Percent Filled</t>
  </si>
  <si>
    <t>Ninety Percent Filled</t>
  </si>
  <si>
    <t>One Hundred Percent Filled</t>
  </si>
  <si>
    <t xml:space="preserve">   </t>
  </si>
  <si>
    <t>0 mL</t>
  </si>
  <si>
    <t>64 mL</t>
  </si>
  <si>
    <t>97 mL</t>
  </si>
  <si>
    <t>131 mL</t>
  </si>
  <si>
    <t>164 mL</t>
  </si>
  <si>
    <t>198 mL</t>
  </si>
  <si>
    <t>231 mL</t>
  </si>
  <si>
    <t>265 mL</t>
  </si>
  <si>
    <t>298 mL</t>
  </si>
  <si>
    <t>332 mL</t>
  </si>
  <si>
    <t>365 mL</t>
  </si>
  <si>
    <t>Welcome…</t>
  </si>
  <si>
    <t>Current mode: percent</t>
  </si>
  <si>
    <t>Current mode: milliliters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</si>
</sst>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ck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5" fillId="3" borderId="0" applyNumberFormat="0" applyBorder="0" applyAlignment="0" applyProtection="0"/>
  </cellStyleXfs>
  <cellXfs count="30">
    <xf numFmtId="0" fontId="0" fillId="0" borderId="0" xfId="0"/>
    <xf numFmtId="9" fontId="0" fillId="0" borderId="0" xfId="1" applyFont="1"/>
    <xf numFmtId="1" fontId="0" fillId="0" borderId="0" xfId="0" applyNumberFormat="1"/>
    <xf numFmtId="1" fontId="3" fillId="2" borderId="1" xfId="3" applyNumberFormat="1"/>
    <xf numFmtId="164" fontId="0" fillId="0" borderId="0" xfId="1" applyNumberFormat="1" applyFont="1"/>
    <xf numFmtId="0" fontId="4" fillId="6" borderId="0" xfId="0" applyFont="1" applyFill="1" applyAlignment="1">
      <alignment horizontal="center"/>
    </xf>
    <xf numFmtId="1" fontId="2" fillId="2" borderId="2" xfId="2" applyNumberFormat="1" applyAlignment="1">
      <alignment horizont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3" borderId="18" xfId="4" applyBorder="1" applyAlignment="1">
      <alignment horizontal="center" vertical="center"/>
    </xf>
    <xf numFmtId="0" fontId="5" fillId="3" borderId="0" xfId="4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</cellXfs>
  <cellStyles count="5">
    <cellStyle name="Accent6" xfId="4" builtinId="49"/>
    <cellStyle name="Calculation" xfId="3" builtinId="22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Capacitance vs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118993334659476"/>
                  <c:y val="-1.38872819668923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'Capacitance vs mL'!$A$3:$A$13</c:f>
              <c:numCache>
                <c:formatCode>0</c:formatCode>
                <c:ptCount val="11"/>
                <c:pt idx="0" formatCode="General">
                  <c:v>30</c:v>
                </c:pt>
                <c:pt idx="1">
                  <c:v>63.5</c:v>
                </c:pt>
                <c:pt idx="2">
                  <c:v>97</c:v>
                </c:pt>
                <c:pt idx="3">
                  <c:v>130.5</c:v>
                </c:pt>
                <c:pt idx="4">
                  <c:v>164</c:v>
                </c:pt>
                <c:pt idx="5">
                  <c:v>197.5</c:v>
                </c:pt>
                <c:pt idx="6">
                  <c:v>231</c:v>
                </c:pt>
                <c:pt idx="7">
                  <c:v>264.5</c:v>
                </c:pt>
                <c:pt idx="8">
                  <c:v>298</c:v>
                </c:pt>
                <c:pt idx="9">
                  <c:v>331.5</c:v>
                </c:pt>
                <c:pt idx="10" formatCode="General">
                  <c:v>365</c:v>
                </c:pt>
              </c:numCache>
            </c:numRef>
          </c:xVal>
          <c:yVal>
            <c:numRef>
              <c:f>'Capacitance vs mL'!$C$3:$C$13</c:f>
              <c:numCache>
                <c:formatCode>General</c:formatCode>
                <c:ptCount val="11"/>
                <c:pt idx="0">
                  <c:v>1.0257000000000001</c:v>
                </c:pt>
                <c:pt idx="1">
                  <c:v>1.0414000000000001</c:v>
                </c:pt>
                <c:pt idx="2">
                  <c:v>1.0627</c:v>
                </c:pt>
                <c:pt idx="3">
                  <c:v>1.0865</c:v>
                </c:pt>
                <c:pt idx="4">
                  <c:v>1.1183000000000001</c:v>
                </c:pt>
                <c:pt idx="5">
                  <c:v>1.1398999999999999</c:v>
                </c:pt>
                <c:pt idx="6">
                  <c:v>1.1598999999999999</c:v>
                </c:pt>
                <c:pt idx="7">
                  <c:v>1.1787000000000001</c:v>
                </c:pt>
                <c:pt idx="8">
                  <c:v>1.1994</c:v>
                </c:pt>
                <c:pt idx="9">
                  <c:v>1.2148000000000001</c:v>
                </c:pt>
                <c:pt idx="10">
                  <c:v>1.2325999999999999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8-4275-97F8-24C9F200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95583"/>
        <c:axId val="76234639"/>
      </c:scatterChart>
      <c:valAx>
        <c:axId val="12989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4639"/>
        <c:crosses val="autoZero"/>
        <c:crossBetween val="midCat"/>
      </c:valAx>
      <c:valAx>
        <c:axId val="7623463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181973</xdr:colOff>
      <xdr:row>1</xdr:row>
      <xdr:rowOff>28261</xdr:rowOff>
    </xdr:from>
    <xdr:to>
      <xdr:col>12</xdr:col>
      <xdr:colOff>249464</xdr:colOff>
      <xdr:row>12</xdr:row>
      <xdr:rowOff>30438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4F7DD-4706-4AB8-8D4D-705B7E711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4AE2-2614-41CD-9A1D-AF2F6F4C9EF9}">
  <dimension ref="A1:F17"/>
  <sheetViews>
    <sheetView zoomScale="131" zoomScaleNormal="175" workbookViewId="0">
      <selection activeCell="A11" sqref="A11"/>
    </sheetView>
  </sheetViews>
  <sheetFormatPr defaultRowHeight="14.4" x14ac:dyDescent="0.3"/>
  <cols>
    <col min="3" max="3" width="10.109375" bestFit="1" customWidth="1"/>
    <col min="4" max="4" width="10.21875" bestFit="1" customWidth="1"/>
    <col min="6" max="6" width="12.109375" bestFit="1" customWidth="1"/>
  </cols>
  <sheetData>
    <row r="1" spans="1:6" x14ac:dyDescent="0.3">
      <c r="A1" s="16" t="s">
        <v>0</v>
      </c>
      <c r="B1" s="16" t="s">
        <v>3</v>
      </c>
      <c r="C1" s="17" t="s">
        <v>1</v>
      </c>
      <c r="D1" s="17"/>
      <c r="E1" s="17"/>
      <c r="F1" s="17"/>
    </row>
    <row r="2" spans="1:6" x14ac:dyDescent="0.3">
      <c r="A2" s="16"/>
      <c r="B2" s="16"/>
      <c r="C2" s="5" t="s">
        <v>4</v>
      </c>
      <c r="D2" s="5" t="s">
        <v>5</v>
      </c>
      <c r="E2" s="5" t="s">
        <v>2</v>
      </c>
      <c r="F2" s="5" t="s">
        <v>14</v>
      </c>
    </row>
    <row r="3" spans="1:6" x14ac:dyDescent="0.3">
      <c r="A3">
        <v>30</v>
      </c>
      <c r="B3" s="1">
        <v>0</v>
      </c>
      <c r="C3">
        <v>1.0257000000000001</v>
      </c>
      <c r="D3">
        <f>0.0006*A3+1.006</f>
        <v>1.024</v>
      </c>
      <c r="E3" s="4">
        <f>ABS((D3-C3)/C3)</f>
        <v>1.6574046992298282E-3</v>
      </c>
      <c r="F3" s="6">
        <f>D3*10000</f>
        <v>10240</v>
      </c>
    </row>
    <row r="4" spans="1:6" x14ac:dyDescent="0.3">
      <c r="A4" s="3">
        <f>(($A$13-$A$3)*B4)+$A$3</f>
        <v>63.5</v>
      </c>
      <c r="B4" s="1">
        <v>0.1</v>
      </c>
      <c r="C4">
        <v>1.0414000000000001</v>
      </c>
      <c r="D4">
        <f t="shared" ref="D4:D13" si="0">0.0006*A4+1.006</f>
        <v>1.0441</v>
      </c>
      <c r="E4" s="4">
        <f t="shared" ref="E4:E13" si="1">ABS((D4-C4)/C4)</f>
        <v>2.5926637219127373E-3</v>
      </c>
      <c r="F4" s="6">
        <f t="shared" ref="F4:F13" si="2">D4*10000</f>
        <v>10441</v>
      </c>
    </row>
    <row r="5" spans="1:6" x14ac:dyDescent="0.3">
      <c r="A5" s="3">
        <f t="shared" ref="A5:A12" si="3">(($A$13-$A$3)*B5)+$A$3</f>
        <v>97</v>
      </c>
      <c r="B5" s="1">
        <v>0.2</v>
      </c>
      <c r="C5">
        <v>1.0627</v>
      </c>
      <c r="D5">
        <f t="shared" si="0"/>
        <v>1.0642</v>
      </c>
      <c r="E5" s="4">
        <f t="shared" si="1"/>
        <v>1.4114990119507452E-3</v>
      </c>
      <c r="F5" s="6">
        <f t="shared" si="2"/>
        <v>10642</v>
      </c>
    </row>
    <row r="6" spans="1:6" x14ac:dyDescent="0.3">
      <c r="A6" s="3">
        <f t="shared" si="3"/>
        <v>130.5</v>
      </c>
      <c r="B6" s="1">
        <v>0.3</v>
      </c>
      <c r="C6">
        <v>1.0865</v>
      </c>
      <c r="D6">
        <f t="shared" si="0"/>
        <v>1.0843</v>
      </c>
      <c r="E6" s="4">
        <f t="shared" si="1"/>
        <v>2.0248504371835983E-3</v>
      </c>
      <c r="F6" s="6">
        <f t="shared" si="2"/>
        <v>10843</v>
      </c>
    </row>
    <row r="7" spans="1:6" x14ac:dyDescent="0.3">
      <c r="A7" s="3">
        <f t="shared" si="3"/>
        <v>164</v>
      </c>
      <c r="B7" s="1">
        <v>0.4</v>
      </c>
      <c r="C7">
        <v>1.1183000000000001</v>
      </c>
      <c r="D7">
        <f t="shared" si="0"/>
        <v>1.1044</v>
      </c>
      <c r="E7" s="4">
        <f t="shared" si="1"/>
        <v>1.2429580613431121E-2</v>
      </c>
      <c r="F7" s="6">
        <f t="shared" si="2"/>
        <v>11044</v>
      </c>
    </row>
    <row r="8" spans="1:6" x14ac:dyDescent="0.3">
      <c r="A8" s="3">
        <f t="shared" si="3"/>
        <v>197.5</v>
      </c>
      <c r="B8" s="1">
        <v>0.5</v>
      </c>
      <c r="C8">
        <v>1.1398999999999999</v>
      </c>
      <c r="D8">
        <f t="shared" si="0"/>
        <v>1.1245000000000001</v>
      </c>
      <c r="E8" s="4">
        <f t="shared" si="1"/>
        <v>1.3509957013773015E-2</v>
      </c>
      <c r="F8" s="6">
        <f t="shared" si="2"/>
        <v>11245</v>
      </c>
    </row>
    <row r="9" spans="1:6" x14ac:dyDescent="0.3">
      <c r="A9" s="3">
        <f t="shared" si="3"/>
        <v>231</v>
      </c>
      <c r="B9" s="1">
        <v>0.6</v>
      </c>
      <c r="C9">
        <v>1.1598999999999999</v>
      </c>
      <c r="D9">
        <f t="shared" si="0"/>
        <v>1.1446000000000001</v>
      </c>
      <c r="E9" s="4">
        <f t="shared" si="1"/>
        <v>1.3190792309681757E-2</v>
      </c>
      <c r="F9" s="6">
        <f t="shared" si="2"/>
        <v>11446</v>
      </c>
    </row>
    <row r="10" spans="1:6" x14ac:dyDescent="0.3">
      <c r="A10" s="3">
        <f t="shared" si="3"/>
        <v>264.5</v>
      </c>
      <c r="B10" s="1">
        <v>0.7</v>
      </c>
      <c r="C10">
        <v>1.1787000000000001</v>
      </c>
      <c r="D10">
        <f t="shared" si="0"/>
        <v>1.1647000000000001</v>
      </c>
      <c r="E10" s="4">
        <f t="shared" si="1"/>
        <v>1.1877492152371267E-2</v>
      </c>
      <c r="F10" s="6">
        <f t="shared" si="2"/>
        <v>11647</v>
      </c>
    </row>
    <row r="11" spans="1:6" x14ac:dyDescent="0.3">
      <c r="A11" s="3">
        <f t="shared" si="3"/>
        <v>298</v>
      </c>
      <c r="B11" s="1">
        <v>0.8</v>
      </c>
      <c r="C11">
        <v>1.1994</v>
      </c>
      <c r="D11">
        <f t="shared" si="0"/>
        <v>1.1848000000000001</v>
      </c>
      <c r="E11" s="4">
        <f t="shared" si="1"/>
        <v>1.2172753043188217E-2</v>
      </c>
      <c r="F11" s="6">
        <f t="shared" si="2"/>
        <v>11848</v>
      </c>
    </row>
    <row r="12" spans="1:6" x14ac:dyDescent="0.3">
      <c r="A12" s="3">
        <f t="shared" si="3"/>
        <v>331.5</v>
      </c>
      <c r="B12" s="1">
        <v>0.9</v>
      </c>
      <c r="C12">
        <v>1.2148000000000001</v>
      </c>
      <c r="D12">
        <f t="shared" si="0"/>
        <v>1.2049000000000001</v>
      </c>
      <c r="E12" s="4">
        <f t="shared" si="1"/>
        <v>8.1494896279223072E-3</v>
      </c>
      <c r="F12" s="6">
        <f t="shared" si="2"/>
        <v>12049</v>
      </c>
    </row>
    <row r="13" spans="1:6" x14ac:dyDescent="0.3">
      <c r="A13">
        <v>365</v>
      </c>
      <c r="B13" s="1">
        <v>1</v>
      </c>
      <c r="C13">
        <v>1.2325999999999999</v>
      </c>
      <c r="D13">
        <f t="shared" si="0"/>
        <v>1.2250000000000001</v>
      </c>
      <c r="E13" s="4">
        <f t="shared" si="1"/>
        <v>6.1658283303584532E-3</v>
      </c>
      <c r="F13" s="6">
        <f t="shared" si="2"/>
        <v>12250</v>
      </c>
    </row>
    <row r="15" spans="1:6" x14ac:dyDescent="0.3">
      <c r="E15" s="2"/>
    </row>
    <row r="16" spans="1:6" x14ac:dyDescent="0.3">
      <c r="F16" s="2">
        <f>F12+100</f>
        <v>12149</v>
      </c>
    </row>
    <row r="17" spans="6:6" x14ac:dyDescent="0.3">
      <c r="F17" t="s">
        <v>26</v>
      </c>
    </row>
  </sheetData>
  <mergeCells count="3">
    <mergeCell ref="A1:A2"/>
    <mergeCell ref="B1:B2"/>
    <mergeCell ref="C1:F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C185-B01A-44E8-BDEA-FCAB2818AECB}">
  <dimension ref="A1:H29"/>
  <sheetViews>
    <sheetView tabSelected="1" zoomScale="96" workbookViewId="0">
      <selection activeCell="B31" sqref="B31"/>
    </sheetView>
  </sheetViews>
  <sheetFormatPr defaultRowHeight="14.4" x14ac:dyDescent="0.3"/>
  <cols>
    <col min="1" max="1" width="23.33203125" bestFit="1" customWidth="1"/>
  </cols>
  <sheetData>
    <row r="1" spans="1:8" x14ac:dyDescent="0.3">
      <c r="A1" s="18" t="s">
        <v>9</v>
      </c>
      <c r="B1" s="21" t="s">
        <v>6</v>
      </c>
      <c r="C1" s="22"/>
      <c r="D1" s="25" t="s">
        <v>7</v>
      </c>
      <c r="E1" s="25"/>
      <c r="F1" s="25"/>
      <c r="G1" s="26"/>
      <c r="H1" s="27" t="s">
        <v>13</v>
      </c>
    </row>
    <row r="2" spans="1:8" x14ac:dyDescent="0.3">
      <c r="A2" s="19"/>
      <c r="B2" s="23"/>
      <c r="C2" s="24"/>
      <c r="D2" s="28" t="s">
        <v>12</v>
      </c>
      <c r="E2" s="28"/>
      <c r="F2" s="28" t="s">
        <v>8</v>
      </c>
      <c r="G2" s="29"/>
      <c r="H2" s="27"/>
    </row>
    <row r="3" spans="1:8" ht="15" thickBot="1" x14ac:dyDescent="0.35">
      <c r="A3" s="20"/>
      <c r="B3" s="7" t="s">
        <v>10</v>
      </c>
      <c r="C3" s="8" t="s">
        <v>11</v>
      </c>
      <c r="D3" s="9" t="s">
        <v>10</v>
      </c>
      <c r="E3" s="10" t="s">
        <v>11</v>
      </c>
      <c r="F3" s="10" t="s">
        <v>10</v>
      </c>
      <c r="G3" s="11" t="s">
        <v>11</v>
      </c>
      <c r="H3" s="13" t="s">
        <v>8</v>
      </c>
    </row>
    <row r="4" spans="1:8" ht="15.6" thickTop="1" thickBot="1" x14ac:dyDescent="0.35">
      <c r="A4" s="12" t="s">
        <v>15</v>
      </c>
      <c r="B4" s="12">
        <v>0</v>
      </c>
      <c r="C4" s="12">
        <v>1.4399</v>
      </c>
      <c r="D4" s="12">
        <f>ROUND(B4*22050,0)</f>
        <v>0</v>
      </c>
      <c r="E4" s="12">
        <f>ROUND(C4*22050,0)</f>
        <v>31750</v>
      </c>
      <c r="F4" s="14" t="str">
        <f>DEC2HEX(D4)</f>
        <v>0</v>
      </c>
      <c r="G4" s="12" t="str">
        <f>DEC2HEX(E4)</f>
        <v>7C06</v>
      </c>
      <c r="H4" s="15" t="str">
        <f>DEC2HEX(E4-D4)</f>
        <v>7C06</v>
      </c>
    </row>
    <row r="5" spans="1:8" ht="15.6" thickTop="1" thickBot="1" x14ac:dyDescent="0.35">
      <c r="A5" s="12" t="s">
        <v>16</v>
      </c>
      <c r="B5" s="12">
        <v>1.6830000000000001</v>
      </c>
      <c r="C5" s="12">
        <v>2.9049999999999998</v>
      </c>
      <c r="D5" s="12">
        <f>ROUND(B5*22050,0)</f>
        <v>37110</v>
      </c>
      <c r="E5" s="12">
        <f>ROUND(C5*22050,0)</f>
        <v>64055</v>
      </c>
      <c r="F5" s="14" t="str">
        <f>DEC2HEX(D5)</f>
        <v>90F6</v>
      </c>
      <c r="G5" s="12" t="str">
        <f>DEC2HEX(E5)</f>
        <v>FA37</v>
      </c>
      <c r="H5" s="15" t="str">
        <f t="shared" ref="H5:H14" si="0">DEC2HEX(E5-D5)</f>
        <v>6941</v>
      </c>
    </row>
    <row r="6" spans="1:8" ht="15.6" thickTop="1" thickBot="1" x14ac:dyDescent="0.35">
      <c r="A6" s="12" t="s">
        <v>17</v>
      </c>
      <c r="B6" s="12">
        <v>3.1760000000000002</v>
      </c>
      <c r="C6" s="12">
        <v>4.5199999999999996</v>
      </c>
      <c r="D6" s="12">
        <f t="shared" ref="D6:E14" si="1">ROUND(B6*22050,0)</f>
        <v>70031</v>
      </c>
      <c r="E6" s="12">
        <f t="shared" si="1"/>
        <v>99666</v>
      </c>
      <c r="F6" s="14" t="str">
        <f t="shared" ref="F6:G14" si="2">DEC2HEX(D6)</f>
        <v>1118F</v>
      </c>
      <c r="G6" s="12" t="str">
        <f t="shared" si="2"/>
        <v>18552</v>
      </c>
      <c r="H6" s="15" t="str">
        <f t="shared" si="0"/>
        <v>73C3</v>
      </c>
    </row>
    <row r="7" spans="1:8" ht="15.6" thickTop="1" thickBot="1" x14ac:dyDescent="0.35">
      <c r="A7" s="12" t="s">
        <v>18</v>
      </c>
      <c r="B7" s="12">
        <v>4.8460000000000001</v>
      </c>
      <c r="C7" s="12">
        <v>6.0810000000000004</v>
      </c>
      <c r="D7" s="12">
        <f t="shared" si="1"/>
        <v>106854</v>
      </c>
      <c r="E7" s="12">
        <f t="shared" si="1"/>
        <v>134086</v>
      </c>
      <c r="F7" s="14" t="str">
        <f t="shared" si="2"/>
        <v>1A166</v>
      </c>
      <c r="G7" s="12" t="str">
        <f t="shared" si="2"/>
        <v>20BC6</v>
      </c>
      <c r="H7" s="15" t="str">
        <f t="shared" si="0"/>
        <v>6A60</v>
      </c>
    </row>
    <row r="8" spans="1:8" ht="15.6" thickTop="1" thickBot="1" x14ac:dyDescent="0.35">
      <c r="A8" s="12" t="s">
        <v>19</v>
      </c>
      <c r="B8" s="12">
        <v>6.38</v>
      </c>
      <c r="C8" s="12">
        <v>7.6959999999999997</v>
      </c>
      <c r="D8" s="12">
        <f t="shared" si="1"/>
        <v>140679</v>
      </c>
      <c r="E8" s="12">
        <f t="shared" si="1"/>
        <v>169697</v>
      </c>
      <c r="F8" s="14" t="str">
        <f t="shared" si="2"/>
        <v>22587</v>
      </c>
      <c r="G8" s="12" t="str">
        <f t="shared" si="2"/>
        <v>296E1</v>
      </c>
      <c r="H8" s="15" t="str">
        <f t="shared" si="0"/>
        <v>715A</v>
      </c>
    </row>
    <row r="9" spans="1:8" ht="15.6" thickTop="1" thickBot="1" x14ac:dyDescent="0.35">
      <c r="A9" s="12" t="s">
        <v>20</v>
      </c>
      <c r="B9" s="12">
        <v>7.9539999999999997</v>
      </c>
      <c r="C9" s="12">
        <v>9.2569999999999997</v>
      </c>
      <c r="D9" s="12">
        <f t="shared" si="1"/>
        <v>175386</v>
      </c>
      <c r="E9" s="12">
        <f t="shared" si="1"/>
        <v>204117</v>
      </c>
      <c r="F9" s="14" t="str">
        <f t="shared" si="2"/>
        <v>2AD1A</v>
      </c>
      <c r="G9" s="12" t="str">
        <f t="shared" si="2"/>
        <v>31D55</v>
      </c>
      <c r="H9" s="15" t="str">
        <f t="shared" si="0"/>
        <v>703B</v>
      </c>
    </row>
    <row r="10" spans="1:8" ht="15.6" thickTop="1" thickBot="1" x14ac:dyDescent="0.35">
      <c r="A10" s="12" t="s">
        <v>21</v>
      </c>
      <c r="B10" s="12">
        <v>9.5559999999999992</v>
      </c>
      <c r="C10" s="12">
        <v>10.941000000000001</v>
      </c>
      <c r="D10" s="12">
        <f t="shared" si="1"/>
        <v>210710</v>
      </c>
      <c r="E10" s="12">
        <f t="shared" si="1"/>
        <v>241249</v>
      </c>
      <c r="F10" s="14" t="str">
        <f t="shared" si="2"/>
        <v>33716</v>
      </c>
      <c r="G10" s="12" t="str">
        <f t="shared" si="2"/>
        <v>3AE61</v>
      </c>
      <c r="H10" s="15" t="str">
        <f t="shared" si="0"/>
        <v>774B</v>
      </c>
    </row>
    <row r="11" spans="1:8" ht="15.6" thickTop="1" thickBot="1" x14ac:dyDescent="0.35">
      <c r="A11" s="12" t="s">
        <v>22</v>
      </c>
      <c r="B11" s="12">
        <v>11.28</v>
      </c>
      <c r="C11" s="12">
        <v>12.773</v>
      </c>
      <c r="D11" s="12">
        <f t="shared" si="1"/>
        <v>248724</v>
      </c>
      <c r="E11" s="12">
        <f t="shared" si="1"/>
        <v>281645</v>
      </c>
      <c r="F11" s="14" t="str">
        <f t="shared" si="2"/>
        <v>3CB94</v>
      </c>
      <c r="G11" s="12" t="str">
        <f t="shared" si="2"/>
        <v>44C2D</v>
      </c>
      <c r="H11" s="15" t="str">
        <f t="shared" si="0"/>
        <v>8099</v>
      </c>
    </row>
    <row r="12" spans="1:8" ht="15.6" thickTop="1" thickBot="1" x14ac:dyDescent="0.35">
      <c r="A12" s="12" t="s">
        <v>23</v>
      </c>
      <c r="B12" s="12">
        <v>13.031000000000001</v>
      </c>
      <c r="C12" s="12">
        <v>14.321</v>
      </c>
      <c r="D12" s="12">
        <f t="shared" si="1"/>
        <v>287334</v>
      </c>
      <c r="E12" s="12">
        <f t="shared" si="1"/>
        <v>315778</v>
      </c>
      <c r="F12" s="14" t="str">
        <f t="shared" si="2"/>
        <v>46266</v>
      </c>
      <c r="G12" s="12" t="str">
        <f t="shared" si="2"/>
        <v>4D182</v>
      </c>
      <c r="H12" s="15" t="str">
        <f t="shared" si="0"/>
        <v>6F1C</v>
      </c>
    </row>
    <row r="13" spans="1:8" ht="15.6" thickTop="1" thickBot="1" x14ac:dyDescent="0.35">
      <c r="A13" s="12" t="s">
        <v>24</v>
      </c>
      <c r="B13" s="12">
        <v>14.551</v>
      </c>
      <c r="C13" s="12">
        <v>15.977</v>
      </c>
      <c r="D13" s="12">
        <f t="shared" si="1"/>
        <v>320850</v>
      </c>
      <c r="E13" s="12">
        <f t="shared" si="1"/>
        <v>352293</v>
      </c>
      <c r="F13" s="14" t="str">
        <f t="shared" si="2"/>
        <v>4E552</v>
      </c>
      <c r="G13" s="12" t="str">
        <f t="shared" si="2"/>
        <v>56025</v>
      </c>
      <c r="H13" s="15" t="str">
        <f t="shared" si="0"/>
        <v>7AD3</v>
      </c>
    </row>
    <row r="14" spans="1:8" ht="15.6" thickTop="1" thickBot="1" x14ac:dyDescent="0.35">
      <c r="A14" s="12" t="s">
        <v>25</v>
      </c>
      <c r="B14" s="12">
        <v>16.234999999999999</v>
      </c>
      <c r="C14" s="12">
        <v>17.835999999999999</v>
      </c>
      <c r="D14" s="12">
        <f t="shared" si="1"/>
        <v>357982</v>
      </c>
      <c r="E14" s="12">
        <f t="shared" si="1"/>
        <v>393284</v>
      </c>
      <c r="F14" s="14" t="str">
        <f t="shared" si="2"/>
        <v>5765E</v>
      </c>
      <c r="G14" s="12" t="str">
        <f t="shared" si="2"/>
        <v>60044</v>
      </c>
      <c r="H14" s="15" t="str">
        <f t="shared" si="0"/>
        <v>89E6</v>
      </c>
    </row>
    <row r="15" spans="1:8" ht="15.6" thickTop="1" thickBot="1" x14ac:dyDescent="0.35">
      <c r="A15" s="12" t="s">
        <v>27</v>
      </c>
      <c r="B15" s="12">
        <v>18.605</v>
      </c>
      <c r="C15" s="12">
        <v>19.494</v>
      </c>
      <c r="D15" s="12">
        <f t="shared" ref="D15" si="3">ROUND(B15*22050,0)</f>
        <v>410240</v>
      </c>
      <c r="E15" s="12">
        <f t="shared" ref="E15" si="4">ROUND(C15*22050,0)</f>
        <v>429843</v>
      </c>
      <c r="F15" s="14" t="str">
        <f t="shared" ref="F15" si="5">DEC2HEX(D15)</f>
        <v>64280</v>
      </c>
      <c r="G15" s="12" t="str">
        <f t="shared" ref="G15" si="6">DEC2HEX(E15)</f>
        <v>68F13</v>
      </c>
      <c r="H15" s="15" t="str">
        <f t="shared" ref="H15" si="7">DEC2HEX(E15-D15)</f>
        <v>4C93</v>
      </c>
    </row>
    <row r="16" spans="1:8" ht="15.6" thickTop="1" thickBot="1" x14ac:dyDescent="0.35">
      <c r="A16" s="12" t="s">
        <v>28</v>
      </c>
      <c r="B16" s="12">
        <v>19.88</v>
      </c>
      <c r="C16" s="12">
        <v>21.094999999999999</v>
      </c>
      <c r="D16" s="12">
        <f t="shared" ref="D16" si="8">ROUND(B16*22050,0)</f>
        <v>438354</v>
      </c>
      <c r="E16" s="12">
        <f t="shared" ref="E16" si="9">ROUND(C16*22050,0)</f>
        <v>465145</v>
      </c>
      <c r="F16" s="14" t="str">
        <f t="shared" ref="F16" si="10">DEC2HEX(D16)</f>
        <v>6B052</v>
      </c>
      <c r="G16" s="12" t="str">
        <f t="shared" ref="G16" si="11">DEC2HEX(E16)</f>
        <v>718F9</v>
      </c>
      <c r="H16" s="15" t="str">
        <f t="shared" ref="H16" si="12">DEC2HEX(E16-D16)</f>
        <v>68A7</v>
      </c>
    </row>
    <row r="17" spans="1:8" ht="15.6" thickTop="1" thickBot="1" x14ac:dyDescent="0.35">
      <c r="A17" s="12" t="s">
        <v>29</v>
      </c>
      <c r="B17" s="12">
        <v>21.451000000000001</v>
      </c>
      <c r="C17" s="12">
        <v>22.765000000000001</v>
      </c>
      <c r="D17" s="12">
        <f t="shared" ref="D17:D28" si="13">ROUND(B17*22050,0)</f>
        <v>472995</v>
      </c>
      <c r="E17" s="12">
        <f t="shared" ref="E17" si="14">ROUND(C17*22050,0)</f>
        <v>501968</v>
      </c>
      <c r="F17" s="14" t="str">
        <f t="shared" ref="F17" si="15">DEC2HEX(D17)</f>
        <v>737A3</v>
      </c>
      <c r="G17" s="12" t="str">
        <f t="shared" ref="G17" si="16">DEC2HEX(E17)</f>
        <v>7A8D0</v>
      </c>
      <c r="H17" s="15" t="str">
        <f t="shared" ref="H17" si="17">DEC2HEX(E17-D17)</f>
        <v>712D</v>
      </c>
    </row>
    <row r="18" spans="1:8" ht="15.6" thickTop="1" thickBot="1" x14ac:dyDescent="0.35">
      <c r="A18" s="12" t="s">
        <v>30</v>
      </c>
      <c r="B18" s="12">
        <v>23.151</v>
      </c>
      <c r="C18" s="12">
        <v>25.077999999999999</v>
      </c>
      <c r="D18" s="12">
        <f t="shared" si="13"/>
        <v>510480</v>
      </c>
      <c r="E18" s="12">
        <f t="shared" ref="E18" si="18">ROUND(C18*22050,0)</f>
        <v>552970</v>
      </c>
      <c r="F18" s="14" t="str">
        <f t="shared" ref="F18" si="19">DEC2HEX(D18)</f>
        <v>7CA10</v>
      </c>
      <c r="G18" s="12" t="str">
        <f t="shared" ref="G18" si="20">DEC2HEX(E18)</f>
        <v>8700A</v>
      </c>
      <c r="H18" s="15" t="str">
        <f t="shared" ref="H18" si="21">DEC2HEX(E18-D18)</f>
        <v>A5FA</v>
      </c>
    </row>
    <row r="19" spans="1:8" ht="15.6" thickTop="1" thickBot="1" x14ac:dyDescent="0.35">
      <c r="A19" s="12" t="s">
        <v>31</v>
      </c>
      <c r="B19" s="12">
        <v>25.472999999999999</v>
      </c>
      <c r="C19" s="12">
        <v>27.588000000000001</v>
      </c>
      <c r="D19" s="12">
        <f t="shared" si="13"/>
        <v>561680</v>
      </c>
      <c r="E19" s="12">
        <f t="shared" ref="E19" si="22">ROUND(C19*22050,0)</f>
        <v>608315</v>
      </c>
      <c r="F19" s="14" t="str">
        <f t="shared" ref="F19" si="23">DEC2HEX(D19)</f>
        <v>89210</v>
      </c>
      <c r="G19" s="12" t="str">
        <f t="shared" ref="G19" si="24">DEC2HEX(E19)</f>
        <v>9483B</v>
      </c>
      <c r="H19" s="15" t="str">
        <f t="shared" ref="H19" si="25">DEC2HEX(E19-D19)</f>
        <v>B62B</v>
      </c>
    </row>
    <row r="20" spans="1:8" ht="15.6" thickTop="1" thickBot="1" x14ac:dyDescent="0.35">
      <c r="A20" s="12" t="s">
        <v>32</v>
      </c>
      <c r="B20" s="12">
        <v>27.919</v>
      </c>
      <c r="C20" s="12">
        <v>29.876000000000001</v>
      </c>
      <c r="D20" s="12">
        <f t="shared" si="13"/>
        <v>615614</v>
      </c>
      <c r="E20" s="12">
        <f t="shared" ref="E20" si="26">ROUND(C20*22050,0)</f>
        <v>658766</v>
      </c>
      <c r="F20" s="14" t="str">
        <f t="shared" ref="F20" si="27">DEC2HEX(D20)</f>
        <v>964BE</v>
      </c>
      <c r="G20" s="12" t="str">
        <f t="shared" ref="G20" si="28">DEC2HEX(E20)</f>
        <v>A0D4E</v>
      </c>
      <c r="H20" s="15" t="str">
        <f t="shared" ref="H20" si="29">DEC2HEX(E20-D20)</f>
        <v>A890</v>
      </c>
    </row>
    <row r="21" spans="1:8" ht="15.6" thickTop="1" thickBot="1" x14ac:dyDescent="0.35">
      <c r="A21" s="12" t="s">
        <v>33</v>
      </c>
      <c r="B21" s="12">
        <v>30.231999999999999</v>
      </c>
      <c r="C21" s="12">
        <v>32.168999999999997</v>
      </c>
      <c r="D21" s="12">
        <f t="shared" si="13"/>
        <v>666616</v>
      </c>
      <c r="E21" s="12">
        <f t="shared" ref="E21" si="30">ROUND(C21*22050,0)</f>
        <v>709326</v>
      </c>
      <c r="F21" s="14" t="str">
        <f t="shared" ref="F21" si="31">DEC2HEX(D21)</f>
        <v>A2BF8</v>
      </c>
      <c r="G21" s="12" t="str">
        <f t="shared" ref="G21" si="32">DEC2HEX(E21)</f>
        <v>AD2CE</v>
      </c>
      <c r="H21" s="15" t="str">
        <f t="shared" ref="H21" si="33">DEC2HEX(E21-D21)</f>
        <v>A6D6</v>
      </c>
    </row>
    <row r="22" spans="1:8" ht="15.6" thickTop="1" thickBot="1" x14ac:dyDescent="0.35">
      <c r="A22" s="12" t="s">
        <v>34</v>
      </c>
      <c r="B22" s="12">
        <v>32.534999999999997</v>
      </c>
      <c r="C22" s="12">
        <v>34.709000000000003</v>
      </c>
      <c r="D22" s="12">
        <f t="shared" si="13"/>
        <v>717397</v>
      </c>
      <c r="E22" s="12">
        <f t="shared" ref="E22" si="34">ROUND(C22*22050,0)</f>
        <v>765333</v>
      </c>
      <c r="F22" s="14" t="str">
        <f t="shared" ref="F22" si="35">DEC2HEX(D22)</f>
        <v>AF255</v>
      </c>
      <c r="G22" s="12" t="str">
        <f t="shared" ref="G22" si="36">DEC2HEX(E22)</f>
        <v>BAD95</v>
      </c>
      <c r="H22" s="15" t="str">
        <f t="shared" ref="H22" si="37">DEC2HEX(E22-D22)</f>
        <v>BB40</v>
      </c>
    </row>
    <row r="23" spans="1:8" ht="15.6" thickTop="1" thickBot="1" x14ac:dyDescent="0.35">
      <c r="A23" s="12" t="s">
        <v>35</v>
      </c>
      <c r="B23" s="12">
        <v>35.064999999999998</v>
      </c>
      <c r="C23" s="12">
        <v>37.021000000000001</v>
      </c>
      <c r="D23" s="12">
        <f t="shared" si="13"/>
        <v>773183</v>
      </c>
      <c r="E23" s="12">
        <f t="shared" ref="E23" si="38">ROUND(C23*22050,0)</f>
        <v>816313</v>
      </c>
      <c r="F23" s="14" t="str">
        <f t="shared" ref="F23" si="39">DEC2HEX(D23)</f>
        <v>BCC3F</v>
      </c>
      <c r="G23" s="12" t="str">
        <f t="shared" ref="G23" si="40">DEC2HEX(E23)</f>
        <v>C74B9</v>
      </c>
      <c r="H23" s="15" t="str">
        <f t="shared" ref="H23" si="41">DEC2HEX(E23-D23)</f>
        <v>A87A</v>
      </c>
    </row>
    <row r="24" spans="1:8" ht="15.6" thickTop="1" thickBot="1" x14ac:dyDescent="0.35">
      <c r="A24" s="12" t="s">
        <v>36</v>
      </c>
      <c r="B24" s="12">
        <v>37.396999999999998</v>
      </c>
      <c r="C24" s="12">
        <v>39.402999999999999</v>
      </c>
      <c r="D24" s="12">
        <f t="shared" si="13"/>
        <v>824604</v>
      </c>
      <c r="E24" s="12">
        <f t="shared" ref="E24" si="42">ROUND(C24*22050,0)</f>
        <v>868836</v>
      </c>
      <c r="F24" s="14" t="str">
        <f t="shared" ref="F24" si="43">DEC2HEX(D24)</f>
        <v>C951C</v>
      </c>
      <c r="G24" s="12" t="str">
        <f t="shared" ref="G24" si="44">DEC2HEX(E24)</f>
        <v>D41E4</v>
      </c>
      <c r="H24" s="15" t="str">
        <f t="shared" ref="H24" si="45">DEC2HEX(E24-D24)</f>
        <v>ACC8</v>
      </c>
    </row>
    <row r="25" spans="1:8" ht="15.6" thickTop="1" thickBot="1" x14ac:dyDescent="0.35">
      <c r="A25" s="12" t="s">
        <v>37</v>
      </c>
      <c r="B25" s="12">
        <v>39.808</v>
      </c>
      <c r="C25" s="12">
        <v>41.982999999999997</v>
      </c>
      <c r="D25" s="12">
        <f t="shared" si="13"/>
        <v>877766</v>
      </c>
      <c r="E25" s="12">
        <f t="shared" ref="E25" si="46">ROUND(C25*22050,0)</f>
        <v>925725</v>
      </c>
      <c r="F25" s="14" t="str">
        <f t="shared" ref="F25" si="47">DEC2HEX(D25)</f>
        <v>D64C6</v>
      </c>
      <c r="G25" s="12" t="str">
        <f t="shared" ref="G25" si="48">DEC2HEX(E25)</f>
        <v>E201D</v>
      </c>
      <c r="H25" s="15" t="str">
        <f t="shared" ref="H25" si="49">DEC2HEX(E25-D25)</f>
        <v>BB57</v>
      </c>
    </row>
    <row r="26" spans="1:8" ht="15.6" thickTop="1" thickBot="1" x14ac:dyDescent="0.35">
      <c r="A26" s="12" t="s">
        <v>38</v>
      </c>
      <c r="B26" s="12">
        <v>42.338999999999999</v>
      </c>
      <c r="C26" s="12">
        <v>48.781999999999996</v>
      </c>
      <c r="D26" s="12">
        <f t="shared" si="13"/>
        <v>933575</v>
      </c>
      <c r="E26" s="12">
        <f t="shared" ref="E26" si="50">ROUND(C26*22050,0)</f>
        <v>1075643</v>
      </c>
      <c r="F26" s="14" t="str">
        <f t="shared" ref="F26" si="51">DEC2HEX(D26)</f>
        <v>E3EC7</v>
      </c>
      <c r="G26" s="12" t="str">
        <f t="shared" ref="G26" si="52">DEC2HEX(E26)</f>
        <v>1069BB</v>
      </c>
      <c r="H26" s="15" t="str">
        <f t="shared" ref="H26" si="53">DEC2HEX(E26-D26)</f>
        <v>22AF4</v>
      </c>
    </row>
    <row r="27" spans="1:8" ht="15.6" thickTop="1" thickBot="1" x14ac:dyDescent="0.35">
      <c r="A27" s="12" t="s">
        <v>39</v>
      </c>
      <c r="B27" s="12">
        <v>49.177999999999997</v>
      </c>
      <c r="C27" s="12">
        <v>50.917000000000002</v>
      </c>
      <c r="D27" s="12">
        <f t="shared" si="13"/>
        <v>1084375</v>
      </c>
      <c r="E27" s="12">
        <f t="shared" ref="E27" si="54">ROUND(C27*22050,0)</f>
        <v>1122720</v>
      </c>
      <c r="F27" s="14" t="str">
        <f t="shared" ref="F27" si="55">DEC2HEX(D27)</f>
        <v>108BD7</v>
      </c>
      <c r="G27" s="12" t="str">
        <f t="shared" ref="G27" si="56">DEC2HEX(E27)</f>
        <v>1121A0</v>
      </c>
      <c r="H27" s="15" t="str">
        <f t="shared" ref="H27" si="57">DEC2HEX(E27-D27)</f>
        <v>95C9</v>
      </c>
    </row>
    <row r="28" spans="1:8" ht="15.6" thickTop="1" thickBot="1" x14ac:dyDescent="0.35">
      <c r="A28" s="12" t="s">
        <v>40</v>
      </c>
      <c r="B28" s="12">
        <v>51.302</v>
      </c>
      <c r="C28" s="12">
        <v>53.259</v>
      </c>
      <c r="D28" s="12">
        <f t="shared" si="13"/>
        <v>1131209</v>
      </c>
      <c r="E28" s="12">
        <f t="shared" ref="E28" si="58">ROUND(C28*22050,0)</f>
        <v>1174361</v>
      </c>
      <c r="F28" s="14" t="str">
        <f t="shared" ref="F28" si="59">DEC2HEX(D28)</f>
        <v>1142C9</v>
      </c>
      <c r="G28" s="12" t="str">
        <f t="shared" ref="G28" si="60">DEC2HEX(E28)</f>
        <v>11EB59</v>
      </c>
      <c r="H28" s="15" t="str">
        <f t="shared" ref="H28" si="61">DEC2HEX(E28-D28)</f>
        <v>A890</v>
      </c>
    </row>
    <row r="29" spans="1:8" ht="15" thickTop="1" x14ac:dyDescent="0.3"/>
  </sheetData>
  <mergeCells count="6">
    <mergeCell ref="A1:A3"/>
    <mergeCell ref="B1:C2"/>
    <mergeCell ref="D1:G1"/>
    <mergeCell ref="H1:H2"/>
    <mergeCell ref="D2:E2"/>
    <mergeCell ref="F2:G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Capacitance vs mL</vt:lpstr>
      <vt:lpstr>water_levels_3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Qayyum</dc:creator>
  <cp:lastModifiedBy>Hamza Qayyum</cp:lastModifiedBy>
  <dcterms:created xsi:type="dcterms:W3CDTF">2021-02-17T18:29:08Z</dcterms:created>
  <dcterms:modified xsi:type="dcterms:W3CDTF">2021-02-27T00:20:32Z</dcterms:modified>
</cp:coreProperties>
</file>