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24226"/>
  <mc:AlternateContent xmlns:mc="http://schemas.openxmlformats.org/markup-compatibility/2006">
    <mc:Choice Requires="x15">
      <x15ac:absPath xmlns:x15ac="http://schemas.microsoft.com/office/spreadsheetml/2010/11/ac" url="https://d.docs.live.net/76380fd3c64640ff/Documents/Master Classes/Jessica/CETM25/programming/"/>
    </mc:Choice>
  </mc:AlternateContent>
  <xr:revisionPtr revIDLastSave="1" documentId="8_{D0672F86-D229-40BD-BC26-9DE62518B266}" xr6:coauthVersionLast="47" xr6:coauthVersionMax="47" xr10:uidLastSave="{70577934-0546-4A1C-8A21-CB9BAEC01DC0}"/>
  <bookViews>
    <workbookView xWindow="-108" yWindow="-108" windowWidth="23256" windowHeight="12576" firstSheet="1" activeTab="4" xr2:uid="{00000000-000D-0000-FFFF-FFFF00000000}"/>
  </bookViews>
  <sheets>
    <sheet name="Cover_Sheet" sheetId="17" r:id="rId1"/>
    <sheet name="Contents" sheetId="18" r:id="rId2"/>
    <sheet name="Commentary" sheetId="30" r:id="rId3"/>
    <sheet name="Notes" sheetId="19" r:id="rId4"/>
    <sheet name="Small scale solar cost 2021-22" sheetId="29" r:id="rId5"/>
    <sheet name="Small scale solar cost 2020-21" sheetId="28" r:id="rId6"/>
    <sheet name="Small scale solar cost 2019-20" sheetId="27" r:id="rId7"/>
    <sheet name="Small scale solar cost 2018-19" sheetId="26" r:id="rId8"/>
    <sheet name="Small scale solar cost 2017-18" sheetId="25" r:id="rId9"/>
    <sheet name="Small scale solar cost 2016-17" sheetId="24" r:id="rId10"/>
    <sheet name="Small scale solar cost 2015-16" sheetId="23" r:id="rId11"/>
    <sheet name="Small scale solar cost 2014-15" sheetId="22" r:id="rId12"/>
    <sheet name="Small scale solar cost 2013-14" sheetId="16" r:id="rId13"/>
    <sheet name="Annual Trend Comparison" sheetId="20" r:id="rId14"/>
    <sheet name="Chart data (hide)" sheetId="21" state="hidden" r:id="rId15"/>
  </sheets>
  <definedNames>
    <definedName name="_xlnm.Print_Area" localSheetId="2">Commentary!$A$1:$F$66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4" i="20" l="1"/>
  <c r="AA5" i="20"/>
  <c r="AA6" i="20"/>
  <c r="AA7" i="20"/>
  <c r="AA8" i="20"/>
  <c r="AA9" i="20"/>
  <c r="AA10" i="20"/>
  <c r="AA11" i="20"/>
  <c r="AA12" i="20"/>
  <c r="AA13" i="20"/>
  <c r="AA14" i="20"/>
  <c r="AA15" i="20"/>
  <c r="AA16" i="20"/>
  <c r="AB5" i="20"/>
  <c r="AB6" i="20"/>
  <c r="AB7" i="20"/>
  <c r="AB8" i="20"/>
  <c r="AB9" i="20"/>
  <c r="AB10" i="20"/>
  <c r="AB11" i="20"/>
  <c r="AB12" i="20"/>
  <c r="AB13" i="20"/>
  <c r="AB14" i="20"/>
  <c r="AB15" i="20"/>
  <c r="AB4" i="20"/>
  <c r="AB16" i="20"/>
  <c r="X4" i="20"/>
  <c r="X5" i="20"/>
  <c r="X6" i="20"/>
  <c r="X7" i="20"/>
  <c r="X8" i="20"/>
  <c r="X9" i="20"/>
  <c r="X10" i="20"/>
  <c r="X11" i="20"/>
  <c r="X12" i="20"/>
  <c r="X13" i="20"/>
  <c r="X14" i="20"/>
  <c r="X15" i="20"/>
  <c r="X16" i="20"/>
  <c r="Y5" i="20"/>
  <c r="Y6" i="20"/>
  <c r="Y7" i="20"/>
  <c r="Y8" i="20"/>
  <c r="Y9" i="20"/>
  <c r="Y10" i="20"/>
  <c r="Y11" i="20"/>
  <c r="Y12" i="20"/>
  <c r="Y13" i="20"/>
  <c r="Y14" i="20"/>
  <c r="Y15" i="20"/>
  <c r="Y4" i="20"/>
  <c r="Y16" i="20"/>
  <c r="U4" i="20"/>
  <c r="U5" i="20"/>
  <c r="U6" i="20"/>
  <c r="U7" i="20"/>
  <c r="U8" i="20"/>
  <c r="U9" i="20"/>
  <c r="U10" i="20"/>
  <c r="U11" i="20"/>
  <c r="U12" i="20"/>
  <c r="U13" i="20"/>
  <c r="U14" i="20"/>
  <c r="U15" i="20"/>
  <c r="U16" i="20"/>
  <c r="V5" i="20"/>
  <c r="V6" i="20"/>
  <c r="V7" i="20"/>
  <c r="V8" i="20"/>
  <c r="V9" i="20"/>
  <c r="V10" i="20"/>
  <c r="V11" i="20"/>
  <c r="V12" i="20"/>
  <c r="V13" i="20"/>
  <c r="V14" i="20"/>
  <c r="V15" i="20"/>
  <c r="V4" i="20"/>
  <c r="V16" i="20"/>
  <c r="R4" i="20"/>
  <c r="R5" i="20"/>
  <c r="R6" i="20"/>
  <c r="R7" i="20"/>
  <c r="R8" i="20"/>
  <c r="R9" i="20"/>
  <c r="R10" i="20"/>
  <c r="R11" i="20"/>
  <c r="R12" i="20"/>
  <c r="R13" i="20"/>
  <c r="R14" i="20"/>
  <c r="R15" i="20"/>
  <c r="R16" i="20"/>
  <c r="S5" i="20"/>
  <c r="S6" i="20"/>
  <c r="S7" i="20"/>
  <c r="S8" i="20"/>
  <c r="S9" i="20"/>
  <c r="S10" i="20"/>
  <c r="S11" i="20"/>
  <c r="S12" i="20"/>
  <c r="S13" i="20"/>
  <c r="S14" i="20"/>
  <c r="S15" i="20"/>
  <c r="S16" i="20"/>
  <c r="S4" i="20"/>
  <c r="O4" i="20"/>
  <c r="O5" i="20"/>
  <c r="O6" i="20"/>
  <c r="O7" i="20"/>
  <c r="O8" i="20"/>
  <c r="O9" i="20"/>
  <c r="O10" i="20"/>
  <c r="O11" i="20"/>
  <c r="O12" i="20"/>
  <c r="O13" i="20"/>
  <c r="O14" i="20"/>
  <c r="O15" i="20"/>
  <c r="O16" i="20"/>
  <c r="P5" i="20"/>
  <c r="P6" i="20"/>
  <c r="P7" i="20"/>
  <c r="P8" i="20"/>
  <c r="P9" i="20"/>
  <c r="P10" i="20"/>
  <c r="P11" i="20"/>
  <c r="P12" i="20"/>
  <c r="P13" i="20"/>
  <c r="P14" i="20"/>
  <c r="P15" i="20"/>
  <c r="P4" i="20"/>
  <c r="P16" i="20"/>
  <c r="L4" i="20"/>
  <c r="L5" i="20"/>
  <c r="L6" i="20"/>
  <c r="L7" i="20"/>
  <c r="L8" i="20"/>
  <c r="L9" i="20"/>
  <c r="L10" i="20"/>
  <c r="L11" i="20"/>
  <c r="L12" i="20"/>
  <c r="L13" i="20"/>
  <c r="L14" i="20"/>
  <c r="L15" i="20"/>
  <c r="L16" i="20"/>
  <c r="M5" i="20"/>
  <c r="M6" i="20"/>
  <c r="M7" i="20"/>
  <c r="M8" i="20"/>
  <c r="M9" i="20"/>
  <c r="M10" i="20"/>
  <c r="M11" i="20"/>
  <c r="M12" i="20"/>
  <c r="M13" i="20"/>
  <c r="M14" i="20"/>
  <c r="M15" i="20"/>
  <c r="M16" i="20"/>
  <c r="M4" i="20"/>
  <c r="I4" i="20"/>
  <c r="I5" i="20"/>
  <c r="I6" i="20"/>
  <c r="I7" i="20"/>
  <c r="I8" i="20"/>
  <c r="I9" i="20"/>
  <c r="I10" i="20"/>
  <c r="I11" i="20"/>
  <c r="I12" i="20"/>
  <c r="I13" i="20"/>
  <c r="I14" i="20"/>
  <c r="I15" i="20"/>
  <c r="I16" i="20"/>
  <c r="J5" i="20"/>
  <c r="J6" i="20"/>
  <c r="J7" i="20"/>
  <c r="J8" i="20"/>
  <c r="J9" i="20"/>
  <c r="J10" i="20"/>
  <c r="J11" i="20"/>
  <c r="J12" i="20"/>
  <c r="J13" i="20"/>
  <c r="J14" i="20"/>
  <c r="J15" i="20"/>
  <c r="J4" i="20"/>
  <c r="J16" i="20"/>
  <c r="F4" i="20"/>
  <c r="F5" i="20"/>
  <c r="F6" i="20"/>
  <c r="F7" i="20"/>
  <c r="F8" i="20"/>
  <c r="F9" i="20"/>
  <c r="F10" i="20"/>
  <c r="F11" i="20"/>
  <c r="F12" i="20"/>
  <c r="F13" i="20"/>
  <c r="F14" i="20"/>
  <c r="F15" i="20"/>
  <c r="F16" i="20"/>
  <c r="G5" i="20"/>
  <c r="G6" i="20"/>
  <c r="G7" i="20"/>
  <c r="G8" i="20"/>
  <c r="G9" i="20"/>
  <c r="G10" i="20"/>
  <c r="G11" i="20"/>
  <c r="G12" i="20"/>
  <c r="G13" i="20"/>
  <c r="G14" i="20"/>
  <c r="G15" i="20"/>
  <c r="G4" i="20"/>
  <c r="G16" i="20"/>
  <c r="C4" i="20"/>
  <c r="C5" i="20"/>
  <c r="C6" i="20"/>
  <c r="C7" i="20"/>
  <c r="C8" i="20"/>
  <c r="C9" i="20"/>
  <c r="C10" i="20"/>
  <c r="C11" i="20"/>
  <c r="C12" i="20"/>
  <c r="C13" i="20"/>
  <c r="C14" i="20"/>
  <c r="C15" i="20"/>
  <c r="C16" i="20"/>
  <c r="D5" i="20"/>
  <c r="D6" i="20"/>
  <c r="D7" i="20"/>
  <c r="D8" i="20"/>
  <c r="D9" i="20"/>
  <c r="D10" i="20"/>
  <c r="D11" i="20"/>
  <c r="D12" i="20"/>
  <c r="D13" i="20"/>
  <c r="D14" i="20"/>
  <c r="D15" i="20"/>
  <c r="D4" i="20"/>
  <c r="D16" i="20"/>
  <c r="D100" i="21" l="1"/>
  <c r="D101" i="21"/>
  <c r="D102" i="21"/>
  <c r="D103" i="21"/>
  <c r="D104" i="21"/>
  <c r="D105" i="21"/>
  <c r="D106" i="21"/>
  <c r="D107" i="21"/>
  <c r="D108" i="21"/>
  <c r="D109" i="21"/>
  <c r="D110" i="21"/>
  <c r="D111" i="21"/>
  <c r="Z4" i="20"/>
  <c r="C100" i="21" s="1"/>
  <c r="Z5" i="20"/>
  <c r="C101" i="21" s="1"/>
  <c r="Z6" i="20"/>
  <c r="C102" i="21" s="1"/>
  <c r="Z7" i="20"/>
  <c r="C103" i="21" s="1"/>
  <c r="Z8" i="20"/>
  <c r="C104" i="21" s="1"/>
  <c r="Z9" i="20"/>
  <c r="C105" i="21" s="1"/>
  <c r="Z10" i="20"/>
  <c r="C106" i="21" s="1"/>
  <c r="Z11" i="20"/>
  <c r="C107" i="21" s="1"/>
  <c r="Z12" i="20"/>
  <c r="C108" i="21" s="1"/>
  <c r="Z13" i="20"/>
  <c r="C109" i="21" s="1"/>
  <c r="Z14" i="20"/>
  <c r="C110" i="21" s="1"/>
  <c r="Z15" i="20"/>
  <c r="C111" i="21" s="1"/>
  <c r="Z16" i="20"/>
  <c r="D88" i="21"/>
  <c r="D89" i="21"/>
  <c r="D90" i="21"/>
  <c r="D91" i="21"/>
  <c r="D92" i="21"/>
  <c r="D93" i="21"/>
  <c r="D94" i="21"/>
  <c r="D95" i="21"/>
  <c r="D96" i="21"/>
  <c r="D97" i="21"/>
  <c r="D98" i="21"/>
  <c r="D99" i="21"/>
  <c r="W4" i="20"/>
  <c r="C88" i="21" s="1"/>
  <c r="W5" i="20"/>
  <c r="C89" i="21" s="1"/>
  <c r="W6" i="20"/>
  <c r="C90" i="21" s="1"/>
  <c r="W7" i="20"/>
  <c r="C91" i="21" s="1"/>
  <c r="W8" i="20"/>
  <c r="C92" i="21" s="1"/>
  <c r="W9" i="20"/>
  <c r="C93" i="21" s="1"/>
  <c r="W10" i="20"/>
  <c r="C94" i="21" s="1"/>
  <c r="W11" i="20"/>
  <c r="C95" i="21" s="1"/>
  <c r="W12" i="20"/>
  <c r="C96" i="21" s="1"/>
  <c r="W13" i="20"/>
  <c r="C97" i="21" s="1"/>
  <c r="W14" i="20"/>
  <c r="C98" i="21" s="1"/>
  <c r="W15" i="20"/>
  <c r="C99" i="21" s="1"/>
  <c r="W16" i="20"/>
  <c r="D76" i="21"/>
  <c r="D77" i="21"/>
  <c r="D78" i="21"/>
  <c r="D79" i="21"/>
  <c r="D80" i="21"/>
  <c r="D81" i="21"/>
  <c r="D82" i="21"/>
  <c r="D83" i="21"/>
  <c r="D84" i="21"/>
  <c r="D85" i="21"/>
  <c r="D86" i="21"/>
  <c r="D87" i="21"/>
  <c r="T4" i="20"/>
  <c r="C76" i="21" s="1"/>
  <c r="T5" i="20"/>
  <c r="C77" i="21" s="1"/>
  <c r="T6" i="20"/>
  <c r="C78" i="21" s="1"/>
  <c r="T7" i="20"/>
  <c r="C79" i="21" s="1"/>
  <c r="T8" i="20"/>
  <c r="C80" i="21" s="1"/>
  <c r="T9" i="20"/>
  <c r="C81" i="21" s="1"/>
  <c r="T10" i="20"/>
  <c r="C82" i="21" s="1"/>
  <c r="T11" i="20"/>
  <c r="C83" i="21" s="1"/>
  <c r="T12" i="20"/>
  <c r="C84" i="21" s="1"/>
  <c r="T13" i="20"/>
  <c r="C85" i="21" s="1"/>
  <c r="T14" i="20"/>
  <c r="C86" i="21" s="1"/>
  <c r="T15" i="20"/>
  <c r="C87" i="21" s="1"/>
  <c r="T16" i="20"/>
  <c r="D64" i="21"/>
  <c r="D65" i="21"/>
  <c r="D66" i="21"/>
  <c r="D67" i="21"/>
  <c r="D68" i="21"/>
  <c r="D69" i="21"/>
  <c r="D70" i="21"/>
  <c r="D71" i="21"/>
  <c r="D72" i="21"/>
  <c r="D73" i="21"/>
  <c r="D74" i="21"/>
  <c r="D75" i="21"/>
  <c r="Q4" i="20"/>
  <c r="C64" i="21" s="1"/>
  <c r="Q5" i="20"/>
  <c r="C65" i="21" s="1"/>
  <c r="Q6" i="20"/>
  <c r="C66" i="21" s="1"/>
  <c r="Q7" i="20"/>
  <c r="C67" i="21" s="1"/>
  <c r="Q8" i="20"/>
  <c r="C68" i="21" s="1"/>
  <c r="Q9" i="20"/>
  <c r="C69" i="21" s="1"/>
  <c r="Q10" i="20"/>
  <c r="C70" i="21" s="1"/>
  <c r="Q11" i="20"/>
  <c r="C71" i="21" s="1"/>
  <c r="Q12" i="20"/>
  <c r="C72" i="21" s="1"/>
  <c r="Q13" i="20"/>
  <c r="C73" i="21" s="1"/>
  <c r="Q14" i="20"/>
  <c r="C74" i="21" s="1"/>
  <c r="Q15" i="20"/>
  <c r="C75" i="21" s="1"/>
  <c r="Q16" i="20"/>
  <c r="D52" i="21"/>
  <c r="D53" i="21"/>
  <c r="D54" i="21"/>
  <c r="D55" i="21"/>
  <c r="D56" i="21"/>
  <c r="D57" i="21"/>
  <c r="D58" i="21"/>
  <c r="D59" i="21"/>
  <c r="D60" i="21"/>
  <c r="D61" i="21"/>
  <c r="D62" i="21"/>
  <c r="D63" i="21"/>
  <c r="N4" i="20"/>
  <c r="C52" i="21" s="1"/>
  <c r="N5" i="20"/>
  <c r="C53" i="21" s="1"/>
  <c r="N6" i="20"/>
  <c r="C54" i="21" s="1"/>
  <c r="N7" i="20"/>
  <c r="C55" i="21" s="1"/>
  <c r="N8" i="20"/>
  <c r="C56" i="21" s="1"/>
  <c r="N9" i="20"/>
  <c r="C57" i="21" s="1"/>
  <c r="N10" i="20"/>
  <c r="C58" i="21" s="1"/>
  <c r="N11" i="20"/>
  <c r="C59" i="21" s="1"/>
  <c r="N12" i="20"/>
  <c r="C60" i="21" s="1"/>
  <c r="N13" i="20"/>
  <c r="C61" i="21" s="1"/>
  <c r="N14" i="20"/>
  <c r="C62" i="21" s="1"/>
  <c r="N15" i="20"/>
  <c r="C63" i="21" s="1"/>
  <c r="N16" i="20"/>
  <c r="D40" i="21"/>
  <c r="D41" i="21"/>
  <c r="D42" i="21"/>
  <c r="D43" i="21"/>
  <c r="D44" i="21"/>
  <c r="D45" i="21"/>
  <c r="D46" i="21"/>
  <c r="D47" i="21"/>
  <c r="D48" i="21"/>
  <c r="D49" i="21"/>
  <c r="D50" i="21"/>
  <c r="D51" i="21"/>
  <c r="K4" i="20"/>
  <c r="C40" i="21" s="1"/>
  <c r="K5" i="20"/>
  <c r="C41" i="21" s="1"/>
  <c r="K6" i="20"/>
  <c r="C42" i="21" s="1"/>
  <c r="K7" i="20"/>
  <c r="C43" i="21" s="1"/>
  <c r="K8" i="20"/>
  <c r="C44" i="21" s="1"/>
  <c r="K9" i="20"/>
  <c r="C45" i="21" s="1"/>
  <c r="K10" i="20"/>
  <c r="C46" i="21" s="1"/>
  <c r="K11" i="20"/>
  <c r="C47" i="21" s="1"/>
  <c r="K12" i="20"/>
  <c r="C48" i="21" s="1"/>
  <c r="K13" i="20"/>
  <c r="C49" i="21" s="1"/>
  <c r="K14" i="20"/>
  <c r="C50" i="21" s="1"/>
  <c r="K15" i="20"/>
  <c r="C51" i="21" s="1"/>
  <c r="K16" i="20"/>
  <c r="D28" i="21"/>
  <c r="D29" i="21"/>
  <c r="D30" i="21"/>
  <c r="D31" i="21"/>
  <c r="D32" i="21"/>
  <c r="D33" i="21"/>
  <c r="D34" i="21"/>
  <c r="D35" i="21"/>
  <c r="D36" i="21"/>
  <c r="D37" i="21"/>
  <c r="D38" i="21"/>
  <c r="D39" i="21"/>
  <c r="H4" i="20"/>
  <c r="C28" i="21" s="1"/>
  <c r="H5" i="20"/>
  <c r="C29" i="21" s="1"/>
  <c r="H6" i="20"/>
  <c r="C30" i="21" s="1"/>
  <c r="H7" i="20"/>
  <c r="C31" i="21" s="1"/>
  <c r="H8" i="20"/>
  <c r="C32" i="21" s="1"/>
  <c r="H9" i="20"/>
  <c r="C33" i="21" s="1"/>
  <c r="H10" i="20"/>
  <c r="C34" i="21" s="1"/>
  <c r="H11" i="20"/>
  <c r="C35" i="21" s="1"/>
  <c r="H12" i="20"/>
  <c r="C36" i="21" s="1"/>
  <c r="H13" i="20"/>
  <c r="C37" i="21" s="1"/>
  <c r="H14" i="20"/>
  <c r="C38" i="21" s="1"/>
  <c r="H15" i="20"/>
  <c r="C39" i="21" s="1"/>
  <c r="H16" i="20"/>
  <c r="D16" i="21"/>
  <c r="D17" i="21"/>
  <c r="D18" i="21"/>
  <c r="D19" i="21"/>
  <c r="D20" i="21"/>
  <c r="D21" i="21"/>
  <c r="D22" i="21"/>
  <c r="D23" i="21"/>
  <c r="D24" i="21"/>
  <c r="D25" i="21"/>
  <c r="D26" i="21"/>
  <c r="D27" i="21"/>
  <c r="E4" i="20"/>
  <c r="C16" i="21" s="1"/>
  <c r="E5" i="20"/>
  <c r="C17" i="21" s="1"/>
  <c r="E6" i="20"/>
  <c r="C18" i="21" s="1"/>
  <c r="E7" i="20"/>
  <c r="C19" i="21" s="1"/>
  <c r="E8" i="20"/>
  <c r="C20" i="21" s="1"/>
  <c r="E9" i="20"/>
  <c r="C21" i="21" s="1"/>
  <c r="E10" i="20"/>
  <c r="C22" i="21" s="1"/>
  <c r="E11" i="20"/>
  <c r="C23" i="21" s="1"/>
  <c r="E12" i="20"/>
  <c r="C24" i="21" s="1"/>
  <c r="E13" i="20"/>
  <c r="C25" i="21" s="1"/>
  <c r="E14" i="20"/>
  <c r="C26" i="21" s="1"/>
  <c r="E15" i="20"/>
  <c r="C27" i="21" s="1"/>
  <c r="E16" i="20"/>
  <c r="D4" i="21"/>
  <c r="D5" i="21"/>
  <c r="D6" i="21"/>
  <c r="D7" i="21"/>
  <c r="D8" i="21"/>
  <c r="D9" i="21"/>
  <c r="D10" i="21"/>
  <c r="D11" i="21"/>
  <c r="D12" i="21"/>
  <c r="D13" i="21"/>
  <c r="D14" i="21"/>
  <c r="D15" i="21"/>
  <c r="B4" i="20"/>
  <c r="C4" i="21" s="1"/>
  <c r="B5" i="20"/>
  <c r="C5" i="21" s="1"/>
  <c r="B6" i="20"/>
  <c r="C6" i="21" s="1"/>
  <c r="B7" i="20"/>
  <c r="C7" i="21" s="1"/>
  <c r="B8" i="20"/>
  <c r="C8" i="21" s="1"/>
  <c r="B9" i="20"/>
  <c r="C9" i="21" s="1"/>
  <c r="B10" i="20"/>
  <c r="C10" i="21" s="1"/>
  <c r="B11" i="20"/>
  <c r="C11" i="21" s="1"/>
  <c r="B12" i="20"/>
  <c r="C12" i="21" s="1"/>
  <c r="B13" i="20"/>
  <c r="C13" i="21" s="1"/>
  <c r="B14" i="20"/>
  <c r="C14" i="21" s="1"/>
  <c r="B15" i="20"/>
  <c r="C15" i="21" s="1"/>
  <c r="B16" i="20"/>
  <c r="A22" i="29"/>
  <c r="A23" i="29" s="1"/>
  <c r="A24" i="29" s="1"/>
  <c r="A25" i="29" s="1"/>
  <c r="A26" i="29" s="1"/>
  <c r="A27" i="29" s="1"/>
  <c r="A28" i="29" s="1"/>
  <c r="A29" i="29" s="1"/>
  <c r="A30" i="29" s="1"/>
  <c r="A31" i="29" s="1"/>
  <c r="A32" i="29" s="1"/>
  <c r="A33" i="29" s="1"/>
  <c r="Q18" i="29"/>
  <c r="I18" i="29"/>
  <c r="Q6" i="29"/>
  <c r="Q7" i="29" s="1"/>
  <c r="Q8" i="29" s="1"/>
  <c r="Q9" i="29" s="1"/>
  <c r="Q10" i="29" s="1"/>
  <c r="Q11" i="29" s="1"/>
  <c r="Q12" i="29" s="1"/>
  <c r="Q13" i="29" s="1"/>
  <c r="Q14" i="29" s="1"/>
  <c r="Q15" i="29" s="1"/>
  <c r="Q16" i="29" s="1"/>
  <c r="Q17" i="29" s="1"/>
  <c r="I6" i="29"/>
  <c r="I7" i="29" s="1"/>
  <c r="I8" i="29" s="1"/>
  <c r="I9" i="29" s="1"/>
  <c r="I10" i="29" s="1"/>
  <c r="I11" i="29" s="1"/>
  <c r="I12" i="29" s="1"/>
  <c r="I13" i="29" s="1"/>
  <c r="I14" i="29" s="1"/>
  <c r="I15" i="29" s="1"/>
  <c r="I16" i="29" s="1"/>
  <c r="I17" i="29" s="1"/>
  <c r="A22" i="28"/>
  <c r="A23" i="28" s="1"/>
  <c r="A24" i="28" s="1"/>
  <c r="A25" i="28" s="1"/>
  <c r="A26" i="28" s="1"/>
  <c r="A27" i="28" s="1"/>
  <c r="A28" i="28" s="1"/>
  <c r="A29" i="28" s="1"/>
  <c r="A30" i="28" s="1"/>
  <c r="A31" i="28" s="1"/>
  <c r="A32" i="28" s="1"/>
  <c r="A33" i="28" s="1"/>
  <c r="Q18" i="28"/>
  <c r="I18" i="28"/>
  <c r="A18" i="28"/>
  <c r="Q6" i="28"/>
  <c r="Q7" i="28" s="1"/>
  <c r="Q8" i="28" s="1"/>
  <c r="Q9" i="28" s="1"/>
  <c r="Q10" i="28" s="1"/>
  <c r="Q11" i="28" s="1"/>
  <c r="Q12" i="28" s="1"/>
  <c r="Q13" i="28" s="1"/>
  <c r="Q14" i="28" s="1"/>
  <c r="Q15" i="28" s="1"/>
  <c r="Q16" i="28" s="1"/>
  <c r="Q17" i="28" s="1"/>
  <c r="I6" i="28"/>
  <c r="I7" i="28" s="1"/>
  <c r="I8" i="28" s="1"/>
  <c r="I9" i="28" s="1"/>
  <c r="I10" i="28" s="1"/>
  <c r="I11" i="28" s="1"/>
  <c r="I12" i="28" s="1"/>
  <c r="I13" i="28" s="1"/>
  <c r="I14" i="28" s="1"/>
  <c r="I15" i="28" s="1"/>
  <c r="I16" i="28" s="1"/>
  <c r="I17" i="28" s="1"/>
  <c r="A6" i="28"/>
  <c r="A7" i="28" s="1"/>
  <c r="A8" i="28" s="1"/>
  <c r="A9" i="28" s="1"/>
  <c r="A10" i="28" s="1"/>
  <c r="A11" i="28" s="1"/>
  <c r="A12" i="28" s="1"/>
  <c r="A13" i="28" s="1"/>
  <c r="A14" i="28" s="1"/>
  <c r="A15" i="28" s="1"/>
  <c r="A16" i="28" s="1"/>
  <c r="A17" i="28" s="1"/>
  <c r="A22" i="27"/>
  <c r="A23" i="27" s="1"/>
  <c r="A24" i="27" s="1"/>
  <c r="A25" i="27" s="1"/>
  <c r="A26" i="27" s="1"/>
  <c r="A27" i="27" s="1"/>
  <c r="A28" i="27" s="1"/>
  <c r="A29" i="27" s="1"/>
  <c r="A30" i="27" s="1"/>
  <c r="A31" i="27" s="1"/>
  <c r="A32" i="27" s="1"/>
  <c r="A33" i="27" s="1"/>
  <c r="Q18" i="27"/>
  <c r="I18" i="27"/>
  <c r="A18" i="27"/>
  <c r="Q6" i="27"/>
  <c r="Q7" i="27" s="1"/>
  <c r="Q8" i="27" s="1"/>
  <c r="Q9" i="27" s="1"/>
  <c r="Q10" i="27" s="1"/>
  <c r="Q11" i="27" s="1"/>
  <c r="Q12" i="27" s="1"/>
  <c r="Q13" i="27" s="1"/>
  <c r="Q14" i="27" s="1"/>
  <c r="Q15" i="27" s="1"/>
  <c r="Q16" i="27" s="1"/>
  <c r="Q17" i="27" s="1"/>
  <c r="I6" i="27"/>
  <c r="I7" i="27" s="1"/>
  <c r="I8" i="27" s="1"/>
  <c r="I9" i="27" s="1"/>
  <c r="I10" i="27" s="1"/>
  <c r="I11" i="27" s="1"/>
  <c r="I12" i="27" s="1"/>
  <c r="I13" i="27" s="1"/>
  <c r="I14" i="27" s="1"/>
  <c r="I15" i="27" s="1"/>
  <c r="I16" i="27" s="1"/>
  <c r="I17" i="27" s="1"/>
  <c r="A6" i="27"/>
  <c r="A7" i="27" s="1"/>
  <c r="A8" i="27" s="1"/>
  <c r="A9" i="27" s="1"/>
  <c r="A10" i="27" s="1"/>
  <c r="A11" i="27" s="1"/>
  <c r="A12" i="27" s="1"/>
  <c r="A13" i="27" s="1"/>
  <c r="A14" i="27" s="1"/>
  <c r="A15" i="27" s="1"/>
  <c r="A16" i="27" s="1"/>
  <c r="A17" i="27" s="1"/>
  <c r="A22" i="26"/>
  <c r="A23" i="26" s="1"/>
  <c r="A24" i="26" s="1"/>
  <c r="A25" i="26" s="1"/>
  <c r="A26" i="26" s="1"/>
  <c r="A27" i="26" s="1"/>
  <c r="A28" i="26" s="1"/>
  <c r="A29" i="26" s="1"/>
  <c r="A30" i="26" s="1"/>
  <c r="A31" i="26" s="1"/>
  <c r="A32" i="26" s="1"/>
  <c r="A33" i="26" s="1"/>
  <c r="Q18" i="26"/>
  <c r="I18" i="26"/>
  <c r="A18" i="26"/>
  <c r="Q6" i="26"/>
  <c r="Q7" i="26" s="1"/>
  <c r="Q8" i="26" s="1"/>
  <c r="Q9" i="26" s="1"/>
  <c r="Q10" i="26" s="1"/>
  <c r="Q11" i="26" s="1"/>
  <c r="Q12" i="26" s="1"/>
  <c r="Q13" i="26" s="1"/>
  <c r="Q14" i="26" s="1"/>
  <c r="Q15" i="26" s="1"/>
  <c r="Q16" i="26" s="1"/>
  <c r="Q17" i="26" s="1"/>
  <c r="I6" i="26"/>
  <c r="I7" i="26" s="1"/>
  <c r="I8" i="26" s="1"/>
  <c r="I9" i="26" s="1"/>
  <c r="I10" i="26" s="1"/>
  <c r="I11" i="26" s="1"/>
  <c r="I12" i="26" s="1"/>
  <c r="I13" i="26" s="1"/>
  <c r="I14" i="26" s="1"/>
  <c r="I15" i="26" s="1"/>
  <c r="I16" i="26" s="1"/>
  <c r="I17" i="26" s="1"/>
  <c r="A6" i="26"/>
  <c r="A7" i="26" s="1"/>
  <c r="A8" i="26" s="1"/>
  <c r="A9" i="26" s="1"/>
  <c r="A10" i="26" s="1"/>
  <c r="A11" i="26" s="1"/>
  <c r="A12" i="26" s="1"/>
  <c r="A13" i="26" s="1"/>
  <c r="A14" i="26" s="1"/>
  <c r="A15" i="26" s="1"/>
  <c r="A16" i="26" s="1"/>
  <c r="A17" i="26" s="1"/>
  <c r="C33" i="25"/>
  <c r="D33" i="25" s="1"/>
  <c r="C32" i="25"/>
  <c r="D32" i="25" s="1"/>
  <c r="C31" i="25"/>
  <c r="D31" i="25" s="1"/>
  <c r="C30" i="25"/>
  <c r="D30" i="25" s="1"/>
  <c r="C29" i="25"/>
  <c r="D29" i="25" s="1"/>
  <c r="C28" i="25"/>
  <c r="D28" i="25" s="1"/>
  <c r="C27" i="25"/>
  <c r="D27" i="25" s="1"/>
  <c r="C26" i="25"/>
  <c r="D26" i="25" s="1"/>
  <c r="C25" i="25"/>
  <c r="D25" i="25" s="1"/>
  <c r="C24" i="25"/>
  <c r="D24" i="25" s="1"/>
  <c r="C23" i="25"/>
  <c r="D23" i="25" s="1"/>
  <c r="C22" i="25"/>
  <c r="D22" i="25" s="1"/>
  <c r="A22" i="25"/>
  <c r="A23" i="25" s="1"/>
  <c r="A24" i="25" s="1"/>
  <c r="A25" i="25" s="1"/>
  <c r="A26" i="25" s="1"/>
  <c r="A27" i="25" s="1"/>
  <c r="A28" i="25" s="1"/>
  <c r="A29" i="25" s="1"/>
  <c r="A30" i="25" s="1"/>
  <c r="A31" i="25" s="1"/>
  <c r="A32" i="25" s="1"/>
  <c r="A33" i="25" s="1"/>
  <c r="Q18" i="25"/>
  <c r="I18" i="25"/>
  <c r="A18" i="25"/>
  <c r="Q6" i="25"/>
  <c r="Q7" i="25" s="1"/>
  <c r="Q8" i="25" s="1"/>
  <c r="Q9" i="25" s="1"/>
  <c r="Q10" i="25" s="1"/>
  <c r="Q11" i="25" s="1"/>
  <c r="Q12" i="25" s="1"/>
  <c r="Q13" i="25" s="1"/>
  <c r="Q14" i="25" s="1"/>
  <c r="Q15" i="25" s="1"/>
  <c r="Q16" i="25" s="1"/>
  <c r="Q17" i="25" s="1"/>
  <c r="I6" i="25"/>
  <c r="I7" i="25" s="1"/>
  <c r="I8" i="25" s="1"/>
  <c r="I9" i="25" s="1"/>
  <c r="I10" i="25" s="1"/>
  <c r="I11" i="25" s="1"/>
  <c r="I12" i="25" s="1"/>
  <c r="I13" i="25" s="1"/>
  <c r="I14" i="25" s="1"/>
  <c r="I15" i="25" s="1"/>
  <c r="I16" i="25" s="1"/>
  <c r="I17" i="25" s="1"/>
  <c r="A6" i="25"/>
  <c r="A7" i="25" s="1"/>
  <c r="A8" i="25" s="1"/>
  <c r="A9" i="25" s="1"/>
  <c r="A10" i="25" s="1"/>
  <c r="A11" i="25" s="1"/>
  <c r="A12" i="25" s="1"/>
  <c r="A13" i="25" s="1"/>
  <c r="A14" i="25" s="1"/>
  <c r="A15" i="25" s="1"/>
  <c r="A16" i="25" s="1"/>
  <c r="A17" i="25" s="1"/>
  <c r="C33" i="24"/>
  <c r="D33" i="24" s="1"/>
  <c r="C32" i="24"/>
  <c r="D32" i="24" s="1"/>
  <c r="C31" i="24"/>
  <c r="D31" i="24" s="1"/>
  <c r="C30" i="24"/>
  <c r="D30" i="24" s="1"/>
  <c r="C29" i="24"/>
  <c r="D29" i="24" s="1"/>
  <c r="C28" i="24"/>
  <c r="D28" i="24" s="1"/>
  <c r="C27" i="24"/>
  <c r="D27" i="24" s="1"/>
  <c r="C26" i="24"/>
  <c r="D26" i="24" s="1"/>
  <c r="C25" i="24"/>
  <c r="D25" i="24" s="1"/>
  <c r="C24" i="24"/>
  <c r="D24" i="24" s="1"/>
  <c r="C23" i="24"/>
  <c r="D23" i="24" s="1"/>
  <c r="C22" i="24"/>
  <c r="D22" i="24" s="1"/>
  <c r="A22" i="24"/>
  <c r="A23" i="24" s="1"/>
  <c r="A24" i="24" s="1"/>
  <c r="A25" i="24" s="1"/>
  <c r="A26" i="24" s="1"/>
  <c r="A27" i="24" s="1"/>
  <c r="A28" i="24" s="1"/>
  <c r="A29" i="24" s="1"/>
  <c r="A30" i="24" s="1"/>
  <c r="A31" i="24" s="1"/>
  <c r="A32" i="24" s="1"/>
  <c r="A33" i="24" s="1"/>
  <c r="Q18" i="24"/>
  <c r="I18" i="24"/>
  <c r="A18" i="24"/>
  <c r="Q6" i="24"/>
  <c r="Q7" i="24" s="1"/>
  <c r="Q8" i="24" s="1"/>
  <c r="Q9" i="24" s="1"/>
  <c r="Q10" i="24" s="1"/>
  <c r="Q11" i="24" s="1"/>
  <c r="Q12" i="24" s="1"/>
  <c r="Q13" i="24" s="1"/>
  <c r="Q14" i="24" s="1"/>
  <c r="Q15" i="24" s="1"/>
  <c r="Q16" i="24" s="1"/>
  <c r="Q17" i="24" s="1"/>
  <c r="I6" i="24"/>
  <c r="I7" i="24" s="1"/>
  <c r="I8" i="24" s="1"/>
  <c r="I9" i="24" s="1"/>
  <c r="I10" i="24" s="1"/>
  <c r="I11" i="24" s="1"/>
  <c r="I12" i="24" s="1"/>
  <c r="I13" i="24" s="1"/>
  <c r="I14" i="24" s="1"/>
  <c r="I15" i="24" s="1"/>
  <c r="I16" i="24" s="1"/>
  <c r="I17" i="24" s="1"/>
  <c r="A6" i="24"/>
  <c r="A7" i="24" s="1"/>
  <c r="A8" i="24" s="1"/>
  <c r="A9" i="24" s="1"/>
  <c r="A10" i="24" s="1"/>
  <c r="A11" i="24" s="1"/>
  <c r="A12" i="24" s="1"/>
  <c r="A13" i="24" s="1"/>
  <c r="A14" i="24" s="1"/>
  <c r="A15" i="24" s="1"/>
  <c r="A16" i="24" s="1"/>
  <c r="A17" i="24" s="1"/>
  <c r="C33" i="23"/>
  <c r="D33" i="23" s="1"/>
  <c r="C32" i="23"/>
  <c r="D32" i="23" s="1"/>
  <c r="C31" i="23"/>
  <c r="D31" i="23" s="1"/>
  <c r="C30" i="23"/>
  <c r="D30" i="23" s="1"/>
  <c r="C29" i="23"/>
  <c r="D29" i="23" s="1"/>
  <c r="C28" i="23"/>
  <c r="D28" i="23" s="1"/>
  <c r="C27" i="23"/>
  <c r="D27" i="23" s="1"/>
  <c r="C26" i="23"/>
  <c r="D26" i="23" s="1"/>
  <c r="C25" i="23"/>
  <c r="D25" i="23" s="1"/>
  <c r="C24" i="23"/>
  <c r="D24" i="23" s="1"/>
  <c r="C23" i="23"/>
  <c r="D23" i="23" s="1"/>
  <c r="C22" i="23"/>
  <c r="D22" i="23" s="1"/>
  <c r="A22" i="23"/>
  <c r="A23" i="23" s="1"/>
  <c r="A24" i="23" s="1"/>
  <c r="A25" i="23" s="1"/>
  <c r="A26" i="23" s="1"/>
  <c r="A27" i="23" s="1"/>
  <c r="A28" i="23" s="1"/>
  <c r="A29" i="23" s="1"/>
  <c r="A30" i="23" s="1"/>
  <c r="A31" i="23" s="1"/>
  <c r="A32" i="23" s="1"/>
  <c r="A33" i="23" s="1"/>
  <c r="Q18" i="23"/>
  <c r="I18" i="23"/>
  <c r="A18" i="23"/>
  <c r="A7" i="23"/>
  <c r="A8" i="23" s="1"/>
  <c r="A9" i="23" s="1"/>
  <c r="A10" i="23" s="1"/>
  <c r="A11" i="23" s="1"/>
  <c r="A12" i="23" s="1"/>
  <c r="A13" i="23" s="1"/>
  <c r="A14" i="23" s="1"/>
  <c r="A15" i="23" s="1"/>
  <c r="A16" i="23" s="1"/>
  <c r="A17" i="23" s="1"/>
  <c r="Q6" i="23"/>
  <c r="Q7" i="23" s="1"/>
  <c r="Q8" i="23" s="1"/>
  <c r="Q9" i="23" s="1"/>
  <c r="Q10" i="23" s="1"/>
  <c r="Q11" i="23" s="1"/>
  <c r="Q12" i="23" s="1"/>
  <c r="Q13" i="23" s="1"/>
  <c r="Q14" i="23" s="1"/>
  <c r="Q15" i="23" s="1"/>
  <c r="Q16" i="23" s="1"/>
  <c r="Q17" i="23" s="1"/>
  <c r="I6" i="23"/>
  <c r="I7" i="23" s="1"/>
  <c r="I8" i="23" s="1"/>
  <c r="I9" i="23" s="1"/>
  <c r="I10" i="23" s="1"/>
  <c r="I11" i="23" s="1"/>
  <c r="I12" i="23" s="1"/>
  <c r="I13" i="23" s="1"/>
  <c r="I14" i="23" s="1"/>
  <c r="I15" i="23" s="1"/>
  <c r="I16" i="23" s="1"/>
  <c r="I17" i="23" s="1"/>
  <c r="A6" i="23"/>
  <c r="C33" i="22"/>
  <c r="D33" i="22" s="1"/>
  <c r="C32" i="22"/>
  <c r="D32" i="22" s="1"/>
  <c r="C31" i="22"/>
  <c r="D31" i="22" s="1"/>
  <c r="C30" i="22"/>
  <c r="D30" i="22" s="1"/>
  <c r="C29" i="22"/>
  <c r="D29" i="22" s="1"/>
  <c r="C28" i="22"/>
  <c r="D28" i="22" s="1"/>
  <c r="C27" i="22"/>
  <c r="D27" i="22" s="1"/>
  <c r="C26" i="22"/>
  <c r="D26" i="22" s="1"/>
  <c r="C25" i="22"/>
  <c r="D25" i="22" s="1"/>
  <c r="C24" i="22"/>
  <c r="D24" i="22" s="1"/>
  <c r="C23" i="22"/>
  <c r="D23" i="22" s="1"/>
  <c r="C22" i="22"/>
  <c r="D22" i="22" s="1"/>
  <c r="A22" i="22"/>
  <c r="A23" i="22" s="1"/>
  <c r="A24" i="22" s="1"/>
  <c r="A25" i="22" s="1"/>
  <c r="A26" i="22" s="1"/>
  <c r="A27" i="22" s="1"/>
  <c r="A28" i="22" s="1"/>
  <c r="A29" i="22" s="1"/>
  <c r="A30" i="22" s="1"/>
  <c r="A31" i="22" s="1"/>
  <c r="A32" i="22" s="1"/>
  <c r="A33" i="22" s="1"/>
  <c r="Q18" i="22"/>
  <c r="I18" i="22"/>
  <c r="A18" i="22"/>
  <c r="Q6" i="22"/>
  <c r="Q7" i="22" s="1"/>
  <c r="Q8" i="22" s="1"/>
  <c r="Q9" i="22" s="1"/>
  <c r="Q10" i="22" s="1"/>
  <c r="Q11" i="22" s="1"/>
  <c r="Q12" i="22" s="1"/>
  <c r="Q13" i="22" s="1"/>
  <c r="Q14" i="22" s="1"/>
  <c r="Q15" i="22" s="1"/>
  <c r="Q16" i="22" s="1"/>
  <c r="Q17" i="22" s="1"/>
  <c r="I6" i="22"/>
  <c r="I7" i="22" s="1"/>
  <c r="I8" i="22" s="1"/>
  <c r="I9" i="22" s="1"/>
  <c r="I10" i="22" s="1"/>
  <c r="I11" i="22" s="1"/>
  <c r="I12" i="22" s="1"/>
  <c r="I13" i="22" s="1"/>
  <c r="I14" i="22" s="1"/>
  <c r="I15" i="22" s="1"/>
  <c r="I16" i="22" s="1"/>
  <c r="I17" i="22" s="1"/>
  <c r="A6" i="22"/>
  <c r="A7" i="22" s="1"/>
  <c r="A8" i="22" s="1"/>
  <c r="A9" i="22" s="1"/>
  <c r="A10" i="22" s="1"/>
  <c r="A11" i="22" s="1"/>
  <c r="A12" i="22" s="1"/>
  <c r="A13" i="22" s="1"/>
  <c r="A14" i="22" s="1"/>
  <c r="A15" i="22" s="1"/>
  <c r="A16" i="22" s="1"/>
  <c r="A17" i="22" s="1"/>
  <c r="D22" i="16"/>
  <c r="D23" i="16"/>
  <c r="D24" i="16"/>
  <c r="D25" i="16"/>
  <c r="D26" i="16"/>
  <c r="D27" i="16"/>
  <c r="D28" i="16"/>
  <c r="D29" i="16"/>
  <c r="D30" i="16"/>
  <c r="D31" i="16"/>
  <c r="D32" i="16"/>
  <c r="D33" i="16"/>
  <c r="C22" i="16"/>
  <c r="C23" i="16"/>
  <c r="C24" i="16"/>
  <c r="C25" i="16"/>
  <c r="C26" i="16"/>
  <c r="C27" i="16"/>
  <c r="C28" i="16"/>
  <c r="C29" i="16"/>
  <c r="C30" i="16"/>
  <c r="C31" i="16"/>
  <c r="C32" i="16"/>
  <c r="C33" i="16"/>
  <c r="A22" i="16" l="1"/>
  <c r="A23" i="16" s="1"/>
  <c r="A24" i="16" s="1"/>
  <c r="A25" i="16" s="1"/>
  <c r="A26" i="16" s="1"/>
  <c r="A27" i="16" s="1"/>
  <c r="A28" i="16" s="1"/>
  <c r="A29" i="16" s="1"/>
  <c r="A30" i="16" s="1"/>
  <c r="A31" i="16" s="1"/>
  <c r="Q6" i="16"/>
  <c r="Q7" i="16" s="1"/>
  <c r="Q8" i="16" s="1"/>
  <c r="Q9" i="16" s="1"/>
  <c r="Q10" i="16" s="1"/>
  <c r="Q11" i="16" s="1"/>
  <c r="Q12" i="16" s="1"/>
  <c r="Q13" i="16" s="1"/>
  <c r="Q14" i="16" s="1"/>
  <c r="Q15" i="16" s="1"/>
  <c r="Q18" i="16"/>
  <c r="I18" i="16"/>
  <c r="I6" i="16"/>
  <c r="I7" i="16" s="1"/>
  <c r="I8" i="16" s="1"/>
  <c r="I9" i="16" s="1"/>
  <c r="I10" i="16" s="1"/>
  <c r="I11" i="16" s="1"/>
  <c r="I12" i="16" s="1"/>
  <c r="I13" i="16" s="1"/>
  <c r="I14" i="16" s="1"/>
  <c r="I15" i="16" s="1"/>
  <c r="A18" i="16"/>
  <c r="A6" i="16"/>
  <c r="A7" i="16" s="1"/>
  <c r="A8" i="16" s="1"/>
  <c r="A9" i="16" s="1"/>
  <c r="A10" i="16" s="1"/>
  <c r="A11" i="16" s="1"/>
  <c r="A12" i="16" s="1"/>
  <c r="A13" i="16" s="1"/>
  <c r="A14" i="16" s="1"/>
  <c r="A15" i="16" s="1"/>
  <c r="A16" i="16" l="1"/>
  <c r="A17" i="16" s="1"/>
  <c r="I16" i="16"/>
  <c r="I17" i="16" s="1"/>
  <c r="A32" i="16"/>
  <c r="A33" i="16" s="1"/>
  <c r="Q16" i="16"/>
  <c r="Q17" i="16" s="1"/>
</calcChain>
</file>

<file path=xl/sharedStrings.xml><?xml version="1.0" encoding="utf-8"?>
<sst xmlns="http://schemas.openxmlformats.org/spreadsheetml/2006/main" count="565" uniqueCount="152">
  <si>
    <t>Year</t>
  </si>
  <si>
    <t>Month</t>
  </si>
  <si>
    <t>Number of installations</t>
  </si>
  <si>
    <t>Median</t>
  </si>
  <si>
    <t>Mean</t>
  </si>
  <si>
    <t>Lower CI</t>
  </si>
  <si>
    <t>Upper CI</t>
  </si>
  <si>
    <t>April</t>
  </si>
  <si>
    <t>May</t>
  </si>
  <si>
    <t>June</t>
  </si>
  <si>
    <t>July</t>
  </si>
  <si>
    <t>August</t>
  </si>
  <si>
    <t>September</t>
  </si>
  <si>
    <t>October</t>
  </si>
  <si>
    <t>November</t>
  </si>
  <si>
    <t>December</t>
  </si>
  <si>
    <t>January</t>
  </si>
  <si>
    <t>February</t>
  </si>
  <si>
    <t>March</t>
  </si>
  <si>
    <t>Coverage (%)</t>
  </si>
  <si>
    <t>Contents</t>
  </si>
  <si>
    <t>2013/14</t>
  </si>
  <si>
    <t>2014/15</t>
  </si>
  <si>
    <t>2015/16</t>
  </si>
  <si>
    <t>2016/17</t>
  </si>
  <si>
    <t>2017/18</t>
  </si>
  <si>
    <t>Number</t>
  </si>
  <si>
    <t>Mean Cost</t>
  </si>
  <si>
    <t>2018/19</t>
  </si>
  <si>
    <t>2019/20</t>
  </si>
  <si>
    <t>newsdesk@beis.gov.uk</t>
  </si>
  <si>
    <t>2020/21</t>
  </si>
  <si>
    <t>Small scale solar PV cost data - Year 2013/14</t>
  </si>
  <si>
    <t>Total</t>
  </si>
  <si>
    <t>Table 2. Proportion of installations included in the analysis</t>
  </si>
  <si>
    <t>Some cells refer to notes, which can be found in the "Notes" sheet.</t>
  </si>
  <si>
    <t xml:space="preserve">Publication dates </t>
  </si>
  <si>
    <t>Data period</t>
  </si>
  <si>
    <t xml:space="preserve">Further information </t>
  </si>
  <si>
    <t xml:space="preserve">The tables and accompanying cover sheet, contents and notes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</si>
  <si>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</si>
  <si>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</si>
  <si>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Links to additional further information in cells below </t>
  </si>
  <si>
    <t>Energy statistics revisions policy (opens in a new window)</t>
  </si>
  <si>
    <t xml:space="preserve">Contact details </t>
  </si>
  <si>
    <t xml:space="preserve">Statistical enquiries </t>
  </si>
  <si>
    <t xml:space="preserve">Media enquiries </t>
  </si>
  <si>
    <t>020 7215 1000</t>
  </si>
  <si>
    <t>Annual cost of small-scale solar technology summary - May 2022</t>
  </si>
  <si>
    <r>
      <t xml:space="preserve">This spreadsheet contains monthly data including </t>
    </r>
    <r>
      <rPr>
        <b/>
        <sz val="12"/>
        <color rgb="FF000000"/>
        <rFont val="Calibri"/>
        <family val="2"/>
      </rPr>
      <t>new data for the period April 2021 to March 2022.</t>
    </r>
  </si>
  <si>
    <t>Time periods used in this workbook refer to financial years i.e. from April to March.</t>
  </si>
  <si>
    <t>Energy Trends article on small-scale solar PV cost analysis methodology (opens in a new window)</t>
  </si>
  <si>
    <t>Alessandro Bigazzi</t>
  </si>
  <si>
    <t>fitstatistics@beis.gov.uk</t>
  </si>
  <si>
    <t>0207 215 8429</t>
  </si>
  <si>
    <t>This worksheet contains one table</t>
  </si>
  <si>
    <t xml:space="preserve">This table includes a list of worksheets in this workbook with links to those worksheets </t>
  </si>
  <si>
    <t>Worksheet description</t>
  </si>
  <si>
    <t>Link</t>
  </si>
  <si>
    <t>Front page with general details, sources and contacts</t>
  </si>
  <si>
    <t>Cover Sheet</t>
  </si>
  <si>
    <t>This page</t>
  </si>
  <si>
    <t>Notes to the data tables</t>
  </si>
  <si>
    <t>Notes</t>
  </si>
  <si>
    <t>Table 1a. Cost per kW, 0-4 kW installations (pounds per kW installed) [note 1]</t>
  </si>
  <si>
    <t>Table 1b. Cost per kW, 4-10 kW installations (pounds per kW installed) [note 1]</t>
  </si>
  <si>
    <t>Table 1c. Cost per kW, 10-50 kW installations (pounds per kW installed) [note 1]</t>
  </si>
  <si>
    <t>Note</t>
  </si>
  <si>
    <t>Description</t>
  </si>
  <si>
    <t>This sheet contains one table.</t>
  </si>
  <si>
    <t>The following table contains supporting notes to the data presented in this workbook.</t>
  </si>
  <si>
    <t>Note 1</t>
  </si>
  <si>
    <t>Note 2</t>
  </si>
  <si>
    <t>The analysis includes only installations that had valid cost data. Northern Ireland installations accredited through the MCS are excluded from these statistics. Extensions to existing installations are treated as separate installations.</t>
  </si>
  <si>
    <t>2013/14
Mean Cost</t>
  </si>
  <si>
    <t>2014/15
Mean Cost</t>
  </si>
  <si>
    <t>2015/16
Mean Cost</t>
  </si>
  <si>
    <t>2016/17
Mean Cost</t>
  </si>
  <si>
    <t>2017/18
Mean Cost</t>
  </si>
  <si>
    <t>2018/19
Mean Cost</t>
  </si>
  <si>
    <t>2019/20
Mean Cost</t>
  </si>
  <si>
    <t>2020/21
Mean Cost</t>
  </si>
  <si>
    <t>Small scale solar PV cost data - Annual trend comparison in mean cost of 0-4 kW installations</t>
  </si>
  <si>
    <t>This spreadsheet contains one table</t>
  </si>
  <si>
    <t>Small-scale cost data - financial year 2013/14</t>
  </si>
  <si>
    <t>Small-scale cost data - financial year 2014/15</t>
  </si>
  <si>
    <t>Small-scale cost data - financial year 2015/16</t>
  </si>
  <si>
    <t>Small-scale cost data - financial year 2016/17</t>
  </si>
  <si>
    <t>Small-scale cost data - financial year 2017/18</t>
  </si>
  <si>
    <t>Small-scale cost data - financial year 2018/19</t>
  </si>
  <si>
    <t>Small-scale cost data - financial year 2019/20</t>
  </si>
  <si>
    <t>Small-scale cost data - financial year 2020/21</t>
  </si>
  <si>
    <t>Small-scale cost data - financial year 2021/22</t>
  </si>
  <si>
    <t>Annual trend comparison for 0-4 kW installations</t>
  </si>
  <si>
    <t>Column1</t>
  </si>
  <si>
    <t>Column2</t>
  </si>
  <si>
    <t>Small scale solar PV cost data - Year 2014/15</t>
  </si>
  <si>
    <t>Cost data
valid</t>
  </si>
  <si>
    <t>Cost data
not valid</t>
  </si>
  <si>
    <t>Small scale solar PV cost data - Year 2015/16</t>
  </si>
  <si>
    <t>Small scale solar PV cost data - Year 2016/17</t>
  </si>
  <si>
    <t>Small scale solar PV cost data - Year 2017/18</t>
  </si>
  <si>
    <t>Small scale solar PV cost data - Year 2018/19</t>
  </si>
  <si>
    <t>Small scale solar PV cost data - Year 2019/20</t>
  </si>
  <si>
    <t>Small scale solar PV cost data - Year 2020/21</t>
  </si>
  <si>
    <t>Small scale solar PV cost data - Year 2021/22</t>
  </si>
  <si>
    <t>2021/22
Mean Cost</t>
  </si>
  <si>
    <t>2021/22</t>
  </si>
  <si>
    <t>Commentary</t>
  </si>
  <si>
    <t>In the latest financial year (2021/22)</t>
  </si>
  <si>
    <t>Long-term trends for 0-4 kW installations</t>
  </si>
  <si>
    <t>Annual trend comparison</t>
  </si>
  <si>
    <r>
      <t xml:space="preserve">This data was published on </t>
    </r>
    <r>
      <rPr>
        <b/>
        <sz val="12"/>
        <color rgb="FF000000"/>
        <rFont val="Calibri"/>
        <family val="2"/>
      </rPr>
      <t xml:space="preserve">Thursday 26th May 2022
</t>
    </r>
    <r>
      <rPr>
        <sz val="12"/>
        <color rgb="FF000000"/>
        <rFont val="Calibri"/>
        <family val="2"/>
      </rPr>
      <t xml:space="preserve">The next publication date is </t>
    </r>
    <r>
      <rPr>
        <b/>
        <sz val="12"/>
        <color rgb="FF000000"/>
        <rFont val="Calibri"/>
        <family val="2"/>
      </rPr>
      <t>Thursday 25th May 2023</t>
    </r>
  </si>
  <si>
    <t>Small scale solar cost 2021-22</t>
  </si>
  <si>
    <t>Small scale solar cost 2020-21</t>
  </si>
  <si>
    <t>Small scale solar cost 2019-20</t>
  </si>
  <si>
    <t>Small scale solar cost 2018-19</t>
  </si>
  <si>
    <t>Small scale solar cost 2017-18</t>
  </si>
  <si>
    <t>Small scale solar cost 2016-17</t>
  </si>
  <si>
    <t>Small scale solar cost 2015-16</t>
  </si>
  <si>
    <t>Small scale solar cost 2014-15</t>
  </si>
  <si>
    <t>Small scale solar cost 2013-14</t>
  </si>
  <si>
    <t>Annual trend comparison in median and mean cost of 0-4 kW installations (pounds per kW)</t>
  </si>
  <si>
    <t>2013/14 Median Cost</t>
  </si>
  <si>
    <t>2013/14 Median Cost9</t>
  </si>
  <si>
    <t>2014/15 Median Cost</t>
  </si>
  <si>
    <t>2015/16 Median Cost</t>
  </si>
  <si>
    <t>2016/17 Median Cost</t>
  </si>
  <si>
    <t>2017/18 Median Cost</t>
  </si>
  <si>
    <t>2018/19 Median Cost</t>
  </si>
  <si>
    <t>2019/20 Median Cost</t>
  </si>
  <si>
    <t>2020/21 Median Cost</t>
  </si>
  <si>
    <t>The number of new installations increased in 2021/22. A total of 64,984 schemes that were installed between April 2021 and March 2022 were included in the analysis, 82% per cent of which (55,559) were 0-4 kW installations. This is the highest annual total recorded since the closure of FiTs to new entrants in March 2019. The number of installations gradually increased throughout the year.</t>
  </si>
  <si>
    <t>There was another spike in new installations in March 2019 due to the closure of FITs to new entrants. After a large fall in the number of installations observed during the Covid-19 lockdown restrictions (April-May 2020), the number of new installations has steadily increased.</t>
  </si>
  <si>
    <t>The cost per kW of small scale solar PV installations increased in 2021/22, with 0-4 kW installations costing on average £1,876 per kW, a 15% increase since 2020/21. This is the highest mean annual cost reported since 2014/15. However, this is still 10% lower than it was in 2013/14. The median cost (£1,618 per kW) did not increase as rapidly and is lower than it was in 2018/19. Costs in the latest financial year were possibly driven up by higher material costs as well as a surge in demand for solar installations and other home improvements.</t>
  </si>
  <si>
    <t xml:space="preserve">The rate of new installations has varied since the start of the time series. Before the closure of the Feed-in-Tariff scheme to new entrants (March 2019), the series exhibits a broadly seasonal profile, with the number of installations peaking every March due to changes to FiT rates. This is more evident for the period preceding the closure of the Renewables Obligation (March 2016 for solar PV), which ended with a large spike in number of installations in December 2015. During the following three years (January 2016 - early 2019) monthly variations were less evident due to the lower installation volumes; in addition, the total number of installations was generally stable year on year. </t>
  </si>
  <si>
    <t>Data are sourced from the Microgeneration Certificate Scheme (MCS) database. Not all of these installations will necessarily have been accredited on FITs. The cost excludes any extended warranty or any other material or works carried out on the solar equipment. Costs are not inflation adjusted.</t>
  </si>
  <si>
    <t xml:space="preserve">This release provides information on the cost of small-scale solar PV technology in Great Britain (installations in Northern Ireland are not included); data are sourced from the Microgeneration Certificate Scheme. The cost value associated with each installation on the MCS scheme includes the cost of the solar PV generation equipment, cost of installing and connecting to electricity supply and VAT. </t>
  </si>
  <si>
    <t>This spreadsheet contains 4 tables; the first 3 are arranged side-by-side and separated by a blank column, the last one is below the first table, separated by a blank row</t>
  </si>
  <si>
    <t>2013/14
Number of sites</t>
  </si>
  <si>
    <t>2014/15
Number of sites</t>
  </si>
  <si>
    <t>2015/16
Number of sites</t>
  </si>
  <si>
    <t>2016/17
Number of sites</t>
  </si>
  <si>
    <t>2017/18
Number of sites</t>
  </si>
  <si>
    <t>2018/19
Number of sites</t>
  </si>
  <si>
    <t>2019/20
Number of sites</t>
  </si>
  <si>
    <t>2020/21
Number of sites</t>
  </si>
  <si>
    <t>2021/22
Number of sites</t>
  </si>
  <si>
    <t>Financial year</t>
  </si>
  <si>
    <t>For 0-4 kW installations, average costs increased steadily throughout the year, ranging from £1,668 per kW in April 2021 to £2,030 per kW in January 2022.</t>
  </si>
  <si>
    <t xml:space="preserve">The remaining two size bands (4-10 kW and 10-50 kW) did not see major changes with respect to last year. When compared to 2020/21, the mean cost per kW for 4-10 kW installations decreased by 5%, but increased by 4% for 10-50 kW installations. </t>
  </si>
  <si>
    <t>Mean prices for 0-4 kW installations have generally decreased over the past 10 years, with fluctuations recorded around the dates mentioned earlier. The overall trend has reversed since the second half of 2020 with costs increasing moderately. While it is not possible to determine the exact cause of the variations, the costs may have increased due to inflation of material costs or due to the large increase in demand mentioned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</si>
</sst>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sz val="10"/>
      <name val="Arial"/>
      <family val="2"/>
    </font>
    <font>
      <sz val="8"/>
      <name val="Calibri"/>
      <family val="2"/>
      <scheme val="minor"/>
    </font>
    <font>
      <sz val="12"/>
      <name val="Arial"/>
      <family val="2"/>
    </font>
    <font>
      <sz val="12"/>
      <name val="Calibri"/>
      <family val="2"/>
      <scheme val="minor"/>
    </font>
    <font>
      <sz val="12"/>
      <color theme="1"/>
      <name val="Calibri"/>
      <family val="2"/>
      <scheme val="minor"/>
    </font>
    <font>
      <b/>
      <sz val="12"/>
      <color theme="1"/>
      <name val="Calibri"/>
      <family val="2"/>
      <scheme val="minor"/>
    </font>
    <font>
      <sz val="10"/>
      <name val="MS Sans Serif"/>
      <family val="2"/>
    </font>
    <font>
      <b/>
      <sz val="22"/>
      <color rgb="FF000000"/>
      <name val="Calibri"/>
      <family val="2"/>
    </font>
    <font>
      <sz val="12"/>
      <color rgb="FF000000"/>
      <name val="Calibri"/>
      <family val="2"/>
    </font>
    <font>
      <b/>
      <sz val="18"/>
      <color rgb="FF000000"/>
      <name val="Calibri"/>
      <family val="2"/>
    </font>
    <font>
      <sz val="16"/>
      <color rgb="FF000000"/>
      <name val="Calibri"/>
      <family val="2"/>
    </font>
    <font>
      <b/>
      <sz val="12"/>
      <color rgb="FF000000"/>
      <name val="Calibri"/>
      <family val="2"/>
    </font>
    <font>
      <u/>
      <sz val="12"/>
      <color rgb="FF0000FF"/>
      <name val="Calibri"/>
      <family val="2"/>
    </font>
    <font>
      <b/>
      <sz val="14"/>
      <color rgb="FF000000"/>
      <name val="Calibri"/>
      <family val="2"/>
    </font>
    <font>
      <b/>
      <sz val="20"/>
      <color rgb="FF000000"/>
      <name val="Calibri"/>
      <family val="2"/>
    </font>
    <font>
      <sz val="10"/>
      <color rgb="FF000000"/>
      <name val="Arial"/>
      <family val="2"/>
    </font>
    <font>
      <sz val="10"/>
      <color rgb="FF000000"/>
      <name val="MS Sans Serif"/>
    </font>
    <font>
      <b/>
      <sz val="16"/>
      <color rgb="FF000000"/>
      <name val="Calibri"/>
      <family val="2"/>
    </font>
    <font>
      <u/>
      <sz val="12"/>
      <color rgb="FF0000FF"/>
      <name val="Arial"/>
      <family val="2"/>
    </font>
    <font>
      <u/>
      <sz val="10"/>
      <color rgb="FF0563C1"/>
      <name val="Arial"/>
      <family val="2"/>
    </font>
    <font>
      <b/>
      <sz val="22"/>
      <color theme="1"/>
      <name val="Calibri"/>
      <family val="2"/>
      <scheme val="minor"/>
    </font>
    <font>
      <sz val="11"/>
      <color rgb="FF000000"/>
      <name val="Calibri"/>
      <family val="2"/>
    </font>
    <font>
      <b/>
      <sz val="22"/>
      <name val="Calibri"/>
      <family val="2"/>
      <scheme val="minor"/>
    </font>
    <font>
      <b/>
      <sz val="20"/>
      <name val="Calibri"/>
      <family val="2"/>
    </font>
    <font>
      <b/>
      <sz val="20"/>
      <name val="Calibri"/>
      <family val="2"/>
      <scheme val="minor"/>
    </font>
    <font>
      <b/>
      <sz val="16"/>
      <name val="Calibri"/>
      <family val="2"/>
      <scheme val="minor"/>
    </font>
    <font>
      <b/>
      <sz val="14"/>
      <name val="Calibri"/>
      <family val="2"/>
    </font>
    <font>
      <sz val="12"/>
      <name val="Calibri"/>
      <family val="2"/>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5">
    <xf numFmtId="0" fontId="0" fillId="0" borderId="0"/>
    <xf numFmtId="43" fontId="1" fillId="0" borderId="0" applyFont="0" applyFill="0" applyBorder="0" applyAlignment="0" applyProtection="0"/>
    <xf numFmtId="0" fontId="4" fillId="0" borderId="0"/>
    <xf numFmtId="0" fontId="3" fillId="0" borderId="0"/>
    <xf numFmtId="0" fontId="5" fillId="0" borderId="0"/>
    <xf numFmtId="0" fontId="7" fillId="0" borderId="0"/>
    <xf numFmtId="9" fontId="1" fillId="0" borderId="0" applyFont="0" applyFill="0" applyBorder="0" applyAlignment="0" applyProtection="0"/>
    <xf numFmtId="0" fontId="11" fillId="0" borderId="0"/>
    <xf numFmtId="0" fontId="12" fillId="0" borderId="0" applyNumberFormat="0" applyFill="0" applyBorder="0" applyProtection="0">
      <alignment vertical="center"/>
    </xf>
    <xf numFmtId="0" fontId="13" fillId="0" borderId="0" applyNumberFormat="0" applyBorder="0" applyProtection="0">
      <alignment vertical="center" wrapText="1"/>
    </xf>
    <xf numFmtId="0" fontId="14" fillId="0" borderId="0" applyNumberFormat="0" applyFill="0" applyBorder="0" applyProtection="0"/>
    <xf numFmtId="0" fontId="17" fillId="0" borderId="0" applyNumberFormat="0" applyFill="0" applyBorder="0" applyAlignment="0" applyProtection="0"/>
    <xf numFmtId="0" fontId="18" fillId="0" borderId="0" applyNumberFormat="0" applyFill="0" applyBorder="0" applyProtection="0"/>
    <xf numFmtId="0" fontId="19" fillId="0" borderId="0" applyNumberFormat="0" applyFill="0" applyBorder="0" applyProtection="0">
      <alignment horizontal="left" vertical="center"/>
    </xf>
    <xf numFmtId="0" fontId="20" fillId="0" borderId="0" applyNumberFormat="0" applyBorder="0" applyProtection="0"/>
    <xf numFmtId="0" fontId="21" fillId="0" borderId="0" applyNumberFormat="0" applyBorder="0" applyProtection="0"/>
    <xf numFmtId="0" fontId="22" fillId="0" borderId="0" applyNumberFormat="0" applyFill="0" applyBorder="0" applyAlignment="0">
      <protection locked="0"/>
    </xf>
    <xf numFmtId="0" fontId="23" fillId="0" borderId="0" applyNumberFormat="0" applyFill="0" applyBorder="0" applyAlignment="0" applyProtection="0"/>
    <xf numFmtId="0" fontId="24" fillId="0" borderId="0" applyNumberFormat="0" applyFill="0" applyBorder="0" applyAlignment="0" applyProtection="0"/>
    <xf numFmtId="0" fontId="13" fillId="0" borderId="0" applyNumberFormat="0" applyBorder="0" applyProtection="0">
      <alignment vertical="center"/>
    </xf>
    <xf numFmtId="0" fontId="26" fillId="0" borderId="0"/>
    <xf numFmtId="0" fontId="22" fillId="0" borderId="0" applyNumberFormat="0" applyFill="0" applyBorder="0" applyProtection="0">
      <alignment horizontal="left"/>
    </xf>
    <xf numFmtId="0" fontId="28" fillId="0" borderId="0" applyNumberFormat="0" applyFill="0" applyProtection="0">
      <alignment horizontal="left" vertical="center"/>
    </xf>
    <xf numFmtId="0" fontId="30" fillId="0" borderId="0" applyNumberFormat="0" applyFill="0" applyAlignment="0">
      <protection locked="0"/>
    </xf>
    <xf numFmtId="0" fontId="31" fillId="0" borderId="0" applyNumberFormat="0" applyFill="0" applyProtection="0">
      <alignment horizontal="left"/>
    </xf>
  </cellStyleXfs>
  <cellXfs count="82">
    <xf numFmtId="0" fontId="0" fillId="0" borderId="0" xfId="0"/>
    <xf numFmtId="9" fontId="0" fillId="0" borderId="0" xfId="6" applyFont="1"/>
    <xf numFmtId="165" fontId="0" fillId="0" borderId="0" xfId="6" applyNumberFormat="1" applyFont="1"/>
    <xf numFmtId="0" fontId="9" fillId="0" borderId="0" xfId="0" applyFont="1"/>
    <xf numFmtId="0" fontId="9" fillId="0" borderId="0" xfId="0" applyFont="1" applyAlignment="1">
      <alignment vertical="center"/>
    </xf>
    <xf numFmtId="0" fontId="9" fillId="0" borderId="5" xfId="0" applyFont="1" applyBorder="1"/>
    <xf numFmtId="0" fontId="10" fillId="0" borderId="0" xfId="0" applyFont="1"/>
    <xf numFmtId="164" fontId="9" fillId="0" borderId="0" xfId="1" applyNumberFormat="1" applyFont="1" applyBorder="1"/>
    <xf numFmtId="0" fontId="12" fillId="3" borderId="0" xfId="8" applyFill="1" applyAlignment="1">
      <alignment vertical="center" wrapText="1"/>
    </xf>
    <xf numFmtId="0" fontId="13" fillId="3" borderId="0" xfId="9" applyFill="1">
      <alignment vertical="center" wrapText="1"/>
    </xf>
    <xf numFmtId="0" fontId="13" fillId="3" borderId="0" xfId="9" applyFill="1" applyAlignment="1">
      <alignment vertical="center"/>
    </xf>
    <xf numFmtId="0" fontId="14" fillId="3" borderId="0" xfId="10" applyFill="1" applyAlignment="1">
      <alignment wrapText="1"/>
    </xf>
    <xf numFmtId="0" fontId="15" fillId="3" borderId="0" xfId="9" applyFont="1" applyFill="1" applyAlignment="1">
      <alignment vertical="center"/>
    </xf>
    <xf numFmtId="0" fontId="14" fillId="3" borderId="0" xfId="10" applyFill="1"/>
    <xf numFmtId="0" fontId="17" fillId="3" borderId="0" xfId="11" applyFill="1" applyAlignment="1">
      <alignment vertical="center" wrapText="1"/>
    </xf>
    <xf numFmtId="0" fontId="18" fillId="3" borderId="0" xfId="12" applyFill="1"/>
    <xf numFmtId="0" fontId="17" fillId="3" borderId="0" xfId="11" applyFill="1" applyAlignment="1">
      <alignment vertical="center"/>
    </xf>
    <xf numFmtId="0" fontId="13" fillId="3" borderId="0" xfId="9" applyFill="1" applyAlignment="1">
      <alignment wrapText="1"/>
    </xf>
    <xf numFmtId="0" fontId="19" fillId="0" borderId="0" xfId="13">
      <alignment horizontal="left" vertical="center"/>
    </xf>
    <xf numFmtId="0" fontId="20" fillId="0" borderId="0" xfId="14"/>
    <xf numFmtId="0" fontId="13" fillId="0" borderId="0" xfId="15" applyFont="1" applyAlignment="1">
      <alignment vertical="center" wrapText="1"/>
    </xf>
    <xf numFmtId="0" fontId="13" fillId="0" borderId="0" xfId="15" applyFont="1" applyAlignment="1">
      <alignment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2" xfId="0" applyFont="1" applyBorder="1" applyAlignment="1">
      <alignment horizontal="right" vertical="center"/>
    </xf>
    <xf numFmtId="0" fontId="10" fillId="0" borderId="3" xfId="0" applyFont="1" applyBorder="1" applyAlignment="1">
      <alignment horizontal="right" vertical="center"/>
    </xf>
    <xf numFmtId="164" fontId="10" fillId="0" borderId="2" xfId="1" applyNumberFormat="1" applyFont="1" applyBorder="1" applyAlignment="1">
      <alignment vertical="center"/>
    </xf>
    <xf numFmtId="0" fontId="10" fillId="0" borderId="6" xfId="0" applyFont="1" applyBorder="1" applyAlignment="1">
      <alignment horizontal="center" vertical="center" wrapText="1"/>
    </xf>
    <xf numFmtId="0" fontId="25" fillId="0" borderId="0" xfId="0" applyFont="1" applyAlignment="1">
      <alignment vertical="center"/>
    </xf>
    <xf numFmtId="0" fontId="12" fillId="3" borderId="0" xfId="8" applyFill="1">
      <alignment vertical="center"/>
    </xf>
    <xf numFmtId="0" fontId="26" fillId="3" borderId="0" xfId="20" applyFill="1"/>
    <xf numFmtId="0" fontId="13" fillId="0" borderId="0" xfId="19">
      <alignment vertical="center"/>
    </xf>
    <xf numFmtId="0" fontId="13" fillId="0" borderId="0" xfId="19" applyAlignment="1">
      <alignment vertical="center" wrapText="1"/>
    </xf>
    <xf numFmtId="0" fontId="13" fillId="3" borderId="0" xfId="14" applyFont="1" applyFill="1" applyAlignment="1">
      <alignment vertical="center" wrapText="1"/>
    </xf>
    <xf numFmtId="0" fontId="13" fillId="0" borderId="0" xfId="19" applyAlignment="1">
      <alignment wrapText="1"/>
    </xf>
    <xf numFmtId="0" fontId="13" fillId="3" borderId="0" xfId="14" applyFont="1" applyFill="1" applyAlignment="1">
      <alignment vertical="center"/>
    </xf>
    <xf numFmtId="0" fontId="13" fillId="0" borderId="0" xfId="19" applyBorder="1" applyAlignment="1">
      <alignment vertical="center" wrapText="1"/>
    </xf>
    <xf numFmtId="0" fontId="13" fillId="3" borderId="0" xfId="14" applyFont="1" applyFill="1" applyBorder="1" applyAlignment="1">
      <alignment vertical="center" wrapText="1"/>
    </xf>
    <xf numFmtId="0" fontId="22" fillId="0" borderId="7" xfId="21" applyBorder="1" applyAlignment="1">
      <alignment horizontal="center" vertical="center"/>
    </xf>
    <xf numFmtId="0" fontId="27" fillId="2" borderId="0" xfId="0" applyFont="1" applyFill="1" applyAlignment="1">
      <alignment vertical="center"/>
    </xf>
    <xf numFmtId="3" fontId="0" fillId="0" borderId="4" xfId="0" applyNumberFormat="1" applyBorder="1"/>
    <xf numFmtId="3" fontId="0" fillId="0" borderId="5" xfId="0" applyNumberFormat="1" applyBorder="1"/>
    <xf numFmtId="3" fontId="9" fillId="0" borderId="0" xfId="0" applyNumberFormat="1" applyFont="1"/>
    <xf numFmtId="0" fontId="13" fillId="0" borderId="0" xfId="17" applyFont="1" applyFill="1" applyBorder="1" applyAlignment="1">
      <alignment vertical="center"/>
    </xf>
    <xf numFmtId="0" fontId="17" fillId="0" borderId="0" xfId="18" applyFont="1" applyBorder="1" applyAlignment="1">
      <alignment vertical="center"/>
    </xf>
    <xf numFmtId="0" fontId="13" fillId="3" borderId="0" xfId="15" applyFont="1" applyFill="1" applyBorder="1" applyAlignment="1">
      <alignment vertical="center"/>
    </xf>
    <xf numFmtId="0" fontId="22" fillId="0" borderId="9" xfId="16" applyFill="1" applyBorder="1" applyAlignment="1" applyProtection="1"/>
    <xf numFmtId="0" fontId="22" fillId="0" borderId="10" xfId="16" applyBorder="1" applyAlignment="1" applyProtection="1"/>
    <xf numFmtId="0" fontId="0" fillId="0" borderId="5" xfId="0" applyBorder="1"/>
    <xf numFmtId="0" fontId="2" fillId="0" borderId="8" xfId="0" applyFont="1" applyBorder="1" applyAlignment="1">
      <alignment vertical="center"/>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3" fontId="2" fillId="0" borderId="1" xfId="0" applyNumberFormat="1" applyFont="1" applyBorder="1" applyAlignment="1">
      <alignment vertical="center"/>
    </xf>
    <xf numFmtId="164" fontId="2" fillId="0" borderId="3" xfId="1" applyNumberFormat="1" applyFont="1" applyBorder="1" applyAlignment="1">
      <alignment vertical="center"/>
    </xf>
    <xf numFmtId="0" fontId="0" fillId="0" borderId="4" xfId="0" applyBorder="1"/>
    <xf numFmtId="164" fontId="9" fillId="0" borderId="0" xfId="0" applyNumberFormat="1" applyFont="1"/>
    <xf numFmtId="0" fontId="10" fillId="0" borderId="11" xfId="0" applyFont="1" applyBorder="1" applyAlignment="1">
      <alignment horizontal="center" vertical="center" wrapText="1"/>
    </xf>
    <xf numFmtId="9" fontId="9" fillId="0" borderId="13" xfId="6" applyFont="1" applyBorder="1"/>
    <xf numFmtId="9" fontId="9" fillId="0" borderId="14" xfId="6" applyFont="1" applyBorder="1"/>
    <xf numFmtId="9" fontId="9" fillId="0" borderId="4" xfId="6"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9" fillId="0" borderId="4" xfId="0" applyFont="1" applyBorder="1" applyAlignment="1">
      <alignment vertical="center"/>
    </xf>
    <xf numFmtId="0" fontId="10" fillId="0" borderId="9" xfId="0" applyFont="1" applyBorder="1" applyAlignment="1">
      <alignment horizontal="center" vertical="center"/>
    </xf>
    <xf numFmtId="0" fontId="10" fillId="0" borderId="12" xfId="0" applyFont="1" applyBorder="1" applyAlignment="1">
      <alignment horizontal="center" vertical="center"/>
    </xf>
    <xf numFmtId="0" fontId="10" fillId="0" borderId="10" xfId="0" applyFont="1" applyBorder="1" applyAlignment="1">
      <alignment horizontal="center" vertical="center"/>
    </xf>
    <xf numFmtId="0" fontId="9" fillId="0" borderId="1" xfId="0" applyFont="1" applyBorder="1" applyAlignment="1">
      <alignment vertical="center"/>
    </xf>
    <xf numFmtId="0" fontId="9" fillId="0" borderId="3" xfId="0" applyFont="1" applyBorder="1"/>
    <xf numFmtId="0" fontId="29" fillId="0" borderId="0" xfId="22" applyFont="1" applyAlignment="1">
      <alignment vertical="center"/>
    </xf>
    <xf numFmtId="0" fontId="11" fillId="0" borderId="0" xfId="7" applyAlignment="1">
      <alignment vertical="center"/>
    </xf>
    <xf numFmtId="0" fontId="8" fillId="0" borderId="0" xfId="7" applyFont="1" applyAlignment="1">
      <alignment vertical="center" wrapText="1"/>
    </xf>
    <xf numFmtId="0" fontId="32" fillId="0" borderId="0" xfId="24" applyFont="1" applyAlignment="1">
      <alignment horizontal="left" vertical="center" wrapText="1"/>
    </xf>
    <xf numFmtId="16" fontId="9" fillId="0" borderId="0" xfId="0" applyNumberFormat="1" applyFont="1"/>
    <xf numFmtId="9" fontId="9" fillId="0" borderId="0" xfId="6" applyFont="1"/>
    <xf numFmtId="43" fontId="0" fillId="0" borderId="0" xfId="0" applyNumberFormat="1"/>
    <xf numFmtId="0" fontId="30" fillId="0" borderId="0" xfId="23" applyAlignment="1">
      <alignment wrapText="1"/>
      <protection locked="0"/>
    </xf>
    <xf numFmtId="0" fontId="2" fillId="0" borderId="7" xfId="0" applyFont="1" applyBorder="1" applyAlignment="1">
      <alignment horizontal="center" vertical="center" wrapText="1"/>
    </xf>
    <xf numFmtId="3" fontId="0" fillId="0" borderId="0" xfId="0" applyNumberFormat="1"/>
    <xf numFmtId="3" fontId="2" fillId="0" borderId="2" xfId="0" applyNumberFormat="1" applyFont="1" applyBorder="1" applyAlignment="1">
      <alignment vertical="center"/>
    </xf>
    <xf numFmtId="0" fontId="32" fillId="2" borderId="0" xfId="24" applyFont="1" applyFill="1" applyAlignment="1">
      <alignment horizontal="left" vertical="center" wrapText="1"/>
    </xf>
    <xf numFmtId="0" fontId="32" fillId="3" borderId="0" xfId="18" applyFont="1" applyFill="1" applyAlignment="1">
      <alignment vertical="center"/>
    </xf>
    <xf numFmtId="0" fontId="2" fillId="0" borderId="3" xfId="0" applyFont="1" applyBorder="1" applyAlignment="1">
      <alignment vertical="center" wrapText="1"/>
    </xf>
  </cellXfs>
  <cellStyles count="25">
    <cellStyle name="Comma" xfId="1" builtinId="3"/>
    <cellStyle name="Heading 1 2" xfId="8" xr:uid="{CB30CBEE-066A-41A7-8BAA-14B7D4F98975}"/>
    <cellStyle name="Heading 1 3" xfId="13" xr:uid="{3D1FD5D8-772B-4845-90CE-F521664E33BE}"/>
    <cellStyle name="Heading 1 4" xfId="22" xr:uid="{DB665921-1480-4BE2-A8D2-96512EDE7500}"/>
    <cellStyle name="Heading 2 2" xfId="16" xr:uid="{1AF37AA4-3344-4BB6-A464-1A89AB166927}"/>
    <cellStyle name="Heading 2 2 2" xfId="10" xr:uid="{C7A220F1-D4F9-442B-83CA-6F7FB7D4572C}"/>
    <cellStyle name="Heading 2 2 3" xfId="21" xr:uid="{655AD0D5-D08A-4879-B3D7-6C03C271D522}"/>
    <cellStyle name="Heading 2 3" xfId="23" xr:uid="{1E0EAACA-A9F0-4FAC-95AD-97E3F8CD1FBD}"/>
    <cellStyle name="Heading 3 2" xfId="12" xr:uid="{B6C4BE4A-83B0-4BA4-B600-18639E021E06}"/>
    <cellStyle name="Heading 3 3" xfId="24" xr:uid="{4F5DAF51-650D-4CE8-8173-4AB67C39BE26}"/>
    <cellStyle name="Hyperlink 2" xfId="18" xr:uid="{53F83BD4-B8BF-40B5-AB72-3D1BC5780034}"/>
    <cellStyle name="Hyperlink 2 3" xfId="11" xr:uid="{CAAEBE89-3EA9-43FA-91D3-90DD24947362}"/>
    <cellStyle name="Hyperlink 3" xfId="17" xr:uid="{C4EDCDCC-E2BD-450D-823D-8651B190AD5F}"/>
    <cellStyle name="Normal" xfId="0" builtinId="0"/>
    <cellStyle name="Normal 2" xfId="2" xr:uid="{00000000-0005-0000-0000-000003000000}"/>
    <cellStyle name="Normal 2 2" xfId="3" xr:uid="{00000000-0005-0000-0000-000004000000}"/>
    <cellStyle name="Normal 2 3" xfId="5" xr:uid="{00000000-0005-0000-0000-000005000000}"/>
    <cellStyle name="Normal 2 4" xfId="14" xr:uid="{01DFCB6F-BC8F-4429-9F06-EBE5E20B3C4B}"/>
    <cellStyle name="Normal 3" xfId="4" xr:uid="{00000000-0005-0000-0000-000006000000}"/>
    <cellStyle name="Normal 4" xfId="7" xr:uid="{DB7AC7E1-3542-433C-AEC1-CFFB93966AF0}"/>
    <cellStyle name="Normal 4 2" xfId="15" xr:uid="{9D33D343-75E5-4787-A86A-3D4C3F03BEEF}"/>
    <cellStyle name="Normal 4 2 2" xfId="19" xr:uid="{083D0651-295B-4FAA-83F0-DBE1495D30DA}"/>
    <cellStyle name="Normal 4 3" xfId="9" xr:uid="{8DF89C27-2C90-4E00-8384-9E9D0F0736F3}"/>
    <cellStyle name="Normal 5" xfId="20" xr:uid="{FB0F3C6C-DEC4-47F6-A960-6C0A774395B6}"/>
    <cellStyle name="Percent" xfId="6" builtinId="5"/>
  </cellStyles>
  <dxfs count="407">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style="medium">
          <color indexed="64"/>
        </right>
        <top/>
        <bottom/>
        <vertical/>
        <horizontal/>
      </border>
    </dxf>
    <dxf>
      <font>
        <b val="0"/>
        <i val="0"/>
        <strike val="0"/>
        <condense val="0"/>
        <extend val="0"/>
        <outline val="0"/>
        <shadow val="0"/>
        <u val="none"/>
        <vertAlign val="baseline"/>
        <sz val="11"/>
        <color theme="1"/>
        <name val="Calibri"/>
        <family val="2"/>
        <scheme val="minor"/>
      </font>
      <numFmt numFmtId="3" formatCode="#,##0"/>
    </dxf>
    <dxf>
      <font>
        <b val="0"/>
        <i val="0"/>
        <strike val="0"/>
        <condense val="0"/>
        <extend val="0"/>
        <outline val="0"/>
        <shadow val="0"/>
        <u val="none"/>
        <vertAlign val="baseline"/>
        <sz val="11"/>
        <color theme="1"/>
        <name val="Calibri"/>
        <family val="2"/>
        <scheme val="minor"/>
      </font>
      <numFmt numFmtId="3" formatCode="#,##0"/>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border diagonalUp="0" diagonalDown="0">
        <left/>
        <right style="medium">
          <color indexed="64"/>
        </right>
        <top/>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border outline="0">
        <bottom style="medium">
          <color indexed="64"/>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dxf>
    <dxf>
      <border outline="0">
        <bottom style="medium">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outline="0">
        <left/>
        <right style="medium">
          <color indexed="64"/>
        </right>
        <top/>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3" formatCode="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border outline="0">
        <bottom style="medium">
          <color rgb="FFFFFFFF"/>
        </bottom>
      </border>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numFmt numFmtId="164" formatCode="_-* #,##0_-;\-* #,##0_-;_-* &quot;-&quot;??_-;_-@_-"/>
    </dxf>
    <dxf>
      <font>
        <b val="0"/>
        <i val="0"/>
        <strike val="0"/>
        <condense val="0"/>
        <extend val="0"/>
        <outline val="0"/>
        <shadow val="0"/>
        <u val="none"/>
        <vertAlign val="baseline"/>
        <sz val="12"/>
        <color theme="1"/>
        <name val="Calibri"/>
        <family val="2"/>
        <scheme val="minor"/>
      </font>
      <border diagonalUp="0" diagonalDown="0">
        <left/>
        <right style="medium">
          <color indexed="64"/>
        </right>
        <top/>
        <bottom/>
        <vertical/>
        <horizontal/>
      </border>
    </dxf>
    <dxf>
      <font>
        <b val="0"/>
        <i val="0"/>
        <strike val="0"/>
        <condense val="0"/>
        <extend val="0"/>
        <outline val="0"/>
        <shadow val="0"/>
        <u val="none"/>
        <vertAlign val="baseline"/>
        <sz val="12"/>
        <color theme="1"/>
        <name val="Calibri"/>
        <family val="2"/>
        <scheme val="minor"/>
      </font>
    </dxf>
    <dxf>
      <border outline="0">
        <left style="medium">
          <color rgb="FFFFFFFF"/>
        </left>
        <right style="medium">
          <color rgb="FFFFFFFF"/>
        </right>
        <top style="medium">
          <color rgb="FFFFFFFF"/>
        </top>
        <bottom style="medium">
          <color rgb="FFFFFFFF"/>
        </bottom>
      </border>
    </dxf>
    <dxf>
      <font>
        <b val="0"/>
        <i val="0"/>
        <strike val="0"/>
        <condense val="0"/>
        <extend val="0"/>
        <outline val="0"/>
        <shadow val="0"/>
        <u val="none"/>
        <vertAlign val="baseline"/>
        <sz val="12"/>
        <color rgb="FFFFFFFF"/>
        <name val="Calibri"/>
        <family val="2"/>
        <scheme val="none"/>
      </font>
    </dxf>
    <dxf>
      <border outline="0">
        <bottom style="medium">
          <color rgb="FFFFFFFF"/>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alignment horizontal="general" vertical="center" textRotation="0" wrapText="1" indent="0" justifyLastLine="0" shrinkToFit="0" readingOrder="0"/>
    </dxf>
    <dxf>
      <alignment horizontal="general" vertical="center" textRotation="0" wrapText="1"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center"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border>
        <bottom style="medium">
          <color indexed="64"/>
        </bottom>
      </border>
    </dxf>
    <dxf>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Number of</a:t>
            </a:r>
            <a:r>
              <a:rPr lang="en-GB" sz="1000" b="1" baseline="0"/>
              <a:t> 0-4kW Solar Installations</a:t>
            </a:r>
            <a:endParaRPr lang="en-GB" sz="1000" b="1"/>
          </a:p>
        </c:rich>
      </c:tx>
      <c:layout>
        <c:manualLayout>
          <c:xMode val="edge"/>
          <c:yMode val="edge"/>
          <c:x val="0.42850914957249769"/>
          <c:y val="2.99251870324189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'Chart data (hide)'!$A$4:$B$111</c:f>
              <c:multiLvlStrCache>
                <c:ptCount val="108"/>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pt idx="96">
                    <c:v>April</c:v>
                  </c:pt>
                  <c:pt idx="97">
                    <c:v>May</c:v>
                  </c:pt>
                  <c:pt idx="98">
                    <c:v>June</c:v>
                  </c:pt>
                  <c:pt idx="99">
                    <c:v>July</c:v>
                  </c:pt>
                  <c:pt idx="100">
                    <c:v>August</c:v>
                  </c:pt>
                  <c:pt idx="101">
                    <c:v>September</c:v>
                  </c:pt>
                  <c:pt idx="102">
                    <c:v>October</c:v>
                  </c:pt>
                  <c:pt idx="103">
                    <c:v>November</c:v>
                  </c:pt>
                  <c:pt idx="104">
                    <c:v>December</c:v>
                  </c:pt>
                  <c:pt idx="105">
                    <c:v>January</c:v>
                  </c:pt>
                  <c:pt idx="106">
                    <c:v>February</c:v>
                  </c:pt>
                  <c:pt idx="107">
                    <c:v>March</c:v>
                  </c:pt>
                </c:lvl>
                <c:lvl>
                  <c:pt idx="0">
                    <c:v>2013/14</c:v>
                  </c:pt>
                  <c:pt idx="12">
                    <c:v>2014/15</c:v>
                  </c:pt>
                  <c:pt idx="24">
                    <c:v>2015/16</c:v>
                  </c:pt>
                  <c:pt idx="36">
                    <c:v>2016/17</c:v>
                  </c:pt>
                  <c:pt idx="48">
                    <c:v>2017/18</c:v>
                  </c:pt>
                  <c:pt idx="60">
                    <c:v>2018/19</c:v>
                  </c:pt>
                  <c:pt idx="72">
                    <c:v>2019/20</c:v>
                  </c:pt>
                  <c:pt idx="84">
                    <c:v>2020/21</c:v>
                  </c:pt>
                  <c:pt idx="96">
                    <c:v>2021/22</c:v>
                  </c:pt>
                </c:lvl>
              </c:multiLvlStrCache>
            </c:multiLvlStrRef>
          </c:cat>
          <c:val>
            <c:numRef>
              <c:f>'Chart data (hide)'!$C$4:$C$111</c:f>
              <c:numCache>
                <c:formatCode>#,##0</c:formatCode>
                <c:ptCount val="108"/>
                <c:pt idx="0">
                  <c:v>3582</c:v>
                </c:pt>
                <c:pt idx="1">
                  <c:v>4075</c:v>
                </c:pt>
                <c:pt idx="2">
                  <c:v>6833</c:v>
                </c:pt>
                <c:pt idx="3">
                  <c:v>2741</c:v>
                </c:pt>
                <c:pt idx="4">
                  <c:v>3159</c:v>
                </c:pt>
                <c:pt idx="5">
                  <c:v>3830</c:v>
                </c:pt>
                <c:pt idx="6">
                  <c:v>4321</c:v>
                </c:pt>
                <c:pt idx="7">
                  <c:v>4562</c:v>
                </c:pt>
                <c:pt idx="8">
                  <c:v>4311</c:v>
                </c:pt>
                <c:pt idx="9">
                  <c:v>3281</c:v>
                </c:pt>
                <c:pt idx="10">
                  <c:v>3736</c:v>
                </c:pt>
                <c:pt idx="11">
                  <c:v>7556</c:v>
                </c:pt>
                <c:pt idx="12">
                  <c:v>3342</c:v>
                </c:pt>
                <c:pt idx="13">
                  <c:v>4151</c:v>
                </c:pt>
                <c:pt idx="14">
                  <c:v>4837</c:v>
                </c:pt>
                <c:pt idx="15">
                  <c:v>5448</c:v>
                </c:pt>
                <c:pt idx="16">
                  <c:v>4984</c:v>
                </c:pt>
                <c:pt idx="17">
                  <c:v>6565</c:v>
                </c:pt>
                <c:pt idx="18">
                  <c:v>6806</c:v>
                </c:pt>
                <c:pt idx="19">
                  <c:v>6656</c:v>
                </c:pt>
                <c:pt idx="20">
                  <c:v>8284</c:v>
                </c:pt>
                <c:pt idx="21">
                  <c:v>3650</c:v>
                </c:pt>
                <c:pt idx="22">
                  <c:v>5146</c:v>
                </c:pt>
                <c:pt idx="23">
                  <c:v>9591</c:v>
                </c:pt>
                <c:pt idx="24">
                  <c:v>5241</c:v>
                </c:pt>
                <c:pt idx="25">
                  <c:v>5775</c:v>
                </c:pt>
                <c:pt idx="26">
                  <c:v>9928</c:v>
                </c:pt>
                <c:pt idx="27">
                  <c:v>5575</c:v>
                </c:pt>
                <c:pt idx="28">
                  <c:v>5923</c:v>
                </c:pt>
                <c:pt idx="29">
                  <c:v>10757</c:v>
                </c:pt>
                <c:pt idx="30">
                  <c:v>8007</c:v>
                </c:pt>
                <c:pt idx="31">
                  <c:v>12454</c:v>
                </c:pt>
                <c:pt idx="32">
                  <c:v>16528</c:v>
                </c:pt>
                <c:pt idx="33">
                  <c:v>10102</c:v>
                </c:pt>
                <c:pt idx="34">
                  <c:v>2347</c:v>
                </c:pt>
                <c:pt idx="35">
                  <c:v>2485</c:v>
                </c:pt>
                <c:pt idx="36">
                  <c:v>1873</c:v>
                </c:pt>
                <c:pt idx="37">
                  <c:v>2072</c:v>
                </c:pt>
                <c:pt idx="38">
                  <c:v>2518</c:v>
                </c:pt>
                <c:pt idx="39">
                  <c:v>1844</c:v>
                </c:pt>
                <c:pt idx="40">
                  <c:v>1823</c:v>
                </c:pt>
                <c:pt idx="41">
                  <c:v>2007</c:v>
                </c:pt>
                <c:pt idx="42">
                  <c:v>1623</c:v>
                </c:pt>
                <c:pt idx="43">
                  <c:v>2070</c:v>
                </c:pt>
                <c:pt idx="44">
                  <c:v>1361</c:v>
                </c:pt>
                <c:pt idx="45">
                  <c:v>1370</c:v>
                </c:pt>
                <c:pt idx="46">
                  <c:v>1589</c:v>
                </c:pt>
                <c:pt idx="47">
                  <c:v>1837</c:v>
                </c:pt>
                <c:pt idx="48">
                  <c:v>1186</c:v>
                </c:pt>
                <c:pt idx="49">
                  <c:v>1898</c:v>
                </c:pt>
                <c:pt idx="50">
                  <c:v>1745</c:v>
                </c:pt>
                <c:pt idx="51">
                  <c:v>1491</c:v>
                </c:pt>
                <c:pt idx="52">
                  <c:v>1918</c:v>
                </c:pt>
                <c:pt idx="53">
                  <c:v>1975</c:v>
                </c:pt>
                <c:pt idx="54">
                  <c:v>1635</c:v>
                </c:pt>
                <c:pt idx="55">
                  <c:v>2006</c:v>
                </c:pt>
                <c:pt idx="56">
                  <c:v>1390</c:v>
                </c:pt>
                <c:pt idx="57">
                  <c:v>1378</c:v>
                </c:pt>
                <c:pt idx="58">
                  <c:v>1293</c:v>
                </c:pt>
                <c:pt idx="59">
                  <c:v>1793</c:v>
                </c:pt>
                <c:pt idx="60">
                  <c:v>1465</c:v>
                </c:pt>
                <c:pt idx="61">
                  <c:v>1747</c:v>
                </c:pt>
                <c:pt idx="62">
                  <c:v>1308</c:v>
                </c:pt>
                <c:pt idx="63">
                  <c:v>1656</c:v>
                </c:pt>
                <c:pt idx="64">
                  <c:v>1949</c:v>
                </c:pt>
                <c:pt idx="65">
                  <c:v>2096</c:v>
                </c:pt>
                <c:pt idx="66">
                  <c:v>2250</c:v>
                </c:pt>
                <c:pt idx="67">
                  <c:v>2973</c:v>
                </c:pt>
                <c:pt idx="68">
                  <c:v>2250</c:v>
                </c:pt>
                <c:pt idx="69">
                  <c:v>2918</c:v>
                </c:pt>
                <c:pt idx="70">
                  <c:v>3940</c:v>
                </c:pt>
                <c:pt idx="71">
                  <c:v>7818</c:v>
                </c:pt>
                <c:pt idx="72">
                  <c:v>998</c:v>
                </c:pt>
                <c:pt idx="73">
                  <c:v>1478</c:v>
                </c:pt>
                <c:pt idx="74">
                  <c:v>1760</c:v>
                </c:pt>
                <c:pt idx="75">
                  <c:v>1783</c:v>
                </c:pt>
                <c:pt idx="76">
                  <c:v>1948</c:v>
                </c:pt>
                <c:pt idx="77">
                  <c:v>2083</c:v>
                </c:pt>
                <c:pt idx="78">
                  <c:v>2513</c:v>
                </c:pt>
                <c:pt idx="79">
                  <c:v>2189</c:v>
                </c:pt>
                <c:pt idx="80">
                  <c:v>1635</c:v>
                </c:pt>
                <c:pt idx="81">
                  <c:v>2158</c:v>
                </c:pt>
                <c:pt idx="82">
                  <c:v>2286</c:v>
                </c:pt>
                <c:pt idx="83">
                  <c:v>2491</c:v>
                </c:pt>
                <c:pt idx="84">
                  <c:v>377</c:v>
                </c:pt>
                <c:pt idx="85">
                  <c:v>758</c:v>
                </c:pt>
                <c:pt idx="86">
                  <c:v>1781</c:v>
                </c:pt>
                <c:pt idx="87">
                  <c:v>2562</c:v>
                </c:pt>
                <c:pt idx="88">
                  <c:v>2554</c:v>
                </c:pt>
                <c:pt idx="89">
                  <c:v>3177</c:v>
                </c:pt>
                <c:pt idx="90">
                  <c:v>3084</c:v>
                </c:pt>
                <c:pt idx="91">
                  <c:v>3109</c:v>
                </c:pt>
                <c:pt idx="92">
                  <c:v>2318</c:v>
                </c:pt>
                <c:pt idx="93">
                  <c:v>2529</c:v>
                </c:pt>
                <c:pt idx="94">
                  <c:v>2666</c:v>
                </c:pt>
                <c:pt idx="95">
                  <c:v>3723</c:v>
                </c:pt>
                <c:pt idx="96">
                  <c:v>3633</c:v>
                </c:pt>
                <c:pt idx="97">
                  <c:v>3836</c:v>
                </c:pt>
                <c:pt idx="98">
                  <c:v>4047</c:v>
                </c:pt>
                <c:pt idx="99">
                  <c:v>3688</c:v>
                </c:pt>
                <c:pt idx="100">
                  <c:v>3864</c:v>
                </c:pt>
                <c:pt idx="101">
                  <c:v>4597</c:v>
                </c:pt>
                <c:pt idx="102">
                  <c:v>4325</c:v>
                </c:pt>
                <c:pt idx="103">
                  <c:v>5400</c:v>
                </c:pt>
                <c:pt idx="104">
                  <c:v>3994</c:v>
                </c:pt>
                <c:pt idx="105">
                  <c:v>4563</c:v>
                </c:pt>
                <c:pt idx="106">
                  <c:v>5767</c:v>
                </c:pt>
                <c:pt idx="107">
                  <c:v>7845</c:v>
                </c:pt>
              </c:numCache>
            </c:numRef>
          </c:val>
          <c:smooth val="0"/>
          <c:extLst>
            <c:ext xmlns:c16="http://schemas.microsoft.com/office/drawing/2014/chart" uri="{C3380CC4-5D6E-409C-BE32-E72D297353CC}">
              <c16:uniqueId val="{00000001-2407-45F7-8F09-5D39984A4122}"/>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Number of Installations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00" b="1"/>
              <a:t>Mean Cost per kW</a:t>
            </a:r>
            <a:r>
              <a:rPr lang="en-GB" sz="1000" b="1" baseline="0"/>
              <a:t> </a:t>
            </a:r>
            <a:r>
              <a:rPr lang="en-GB" sz="1000" b="1"/>
              <a:t>of</a:t>
            </a:r>
            <a:r>
              <a:rPr lang="en-GB" sz="1000" b="1" baseline="0"/>
              <a:t> 0-4kW Solar Installations</a:t>
            </a:r>
            <a:endParaRPr lang="en-GB" sz="1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 data (hide)'!$D$3</c:f>
              <c:strCache>
                <c:ptCount val="1"/>
                <c:pt idx="0">
                  <c:v>Mean Cost</c:v>
                </c:pt>
              </c:strCache>
            </c:strRef>
          </c:tx>
          <c:spPr>
            <a:ln w="28575" cap="rnd">
              <a:solidFill>
                <a:schemeClr val="accent1"/>
              </a:solidFill>
              <a:round/>
            </a:ln>
            <a:effectLst/>
          </c:spPr>
          <c:marker>
            <c:symbol val="none"/>
          </c:marker>
          <c:trendline>
            <c:name>12 month rolling average</c:name>
            <c:spPr>
              <a:ln w="19050" cap="rnd">
                <a:solidFill>
                  <a:schemeClr val="accent1"/>
                </a:solidFill>
                <a:prstDash val="sysDot"/>
              </a:ln>
              <a:effectLst/>
            </c:spPr>
            <c:trendlineType val="movingAvg"/>
            <c:period val="12"/>
            <c:dispRSqr val="0"/>
            <c:dispEq val="0"/>
          </c:trendline>
          <c:cat>
            <c:multiLvlStrRef>
              <c:f>'Chart data (hide)'!$A$4:$B$111</c:f>
              <c:multiLvlStrCache>
                <c:ptCount val="108"/>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pt idx="12">
                    <c:v>April</c:v>
                  </c:pt>
                  <c:pt idx="13">
                    <c:v>May</c:v>
                  </c:pt>
                  <c:pt idx="14">
                    <c:v>June</c:v>
                  </c:pt>
                  <c:pt idx="15">
                    <c:v>July</c:v>
                  </c:pt>
                  <c:pt idx="16">
                    <c:v>August</c:v>
                  </c:pt>
                  <c:pt idx="17">
                    <c:v>September</c:v>
                  </c:pt>
                  <c:pt idx="18">
                    <c:v>October</c:v>
                  </c:pt>
                  <c:pt idx="19">
                    <c:v>November</c:v>
                  </c:pt>
                  <c:pt idx="20">
                    <c:v>December</c:v>
                  </c:pt>
                  <c:pt idx="21">
                    <c:v>January</c:v>
                  </c:pt>
                  <c:pt idx="22">
                    <c:v>February</c:v>
                  </c:pt>
                  <c:pt idx="23">
                    <c:v>March</c:v>
                  </c:pt>
                  <c:pt idx="24">
                    <c:v>April</c:v>
                  </c:pt>
                  <c:pt idx="25">
                    <c:v>May</c:v>
                  </c:pt>
                  <c:pt idx="26">
                    <c:v>June</c:v>
                  </c:pt>
                  <c:pt idx="27">
                    <c:v>July</c:v>
                  </c:pt>
                  <c:pt idx="28">
                    <c:v>August</c:v>
                  </c:pt>
                  <c:pt idx="29">
                    <c:v>September</c:v>
                  </c:pt>
                  <c:pt idx="30">
                    <c:v>October</c:v>
                  </c:pt>
                  <c:pt idx="31">
                    <c:v>November</c:v>
                  </c:pt>
                  <c:pt idx="32">
                    <c:v>December</c:v>
                  </c:pt>
                  <c:pt idx="33">
                    <c:v>January</c:v>
                  </c:pt>
                  <c:pt idx="34">
                    <c:v>February</c:v>
                  </c:pt>
                  <c:pt idx="35">
                    <c:v>March</c:v>
                  </c:pt>
                  <c:pt idx="36">
                    <c:v>April</c:v>
                  </c:pt>
                  <c:pt idx="37">
                    <c:v>May</c:v>
                  </c:pt>
                  <c:pt idx="38">
                    <c:v>June</c:v>
                  </c:pt>
                  <c:pt idx="39">
                    <c:v>July</c:v>
                  </c:pt>
                  <c:pt idx="40">
                    <c:v>August</c:v>
                  </c:pt>
                  <c:pt idx="41">
                    <c:v>September</c:v>
                  </c:pt>
                  <c:pt idx="42">
                    <c:v>October</c:v>
                  </c:pt>
                  <c:pt idx="43">
                    <c:v>November</c:v>
                  </c:pt>
                  <c:pt idx="44">
                    <c:v>December</c:v>
                  </c:pt>
                  <c:pt idx="45">
                    <c:v>January</c:v>
                  </c:pt>
                  <c:pt idx="46">
                    <c:v>February</c:v>
                  </c:pt>
                  <c:pt idx="47">
                    <c:v>March</c:v>
                  </c:pt>
                  <c:pt idx="48">
                    <c:v>April</c:v>
                  </c:pt>
                  <c:pt idx="49">
                    <c:v>May</c:v>
                  </c:pt>
                  <c:pt idx="50">
                    <c:v>June</c:v>
                  </c:pt>
                  <c:pt idx="51">
                    <c:v>July</c:v>
                  </c:pt>
                  <c:pt idx="52">
                    <c:v>August</c:v>
                  </c:pt>
                  <c:pt idx="53">
                    <c:v>September</c:v>
                  </c:pt>
                  <c:pt idx="54">
                    <c:v>October</c:v>
                  </c:pt>
                  <c:pt idx="55">
                    <c:v>November</c:v>
                  </c:pt>
                  <c:pt idx="56">
                    <c:v>December</c:v>
                  </c:pt>
                  <c:pt idx="57">
                    <c:v>January</c:v>
                  </c:pt>
                  <c:pt idx="58">
                    <c:v>February</c:v>
                  </c:pt>
                  <c:pt idx="59">
                    <c:v>March</c:v>
                  </c:pt>
                  <c:pt idx="60">
                    <c:v>April</c:v>
                  </c:pt>
                  <c:pt idx="61">
                    <c:v>May</c:v>
                  </c:pt>
                  <c:pt idx="62">
                    <c:v>June</c:v>
                  </c:pt>
                  <c:pt idx="63">
                    <c:v>July</c:v>
                  </c:pt>
                  <c:pt idx="64">
                    <c:v>August</c:v>
                  </c:pt>
                  <c:pt idx="65">
                    <c:v>September</c:v>
                  </c:pt>
                  <c:pt idx="66">
                    <c:v>October</c:v>
                  </c:pt>
                  <c:pt idx="67">
                    <c:v>November</c:v>
                  </c:pt>
                  <c:pt idx="68">
                    <c:v>December</c:v>
                  </c:pt>
                  <c:pt idx="69">
                    <c:v>January</c:v>
                  </c:pt>
                  <c:pt idx="70">
                    <c:v>February</c:v>
                  </c:pt>
                  <c:pt idx="71">
                    <c:v>March</c:v>
                  </c:pt>
                  <c:pt idx="72">
                    <c:v>April</c:v>
                  </c:pt>
                  <c:pt idx="73">
                    <c:v>May</c:v>
                  </c:pt>
                  <c:pt idx="74">
                    <c:v>June</c:v>
                  </c:pt>
                  <c:pt idx="75">
                    <c:v>July</c:v>
                  </c:pt>
                  <c:pt idx="76">
                    <c:v>August</c:v>
                  </c:pt>
                  <c:pt idx="77">
                    <c:v>September</c:v>
                  </c:pt>
                  <c:pt idx="78">
                    <c:v>October</c:v>
                  </c:pt>
                  <c:pt idx="79">
                    <c:v>November</c:v>
                  </c:pt>
                  <c:pt idx="80">
                    <c:v>December</c:v>
                  </c:pt>
                  <c:pt idx="81">
                    <c:v>January</c:v>
                  </c:pt>
                  <c:pt idx="82">
                    <c:v>February</c:v>
                  </c:pt>
                  <c:pt idx="83">
                    <c:v>March</c:v>
                  </c:pt>
                  <c:pt idx="84">
                    <c:v>April</c:v>
                  </c:pt>
                  <c:pt idx="85">
                    <c:v>May</c:v>
                  </c:pt>
                  <c:pt idx="86">
                    <c:v>June</c:v>
                  </c:pt>
                  <c:pt idx="87">
                    <c:v>July</c:v>
                  </c:pt>
                  <c:pt idx="88">
                    <c:v>August</c:v>
                  </c:pt>
                  <c:pt idx="89">
                    <c:v>September</c:v>
                  </c:pt>
                  <c:pt idx="90">
                    <c:v>October</c:v>
                  </c:pt>
                  <c:pt idx="91">
                    <c:v>November</c:v>
                  </c:pt>
                  <c:pt idx="92">
                    <c:v>December</c:v>
                  </c:pt>
                  <c:pt idx="93">
                    <c:v>January</c:v>
                  </c:pt>
                  <c:pt idx="94">
                    <c:v>February</c:v>
                  </c:pt>
                  <c:pt idx="95">
                    <c:v>March</c:v>
                  </c:pt>
                  <c:pt idx="96">
                    <c:v>April</c:v>
                  </c:pt>
                  <c:pt idx="97">
                    <c:v>May</c:v>
                  </c:pt>
                  <c:pt idx="98">
                    <c:v>June</c:v>
                  </c:pt>
                  <c:pt idx="99">
                    <c:v>July</c:v>
                  </c:pt>
                  <c:pt idx="100">
                    <c:v>August</c:v>
                  </c:pt>
                  <c:pt idx="101">
                    <c:v>September</c:v>
                  </c:pt>
                  <c:pt idx="102">
                    <c:v>October</c:v>
                  </c:pt>
                  <c:pt idx="103">
                    <c:v>November</c:v>
                  </c:pt>
                  <c:pt idx="104">
                    <c:v>December</c:v>
                  </c:pt>
                  <c:pt idx="105">
                    <c:v>January</c:v>
                  </c:pt>
                  <c:pt idx="106">
                    <c:v>February</c:v>
                  </c:pt>
                  <c:pt idx="107">
                    <c:v>March</c:v>
                  </c:pt>
                </c:lvl>
                <c:lvl>
                  <c:pt idx="0">
                    <c:v>2013/14</c:v>
                  </c:pt>
                  <c:pt idx="12">
                    <c:v>2014/15</c:v>
                  </c:pt>
                  <c:pt idx="24">
                    <c:v>2015/16</c:v>
                  </c:pt>
                  <c:pt idx="36">
                    <c:v>2016/17</c:v>
                  </c:pt>
                  <c:pt idx="48">
                    <c:v>2017/18</c:v>
                  </c:pt>
                  <c:pt idx="60">
                    <c:v>2018/19</c:v>
                  </c:pt>
                  <c:pt idx="72">
                    <c:v>2019/20</c:v>
                  </c:pt>
                  <c:pt idx="84">
                    <c:v>2020/21</c:v>
                  </c:pt>
                  <c:pt idx="96">
                    <c:v>2021/22</c:v>
                  </c:pt>
                </c:lvl>
              </c:multiLvlStrCache>
            </c:multiLvlStrRef>
          </c:cat>
          <c:val>
            <c:numRef>
              <c:f>'Chart data (hide)'!$D$4:$D$111</c:f>
              <c:numCache>
                <c:formatCode>#,##0</c:formatCode>
                <c:ptCount val="108"/>
                <c:pt idx="0">
                  <c:v>2020</c:v>
                </c:pt>
                <c:pt idx="1">
                  <c:v>2080</c:v>
                </c:pt>
                <c:pt idx="2">
                  <c:v>2010</c:v>
                </c:pt>
                <c:pt idx="3">
                  <c:v>2060</c:v>
                </c:pt>
                <c:pt idx="4">
                  <c:v>2050</c:v>
                </c:pt>
                <c:pt idx="5">
                  <c:v>2080</c:v>
                </c:pt>
                <c:pt idx="6">
                  <c:v>2180</c:v>
                </c:pt>
                <c:pt idx="7">
                  <c:v>2130</c:v>
                </c:pt>
                <c:pt idx="8">
                  <c:v>2090</c:v>
                </c:pt>
                <c:pt idx="9">
                  <c:v>2160</c:v>
                </c:pt>
                <c:pt idx="10">
                  <c:v>2130</c:v>
                </c:pt>
                <c:pt idx="11">
                  <c:v>2040</c:v>
                </c:pt>
                <c:pt idx="12">
                  <c:v>2228.8849896713687</c:v>
                </c:pt>
                <c:pt idx="13">
                  <c:v>2193.3752081825237</c:v>
                </c:pt>
                <c:pt idx="14">
                  <c:v>2141.286240000481</c:v>
                </c:pt>
                <c:pt idx="15">
                  <c:v>2117.4783728484676</c:v>
                </c:pt>
                <c:pt idx="16">
                  <c:v>2102.5588904640399</c:v>
                </c:pt>
                <c:pt idx="17">
                  <c:v>2056.0346228826766</c:v>
                </c:pt>
                <c:pt idx="18">
                  <c:v>2056.5751783970377</c:v>
                </c:pt>
                <c:pt idx="19">
                  <c:v>2004.1743181278243</c:v>
                </c:pt>
                <c:pt idx="20">
                  <c:v>1981.7182764873041</c:v>
                </c:pt>
                <c:pt idx="21">
                  <c:v>2011.5450861862073</c:v>
                </c:pt>
                <c:pt idx="22">
                  <c:v>1978.9633704199132</c:v>
                </c:pt>
                <c:pt idx="23">
                  <c:v>1971.203663509177</c:v>
                </c:pt>
                <c:pt idx="24">
                  <c:v>2025.1276614692244</c:v>
                </c:pt>
                <c:pt idx="25">
                  <c:v>1981.4294835162605</c:v>
                </c:pt>
                <c:pt idx="26">
                  <c:v>1919.9790777253947</c:v>
                </c:pt>
                <c:pt idx="27">
                  <c:v>1940.4533802562398</c:v>
                </c:pt>
                <c:pt idx="28">
                  <c:v>1863.2673152427351</c:v>
                </c:pt>
                <c:pt idx="29">
                  <c:v>1806.1364203944945</c:v>
                </c:pt>
                <c:pt idx="30">
                  <c:v>1779.5926666642015</c:v>
                </c:pt>
                <c:pt idx="31">
                  <c:v>1683.9969232063818</c:v>
                </c:pt>
                <c:pt idx="32">
                  <c:v>1676.0384981059215</c:v>
                </c:pt>
                <c:pt idx="33">
                  <c:v>1586.6836832136623</c:v>
                </c:pt>
                <c:pt idx="34">
                  <c:v>1820.4737785510358</c:v>
                </c:pt>
                <c:pt idx="35">
                  <c:v>1910.6810511526453</c:v>
                </c:pt>
                <c:pt idx="36">
                  <c:v>1977.0808755634419</c:v>
                </c:pt>
                <c:pt idx="37">
                  <c:v>1841.3321253479894</c:v>
                </c:pt>
                <c:pt idx="38">
                  <c:v>1806.9479411940563</c:v>
                </c:pt>
                <c:pt idx="39">
                  <c:v>1784.5064922765739</c:v>
                </c:pt>
                <c:pt idx="40">
                  <c:v>1874.6330627899326</c:v>
                </c:pt>
                <c:pt idx="41">
                  <c:v>1844.7662997390003</c:v>
                </c:pt>
                <c:pt idx="42">
                  <c:v>1925.2166132103416</c:v>
                </c:pt>
                <c:pt idx="43">
                  <c:v>1933.935172177291</c:v>
                </c:pt>
                <c:pt idx="44">
                  <c:v>1896.9518980041555</c:v>
                </c:pt>
                <c:pt idx="45">
                  <c:v>1748.7723757621595</c:v>
                </c:pt>
                <c:pt idx="46">
                  <c:v>1872.4486979369217</c:v>
                </c:pt>
                <c:pt idx="47">
                  <c:v>1884.9173133048923</c:v>
                </c:pt>
                <c:pt idx="48">
                  <c:v>1863.57</c:v>
                </c:pt>
                <c:pt idx="49">
                  <c:v>1919.65</c:v>
                </c:pt>
                <c:pt idx="50">
                  <c:v>1823.71</c:v>
                </c:pt>
                <c:pt idx="51">
                  <c:v>1768.33</c:v>
                </c:pt>
                <c:pt idx="52">
                  <c:v>1820.94</c:v>
                </c:pt>
                <c:pt idx="53">
                  <c:v>1878.28</c:v>
                </c:pt>
                <c:pt idx="54">
                  <c:v>1814.51</c:v>
                </c:pt>
                <c:pt idx="55">
                  <c:v>1811.9</c:v>
                </c:pt>
                <c:pt idx="56">
                  <c:v>1829.29</c:v>
                </c:pt>
                <c:pt idx="57">
                  <c:v>1810.6</c:v>
                </c:pt>
                <c:pt idx="58">
                  <c:v>1853.71</c:v>
                </c:pt>
                <c:pt idx="59">
                  <c:v>1885.04</c:v>
                </c:pt>
                <c:pt idx="60">
                  <c:v>1868.9165627692187</c:v>
                </c:pt>
                <c:pt idx="61">
                  <c:v>1797.7061499179272</c:v>
                </c:pt>
                <c:pt idx="62">
                  <c:v>1938.6159396142552</c:v>
                </c:pt>
                <c:pt idx="63">
                  <c:v>1748.0845741561618</c:v>
                </c:pt>
                <c:pt idx="64">
                  <c:v>1776.4909597980275</c:v>
                </c:pt>
                <c:pt idx="65">
                  <c:v>1825.6508625177705</c:v>
                </c:pt>
                <c:pt idx="66">
                  <c:v>1773.0461022114637</c:v>
                </c:pt>
                <c:pt idx="67">
                  <c:v>1725.9362051548096</c:v>
                </c:pt>
                <c:pt idx="68">
                  <c:v>1774.0310955596008</c:v>
                </c:pt>
                <c:pt idx="69">
                  <c:v>1849.8183505235831</c:v>
                </c:pt>
                <c:pt idx="70">
                  <c:v>1844.8563051127485</c:v>
                </c:pt>
                <c:pt idx="71">
                  <c:v>1867.2523098785125</c:v>
                </c:pt>
                <c:pt idx="72">
                  <c:v>1546.7385131708716</c:v>
                </c:pt>
                <c:pt idx="73">
                  <c:v>1623.1675451827346</c:v>
                </c:pt>
                <c:pt idx="74">
                  <c:v>1591.1380068355763</c:v>
                </c:pt>
                <c:pt idx="75">
                  <c:v>1657.7832659614851</c:v>
                </c:pt>
                <c:pt idx="76">
                  <c:v>1644.5235732473811</c:v>
                </c:pt>
                <c:pt idx="77">
                  <c:v>1635.235564197118</c:v>
                </c:pt>
                <c:pt idx="78">
                  <c:v>1547.8594249225359</c:v>
                </c:pt>
                <c:pt idx="79">
                  <c:v>1465.3826445038824</c:v>
                </c:pt>
                <c:pt idx="80">
                  <c:v>1552.8054188205626</c:v>
                </c:pt>
                <c:pt idx="81">
                  <c:v>1520.8305682992982</c:v>
                </c:pt>
                <c:pt idx="82">
                  <c:v>1506.1767643627895</c:v>
                </c:pt>
                <c:pt idx="83">
                  <c:v>1510.9544116394775</c:v>
                </c:pt>
                <c:pt idx="84">
                  <c:v>1762.799</c:v>
                </c:pt>
                <c:pt idx="85">
                  <c:v>1719.6130000000001</c:v>
                </c:pt>
                <c:pt idx="86">
                  <c:v>1603.4549999999999</c:v>
                </c:pt>
                <c:pt idx="87">
                  <c:v>1556.0260000000001</c:v>
                </c:pt>
                <c:pt idx="88">
                  <c:v>1555.991</c:v>
                </c:pt>
                <c:pt idx="89">
                  <c:v>1546.3130000000001</c:v>
                </c:pt>
                <c:pt idx="90">
                  <c:v>1545.384</c:v>
                </c:pt>
                <c:pt idx="91">
                  <c:v>1713.963</c:v>
                </c:pt>
                <c:pt idx="92">
                  <c:v>1700.597</c:v>
                </c:pt>
                <c:pt idx="93">
                  <c:v>1579.191</c:v>
                </c:pt>
                <c:pt idx="94">
                  <c:v>1726.096</c:v>
                </c:pt>
                <c:pt idx="95">
                  <c:v>1691.414</c:v>
                </c:pt>
                <c:pt idx="96">
                  <c:v>1668.261</c:v>
                </c:pt>
                <c:pt idx="97">
                  <c:v>1766.896</c:v>
                </c:pt>
                <c:pt idx="98">
                  <c:v>1792.425</c:v>
                </c:pt>
                <c:pt idx="99">
                  <c:v>1855.5709999999999</c:v>
                </c:pt>
                <c:pt idx="100">
                  <c:v>1823.568</c:v>
                </c:pt>
                <c:pt idx="101">
                  <c:v>1844.5909999999999</c:v>
                </c:pt>
                <c:pt idx="102">
                  <c:v>1866.529</c:v>
                </c:pt>
                <c:pt idx="103">
                  <c:v>1845.92</c:v>
                </c:pt>
                <c:pt idx="104">
                  <c:v>1871.105</c:v>
                </c:pt>
                <c:pt idx="105">
                  <c:v>2030.1389999999999</c:v>
                </c:pt>
                <c:pt idx="106">
                  <c:v>1955.5260000000001</c:v>
                </c:pt>
                <c:pt idx="107">
                  <c:v>1999.511</c:v>
                </c:pt>
              </c:numCache>
            </c:numRef>
          </c:val>
          <c:smooth val="0"/>
          <c:extLst>
            <c:ext xmlns:c16="http://schemas.microsoft.com/office/drawing/2014/chart" uri="{C3380CC4-5D6E-409C-BE32-E72D297353CC}">
              <c16:uniqueId val="{00000001-75E7-4E59-A630-F529720C7642}"/>
            </c:ext>
          </c:extLst>
        </c:ser>
        <c:dLbls>
          <c:showLegendKey val="0"/>
          <c:showVal val="0"/>
          <c:showCatName val="0"/>
          <c:showSerName val="0"/>
          <c:showPercent val="0"/>
          <c:showBubbleSize val="0"/>
        </c:dLbls>
        <c:smooth val="0"/>
        <c:axId val="1023886592"/>
        <c:axId val="1023886920"/>
      </c:lineChart>
      <c:catAx>
        <c:axId val="10238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920"/>
        <c:crosses val="autoZero"/>
        <c:auto val="1"/>
        <c:lblAlgn val="ctr"/>
        <c:lblOffset val="100"/>
        <c:noMultiLvlLbl val="0"/>
      </c:catAx>
      <c:valAx>
        <c:axId val="102388692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800"/>
                  <a:t>Mean Cost per kW</a:t>
                </a:r>
                <a:r>
                  <a:rPr lang="en-GB" sz="800" baseline="0"/>
                  <a:t> installed (£)</a:t>
                </a:r>
                <a:endParaRPr lang="en-GB" sz="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2388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36513</xdr:colOff>
      <xdr:row>10</xdr:row>
      <xdr:rowOff>428626</xdr:rowOff>
    </xdr:from>
    <xdr:to>
      <xdr:col>5</xdr:col>
      <xdr:colOff>94961</xdr:colOff>
      <xdr:row>30</xdr:row>
      <xdr:rowOff>142876</xdr:rowOff>
    </xdr:to>
    <xdr:graphicFrame macro="">
      <xdr:nvGraphicFramePr>
        <xdr:cNvPr id="2" name="Chart 1" descr="This graph shows the number of new solar installations over the last 8 years. Installations peaked in March 2016 due to changes in FIT rates and the closure of RO. There was another spike in March 2019 due to the final closure of FITs. The number of new installations dipped in April and May 2020 due to the Covid-19 lockdown but have increased steadily since.">
          <a:extLst>
            <a:ext uri="{FF2B5EF4-FFF2-40B4-BE49-F238E27FC236}">
              <a16:creationId xmlns:a16="http://schemas.microsoft.com/office/drawing/2014/main" id="{4A84D1DD-A2CE-26CC-E778-3B9DE5CE21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3695247</xdr:colOff>
      <xdr:row>13</xdr:row>
      <xdr:rowOff>151947</xdr:rowOff>
    </xdr:from>
    <xdr:to>
      <xdr:col>0</xdr:col>
      <xdr:colOff>3934092</xdr:colOff>
      <xdr:row>14</xdr:row>
      <xdr:rowOff>153306</xdr:rowOff>
    </xdr:to>
    <xdr:cxnSp macro="">
      <xdr:nvCxnSpPr>
        <xdr:cNvPr id="4" name="Straight Arrow Connector 3">
          <a:extLst>
            <a:ext uri="{FF2B5EF4-FFF2-40B4-BE49-F238E27FC236}">
              <a16:creationId xmlns:a16="http://schemas.microsoft.com/office/drawing/2014/main" id="{2EC5FB66-2847-475A-BFF6-9660A7E8CA1D}"/>
            </a:ext>
            <a:ext uri="{C183D7F6-B498-43B3-948B-1728B52AA6E4}">
              <adec:decorative xmlns:adec="http://schemas.microsoft.com/office/drawing/2017/decorative" val="1"/>
            </a:ext>
          </a:extLst>
        </xdr:cNvPr>
        <xdr:cNvCxnSpPr/>
      </xdr:nvCxnSpPr>
      <xdr:spPr>
        <a:xfrm flipH="1">
          <a:off x="3695247" y="8333922"/>
          <a:ext cx="238845" cy="1632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248105</xdr:colOff>
      <xdr:row>37</xdr:row>
      <xdr:rowOff>76199</xdr:rowOff>
    </xdr:from>
    <xdr:to>
      <xdr:col>5</xdr:col>
      <xdr:colOff>343189</xdr:colOff>
      <xdr:row>64</xdr:row>
      <xdr:rowOff>57727</xdr:rowOff>
    </xdr:to>
    <xdr:graphicFrame macro="">
      <xdr:nvGraphicFramePr>
        <xdr:cNvPr id="5" name="Chart 2" descr="This graph shows the average cost of installation since 2013. There are fluctuations but costs have generally decreased since April 2014.">
          <a:extLst>
            <a:ext uri="{FF2B5EF4-FFF2-40B4-BE49-F238E27FC236}">
              <a16:creationId xmlns:a16="http://schemas.microsoft.com/office/drawing/2014/main" id="{ACFAD968-43AE-95CE-88F0-9DA01A453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0.44332</cdr:x>
      <cdr:y>0.28026</cdr:y>
    </cdr:from>
    <cdr:to>
      <cdr:x>0.63755</cdr:x>
      <cdr:y>0.46842</cdr:y>
    </cdr:to>
    <cdr:sp macro="" textlink="">
      <cdr:nvSpPr>
        <cdr:cNvPr id="3" name="TextBox 2">
          <a:extLst xmlns:a="http://schemas.openxmlformats.org/drawingml/2006/main">
            <a:ext uri="{FF2B5EF4-FFF2-40B4-BE49-F238E27FC236}">
              <a16:creationId xmlns:a16="http://schemas.microsoft.com/office/drawing/2014/main" id="{4E34895B-9DBC-45F6-863B-40A3E900E678}"/>
            </a:ext>
          </a:extLst>
        </cdr:cNvPr>
        <cdr:cNvSpPr txBox="1"/>
      </cdr:nvSpPr>
      <cdr:spPr>
        <a:xfrm xmlns:a="http://schemas.openxmlformats.org/drawingml/2006/main">
          <a:off x="4641750" y="1179205"/>
          <a:ext cx="2033680" cy="791694"/>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Spike in installations due to final closure of FITs to new applicants</a:t>
          </a:r>
          <a:r>
            <a:rPr lang="en-GB" sz="1100" baseline="0"/>
            <a:t> in March2019</a:t>
          </a:r>
          <a:endParaRPr lang="en-GB" sz="1100"/>
        </a:p>
      </cdr:txBody>
    </cdr:sp>
  </cdr:relSizeAnchor>
  <cdr:relSizeAnchor xmlns:cdr="http://schemas.openxmlformats.org/drawingml/2006/chartDrawing">
    <cdr:from>
      <cdr:x>0.65025</cdr:x>
      <cdr:y>0.41391</cdr:y>
    </cdr:from>
    <cdr:to>
      <cdr:x>0.66571</cdr:x>
      <cdr:y>0.4703</cdr:y>
    </cdr:to>
    <cdr:cxnSp macro="">
      <cdr:nvCxnSpPr>
        <cdr:cNvPr id="6" name="Straight Arrow Connector 5">
          <a:extLst xmlns:a="http://schemas.openxmlformats.org/drawingml/2006/main">
            <a:ext uri="{FF2B5EF4-FFF2-40B4-BE49-F238E27FC236}">
              <a16:creationId xmlns:a16="http://schemas.microsoft.com/office/drawing/2014/main" id="{D41D6402-E781-4A74-A05C-8B627DD399F2}"/>
            </a:ext>
            <a:ext uri="{C183D7F6-B498-43B3-948B-1728B52AA6E4}">
              <adec:decorative xmlns:adec="http://schemas.microsoft.com/office/drawing/2017/decorative" val="1"/>
            </a:ext>
          </a:extLst>
        </cdr:cNvPr>
        <cdr:cNvCxnSpPr/>
      </cdr:nvCxnSpPr>
      <cdr:spPr>
        <a:xfrm xmlns:a="http://schemas.openxmlformats.org/drawingml/2006/main" rot="-7200000" flipH="1">
          <a:off x="5234843" y="1960385"/>
          <a:ext cx="258093" cy="126044"/>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0.38185</cdr:x>
      <cdr:y>0.08559</cdr:y>
    </cdr:from>
    <cdr:to>
      <cdr:x>0.77163</cdr:x>
      <cdr:y>0.23817</cdr:y>
    </cdr:to>
    <cdr:sp macro="" textlink="">
      <cdr:nvSpPr>
        <cdr:cNvPr id="2" name="TextBox 1">
          <a:extLst xmlns:a="http://schemas.openxmlformats.org/drawingml/2006/main">
            <a:ext uri="{FF2B5EF4-FFF2-40B4-BE49-F238E27FC236}">
              <a16:creationId xmlns:a16="http://schemas.microsoft.com/office/drawing/2014/main" id="{2D1556FB-BC1F-4174-BE3A-55F51164FB02}"/>
            </a:ext>
          </a:extLst>
        </cdr:cNvPr>
        <cdr:cNvSpPr txBox="1"/>
      </cdr:nvSpPr>
      <cdr:spPr>
        <a:xfrm xmlns:a="http://schemas.openxmlformats.org/drawingml/2006/main">
          <a:off x="3517117" y="322199"/>
          <a:ext cx="3590119" cy="574392"/>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square" rtlCol="0"/>
        <a:lstStyle xmlns:a="http://schemas.openxmlformats.org/drawingml/2006/main"/>
        <a:p xmlns:a="http://schemas.openxmlformats.org/drawingml/2006/main">
          <a:r>
            <a:rPr lang="en-GB" sz="1100"/>
            <a:t>Peak</a:t>
          </a:r>
          <a:r>
            <a:rPr lang="en-GB" sz="1100" baseline="0"/>
            <a:t> in installations likely due to changes to FIT rates and closure of Renewables Obligation to new entrants</a:t>
          </a:r>
          <a:endParaRPr lang="en-GB" sz="1100"/>
        </a:p>
      </cdr:txBody>
    </cdr:sp>
  </cdr:relSizeAnchor>
  <cdr:relSizeAnchor xmlns:cdr="http://schemas.openxmlformats.org/drawingml/2006/chartDrawing">
    <cdr:from>
      <cdr:x>0.78546</cdr:x>
      <cdr:y>0.58809</cdr:y>
    </cdr:from>
    <cdr:to>
      <cdr:x>0.80092</cdr:x>
      <cdr:y>0.64448</cdr:y>
    </cdr:to>
    <cdr:cxnSp macro="">
      <cdr:nvCxnSpPr>
        <cdr:cNvPr id="5" name="Straight Arrow Connector 4">
          <a:extLst xmlns:a="http://schemas.openxmlformats.org/drawingml/2006/main">
            <a:ext uri="{FF2B5EF4-FFF2-40B4-BE49-F238E27FC236}">
              <a16:creationId xmlns:a16="http://schemas.microsoft.com/office/drawing/2014/main" id="{A5A3F342-BE8F-2090-E3A7-4F8F486520F0}"/>
            </a:ext>
            <a:ext uri="{C183D7F6-B498-43B3-948B-1728B52AA6E4}">
              <adec:decorative xmlns:adec="http://schemas.microsoft.com/office/drawing/2017/decorative" val="1"/>
            </a:ext>
          </a:extLst>
        </cdr:cNvPr>
        <cdr:cNvCxnSpPr/>
      </cdr:nvCxnSpPr>
      <cdr:spPr>
        <a:xfrm xmlns:a="http://schemas.openxmlformats.org/drawingml/2006/main" rot="-3000000" flipH="1">
          <a:off x="7544603" y="2308698"/>
          <a:ext cx="218069" cy="14917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0.74074</cdr:x>
      <cdr:y>0.46033</cdr:y>
    </cdr:from>
    <cdr:to>
      <cdr:x>0.88328</cdr:x>
      <cdr:y>0.5569</cdr:y>
    </cdr:to>
    <cdr:sp macro="" textlink="">
      <cdr:nvSpPr>
        <cdr:cNvPr id="7" name="TextBox 1">
          <a:extLst xmlns:a="http://schemas.openxmlformats.org/drawingml/2006/main">
            <a:ext uri="{FF2B5EF4-FFF2-40B4-BE49-F238E27FC236}">
              <a16:creationId xmlns:a16="http://schemas.microsoft.com/office/drawing/2014/main" id="{06678B7D-5873-FD9D-53BF-B37C0FBE536E}"/>
            </a:ext>
          </a:extLst>
        </cdr:cNvPr>
        <cdr:cNvSpPr txBox="1"/>
      </cdr:nvSpPr>
      <cdr:spPr>
        <a:xfrm xmlns:a="http://schemas.openxmlformats.org/drawingml/2006/main">
          <a:off x="7147513" y="1780184"/>
          <a:ext cx="1375336" cy="373451"/>
        </a:xfrm>
        <a:prstGeom xmlns:a="http://schemas.openxmlformats.org/drawingml/2006/main" prst="rect">
          <a:avLst/>
        </a:prstGeom>
        <a:solidFill xmlns:a="http://schemas.openxmlformats.org/drawingml/2006/main">
          <a:schemeClr val="bg1"/>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Dip in installations due to Covid-19</a:t>
          </a:r>
        </a:p>
      </cdr:txBody>
    </cdr:sp>
  </cdr:relSizeAnchor>
</c:userShapes>
</file>

<file path=xl/drawings/drawing3.xml><?xml version="1.0" encoding="utf-8"?>
<c:userShapes xmlns:c="http://schemas.openxmlformats.org/drawingml/2006/chart">
  <cdr:relSizeAnchor xmlns:cdr="http://schemas.openxmlformats.org/drawingml/2006/chartDrawing">
    <cdr:from>
      <cdr:x>0.44497</cdr:x>
      <cdr:y>0.38344</cdr:y>
    </cdr:from>
    <cdr:to>
      <cdr:x>0.80211</cdr:x>
      <cdr:y>0.50981</cdr:y>
    </cdr:to>
    <cdr:sp macro="" textlink="">
      <cdr:nvSpPr>
        <cdr:cNvPr id="2" name="TextBox 1">
          <a:extLst xmlns:a="http://schemas.openxmlformats.org/drawingml/2006/main">
            <a:ext uri="{FF2B5EF4-FFF2-40B4-BE49-F238E27FC236}">
              <a16:creationId xmlns:a16="http://schemas.microsoft.com/office/drawing/2014/main" id="{F00E03E6-5D12-44E8-9B33-D1265E1E2BC7}"/>
            </a:ext>
          </a:extLst>
        </cdr:cNvPr>
        <cdr:cNvSpPr txBox="1"/>
      </cdr:nvSpPr>
      <cdr:spPr>
        <a:xfrm xmlns:a="http://schemas.openxmlformats.org/drawingml/2006/main">
          <a:off x="4654540" y="1682521"/>
          <a:ext cx="3735808" cy="554495"/>
        </a:xfrm>
        <a:prstGeom xmlns:a="http://schemas.openxmlformats.org/drawingml/2006/main" prst="rect">
          <a:avLst/>
        </a:prstGeom>
        <a:solidFill xmlns:a="http://schemas.openxmlformats.org/drawingml/2006/main">
          <a:schemeClr val="lt1"/>
        </a:solidFill>
      </cdr:spPr>
      <cdr:txBody>
        <a:bodyPr xmlns:a="http://schemas.openxmlformats.org/drawingml/2006/main" vertOverflow="clip" wrap="square" rtlCol="0"/>
        <a:lstStyle xmlns:a="http://schemas.openxmlformats.org/drawingml/2006/main"/>
        <a:p xmlns:a="http://schemas.openxmlformats.org/drawingml/2006/main">
          <a:r>
            <a:rPr lang="en-GB" sz="1100"/>
            <a:t>There are seasonal effects and monthly fluctuations but costs have generally decreased</a:t>
          </a:r>
          <a:r>
            <a:rPr lang="en-GB" sz="1100" baseline="0"/>
            <a:t> since 2013-14</a:t>
          </a:r>
          <a:endParaRPr lang="en-GB" sz="1100"/>
        </a:p>
      </cdr:txBody>
    </cdr:sp>
  </cdr:relSizeAnchor>
</c:userShape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6A6A82-523D-4205-B824-25B3FDC7B3E5}" name="Contents" displayName="Contents" ref="A4:B18" totalsRowShown="0" headerRowDxfId="406" headerRowBorderDxfId="405" tableBorderDxfId="404">
  <tableColumns count="2">
    <tableColumn id="1" xr3:uid="{7AB2614C-4F5C-49F8-AEBB-D6A2C9F1170E}" name="Worksheet description"/>
    <tableColumn id="2" xr3:uid="{3C9A4D8C-C813-4A85-BE25-AEE19F981721}" name="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52D18778-B12D-40B1-8F9A-75F0F99E93B1}" name="Costs_analysis_coverage_2020_21" displayName="Costs_analysis_coverage_2020_21" ref="A21:E33" totalsRowShown="0" headerRowBorderDxfId="317" tableBorderDxfId="31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188E3513-B9A3-4174-B78D-8BF0B07E6715}" name="Year" dataDxfId="315">
      <calculatedColumnFormula>A21</calculatedColumnFormula>
    </tableColumn>
    <tableColumn id="2" xr3:uid="{790DE6BF-AE40-4569-8623-4441ECC2F2EB}" name="Month" dataDxfId="314"/>
    <tableColumn id="5" xr3:uid="{19D71E78-FCB4-488D-A709-D9EA18B2D9D0}" name="Cost data_x000a_valid" dataDxfId="313"/>
    <tableColumn id="4" xr3:uid="{FAC4B372-D734-4982-AAFA-C94B6BBE9EBA}" name="Cost data_x000a_not valid" dataDxfId="312" dataCellStyle="Comma"/>
    <tableColumn id="3" xr3:uid="{5CB9D9D3-BB2E-4670-9C33-15782D882EEF}" name="Coverage (%)" dataDxfId="311" dataCellStyle="Percent"/>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F2C966B-CC16-4302-BCC3-210DFD1AA2FA}" name="Costs_0_4_kW_2019_20" displayName="Costs_0_4_kW_2019_20" ref="A5:G18" totalsRowShown="0" headerRowDxfId="310" dataDxfId="308" headerRowBorderDxfId="309" tableBorderDxfId="30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420B12D-5071-4591-901D-ACDFE44F0193}" name="Year" dataDxfId="306"/>
    <tableColumn id="2" xr3:uid="{510C159F-DEB3-47C6-BF8A-EDE8AF24A6C9}" name="Month" dataDxfId="305"/>
    <tableColumn id="3" xr3:uid="{5835D28D-461B-48C6-9080-DF3C6B863E08}" name="Number of installations" dataDxfId="304" dataCellStyle="Comma"/>
    <tableColumn id="4" xr3:uid="{AB28D0E9-B2A6-4CE6-8665-E8E5F2C44C8B}" name="Median" dataDxfId="303" dataCellStyle="Comma"/>
    <tableColumn id="5" xr3:uid="{2307B7EF-4EC0-4CB2-8381-AE6C637981A9}" name="Mean" dataDxfId="302" dataCellStyle="Comma"/>
    <tableColumn id="6" xr3:uid="{38A69844-9703-4701-A5B3-C1856E6E5192}" name="Lower CI" dataDxfId="301" dataCellStyle="Comma"/>
    <tableColumn id="7" xr3:uid="{B4880479-CF1C-4FA5-9F62-40CFE317059F}" name="Upper CI" dataDxfId="300"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EDADAB5B-189F-4D43-8529-A2AB2AE5EC7A}" name="Costs_4_10_kW_2019_20" displayName="Costs_4_10_kW_2019_20" ref="I5:O18" totalsRowShown="0" headerRowDxfId="299" dataDxfId="297" headerRowBorderDxfId="298" tableBorderDxfId="29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98F5722-DFE6-48C7-9381-C6268D9DAB7F}" name="Year" dataDxfId="295"/>
    <tableColumn id="2" xr3:uid="{386221DC-1D48-4047-8E6A-4FC2DB18CDA8}" name="Month" dataDxfId="294"/>
    <tableColumn id="3" xr3:uid="{BB1371EA-68C6-4C65-97EF-33E158FB5D61}" name="Number of installations" dataDxfId="293" dataCellStyle="Comma"/>
    <tableColumn id="4" xr3:uid="{AB70F5C3-F201-4977-82B9-276D41450A6F}" name="Median" dataDxfId="292" dataCellStyle="Comma"/>
    <tableColumn id="5" xr3:uid="{0257A99A-5D38-466D-AEAE-DB0BACDF6C07}" name="Mean" dataDxfId="291" dataCellStyle="Comma"/>
    <tableColumn id="6" xr3:uid="{049DBB64-D801-49D6-A6D4-C7D7711BD679}" name="Lower CI" dataDxfId="290" dataCellStyle="Comma"/>
    <tableColumn id="7" xr3:uid="{0455231A-EA0C-44C0-87EE-6B44DC9EF298}" name="Upper CI" dataDxfId="289"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6E2CE9B4-B08C-43D8-9521-C7F84821BC96}" name="Costs_10_50_kW_2019_20" displayName="Costs_10_50_kW_2019_20" ref="Q5:W18" totalsRowShown="0" headerRowDxfId="288" dataDxfId="286" headerRowBorderDxfId="287" tableBorderDxfId="28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036382-A226-4A67-BDE1-38BF69E43DEA}" name="Year" dataDxfId="284"/>
    <tableColumn id="2" xr3:uid="{E2E6C8D6-C83D-4C05-97C6-7C138B8090A2}" name="Month" dataDxfId="283"/>
    <tableColumn id="3" xr3:uid="{817086A8-297E-4BED-AE56-588DBEACAE55}" name="Number of installations" dataDxfId="282" dataCellStyle="Comma"/>
    <tableColumn id="4" xr3:uid="{2DE198F7-15EF-4C16-8995-6915B213EC7B}" name="Median" dataDxfId="281" dataCellStyle="Comma"/>
    <tableColumn id="5" xr3:uid="{94FDBFB3-E1CC-49DA-A027-03F689093753}" name="Mean" dataDxfId="280" dataCellStyle="Comma"/>
    <tableColumn id="6" xr3:uid="{A96E1840-D5BB-4AC5-BC3C-3E644E698CE3}" name="Lower CI" dataDxfId="279" dataCellStyle="Comma"/>
    <tableColumn id="7" xr3:uid="{259EA6D2-FCD9-49ED-BC72-B80A310204B3}" name="Upper CI" dataDxfId="278"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D2D5EA9-D07C-4840-865E-BF78423A6BFA}" name="Costs_analysis_coverage_2019_20" displayName="Costs_analysis_coverage_2019_20" ref="A21:E33" totalsRowShown="0" headerRowBorderDxfId="277" tableBorderDxfId="27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7E64C67D-FD13-471B-B535-C4875E0973A8}" name="Year" dataDxfId="275">
      <calculatedColumnFormula>A21</calculatedColumnFormula>
    </tableColumn>
    <tableColumn id="2" xr3:uid="{1395110A-64B8-46E5-8FA3-4D82C038F155}" name="Month" dataDxfId="274"/>
    <tableColumn id="5" xr3:uid="{6800FD28-C6E9-445F-9001-19684F54D52F}" name="Cost data_x000a_valid" dataDxfId="273"/>
    <tableColumn id="4" xr3:uid="{EEA3CB18-CB67-422F-8B11-E13EFC1DFFA6}" name="Cost data_x000a_not valid" dataDxfId="272" dataCellStyle="Comma"/>
    <tableColumn id="3" xr3:uid="{C0891E42-34F8-4EEC-9BC7-AFAFAD914C07}" name="Coverage (%)" dataDxfId="271" dataCellStyle="Percent"/>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4C080667-BC43-493C-8473-04DB2BAD189E}" name="Costs_0_4_kW_2018_19" displayName="Costs_0_4_kW_2018_19" ref="A5:G18" totalsRowShown="0" headerRowDxfId="270" dataDxfId="268" headerRowBorderDxfId="269" tableBorderDxfId="26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C5D90F4-3B39-40F6-BFC6-65BAA13C8FC9}" name="Year" dataDxfId="266"/>
    <tableColumn id="2" xr3:uid="{B3219BCB-C9C8-4B50-8313-236F2F976914}" name="Month" dataDxfId="265"/>
    <tableColumn id="3" xr3:uid="{E5BF15DB-EC4A-4DD5-A55D-1474D442D008}" name="Number of installations" dataDxfId="264" dataCellStyle="Comma"/>
    <tableColumn id="4" xr3:uid="{B34F6408-2B01-4E61-AD22-F66DC87367C1}" name="Median" dataDxfId="263" dataCellStyle="Comma"/>
    <tableColumn id="5" xr3:uid="{1609ADD2-6D6C-4DB4-9B13-076D36A79116}" name="Mean" dataDxfId="262" dataCellStyle="Comma"/>
    <tableColumn id="6" xr3:uid="{0409C473-5074-4B00-AB0E-F587517218C7}" name="Lower CI" dataDxfId="261" dataCellStyle="Comma"/>
    <tableColumn id="7" xr3:uid="{153BC27B-0EB9-445D-9F84-0D420F3665CD}" name="Upper CI" dataDxfId="260" dataCellStyle="Comma"/>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904F3D7-0B50-4F20-8F0A-84B1B64D003E}" name="Costs_4_10_kW_2018_19" displayName="Costs_4_10_kW_2018_19" ref="I5:O18" totalsRowShown="0" headerRowDxfId="259" dataDxfId="257" headerRowBorderDxfId="258" tableBorderDxfId="25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371CC55-5AF0-42FC-9481-902C24B44975}" name="Year" dataDxfId="255"/>
    <tableColumn id="2" xr3:uid="{91223FB6-147A-49BD-B0A1-C367FB500298}" name="Month" dataDxfId="254"/>
    <tableColumn id="3" xr3:uid="{441F411D-986E-4336-9178-770755CBFA64}" name="Number of installations" dataDxfId="253" dataCellStyle="Comma"/>
    <tableColumn id="4" xr3:uid="{4843C90B-D956-4EC2-8370-D90AB68E356C}" name="Median" dataDxfId="252" dataCellStyle="Comma"/>
    <tableColumn id="5" xr3:uid="{4D0117B5-A19D-467A-BF28-40CBF9471757}" name="Mean" dataDxfId="251" dataCellStyle="Comma"/>
    <tableColumn id="6" xr3:uid="{A11C2616-A269-4286-B1C5-F6D6871C821A}" name="Lower CI" dataDxfId="250" dataCellStyle="Comma"/>
    <tableColumn id="7" xr3:uid="{9ED2C1FC-CAE2-493D-8633-F1D2D54ABE4D}" name="Upper CI" dataDxfId="249" dataCellStyle="Comma"/>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720B4C55-8734-4891-87C9-07790820B57C}" name="Costs_10_50_kW_2018_19" displayName="Costs_10_50_kW_2018_19" ref="Q5:W18" totalsRowShown="0" headerRowDxfId="248" dataDxfId="246" headerRowBorderDxfId="247" tableBorderDxfId="24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E62426-84B1-4A7F-BD43-66A50707A2B0}" name="Year" dataDxfId="244"/>
    <tableColumn id="2" xr3:uid="{DE029740-D8C4-423E-B912-B4CA47A54956}" name="Month" dataDxfId="243"/>
    <tableColumn id="3" xr3:uid="{2158EE3E-DCD9-4E1E-B670-5DAC24725B71}" name="Number of installations" dataDxfId="242" dataCellStyle="Comma"/>
    <tableColumn id="4" xr3:uid="{AD24992C-4227-4FCC-B1E2-617E2B0CF922}" name="Median" dataDxfId="241" dataCellStyle="Comma"/>
    <tableColumn id="5" xr3:uid="{267079B1-13A0-4CC6-A6C7-9D9962EB8E16}" name="Mean" dataDxfId="240" dataCellStyle="Comma"/>
    <tableColumn id="6" xr3:uid="{7E2FEBEA-BEA6-497D-A443-D7C38A3C5BEB}" name="Lower CI" dataDxfId="239" dataCellStyle="Comma"/>
    <tableColumn id="7" xr3:uid="{AB865A39-BFC9-4600-941F-EB5410C4903D}" name="Upper CI" dataDxfId="238" dataCellStyle="Comma"/>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9082EDD-291D-4531-A721-5116AAF513DA}" name="Costs_analysis_coverage_2018_19" displayName="Costs_analysis_coverage_2018_19" ref="A21:E33" totalsRowShown="0" headerRowBorderDxfId="237" tableBorderDxfId="23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CA124561-0ACE-4A76-941C-AEBA939B04C6}" name="Year" dataDxfId="235">
      <calculatedColumnFormula>A21</calculatedColumnFormula>
    </tableColumn>
    <tableColumn id="2" xr3:uid="{BD29ECD1-2522-4EB1-B191-0D20DAB8DC51}" name="Month" dataDxfId="234"/>
    <tableColumn id="5" xr3:uid="{54157DFD-7BFC-4AA7-8EFD-A3947B6B92F3}" name="Cost data_x000a_valid" dataDxfId="233"/>
    <tableColumn id="4" xr3:uid="{E87D5D27-E6B1-4399-9F8F-42F22A8CC37C}" name="Cost data_x000a_not valid" dataDxfId="232" dataCellStyle="Comma"/>
    <tableColumn id="3" xr3:uid="{AC57DF14-0ED2-4830-91A1-6BBA959CEBB0}" name="Coverage (%)" dataDxfId="231"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E8D42EB-59C9-46A1-9D6C-BE1293174408}" name="Costs_0_4_kW_2017_18" displayName="Costs_0_4_kW_2017_18" ref="A5:G18" totalsRowShown="0" headerRowDxfId="230" dataDxfId="228" headerRowBorderDxfId="229" tableBorderDxfId="22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B7C1DF-A294-4BDD-86D5-2A07ED7C10C6}" name="Year" dataDxfId="226"/>
    <tableColumn id="2" xr3:uid="{0972BA8B-3086-474F-B199-93ECA76F8AC2}" name="Month" dataDxfId="225"/>
    <tableColumn id="3" xr3:uid="{30F290B4-D18F-4E5B-A278-062DC5987B42}" name="Number of installations" dataDxfId="224" dataCellStyle="Comma"/>
    <tableColumn id="4" xr3:uid="{73C16A98-AD5D-49B5-BD75-3DD28B36478F}" name="Median" dataDxfId="223" dataCellStyle="Comma"/>
    <tableColumn id="5" xr3:uid="{09B501AC-0C27-4775-978D-3141635E718C}" name="Mean" dataDxfId="222" dataCellStyle="Comma"/>
    <tableColumn id="6" xr3:uid="{CC6692DB-3654-4C10-8519-16B73569E582}" name="Lower CI" dataDxfId="221" dataCellStyle="Comma"/>
    <tableColumn id="7" xr3:uid="{2E9070F1-0644-4FE5-A236-6587B06979D9}" name="Upper CI" dataDxfId="220"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F9853EE-BE4E-474C-9B4E-01615E12A9EB}" name="Notes" displayName="Notes" ref="A4:B6" totalsRowShown="0" headerRowDxfId="403" headerRowBorderDxfId="402" tableBorderDxfId="401" headerRowCellStyle="Heading 2 2 3">
  <autoFilter ref="A4:B6" xr:uid="{AF9853EE-BE4E-474C-9B4E-01615E12A9EB}">
    <filterColumn colId="0" hiddenButton="1"/>
    <filterColumn colId="1" hiddenButton="1"/>
  </autoFilter>
  <tableColumns count="2">
    <tableColumn id="1" xr3:uid="{D2D18A9C-3075-49B8-B50E-C9BFC8942988}" name="Note" dataDxfId="400" dataCellStyle="Normal 4 2 2"/>
    <tableColumn id="2" xr3:uid="{E7E4F702-BE12-4272-A461-CC423890524A}" name="Description" dataDxfId="399" dataCellStyle="Normal 2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FB64A86-CFF6-4847-8182-91471250D55F}" name="Costs_4_10_kW_2017_18" displayName="Costs_4_10_kW_2017_18" ref="I5:O18" totalsRowShown="0" headerRowDxfId="219" dataDxfId="217" headerRowBorderDxfId="218" tableBorderDxfId="21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16D148B-BA81-4CEF-9CA7-58B4232F49BD}" name="Year" dataDxfId="215"/>
    <tableColumn id="2" xr3:uid="{AD84113B-6D8B-4F0E-A592-A1A02E1DDE2D}" name="Month" dataDxfId="214"/>
    <tableColumn id="3" xr3:uid="{DCB29D61-2D84-46A1-99EF-0AFF9C229613}" name="Number of installations" dataDxfId="213" dataCellStyle="Comma"/>
    <tableColumn id="4" xr3:uid="{B6C1F058-1CBE-45F7-AD07-1BC508A36CDC}" name="Median" dataDxfId="212" dataCellStyle="Comma"/>
    <tableColumn id="5" xr3:uid="{9C3A4049-1DE0-49FA-B9F5-2B191B217285}" name="Mean" dataDxfId="211" dataCellStyle="Comma"/>
    <tableColumn id="6" xr3:uid="{4392DFFC-82AF-470A-B42F-FBBDC2628C00}" name="Lower CI" dataDxfId="210" dataCellStyle="Comma"/>
    <tableColumn id="7" xr3:uid="{A49ED793-7F59-473C-8DF2-9F6DAFDFBA44}" name="Upper CI" dataDxfId="209" dataCellStyle="Comma"/>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2C2704C-04C8-4B92-95DB-B3304F063F68}" name="Costs_10_50_kW_2017_18" displayName="Costs_10_50_kW_2017_18" ref="Q5:W18" totalsRowShown="0" headerRowDxfId="208" dataDxfId="206" headerRowBorderDxfId="207" tableBorderDxfId="20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0962449-BC87-48F7-B212-37A1E523C0B3}" name="Year" dataDxfId="204"/>
    <tableColumn id="2" xr3:uid="{4315D7BF-47F6-44AB-8E6A-C28EF7B64250}" name="Month" dataDxfId="203"/>
    <tableColumn id="3" xr3:uid="{C72AB308-DBB7-4837-98FD-17666162194A}" name="Number of installations" dataDxfId="202" dataCellStyle="Comma"/>
    <tableColumn id="4" xr3:uid="{5053E274-5F82-430A-8D28-D1173AFDC451}" name="Median" dataDxfId="201" dataCellStyle="Comma"/>
    <tableColumn id="5" xr3:uid="{DA5E49A3-5789-4F81-8B98-627636DCC73F}" name="Mean" dataDxfId="200" dataCellStyle="Comma"/>
    <tableColumn id="6" xr3:uid="{90443411-E666-4E01-AB32-64A8990F20E0}" name="Lower CI" dataDxfId="199" dataCellStyle="Comma"/>
    <tableColumn id="7" xr3:uid="{33713569-47EF-4DAF-AB7B-B7753FD1AD98}" name="Upper CI" dataDxfId="198" dataCellStyle="Comma"/>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1E78755-5BF9-4D86-8B33-199C517A52B9}" name="Costs_analysis_coverage_2017_18" displayName="Costs_analysis_coverage_2017_18" ref="A21:E33" totalsRowShown="0" headerRowBorderDxfId="197" tableBorderDxfId="19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C1E9E540-02B7-4B5A-BC17-07EEB1FDC07D}" name="Year" dataDxfId="195">
      <calculatedColumnFormula>A21</calculatedColumnFormula>
    </tableColumn>
    <tableColumn id="2" xr3:uid="{7A3C08F8-0B6E-4374-A177-CD9549BE5FA4}" name="Month" dataDxfId="194"/>
    <tableColumn id="5" xr3:uid="{C512B9D5-88AE-4617-82F5-E93C37D8752D}" name="Cost data_x000a_valid" dataDxfId="193">
      <calculatedColumnFormula>C6+K6+S6</calculatedColumnFormula>
    </tableColumn>
    <tableColumn id="4" xr3:uid="{F530B1BA-F3C6-4E67-8A18-D7F276366813}" name="Cost data_x000a_not valid" dataDxfId="192" dataCellStyle="Comma">
      <calculatedColumnFormula>ROUND(C22/E22-C22,0)</calculatedColumnFormula>
    </tableColumn>
    <tableColumn id="3" xr3:uid="{F3A5E3CA-B490-45F1-AE44-48368D81081F}" name="Coverage (%)" dataDxfId="191" dataCellStyle="Percent"/>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0CE77E5-E378-4286-B905-7EBEAF8FCBDA}" name="Costs_0_4_kW_2016_17" displayName="Costs_0_4_kW_2016_17" ref="A5:G18" totalsRowShown="0" headerRowDxfId="190" dataDxfId="188" headerRowBorderDxfId="189" tableBorderDxfId="18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85A76B4-0019-40B5-A519-189C2A2479EB}" name="Year" dataDxfId="186"/>
    <tableColumn id="2" xr3:uid="{107F5E40-FCCD-4708-8026-4AC028D3ED30}" name="Month" dataDxfId="185"/>
    <tableColumn id="3" xr3:uid="{7A214398-10CD-4412-A54C-6D4812CF0194}" name="Number of installations" dataDxfId="184" dataCellStyle="Comma"/>
    <tableColumn id="4" xr3:uid="{1A4B2ED3-2196-4CE7-A753-B410D7D4C6C6}" name="Median" dataDxfId="183" dataCellStyle="Comma"/>
    <tableColumn id="5" xr3:uid="{5115D563-AB05-4C19-BC4E-FD429326389A}" name="Mean" dataDxfId="182" dataCellStyle="Comma"/>
    <tableColumn id="6" xr3:uid="{787244D6-812B-47B8-BCB9-415E3DBEDACC}" name="Lower CI" dataDxfId="181" dataCellStyle="Comma"/>
    <tableColumn id="7" xr3:uid="{4CA5364C-1906-4E2B-963A-F4480F2D0F12}" name="Upper CI" dataDxfId="180" dataCellStyle="Comma"/>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D104631-0743-4773-B290-C11C07D00701}" name="Costs_4_10_kW_2016_17" displayName="Costs_4_10_kW_2016_17" ref="I5:O18" totalsRowShown="0" headerRowDxfId="179" dataDxfId="177" headerRowBorderDxfId="178" tableBorderDxfId="17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307BBD8-F1F2-42AF-BD27-24F2AAEA54C9}" name="Year" dataDxfId="175"/>
    <tableColumn id="2" xr3:uid="{EAACCDA9-A756-463E-9904-81AF1975A4C4}" name="Month" dataDxfId="174"/>
    <tableColumn id="3" xr3:uid="{E1AF1054-1D1D-4D37-8E29-D0CA3F250B63}" name="Number of installations" dataDxfId="173" dataCellStyle="Comma"/>
    <tableColumn id="4" xr3:uid="{6C72C552-C7C8-45F0-A7B6-C241F807CA11}" name="Median" dataDxfId="172" dataCellStyle="Comma"/>
    <tableColumn id="5" xr3:uid="{6E369D2D-7632-4D86-A9CC-ED047F020184}" name="Mean" dataDxfId="171" dataCellStyle="Comma"/>
    <tableColumn id="6" xr3:uid="{ADDEF4F1-7775-41CA-9346-BEE22F697D8D}" name="Lower CI" dataDxfId="170" dataCellStyle="Comma"/>
    <tableColumn id="7" xr3:uid="{25CE00B5-99BC-4EFF-AD5F-ABD1F62CA42F}" name="Upper CI" dataDxfId="169"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34E98AC-D9D0-4F5D-BAE2-4DC60A914AB4}" name="Costs_10_50_kW_2016_17" displayName="Costs_10_50_kW_2016_17" ref="Q5:W18" totalsRowShown="0" headerRowDxfId="168" dataDxfId="166" headerRowBorderDxfId="167" tableBorderDxfId="16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B40E96A-CCD3-4C47-9FE2-8D8D3D9FDC9F}" name="Year" dataDxfId="164"/>
    <tableColumn id="2" xr3:uid="{FBAE78E8-9A0D-4109-89CA-3A1CDF34E39A}" name="Month" dataDxfId="163"/>
    <tableColumn id="3" xr3:uid="{E686B4C7-8D7D-4DAB-B6E7-EBA55AE9BD54}" name="Number of installations" dataDxfId="162" dataCellStyle="Comma"/>
    <tableColumn id="4" xr3:uid="{E7AA9D84-6D61-4D17-B7F4-CA544C00EDCF}" name="Median" dataDxfId="161" dataCellStyle="Comma"/>
    <tableColumn id="5" xr3:uid="{469C2D6F-5B50-4140-9832-FDFB7601BECE}" name="Mean" dataDxfId="160" dataCellStyle="Comma"/>
    <tableColumn id="6" xr3:uid="{AF2C707E-169A-4E42-9F8C-F43CEEFF000E}" name="Lower CI" dataDxfId="159" dataCellStyle="Comma"/>
    <tableColumn id="7" xr3:uid="{4F3C0655-A8EC-47B9-ABD4-8AED9A4A9483}" name="Upper CI" dataDxfId="158"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CA0800A-ECFE-4FE1-9AB7-CD4444216F54}" name="Costs_analysis_coverage_2016_17" displayName="Costs_analysis_coverage_2016_17" ref="A21:E33" totalsRowShown="0" headerRowBorderDxfId="157" tableBorderDxfId="15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B281D3B6-88EB-4459-9FAE-E3CCF8BE4A7B}" name="Year" dataDxfId="155">
      <calculatedColumnFormula>A21</calculatedColumnFormula>
    </tableColumn>
    <tableColumn id="2" xr3:uid="{D1E40A2A-E6B6-4FC7-88F3-E24E80591B47}" name="Month" dataDxfId="154"/>
    <tableColumn id="5" xr3:uid="{35D2EFF2-33E2-4223-9095-8AB9E5BD68B0}" name="Cost data_x000a_valid" dataDxfId="153">
      <calculatedColumnFormula>C6+K6+S6</calculatedColumnFormula>
    </tableColumn>
    <tableColumn id="4" xr3:uid="{2A5C8D4C-0C53-430C-93E7-AD802C3F133C}" name="Cost data_x000a_not valid" dataDxfId="152" dataCellStyle="Comma">
      <calculatedColumnFormula>ROUND(C22/E22-C22,0)</calculatedColumnFormula>
    </tableColumn>
    <tableColumn id="3" xr3:uid="{8CD6B2E1-0184-47DB-AB88-42CA5FE4EE0B}" name="Coverage (%)" dataDxfId="151"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518F977-A85E-4254-9A36-FE0A1DFA8C2D}" name="Costs_0_4_kW_2015_16" displayName="Costs_0_4_kW_2015_16" ref="A5:G18" totalsRowShown="0" headerRowDxfId="150" dataDxfId="148" headerRowBorderDxfId="149" tableBorderDxfId="14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51FF203-82E1-42AA-8A47-7D2860593ACA}" name="Year" dataDxfId="146"/>
    <tableColumn id="2" xr3:uid="{68C13158-9B5C-453A-8FCB-86362E576E83}" name="Month" dataDxfId="145"/>
    <tableColumn id="3" xr3:uid="{4406801C-6675-4971-9351-E31D0A70DD97}" name="Number of installations" dataDxfId="144" dataCellStyle="Comma"/>
    <tableColumn id="4" xr3:uid="{64908890-7984-414B-9A8F-65108C35BE00}" name="Median" dataDxfId="143" dataCellStyle="Comma"/>
    <tableColumn id="5" xr3:uid="{80DC8AF2-97C4-4A15-8FFD-D245E8B8FC4E}" name="Mean" dataDxfId="142" dataCellStyle="Comma"/>
    <tableColumn id="6" xr3:uid="{DBA687FD-85F3-48AD-B8DB-2017E73D56EE}" name="Lower CI" dataDxfId="141" dataCellStyle="Comma"/>
    <tableColumn id="7" xr3:uid="{A33D3E8F-CD7E-4F1B-899A-F550D183F236}" name="Upper CI" dataDxfId="140" dataCellStyle="Comma"/>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B99E190-3BE7-4BC2-9D79-2A263A2CF335}" name="Costs_4_10_kW_2015_16" displayName="Costs_4_10_kW_2015_16" ref="I5:O18" totalsRowShown="0" headerRowDxfId="139" dataDxfId="137" headerRowBorderDxfId="138" tableBorderDxfId="13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83961DE-DAE7-4A36-9E72-65E5A471AFE4}" name="Year" dataDxfId="135"/>
    <tableColumn id="2" xr3:uid="{BF58106A-4673-4CAB-A1EC-17F3FBAB7434}" name="Month" dataDxfId="134"/>
    <tableColumn id="3" xr3:uid="{17E6F129-0C06-4676-BFCB-58156652CBF8}" name="Number of installations" dataDxfId="133" dataCellStyle="Comma"/>
    <tableColumn id="4" xr3:uid="{A9F5D95A-183D-49CE-9AE1-3B1EEA239295}" name="Median" dataDxfId="132" dataCellStyle="Comma"/>
    <tableColumn id="5" xr3:uid="{AFFB957B-18EB-4A10-AFA4-5A37062BAEF2}" name="Mean" dataDxfId="131" dataCellStyle="Comma"/>
    <tableColumn id="6" xr3:uid="{1602C6AE-05CE-4B32-A329-2CCFCAA5CF77}" name="Lower CI" dataDxfId="130" dataCellStyle="Comma"/>
    <tableColumn id="7" xr3:uid="{3040F1B0-192F-4697-A276-F6D789A8A1C0}" name="Upper CI" dataDxfId="129" dataCellStyle="Comma"/>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B78BB37-8700-4715-8A5F-6E03CF29EB06}" name="Costs_10_50_kW_2015_16" displayName="Costs_10_50_kW_2015_16" ref="Q5:W18" totalsRowShown="0" headerRowDxfId="128" dataDxfId="126" headerRowBorderDxfId="127" tableBorderDxfId="12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E048867-A701-4643-B3A6-07B49EF6A001}" name="Year" dataDxfId="124"/>
    <tableColumn id="2" xr3:uid="{F2910ED8-C29F-4A1B-AA5A-6B1D7CC147B0}" name="Month" dataDxfId="123"/>
    <tableColumn id="3" xr3:uid="{1B8979E0-2084-4A3E-A82F-B8B416A55B65}" name="Number of installations" dataDxfId="122" dataCellStyle="Comma"/>
    <tableColumn id="4" xr3:uid="{3B83DFC5-DE21-4A74-A7BE-57BBC79108BD}" name="Median" dataDxfId="121" dataCellStyle="Comma"/>
    <tableColumn id="5" xr3:uid="{FAD4485F-11EC-4123-B497-7BA8E550DAC4}" name="Mean" dataDxfId="120" dataCellStyle="Comma"/>
    <tableColumn id="6" xr3:uid="{E327A14C-B538-43D8-A394-56AAB58DB752}" name="Lower CI" dataDxfId="119" dataCellStyle="Comma"/>
    <tableColumn id="7" xr3:uid="{B25125F0-2634-4F5F-A678-AF9875E75181}" name="Upper CI" dataDxfId="118" dataCellStyle="Comma"/>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B0B92D6-630C-449A-BBC8-FE48DD5C4FFC}" name="Costs_0_4_kW_2021_22" displayName="Costs_0_4_kW_2021_22" ref="A5:G18" totalsRowShown="0" headerRowDxfId="398" dataDxfId="396" headerRowBorderDxfId="397" tableBorderDxfId="395"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2836974-8035-488E-BB1A-C9C5D9055C01}" name="Year" dataDxfId="394"/>
    <tableColumn id="2" xr3:uid="{7C1F482A-60CF-4984-9517-E3C3694FEE7B}" name="Month" dataDxfId="393"/>
    <tableColumn id="3" xr3:uid="{EC8E7FF7-1D68-45EB-926C-E69AC8DCDC35}" name="Number of installations" dataDxfId="392" dataCellStyle="Comma"/>
    <tableColumn id="4" xr3:uid="{5728AD93-B464-4735-9589-38BFB081DD44}" name="Median" dataDxfId="391" dataCellStyle="Comma"/>
    <tableColumn id="5" xr3:uid="{04DE3697-96C8-4EBD-BE57-CE8BEF21073C}" name="Mean" dataDxfId="390" dataCellStyle="Comma"/>
    <tableColumn id="6" xr3:uid="{1BE50485-6E27-443A-8BC4-62A2FB5427BB}" name="Lower CI" dataDxfId="389" dataCellStyle="Comma"/>
    <tableColumn id="7" xr3:uid="{AF4327B2-E373-4B99-89A7-213F7AA78429}" name="Upper CI" dataDxfId="388" dataCellStyle="Comma"/>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D49A436-2C0B-4012-BDED-8041E8686E3D}" name="Costs_analysis_coverage_2015_16" displayName="Costs_analysis_coverage_2015_16" ref="A21:E33" totalsRowShown="0" headerRowBorderDxfId="117" tableBorderDxfId="11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3049C5DA-22BA-4676-B46D-5BFF922D2440}" name="Year" dataDxfId="115">
      <calculatedColumnFormula>A21</calculatedColumnFormula>
    </tableColumn>
    <tableColumn id="2" xr3:uid="{79379073-6F68-4AAD-AF98-3AF04065D8A3}" name="Month" dataDxfId="114"/>
    <tableColumn id="5" xr3:uid="{7300B9D4-3F33-467E-80B4-BC097530DFB1}" name="Cost data_x000a_valid" dataDxfId="113">
      <calculatedColumnFormula>C6+K6+S6</calculatedColumnFormula>
    </tableColumn>
    <tableColumn id="4" xr3:uid="{3E36F968-2D40-4906-8D10-413172DB3946}" name="Cost data_x000a_not valid" dataDxfId="112" dataCellStyle="Comma">
      <calculatedColumnFormula>ROUND(C22/E22-C22,0)</calculatedColumnFormula>
    </tableColumn>
    <tableColumn id="3" xr3:uid="{6A859923-FF08-454E-8B5B-B14DE7B1998F}" name="Coverage (%)" dataDxfId="111" dataCellStyle="Percent"/>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7C03D8-1C6A-411B-8FF2-D1CB158141F8}" name="Costs_0_4_kW_2014_15" displayName="Costs_0_4_kW_2014_15" ref="A5:G18" totalsRowShown="0" headerRowDxfId="110" dataDxfId="108" headerRowBorderDxfId="109" tableBorderDxfId="10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877B57-9B24-49C1-BF8B-AC96164F6AE9}" name="Year" dataDxfId="106"/>
    <tableColumn id="2" xr3:uid="{B908EA56-FE6D-4A83-BF52-391A1E715233}" name="Month" dataDxfId="105"/>
    <tableColumn id="3" xr3:uid="{E57229EC-F9E4-45B4-86F0-B496739EEC85}" name="Number of installations" dataDxfId="104" dataCellStyle="Comma"/>
    <tableColumn id="4" xr3:uid="{B43D88FF-1D3C-4BBD-BA2E-2F31EA1AF399}" name="Median" dataDxfId="103" dataCellStyle="Comma"/>
    <tableColumn id="5" xr3:uid="{D61D9E31-8C56-4CA0-9752-2BCE052E56F2}" name="Mean" dataDxfId="102" dataCellStyle="Comma"/>
    <tableColumn id="6" xr3:uid="{64191A52-9228-4DF9-89F9-0113AFCB29CE}" name="Lower CI" dataDxfId="101" dataCellStyle="Comma"/>
    <tableColumn id="7" xr3:uid="{C5933607-BEE3-4EF2-AE2E-7BEACEABF15C}" name="Upper CI" dataDxfId="100"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A95C34-D6A2-4322-B5EF-C3FB61900B33}" name="Costs_4_10_kW_2014_15" displayName="Costs_4_10_kW_2014_15" ref="I5:O18" totalsRowShown="0" headerRowDxfId="99" dataDxfId="97" headerRowBorderDxfId="98" tableBorderDxfId="9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BF23A90-E311-4F10-85B1-2DDF7AD7685B}" name="Year" dataDxfId="95"/>
    <tableColumn id="2" xr3:uid="{94C05D0E-1683-42B6-947D-E251555AD96E}" name="Month" dataDxfId="94"/>
    <tableColumn id="3" xr3:uid="{6D34E0F3-84C6-434B-A0E5-460C7777D816}" name="Number of installations" dataDxfId="93" dataCellStyle="Comma"/>
    <tableColumn id="4" xr3:uid="{83CCC9AB-7CAB-448E-BA79-2E46FE281C8B}" name="Median" dataDxfId="92" dataCellStyle="Comma"/>
    <tableColumn id="5" xr3:uid="{5672D377-CFAF-41BF-B03E-E8BF7AAFC350}" name="Mean" dataDxfId="91" dataCellStyle="Comma"/>
    <tableColumn id="6" xr3:uid="{8CEF313D-E00D-4A22-A9F3-9A4CC2E6066B}" name="Lower CI" dataDxfId="90" dataCellStyle="Comma"/>
    <tableColumn id="7" xr3:uid="{3980AC7B-96C8-43D7-B93D-4FD332A64996}" name="Upper CI" dataDxfId="89" dataCellStyle="Comma"/>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7B1A01C-580C-4AE9-99CC-ED4C3948B0CF}" name="Costs_10_50_kW_2014_15" displayName="Costs_10_50_kW_2014_15" ref="Q5:W18" totalsRowShown="0" headerRowDxfId="88" dataDxfId="86" headerRowBorderDxfId="87" tableBorderDxfId="8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1386C67-0139-4A1F-9BA9-B73DD35BC328}" name="Year" dataDxfId="84"/>
    <tableColumn id="2" xr3:uid="{99D50AD3-D13F-4674-8F7A-B7ADCA755DF8}" name="Month" dataDxfId="83"/>
    <tableColumn id="3" xr3:uid="{D3F48085-3B39-4A61-8EFD-C3FC710DFD51}" name="Number of installations" dataDxfId="82" dataCellStyle="Comma"/>
    <tableColumn id="4" xr3:uid="{3FAB7DE5-6565-4ADA-BF72-EFAD9B393B62}" name="Median" dataDxfId="81" dataCellStyle="Comma"/>
    <tableColumn id="5" xr3:uid="{09F482A8-758E-41EB-B0F4-A49D6C826017}" name="Mean" dataDxfId="80" dataCellStyle="Comma"/>
    <tableColumn id="6" xr3:uid="{D982C5D9-F6AE-4E4A-9A68-7ED834BED485}" name="Lower CI" dataDxfId="79" dataCellStyle="Comma"/>
    <tableColumn id="7" xr3:uid="{7F7B6DBE-1CDA-4F06-A813-CCDC7A5B51AF}" name="Upper CI" dataDxfId="78" dataCellStyle="Comma"/>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2DF8275-4554-459A-8402-18ADB75E6B0D}" name="Costs_analysis_coverage_2014_15" displayName="Costs_analysis_coverage_2014_15" ref="A21:E33" totalsRowShown="0" headerRowBorderDxfId="77" tableBorderDxfId="7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A19E49C0-054B-4E34-951C-1F4766AB3F71}" name="Year" dataDxfId="75">
      <calculatedColumnFormula>A21</calculatedColumnFormula>
    </tableColumn>
    <tableColumn id="2" xr3:uid="{3DD1E1B3-2C27-4D6B-B211-ADA8EF843F9A}" name="Month" dataDxfId="74"/>
    <tableColumn id="5" xr3:uid="{E12ED272-24A8-4DD2-B639-20575026B558}" name="Cost data_x000a_valid" dataDxfId="73">
      <calculatedColumnFormula>C6+K6+S6</calculatedColumnFormula>
    </tableColumn>
    <tableColumn id="4" xr3:uid="{78318A84-E59C-4016-B124-FCBBDFCC54D0}" name="Cost data_x000a_not valid" dataDxfId="72" dataCellStyle="Comma">
      <calculatedColumnFormula>ROUND(C22/E22-C22,0)</calculatedColumnFormula>
    </tableColumn>
    <tableColumn id="3" xr3:uid="{EA380F0F-14BD-4125-B9DE-B2A260D3C76A}" name="Coverage (%)" dataDxfId="71" dataCellStyle="Percent"/>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AD7643-9293-4D95-A087-352E3DABEE2C}" name="Costs_0_4_kW_2013_14" displayName="Costs_0_4_kW_2013_14" ref="A5:G18" totalsRowShown="0" headerRowDxfId="70" dataDxfId="68" headerRowBorderDxfId="69" tableBorderDxfId="6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D0D2924-80EA-4F8B-9A5C-F0AA773EF734}" name="Year" dataDxfId="66"/>
    <tableColumn id="2" xr3:uid="{D0342B6D-6F79-48E0-934B-E3874D58BDFB}" name="Month" dataDxfId="65"/>
    <tableColumn id="3" xr3:uid="{43769352-9487-48B1-B7AE-B28249E7A71C}" name="Number of installations" dataDxfId="64" dataCellStyle="Comma"/>
    <tableColumn id="4" xr3:uid="{5B411838-3E97-4B7A-81DF-8CD813005D13}" name="Median" dataDxfId="63" dataCellStyle="Comma"/>
    <tableColumn id="5" xr3:uid="{D8B52065-B42D-4C26-A6A8-3CF7707B7E7E}" name="Mean" dataDxfId="62" dataCellStyle="Comma"/>
    <tableColumn id="6" xr3:uid="{73354228-04EC-480A-AEB4-9B888055A4FD}" name="Lower CI" dataDxfId="61" dataCellStyle="Comma"/>
    <tableColumn id="7" xr3:uid="{E3B8BFEE-ED4B-41BC-A565-61B2EE7FDCB9}" name="Upper CI" dataDxfId="60" dataCellStyle="Comma"/>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DABD22-B988-4C2E-A1F0-D05AACD2F5C3}" name="Costs_4_10_kW_2013_14" displayName="Costs_4_10_kW_2013_14" ref="I5:O18" totalsRowShown="0" headerRowDxfId="59" dataDxfId="57" headerRowBorderDxfId="58" tableBorderDxfId="5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37ADFD6-F30C-43A8-B354-6C00C26CB7C8}" name="Year" dataDxfId="55"/>
    <tableColumn id="2" xr3:uid="{F2D4D3FD-9700-4F94-B7B7-5E4EBB9C0759}" name="Month" dataDxfId="54"/>
    <tableColumn id="3" xr3:uid="{B8A85B19-B115-4DE2-9A1A-4AC7BCD81916}" name="Number of installations" dataDxfId="53" dataCellStyle="Comma"/>
    <tableColumn id="4" xr3:uid="{521FE861-414A-40DC-8B34-F62F85BCAC5F}" name="Median" dataDxfId="52" dataCellStyle="Comma"/>
    <tableColumn id="5" xr3:uid="{9947738D-955D-44B1-B60B-6C2104EC8D22}" name="Mean" dataDxfId="51" dataCellStyle="Comma"/>
    <tableColumn id="6" xr3:uid="{14D74089-AE98-45D2-8D76-29C7DB9804FC}" name="Lower CI" dataDxfId="50" dataCellStyle="Comma"/>
    <tableColumn id="7" xr3:uid="{EBB6A9E9-4A16-491E-948D-2F6481B636FC}" name="Upper CI" dataDxfId="4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ECC3829-E4A4-4BF7-A015-872F2FFD2FB5}" name="Costs_10_50_kW_2013_14" displayName="Costs_10_50_kW_2013_14" ref="Q5:W18" totalsRowShown="0" headerRowDxfId="48" dataDxfId="46" headerRowBorderDxfId="47" tableBorderDxfId="4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5A2B52F-BC44-423E-805D-8DCD47EAE91F}" name="Year" dataDxfId="44"/>
    <tableColumn id="2" xr3:uid="{6260605C-0FF7-4463-9706-E23F06A53D4A}" name="Month" dataDxfId="43"/>
    <tableColumn id="3" xr3:uid="{CC816DE3-5E0A-46F6-AA87-94009827B089}" name="Number of installations" dataDxfId="42" dataCellStyle="Comma"/>
    <tableColumn id="4" xr3:uid="{AADCB64B-7CDE-4875-9203-61B295F0BF14}" name="Median" dataDxfId="41" dataCellStyle="Comma"/>
    <tableColumn id="5" xr3:uid="{D8BC76EF-B6C8-47FE-86F0-0D91426BB18C}" name="Mean" dataDxfId="40" dataCellStyle="Comma"/>
    <tableColumn id="6" xr3:uid="{6D86E3E1-9E14-45EB-8D44-D386914ACEC3}" name="Lower CI" dataDxfId="39" dataCellStyle="Comma"/>
    <tableColumn id="7" xr3:uid="{A88061A8-6A3F-4DBE-B25D-1EAC6C3914EB}" name="Upper CI" dataDxfId="38"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9BBA83-0768-42E7-8D04-DF03B8EFAA83}" name="Costs_analysis_coverage_2013_14" displayName="Costs_analysis_coverage_2013_14" ref="A21:E33" totalsRowShown="0" headerRowBorderDxfId="37" tableBorderDxfId="3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6B268CA0-176F-4138-BEB8-6E1B044E6347}" name="Year" dataDxfId="35">
      <calculatedColumnFormula>A21</calculatedColumnFormula>
    </tableColumn>
    <tableColumn id="2" xr3:uid="{29B608B5-2D68-4AC1-B127-F1CA8E32AAD9}" name="Month" dataDxfId="34"/>
    <tableColumn id="5" xr3:uid="{6997DC8D-AA8E-4C62-B256-62C2EB606DDC}" name="Column2" dataDxfId="33">
      <calculatedColumnFormula>C6+K6+S6</calculatedColumnFormula>
    </tableColumn>
    <tableColumn id="4" xr3:uid="{FC52B614-1FB1-43F0-B158-96CED5395C23}" name="Column1" dataDxfId="32" dataCellStyle="Comma">
      <calculatedColumnFormula>ROUND(C22/E22-C22,0)</calculatedColumnFormula>
    </tableColumn>
    <tableColumn id="3" xr3:uid="{00E7FEEB-58FD-48E1-9E33-12B367C47E85}" name="Coverage (%)" dataDxfId="31" dataCellStyle="Percent"/>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1520CD-2794-4C89-B41A-67DF8AAEDCFA}" name="Annual_trend_comparison_0_4_kW" displayName="Annual_trend_comparison_0_4_kW" ref="A3:AB16" totalsRowShown="0" headerRowDxfId="30" headerRowBorderDxfId="29" tableBorderDxfId="28">
  <autoFilter ref="A3:AB16" xr:uid="{C91520CD-2794-4C89-B41A-67DF8AAEDCF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3FC45E34-2B6D-4CE2-85FB-B4CA3250597E}" name="Month" dataDxfId="27"/>
    <tableColumn id="2" xr3:uid="{0E5BD60D-FB13-4803-BB4B-91CA4CECD7EB}" name="2013/14_x000a_Number of sites" dataDxfId="26">
      <calculatedColumnFormula>'Small scale solar cost 2013-14'!$C6</calculatedColumnFormula>
    </tableColumn>
    <tableColumn id="20" xr3:uid="{AF3EA94D-7251-4AF2-83AF-83DCA067972E}" name="2013/14 Median Cost" dataDxfId="25">
      <calculatedColumnFormula>'Small scale solar cost 2013-14'!D6</calculatedColumnFormula>
    </tableColumn>
    <tableColumn id="3" xr3:uid="{3B20D5E4-D905-488E-A4DE-B500F26EC9D1}" name="2013/14_x000a_Mean Cost" dataDxfId="24">
      <calculatedColumnFormula>'Small scale solar cost 2013-14'!E6</calculatedColumnFormula>
    </tableColumn>
    <tableColumn id="4" xr3:uid="{82560BDE-302A-4FC4-9CD0-C67CB57CB8AD}" name="2014/15_x000a_Number of sites" dataDxfId="23">
      <calculatedColumnFormula>'Small scale solar cost 2014-15'!$C6</calculatedColumnFormula>
    </tableColumn>
    <tableColumn id="21" xr3:uid="{ECDC6496-3068-4167-A1B1-985ABC8E8330}" name="2014/15 Median Cost" dataDxfId="22">
      <calculatedColumnFormula>'Small scale solar cost 2014-15'!D6</calculatedColumnFormula>
    </tableColumn>
    <tableColumn id="5" xr3:uid="{57899D1B-716E-478B-B8B0-0774C15CAC54}" name="2014/15_x000a_Mean Cost" dataDxfId="21">
      <calculatedColumnFormula>'Small scale solar cost 2014-15'!E6</calculatedColumnFormula>
    </tableColumn>
    <tableColumn id="6" xr3:uid="{70939C3C-1B67-468A-B55D-8E9531DF004E}" name="2015/16_x000a_Number of sites" dataDxfId="20">
      <calculatedColumnFormula>'Small scale solar cost 2015-16'!$C6</calculatedColumnFormula>
    </tableColumn>
    <tableColumn id="22" xr3:uid="{FDBAD0FE-F89A-484B-AEBB-E89DA81CD8CC}" name="2015/16 Median Cost" dataDxfId="19">
      <calculatedColumnFormula>'Small scale solar cost 2015-16'!D6</calculatedColumnFormula>
    </tableColumn>
    <tableColumn id="7" xr3:uid="{FB46CAE6-7FA6-4EEB-916D-B9348F3DA320}" name="2015/16_x000a_Mean Cost" dataDxfId="18">
      <calculatedColumnFormula>'Small scale solar cost 2015-16'!E6</calculatedColumnFormula>
    </tableColumn>
    <tableColumn id="8" xr3:uid="{CD38B6C8-B18B-4CC7-9257-DFCA563EDC87}" name="2016/17_x000a_Number of sites" dataDxfId="17">
      <calculatedColumnFormula>'Small scale solar cost 2016-17'!$C6</calculatedColumnFormula>
    </tableColumn>
    <tableColumn id="23" xr3:uid="{461D3FAB-2670-4C84-9853-2DE0C268C643}" name="2016/17 Median Cost" dataDxfId="16">
      <calculatedColumnFormula>'Small scale solar cost 2016-17'!D6</calculatedColumnFormula>
    </tableColumn>
    <tableColumn id="9" xr3:uid="{CDDB4540-5FC3-4AF0-A66B-6E5D70EA695C}" name="2016/17_x000a_Mean Cost" dataDxfId="15">
      <calculatedColumnFormula>'Small scale solar cost 2016-17'!E6</calculatedColumnFormula>
    </tableColumn>
    <tableColumn id="10" xr3:uid="{30D226CA-BAC5-4EFE-9156-59786AEEC4CA}" name="2017/18_x000a_Number of sites" dataDxfId="14">
      <calculatedColumnFormula>'Small scale solar cost 2017-18'!$C6</calculatedColumnFormula>
    </tableColumn>
    <tableColumn id="24" xr3:uid="{4D2BCA53-288B-4299-ADC3-2655040BFC0F}" name="2017/18 Median Cost" dataDxfId="13">
      <calculatedColumnFormula>'Small scale solar cost 2017-18'!D6</calculatedColumnFormula>
    </tableColumn>
    <tableColumn id="11" xr3:uid="{78F9AEBC-FE7A-4175-A610-7E3C62D0BDB9}" name="2017/18_x000a_Mean Cost" dataDxfId="12">
      <calculatedColumnFormula>'Small scale solar cost 2017-18'!E6</calculatedColumnFormula>
    </tableColumn>
    <tableColumn id="12" xr3:uid="{4ADC52FA-9D24-473E-AD89-F490A6998938}" name="2018/19_x000a_Number of sites" dataDxfId="11">
      <calculatedColumnFormula>'Small scale solar cost 2018-19'!$C6</calculatedColumnFormula>
    </tableColumn>
    <tableColumn id="25" xr3:uid="{09A7245D-4A0B-480C-92B4-C6412AB5F18F}" name="2018/19 Median Cost" dataDxfId="10">
      <calculatedColumnFormula>'Small scale solar cost 2018-19'!D6</calculatedColumnFormula>
    </tableColumn>
    <tableColumn id="13" xr3:uid="{D31CCF68-6ACF-4235-9AEE-E3303B309FB4}" name="2018/19_x000a_Mean Cost" dataDxfId="9">
      <calculatedColumnFormula>'Small scale solar cost 2018-19'!E6</calculatedColumnFormula>
    </tableColumn>
    <tableColumn id="14" xr3:uid="{B3161238-2DCA-40EA-BE91-C0BF267DBD45}" name="2019/20_x000a_Number of sites" dataDxfId="8">
      <calculatedColumnFormula>'Small scale solar cost 2019-20'!$C6</calculatedColumnFormula>
    </tableColumn>
    <tableColumn id="26" xr3:uid="{F740A729-2676-4FAD-8344-A5BAF572728F}" name="2019/20 Median Cost" dataDxfId="7">
      <calculatedColumnFormula>'Small scale solar cost 2019-20'!D6</calculatedColumnFormula>
    </tableColumn>
    <tableColumn id="15" xr3:uid="{1F4C43F9-EE37-4DB0-9397-8309C7469AAF}" name="2019/20_x000a_Mean Cost" dataDxfId="6">
      <calculatedColumnFormula>'Small scale solar cost 2019-20'!E6</calculatedColumnFormula>
    </tableColumn>
    <tableColumn id="16" xr3:uid="{B634ED8D-6850-41A2-B6C9-3D4CB8D432A0}" name="2020/21_x000a_Number of sites" dataDxfId="5">
      <calculatedColumnFormula>'Small scale solar cost 2020-21'!$C6</calculatedColumnFormula>
    </tableColumn>
    <tableColumn id="27" xr3:uid="{7077B4FD-0FE5-4ABB-947E-F3F7B87A61F8}" name="2020/21 Median Cost" dataDxfId="4">
      <calculatedColumnFormula>'Small scale solar cost 2020-21'!D6</calculatedColumnFormula>
    </tableColumn>
    <tableColumn id="17" xr3:uid="{A15C192A-8932-40AF-945D-0B248EACAF03}" name="2020/21_x000a_Mean Cost" dataDxfId="3">
      <calculatedColumnFormula>'Small scale solar cost 2020-21'!E6</calculatedColumnFormula>
    </tableColumn>
    <tableColumn id="18" xr3:uid="{8D137920-01F6-4C72-92EB-B85A6FC9CF5A}" name="2021/22_x000a_Number of sites" dataDxfId="2">
      <calculatedColumnFormula>'Small scale solar cost 2021-22'!$C6</calculatedColumnFormula>
    </tableColumn>
    <tableColumn id="28" xr3:uid="{1F5202C8-A915-4B62-81CA-1BB0858DFDD5}" name="2013/14 Median Cost9" dataDxfId="1">
      <calculatedColumnFormula>'Small scale solar cost 2021-22'!D6</calculatedColumnFormula>
    </tableColumn>
    <tableColumn id="19" xr3:uid="{5EFE1A95-6493-42A8-8BAD-4638D40B2A48}" name="2021/22_x000a_Mean Cost" dataDxfId="0">
      <calculatedColumnFormula>'Small scale solar cost 2021-22'!E6</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185429B-9ACF-4A46-92BC-A0D87BEF1150}" name="Costs_4_10_kW_2021_22" displayName="Costs_4_10_kW_2021_22" ref="I5:O19" totalsRowCount="1" headerRowDxfId="387" dataDxfId="385" totalsRowDxfId="383" headerRowBorderDxfId="386" tableBorderDxfId="384"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170658D-A1E6-4A38-BC9D-DBBBD6EB3154}" name="Year" dataDxfId="382" totalsRowDxfId="381"/>
    <tableColumn id="2" xr3:uid="{0ED1FC5A-4C34-4B20-A5A2-CC5989892F37}" name="Month" dataDxfId="380" totalsRowDxfId="379"/>
    <tableColumn id="3" xr3:uid="{27826BC1-A012-4319-9055-D0F76A2AFB7A}" name="Number of installations" dataDxfId="378" totalsRowDxfId="377" dataCellStyle="Comma"/>
    <tableColumn id="4" xr3:uid="{BED5976B-9161-4542-8245-B2A3F9C9BC2A}" name="Median" dataDxfId="376" totalsRowDxfId="375" dataCellStyle="Comma"/>
    <tableColumn id="5" xr3:uid="{85A638BA-383B-46AC-886E-BD3790D7F01D}" name="Mean" dataDxfId="374" totalsRowDxfId="373" dataCellStyle="Comma"/>
    <tableColumn id="6" xr3:uid="{0D39DE31-B199-4613-AB29-9A7A71FC200A}" name="Lower CI" dataDxfId="372" totalsRowDxfId="371" dataCellStyle="Comma"/>
    <tableColumn id="7" xr3:uid="{420FBF92-9685-401C-A27E-D7ABFEEAD9D4}" name="Upper CI" dataDxfId="370" totalsRowDxfId="369"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4489A5EE-16EF-41C7-A85C-5A63CAFFDEB2}" name="Costs_10_50_kW_2021_22" displayName="Costs_10_50_kW_2021_22" ref="Q5:W18" totalsRowShown="0" headerRowDxfId="368" dataDxfId="366" headerRowBorderDxfId="367" tableBorderDxfId="36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8A1F706-AB86-4BA5-8AB1-32332896EFC4}" name="Year" dataDxfId="364"/>
    <tableColumn id="2" xr3:uid="{5CC5E994-5CA1-404C-89A3-6CF68A301AD4}" name="Month" dataDxfId="363"/>
    <tableColumn id="3" xr3:uid="{D900D5E3-C4CA-416A-97DB-2E7A737F8CE8}" name="Number of installations" dataDxfId="362" dataCellStyle="Comma"/>
    <tableColumn id="4" xr3:uid="{5785164F-7D5A-4189-9AC5-3806DCFAA6DB}" name="Median" dataDxfId="361" dataCellStyle="Comma"/>
    <tableColumn id="5" xr3:uid="{B7A54A0D-E82C-4446-8302-2898FB014E1D}" name="Mean" dataDxfId="360" dataCellStyle="Comma"/>
    <tableColumn id="6" xr3:uid="{2AD9EA7E-C2FF-4A03-B253-2B7831829540}" name="Lower CI" dataDxfId="359" dataCellStyle="Comma"/>
    <tableColumn id="7" xr3:uid="{C9457900-1379-477F-B9B1-19161E9E5C7C}" name="Upper CI" dataDxfId="358" dataCellStyle="Comma"/>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38D75F6-A9EF-48EB-BB3F-DEF2A5A2B3D4}" name="Costs_analysis_coverage_2021_22" displayName="Costs_analysis_coverage_2021_22" ref="A21:E33" totalsRowShown="0" headerRowBorderDxfId="357" tableBorderDxfId="356">
  <autoFilter ref="A21:E33" xr:uid="{829BBA83-0768-42E7-8D04-DF03B8EFAA83}">
    <filterColumn colId="0" hiddenButton="1"/>
    <filterColumn colId="1" hiddenButton="1"/>
    <filterColumn colId="2" hiddenButton="1"/>
    <filterColumn colId="3" hiddenButton="1"/>
    <filterColumn colId="4" hiddenButton="1"/>
  </autoFilter>
  <tableColumns count="5">
    <tableColumn id="1" xr3:uid="{09891FBA-638C-4CD7-8B00-59104A21533A}" name="Year" dataDxfId="355">
      <calculatedColumnFormula>A21</calculatedColumnFormula>
    </tableColumn>
    <tableColumn id="2" xr3:uid="{26BAC8E9-32E4-48AA-9750-2A17AF7051EB}" name="Month" dataDxfId="354"/>
    <tableColumn id="5" xr3:uid="{FE58EAFC-D016-48E5-9FA6-8C6A465751C6}" name="Cost data_x000a_valid" dataDxfId="353"/>
    <tableColumn id="4" xr3:uid="{9AB5D4FE-8BDA-46A7-9E20-673206E2D51E}" name="Cost data_x000a_not valid" dataDxfId="352" dataCellStyle="Comma"/>
    <tableColumn id="3" xr3:uid="{A1CC0E1D-55A8-4E85-9272-F6E8C245EB93}" name="Coverage (%)" dataDxfId="351" dataCellStyle="Percent"/>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B879910-F467-452E-B3AC-4CBC949A6EC5}" name="Costs_0_4_kW_2020_21" displayName="Costs_0_4_kW_2020_21" ref="A5:G18" totalsRowShown="0" headerRowDxfId="350" dataDxfId="348" headerRowBorderDxfId="349" tableBorderDxfId="347" dataCellStyle="Comma">
  <autoFilter ref="A5:G18" xr:uid="{ABAD7643-9293-4D95-A087-352E3DABEE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9FDD31-4DA4-440A-966F-33BC9D0D3D9F}" name="Year" dataDxfId="346"/>
    <tableColumn id="2" xr3:uid="{E30EC622-D6EC-4626-B06E-8C5CC5C4A48B}" name="Month" dataDxfId="345"/>
    <tableColumn id="3" xr3:uid="{77F59D49-0737-4B32-8C11-9C27D5E7B566}" name="Number of installations" dataDxfId="344" dataCellStyle="Comma"/>
    <tableColumn id="4" xr3:uid="{A247FDD5-727D-4D34-BEFD-6EEED99A8A36}" name="Median" dataDxfId="343" dataCellStyle="Comma"/>
    <tableColumn id="5" xr3:uid="{DB4574D4-D19D-4423-A6C5-7CEAED75EB8C}" name="Mean" dataDxfId="342" dataCellStyle="Comma"/>
    <tableColumn id="6" xr3:uid="{91B58412-766D-4574-9FF9-6E958BE2B65C}" name="Lower CI" dataDxfId="341" dataCellStyle="Comma"/>
    <tableColumn id="7" xr3:uid="{C4993695-2B3A-4C54-A689-043643BC7D37}" name="Upper CI" dataDxfId="340" dataCellStyle="Comma"/>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E378001F-0163-49AC-9CB3-F2AE68177C0E}" name="Costs_4_10_kW_2020_21" displayName="Costs_4_10_kW_2020_21" ref="I5:O18" totalsRowShown="0" headerRowDxfId="339" dataDxfId="337" headerRowBorderDxfId="338" tableBorderDxfId="336" dataCellStyle="Comma">
  <autoFilter ref="I5:O18" xr:uid="{2FDABD22-B988-4C2E-A1F0-D05AACD2F5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227E1C3-E3B8-424D-912A-63D836E96AEA}" name="Year" dataDxfId="335"/>
    <tableColumn id="2" xr3:uid="{E14619E5-7F60-42AB-B46E-26563658C065}" name="Month" dataDxfId="334"/>
    <tableColumn id="3" xr3:uid="{086298F6-6F77-432F-B8E7-4B16F01800E4}" name="Number of installations" dataDxfId="333" dataCellStyle="Comma"/>
    <tableColumn id="4" xr3:uid="{8320C293-1B44-49B2-8D21-5BF61DAAD383}" name="Median" dataDxfId="332" dataCellStyle="Comma"/>
    <tableColumn id="5" xr3:uid="{23BD9758-0251-475B-A30F-723FFF3801A0}" name="Mean" dataDxfId="331" dataCellStyle="Comma"/>
    <tableColumn id="6" xr3:uid="{3B6785B0-BD3B-4A97-B6FA-5F257A7FB2BB}" name="Lower CI" dataDxfId="330" dataCellStyle="Comma"/>
    <tableColumn id="7" xr3:uid="{088604BB-6E75-4384-B6A1-8E5AEC56ECBF}" name="Upper CI" dataDxfId="329" dataCellStyle="Comma"/>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BC0803C-ABDD-4758-89AA-364FC7E47CAC}" name="Costs_10_50_kW_2020_21" displayName="Costs_10_50_kW_2020_21" ref="Q5:W18" totalsRowShown="0" headerRowDxfId="328" dataDxfId="326" headerRowBorderDxfId="327" tableBorderDxfId="325" dataCellStyle="Comma">
  <autoFilter ref="Q5:W18" xr:uid="{6ECC3829-E4A4-4BF7-A015-872F2FFD2FB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55BE9430-7B7C-4525-8D7F-5E3946CEC475}" name="Year" dataDxfId="324"/>
    <tableColumn id="2" xr3:uid="{D19A8625-2DAD-46F9-8FE4-3626856AD681}" name="Month" dataDxfId="323"/>
    <tableColumn id="3" xr3:uid="{CDDAE97D-5FCC-4830-949A-30910E598EC5}" name="Number of installations" dataDxfId="322" dataCellStyle="Comma"/>
    <tableColumn id="4" xr3:uid="{88F15BD9-889E-4013-983F-72B1A4DA9A76}" name="Median" dataDxfId="321" dataCellStyle="Comma"/>
    <tableColumn id="5" xr3:uid="{72A74BD3-2D23-49E0-8238-879BD6A275AF}" name="Mean" dataDxfId="320" dataCellStyle="Comma"/>
    <tableColumn id="6" xr3:uid="{64CF0B7C-3439-45DE-9B59-C41D5AA50C14}" name="Lower CI" dataDxfId="319" dataCellStyle="Comma"/>
    <tableColumn id="7" xr3:uid="{6EE4F323-6C19-45AE-B3F6-58151571233C}" name="Upper CI" dataDxfId="318"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beis-standards-for-official-statistics/statistical-revisions-policy" TargetMode="External"/><Relationship Id="rId2" Type="http://schemas.openxmlformats.org/officeDocument/2006/relationships/hyperlink" Target="https://www.gov.uk/government/statistics/energy-trends-december-2013-special-feature-article-small-scale-solar-pv-cost-data" TargetMode="External"/><Relationship Id="rId1" Type="http://schemas.openxmlformats.org/officeDocument/2006/relationships/hyperlink" Target="mailto:energy.stats@beis.gov.uk" TargetMode="External"/><Relationship Id="rId5" Type="http://schemas.openxmlformats.org/officeDocument/2006/relationships/hyperlink" Target="mailto:newsdesk@beis.gov.uk" TargetMode="External"/><Relationship Id="rId4" Type="http://schemas.openxmlformats.org/officeDocument/2006/relationships/hyperlink" Target="mailto:fitstatistics@beis.gov.uk"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7.bin"/><Relationship Id="rId5" Type="http://schemas.openxmlformats.org/officeDocument/2006/relationships/table" Target="../tables/table26.xml"/><Relationship Id="rId4" Type="http://schemas.openxmlformats.org/officeDocument/2006/relationships/table" Target="../tables/table2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8.bin"/><Relationship Id="rId5" Type="http://schemas.openxmlformats.org/officeDocument/2006/relationships/table" Target="../tables/table30.xml"/><Relationship Id="rId4" Type="http://schemas.openxmlformats.org/officeDocument/2006/relationships/table" Target="../tables/table2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9.bin"/><Relationship Id="rId5" Type="http://schemas.openxmlformats.org/officeDocument/2006/relationships/table" Target="../tables/table34.xml"/><Relationship Id="rId4" Type="http://schemas.openxmlformats.org/officeDocument/2006/relationships/table" Target="../tables/table3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0.bin"/><Relationship Id="rId5" Type="http://schemas.openxmlformats.org/officeDocument/2006/relationships/table" Target="../tables/table38.xml"/><Relationship Id="rId4" Type="http://schemas.openxmlformats.org/officeDocument/2006/relationships/table" Target="../tables/table37.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3.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5.bin"/><Relationship Id="rId5" Type="http://schemas.openxmlformats.org/officeDocument/2006/relationships/table" Target="../tables/table18.xml"/><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printerSettings" Target="../printerSettings/printerSettings6.bin"/><Relationship Id="rId5" Type="http://schemas.openxmlformats.org/officeDocument/2006/relationships/table" Target="../tables/table22.xml"/><Relationship Id="rId4" Type="http://schemas.openxmlformats.org/officeDocument/2006/relationships/table" Target="../tables/table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04A5-E588-4BC6-ABAF-E3C5958BB825}">
  <dimension ref="A1:IT22"/>
  <sheetViews>
    <sheetView showGridLines="0" topLeftCell="A11" zoomScaleNormal="100" workbookViewId="0"/>
  </sheetViews>
  <sheetFormatPr defaultColWidth="8.33203125" defaultRowHeight="15.6" x14ac:dyDescent="0.3"/>
  <cols>
    <col min="1" max="1" width="146.77734375" style="17" bestFit="1" customWidth="1"/>
    <col min="2" max="254" width="8.5546875" style="9" customWidth="1"/>
    <col min="255" max="255" width="8.33203125" style="9" customWidth="1"/>
    <col min="256" max="16384" width="8.33203125" style="9"/>
  </cols>
  <sheetData>
    <row r="1" spans="1:254" s="10" customFormat="1" ht="45" customHeight="1" x14ac:dyDescent="0.3">
      <c r="A1" s="8" t="s">
        <v>48</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row>
    <row r="2" spans="1:254" s="10" customFormat="1" ht="50.25" customHeight="1" x14ac:dyDescent="0.3">
      <c r="A2" s="9" t="s">
        <v>137</v>
      </c>
    </row>
    <row r="3" spans="1:254" s="12" customFormat="1" ht="30" customHeight="1" x14ac:dyDescent="0.45">
      <c r="A3" s="11" t="s">
        <v>36</v>
      </c>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row>
    <row r="4" spans="1:254" s="10" customFormat="1" ht="45" customHeight="1" x14ac:dyDescent="0.3">
      <c r="A4" s="9" t="s">
        <v>112</v>
      </c>
    </row>
    <row r="5" spans="1:254" s="12" customFormat="1" ht="30" customHeight="1" x14ac:dyDescent="0.45">
      <c r="A5" s="11" t="s">
        <v>37</v>
      </c>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row>
    <row r="6" spans="1:254" s="10" customFormat="1" ht="20.25" customHeight="1" x14ac:dyDescent="0.3">
      <c r="A6" s="9" t="s">
        <v>49</v>
      </c>
    </row>
    <row r="7" spans="1:254" s="10" customFormat="1" ht="30" customHeight="1" x14ac:dyDescent="0.45">
      <c r="A7" s="13" t="s">
        <v>38</v>
      </c>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c r="IN7" s="9"/>
      <c r="IO7" s="9"/>
      <c r="IP7" s="9"/>
      <c r="IQ7" s="9"/>
      <c r="IR7" s="9"/>
      <c r="IS7" s="9"/>
      <c r="IT7" s="9"/>
    </row>
    <row r="8" spans="1:254" s="10" customFormat="1" ht="45" customHeight="1" x14ac:dyDescent="0.3">
      <c r="A8" s="9" t="s">
        <v>39</v>
      </c>
    </row>
    <row r="9" spans="1:254" s="10" customFormat="1" ht="20.25" customHeight="1" x14ac:dyDescent="0.3">
      <c r="A9" s="14" t="s">
        <v>40</v>
      </c>
    </row>
    <row r="10" spans="1:254" s="10" customFormat="1" ht="45" customHeight="1" x14ac:dyDescent="0.3">
      <c r="A10" s="9" t="s">
        <v>41</v>
      </c>
    </row>
    <row r="11" spans="1:254" s="10" customFormat="1" ht="45" customHeight="1" x14ac:dyDescent="0.3">
      <c r="A11" s="9" t="s">
        <v>50</v>
      </c>
    </row>
    <row r="12" spans="1:254" s="10" customFormat="1" ht="20.25" customHeight="1" x14ac:dyDescent="0.3">
      <c r="A12" s="9" t="s">
        <v>42</v>
      </c>
    </row>
    <row r="13" spans="1:254" s="10" customFormat="1" ht="20.25" customHeight="1" x14ac:dyDescent="0.3">
      <c r="A13" s="14" t="s">
        <v>51</v>
      </c>
    </row>
    <row r="14" spans="1:254" s="10" customFormat="1" ht="20.25" customHeight="1" x14ac:dyDescent="0.3">
      <c r="A14" s="14" t="s">
        <v>43</v>
      </c>
    </row>
    <row r="15" spans="1:254" s="12" customFormat="1" ht="30" customHeight="1" x14ac:dyDescent="0.45">
      <c r="A15" s="13" t="s">
        <v>44</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c r="IN15" s="9"/>
      <c r="IO15" s="9"/>
      <c r="IP15" s="9"/>
      <c r="IQ15" s="9"/>
      <c r="IR15" s="9"/>
      <c r="IS15" s="9"/>
      <c r="IT15" s="9"/>
    </row>
    <row r="16" spans="1:254" s="10" customFormat="1" ht="20.25" customHeight="1" x14ac:dyDescent="0.35">
      <c r="A16" s="15" t="s">
        <v>45</v>
      </c>
    </row>
    <row r="17" spans="1:1" s="10" customFormat="1" ht="20.25" customHeight="1" x14ac:dyDescent="0.3">
      <c r="A17" s="9" t="s">
        <v>52</v>
      </c>
    </row>
    <row r="18" spans="1:1" s="10" customFormat="1" ht="20.25" customHeight="1" x14ac:dyDescent="0.3">
      <c r="A18" s="14" t="s">
        <v>53</v>
      </c>
    </row>
    <row r="19" spans="1:1" s="10" customFormat="1" ht="20.25" customHeight="1" x14ac:dyDescent="0.3">
      <c r="A19" s="10" t="s">
        <v>54</v>
      </c>
    </row>
    <row r="20" spans="1:1" s="10" customFormat="1" ht="20.25" customHeight="1" x14ac:dyDescent="0.35">
      <c r="A20" s="15" t="s">
        <v>46</v>
      </c>
    </row>
    <row r="21" spans="1:1" s="10" customFormat="1" ht="20.25" customHeight="1" x14ac:dyDescent="0.3">
      <c r="A21" s="16" t="s">
        <v>30</v>
      </c>
    </row>
    <row r="22" spans="1:1" s="10" customFormat="1" ht="20.25" customHeight="1" x14ac:dyDescent="0.3">
      <c r="A22" s="10" t="s">
        <v>47</v>
      </c>
    </row>
  </sheetData>
  <hyperlinks>
    <hyperlink ref="A9" r:id="rId1" xr:uid="{43A3BFAD-9A89-4DF3-9235-317F672371AF}"/>
    <hyperlink ref="A13" r:id="rId2" xr:uid="{662F11C9-56B0-483D-9323-1CC09F3A01AE}"/>
    <hyperlink ref="A14" r:id="rId3" location="energy-statistics" xr:uid="{8BB5F828-4D50-41BE-8737-4E3940135DEC}"/>
    <hyperlink ref="A18" r:id="rId4" xr:uid="{335F7C43-D8B9-45C5-93F3-BA5A4D6A9ACA}"/>
    <hyperlink ref="A21" r:id="rId5" xr:uid="{F16244B0-8E18-4C7B-BB7E-2C559BEC80B7}"/>
  </hyperlinks>
  <pageMargins left="0.70000000000000007" right="0.70000000000000007" top="0.75" bottom="0.75" header="0.30000000000000004" footer="0.30000000000000004"/>
  <pageSetup paperSize="0" scale="46"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B2B3A-FCAB-4144-8BE9-C5CBEA5D9616}">
  <dimension ref="A1:W33"/>
  <sheetViews>
    <sheetView showGridLines="0"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100</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2016</v>
      </c>
      <c r="B6" s="5">
        <v>4</v>
      </c>
      <c r="C6" s="7">
        <v>1873</v>
      </c>
      <c r="D6" s="7">
        <v>1793.8571428571429</v>
      </c>
      <c r="E6" s="7">
        <v>1977.0808755634419</v>
      </c>
      <c r="F6" s="7">
        <v>1943.3019152752408</v>
      </c>
      <c r="G6" s="7">
        <v>2010.8598358516429</v>
      </c>
      <c r="I6" s="3">
        <f>INT(LEFT(RIGHT($A$1,7),4))</f>
        <v>2016</v>
      </c>
      <c r="J6" s="5">
        <v>4</v>
      </c>
      <c r="K6" s="7">
        <v>95</v>
      </c>
      <c r="L6" s="7">
        <v>1403.3018867924527</v>
      </c>
      <c r="M6" s="7">
        <v>1508.7228988969407</v>
      </c>
      <c r="N6" s="7">
        <v>1409.0059703716156</v>
      </c>
      <c r="O6" s="7">
        <v>1608.4398274222658</v>
      </c>
      <c r="Q6" s="3">
        <f>INT(LEFT(RIGHT($A$1,7),4))</f>
        <v>2016</v>
      </c>
      <c r="R6" s="5">
        <v>4</v>
      </c>
      <c r="S6" s="7">
        <v>63</v>
      </c>
      <c r="T6" s="7">
        <v>1176.4705882352941</v>
      </c>
      <c r="U6" s="7">
        <v>1289.2598365786362</v>
      </c>
      <c r="V6" s="7">
        <v>1199.6321412575587</v>
      </c>
      <c r="W6" s="7">
        <v>1378.8875318997136</v>
      </c>
    </row>
    <row r="7" spans="1:23" x14ac:dyDescent="0.3">
      <c r="A7" s="3">
        <f>A6</f>
        <v>2016</v>
      </c>
      <c r="B7" s="5">
        <v>5</v>
      </c>
      <c r="C7" s="7">
        <v>2072</v>
      </c>
      <c r="D7" s="7">
        <v>1666.6666666666667</v>
      </c>
      <c r="E7" s="7">
        <v>1841.3321253479894</v>
      </c>
      <c r="F7" s="7">
        <v>1806.7153924545426</v>
      </c>
      <c r="G7" s="7">
        <v>1875.9488582414363</v>
      </c>
      <c r="I7" s="3">
        <f>I6</f>
        <v>2016</v>
      </c>
      <c r="J7" s="5">
        <v>5</v>
      </c>
      <c r="K7" s="7">
        <v>104</v>
      </c>
      <c r="L7" s="7">
        <v>1468.8424287576831</v>
      </c>
      <c r="M7" s="7">
        <v>1620.5153543799104</v>
      </c>
      <c r="N7" s="7">
        <v>1502.9210399861261</v>
      </c>
      <c r="O7" s="7">
        <v>1738.1096687736947</v>
      </c>
      <c r="Q7" s="3">
        <f>Q6</f>
        <v>2016</v>
      </c>
      <c r="R7" s="5">
        <v>5</v>
      </c>
      <c r="S7" s="7">
        <v>79</v>
      </c>
      <c r="T7" s="7">
        <v>1200.6959022286126</v>
      </c>
      <c r="U7" s="7">
        <v>1314.6196198500932</v>
      </c>
      <c r="V7" s="7">
        <v>1237.7518216035035</v>
      </c>
      <c r="W7" s="7">
        <v>1391.4874180966829</v>
      </c>
    </row>
    <row r="8" spans="1:23" x14ac:dyDescent="0.3">
      <c r="A8" s="3">
        <f t="shared" ref="A8:A13" si="0">A7</f>
        <v>2016</v>
      </c>
      <c r="B8" s="5">
        <v>6</v>
      </c>
      <c r="C8" s="7">
        <v>2518</v>
      </c>
      <c r="D8" s="7">
        <v>1666.6666666666667</v>
      </c>
      <c r="E8" s="7">
        <v>1806.9479411940563</v>
      </c>
      <c r="F8" s="7">
        <v>1779.1647007034092</v>
      </c>
      <c r="G8" s="7">
        <v>1834.7311816847034</v>
      </c>
      <c r="I8" s="3">
        <f t="shared" ref="I8:I14" si="1">I7</f>
        <v>2016</v>
      </c>
      <c r="J8" s="5">
        <v>6</v>
      </c>
      <c r="K8" s="7">
        <v>134</v>
      </c>
      <c r="L8" s="7">
        <v>1404.6175021732831</v>
      </c>
      <c r="M8" s="7">
        <v>1475.8268772469532</v>
      </c>
      <c r="N8" s="7">
        <v>1387.2532295867704</v>
      </c>
      <c r="O8" s="7">
        <v>1564.4005249071361</v>
      </c>
      <c r="Q8" s="3">
        <f t="shared" ref="Q8:Q14" si="2">Q7</f>
        <v>2016</v>
      </c>
      <c r="R8" s="5">
        <v>6</v>
      </c>
      <c r="S8" s="7">
        <v>109</v>
      </c>
      <c r="T8" s="7">
        <v>1181.8181818181818</v>
      </c>
      <c r="U8" s="7">
        <v>1209.0582567108584</v>
      </c>
      <c r="V8" s="7">
        <v>1156.0566584684127</v>
      </c>
      <c r="W8" s="7">
        <v>1262.059854953304</v>
      </c>
    </row>
    <row r="9" spans="1:23" x14ac:dyDescent="0.3">
      <c r="A9" s="3">
        <f t="shared" si="0"/>
        <v>2016</v>
      </c>
      <c r="B9" s="5">
        <v>7</v>
      </c>
      <c r="C9" s="7">
        <v>1844</v>
      </c>
      <c r="D9" s="7">
        <v>1656.3533301842231</v>
      </c>
      <c r="E9" s="7">
        <v>1784.5064922765739</v>
      </c>
      <c r="F9" s="7">
        <v>1750.8866793420032</v>
      </c>
      <c r="G9" s="7">
        <v>1818.1263052111447</v>
      </c>
      <c r="I9" s="3">
        <f t="shared" si="1"/>
        <v>2016</v>
      </c>
      <c r="J9" s="5">
        <v>7</v>
      </c>
      <c r="K9" s="7">
        <v>114</v>
      </c>
      <c r="L9" s="7">
        <v>1393.0581140350878</v>
      </c>
      <c r="M9" s="7">
        <v>1386.6552284526865</v>
      </c>
      <c r="N9" s="7">
        <v>1318.7994615185341</v>
      </c>
      <c r="O9" s="7">
        <v>1454.5109953868389</v>
      </c>
      <c r="Q9" s="3">
        <f t="shared" si="2"/>
        <v>2016</v>
      </c>
      <c r="R9" s="5">
        <v>7</v>
      </c>
      <c r="S9" s="7">
        <v>85</v>
      </c>
      <c r="T9" s="7">
        <v>1132.0754716981132</v>
      </c>
      <c r="U9" s="7">
        <v>1184.1407280614937</v>
      </c>
      <c r="V9" s="7">
        <v>1133.0815968758434</v>
      </c>
      <c r="W9" s="7">
        <v>1235.1998592471441</v>
      </c>
    </row>
    <row r="10" spans="1:23" x14ac:dyDescent="0.3">
      <c r="A10" s="3">
        <f t="shared" si="0"/>
        <v>2016</v>
      </c>
      <c r="B10" s="5">
        <v>8</v>
      </c>
      <c r="C10" s="7">
        <v>1823</v>
      </c>
      <c r="D10" s="7">
        <v>1698.3695652173913</v>
      </c>
      <c r="E10" s="7">
        <v>1874.6330627899326</v>
      </c>
      <c r="F10" s="7">
        <v>1838.8734262043783</v>
      </c>
      <c r="G10" s="7">
        <v>1910.3926993754869</v>
      </c>
      <c r="I10" s="3">
        <f t="shared" si="1"/>
        <v>2016</v>
      </c>
      <c r="J10" s="5">
        <v>8</v>
      </c>
      <c r="K10" s="7">
        <v>136</v>
      </c>
      <c r="L10" s="7">
        <v>1452.4</v>
      </c>
      <c r="M10" s="7">
        <v>1559.3363905731571</v>
      </c>
      <c r="N10" s="7">
        <v>1474.8548564594998</v>
      </c>
      <c r="O10" s="7">
        <v>1643.8179246868144</v>
      </c>
      <c r="Q10" s="3">
        <f t="shared" si="2"/>
        <v>2016</v>
      </c>
      <c r="R10" s="5">
        <v>8</v>
      </c>
      <c r="S10" s="7">
        <v>103</v>
      </c>
      <c r="T10" s="7">
        <v>1179.2452830188679</v>
      </c>
      <c r="U10" s="7">
        <v>1211.915741683737</v>
      </c>
      <c r="V10" s="7">
        <v>1159.3782884730078</v>
      </c>
      <c r="W10" s="7">
        <v>1264.4531948944662</v>
      </c>
    </row>
    <row r="11" spans="1:23" x14ac:dyDescent="0.3">
      <c r="A11" s="3">
        <f t="shared" si="0"/>
        <v>2016</v>
      </c>
      <c r="B11" s="5">
        <v>9</v>
      </c>
      <c r="C11" s="7">
        <v>2007</v>
      </c>
      <c r="D11" s="7">
        <v>1710</v>
      </c>
      <c r="E11" s="7">
        <v>1844.7662997390003</v>
      </c>
      <c r="F11" s="7">
        <v>1813.7018384021032</v>
      </c>
      <c r="G11" s="7">
        <v>1875.8307610758973</v>
      </c>
      <c r="I11" s="3">
        <f t="shared" si="1"/>
        <v>2016</v>
      </c>
      <c r="J11" s="5">
        <v>9</v>
      </c>
      <c r="K11" s="7">
        <v>183</v>
      </c>
      <c r="L11" s="7">
        <v>1415.7088122605364</v>
      </c>
      <c r="M11" s="7">
        <v>1534.1257045348884</v>
      </c>
      <c r="N11" s="7">
        <v>1452.8006400113973</v>
      </c>
      <c r="O11" s="7">
        <v>1615.4507690583796</v>
      </c>
      <c r="Q11" s="3">
        <f t="shared" si="2"/>
        <v>2016</v>
      </c>
      <c r="R11" s="5">
        <v>9</v>
      </c>
      <c r="S11" s="7">
        <v>191</v>
      </c>
      <c r="T11" s="7">
        <v>1188</v>
      </c>
      <c r="U11" s="7">
        <v>1274.8072531412893</v>
      </c>
      <c r="V11" s="7">
        <v>1211.580370311257</v>
      </c>
      <c r="W11" s="7">
        <v>1338.0341359713216</v>
      </c>
    </row>
    <row r="12" spans="1:23" x14ac:dyDescent="0.3">
      <c r="A12" s="3">
        <f t="shared" si="0"/>
        <v>2016</v>
      </c>
      <c r="B12" s="5">
        <v>10</v>
      </c>
      <c r="C12" s="7">
        <v>1623</v>
      </c>
      <c r="D12" s="7">
        <v>1753.9379844961238</v>
      </c>
      <c r="E12" s="7">
        <v>1925.2166132103416</v>
      </c>
      <c r="F12" s="7">
        <v>1885.9417812867691</v>
      </c>
      <c r="G12" s="7">
        <v>1964.4914451339141</v>
      </c>
      <c r="I12" s="3">
        <f t="shared" si="1"/>
        <v>2016</v>
      </c>
      <c r="J12" s="5">
        <v>10</v>
      </c>
      <c r="K12" s="7">
        <v>104</v>
      </c>
      <c r="L12" s="7">
        <v>1438.31321603928</v>
      </c>
      <c r="M12" s="7">
        <v>1593.7272149808064</v>
      </c>
      <c r="N12" s="7">
        <v>1473.9336552913326</v>
      </c>
      <c r="O12" s="7">
        <v>1713.5207746702802</v>
      </c>
      <c r="Q12" s="3">
        <f t="shared" si="2"/>
        <v>2016</v>
      </c>
      <c r="R12" s="5">
        <v>10</v>
      </c>
      <c r="S12" s="7">
        <v>80</v>
      </c>
      <c r="T12" s="7">
        <v>1157.9299435028247</v>
      </c>
      <c r="U12" s="7">
        <v>1249.227831441016</v>
      </c>
      <c r="V12" s="7">
        <v>1156.6017351546957</v>
      </c>
      <c r="W12" s="7">
        <v>1341.8539277273362</v>
      </c>
    </row>
    <row r="13" spans="1:23" x14ac:dyDescent="0.3">
      <c r="A13" s="3">
        <f t="shared" si="0"/>
        <v>2016</v>
      </c>
      <c r="B13" s="5">
        <v>11</v>
      </c>
      <c r="C13" s="7">
        <v>2070</v>
      </c>
      <c r="D13" s="7">
        <v>1750</v>
      </c>
      <c r="E13" s="7">
        <v>1933.935172177291</v>
      </c>
      <c r="F13" s="7">
        <v>1898.923688211288</v>
      </c>
      <c r="G13" s="7">
        <v>1968.9466561432939</v>
      </c>
      <c r="I13" s="3">
        <f t="shared" si="1"/>
        <v>2016</v>
      </c>
      <c r="J13" s="5">
        <v>11</v>
      </c>
      <c r="K13" s="7">
        <v>126</v>
      </c>
      <c r="L13" s="7">
        <v>1439.87641723356</v>
      </c>
      <c r="M13" s="7">
        <v>1543.8943359281225</v>
      </c>
      <c r="N13" s="7">
        <v>1457.0615843797502</v>
      </c>
      <c r="O13" s="7">
        <v>1630.7270874764947</v>
      </c>
      <c r="Q13" s="3">
        <f t="shared" si="2"/>
        <v>2016</v>
      </c>
      <c r="R13" s="5">
        <v>11</v>
      </c>
      <c r="S13" s="7">
        <v>99</v>
      </c>
      <c r="T13" s="7">
        <v>1128.25</v>
      </c>
      <c r="U13" s="7">
        <v>1246.3335404624809</v>
      </c>
      <c r="V13" s="7">
        <v>1159.0115311380025</v>
      </c>
      <c r="W13" s="7">
        <v>1333.6555497869592</v>
      </c>
    </row>
    <row r="14" spans="1:23" x14ac:dyDescent="0.3">
      <c r="A14" s="3">
        <f>A13</f>
        <v>2016</v>
      </c>
      <c r="B14" s="5">
        <v>12</v>
      </c>
      <c r="C14" s="7">
        <v>1361</v>
      </c>
      <c r="D14" s="7">
        <v>1714.2857142857142</v>
      </c>
      <c r="E14" s="7">
        <v>1896.9518980041555</v>
      </c>
      <c r="F14" s="7">
        <v>1855.6352096963778</v>
      </c>
      <c r="G14" s="7">
        <v>1938.2685863119332</v>
      </c>
      <c r="I14" s="3">
        <f t="shared" si="1"/>
        <v>2016</v>
      </c>
      <c r="J14" s="5">
        <v>12</v>
      </c>
      <c r="K14" s="7">
        <v>121</v>
      </c>
      <c r="L14" s="7">
        <v>1434.375</v>
      </c>
      <c r="M14" s="7">
        <v>1541.4079737133504</v>
      </c>
      <c r="N14" s="7">
        <v>1443.8686789319088</v>
      </c>
      <c r="O14" s="7">
        <v>1638.9472684947921</v>
      </c>
      <c r="Q14" s="3">
        <f t="shared" si="2"/>
        <v>2016</v>
      </c>
      <c r="R14" s="5">
        <v>12</v>
      </c>
      <c r="S14" s="7">
        <v>130</v>
      </c>
      <c r="T14" s="7">
        <v>1093.8375350140054</v>
      </c>
      <c r="U14" s="7">
        <v>1181.6798395883654</v>
      </c>
      <c r="V14" s="7">
        <v>1127.7333691577348</v>
      </c>
      <c r="W14" s="7">
        <v>1235.626310018996</v>
      </c>
    </row>
    <row r="15" spans="1:23" x14ac:dyDescent="0.3">
      <c r="A15" s="3">
        <f>A14+1</f>
        <v>2017</v>
      </c>
      <c r="B15" s="5">
        <v>1</v>
      </c>
      <c r="C15" s="7">
        <v>1370</v>
      </c>
      <c r="D15" s="7">
        <v>1576.086956521739</v>
      </c>
      <c r="E15" s="7">
        <v>1748.7723757621595</v>
      </c>
      <c r="F15" s="7">
        <v>1707.9322480184881</v>
      </c>
      <c r="G15" s="7">
        <v>1789.612503505831</v>
      </c>
      <c r="I15" s="3">
        <f>I14+1</f>
        <v>2017</v>
      </c>
      <c r="J15" s="5">
        <v>1</v>
      </c>
      <c r="K15" s="7">
        <v>107</v>
      </c>
      <c r="L15" s="7">
        <v>1420.8994003224573</v>
      </c>
      <c r="M15" s="7">
        <v>1430.507739614209</v>
      </c>
      <c r="N15" s="7">
        <v>1348.2939130151942</v>
      </c>
      <c r="O15" s="7">
        <v>1512.7215662132237</v>
      </c>
      <c r="Q15" s="3">
        <f>Q14+1</f>
        <v>2017</v>
      </c>
      <c r="R15" s="5">
        <v>1</v>
      </c>
      <c r="S15" s="7">
        <v>58</v>
      </c>
      <c r="T15" s="7">
        <v>1153.4096751075012</v>
      </c>
      <c r="U15" s="7">
        <v>1249.6224283843967</v>
      </c>
      <c r="V15" s="7">
        <v>1143.0242911736509</v>
      </c>
      <c r="W15" s="7">
        <v>1356.2205655951425</v>
      </c>
    </row>
    <row r="16" spans="1:23" x14ac:dyDescent="0.3">
      <c r="A16" s="3">
        <f t="shared" ref="A16:A17" si="3">A15</f>
        <v>2017</v>
      </c>
      <c r="B16" s="5">
        <v>2</v>
      </c>
      <c r="C16" s="7">
        <v>1589</v>
      </c>
      <c r="D16" s="7">
        <v>1655.1724137931035</v>
      </c>
      <c r="E16" s="7">
        <v>1872.4486979369217</v>
      </c>
      <c r="F16" s="7">
        <v>1831.808878245233</v>
      </c>
      <c r="G16" s="7">
        <v>1913.0885176286104</v>
      </c>
      <c r="I16" s="3">
        <f t="shared" ref="I16:I17" si="4">I15</f>
        <v>2017</v>
      </c>
      <c r="J16" s="5">
        <v>2</v>
      </c>
      <c r="K16" s="7">
        <v>131</v>
      </c>
      <c r="L16" s="7">
        <v>1348.8888888888887</v>
      </c>
      <c r="M16" s="7">
        <v>1384.9329485619155</v>
      </c>
      <c r="N16" s="7">
        <v>1313.3900607100397</v>
      </c>
      <c r="O16" s="7">
        <v>1456.4758364137913</v>
      </c>
      <c r="Q16" s="3">
        <f t="shared" ref="Q16:Q17" si="5">Q15</f>
        <v>2017</v>
      </c>
      <c r="R16" s="5">
        <v>2</v>
      </c>
      <c r="S16" s="7">
        <v>67</v>
      </c>
      <c r="T16" s="7">
        <v>1170.4035874439462</v>
      </c>
      <c r="U16" s="7">
        <v>1206.8658183063033</v>
      </c>
      <c r="V16" s="7">
        <v>1122.9226509418677</v>
      </c>
      <c r="W16" s="7">
        <v>1290.8089856707388</v>
      </c>
    </row>
    <row r="17" spans="1:23" ht="16.2" thickBot="1" x14ac:dyDescent="0.35">
      <c r="A17" s="3">
        <f t="shared" si="3"/>
        <v>2017</v>
      </c>
      <c r="B17" s="5">
        <v>3</v>
      </c>
      <c r="C17" s="7">
        <v>1837</v>
      </c>
      <c r="D17" s="7">
        <v>1666.6666666666667</v>
      </c>
      <c r="E17" s="7">
        <v>1884.9173133048923</v>
      </c>
      <c r="F17" s="7">
        <v>1848.5233318634862</v>
      </c>
      <c r="G17" s="7">
        <v>1921.3112947462985</v>
      </c>
      <c r="I17" s="3">
        <f t="shared" si="4"/>
        <v>2017</v>
      </c>
      <c r="J17" s="5">
        <v>3</v>
      </c>
      <c r="K17" s="7">
        <v>194</v>
      </c>
      <c r="L17" s="7">
        <v>1394.4444444444443</v>
      </c>
      <c r="M17" s="7">
        <v>1485.1576273883527</v>
      </c>
      <c r="N17" s="7">
        <v>1403.2486174939024</v>
      </c>
      <c r="O17" s="7">
        <v>1567.066637282803</v>
      </c>
      <c r="Q17" s="3">
        <f t="shared" si="5"/>
        <v>2017</v>
      </c>
      <c r="R17" s="5">
        <v>3</v>
      </c>
      <c r="S17" s="7">
        <v>133</v>
      </c>
      <c r="T17" s="7">
        <v>1067.8871090770406</v>
      </c>
      <c r="U17" s="7">
        <v>1140.4549562851053</v>
      </c>
      <c r="V17" s="7">
        <v>1080.7153651933168</v>
      </c>
      <c r="W17" s="7">
        <v>1200.1945473768938</v>
      </c>
    </row>
    <row r="18" spans="1:23" ht="30" customHeight="1" x14ac:dyDescent="0.3">
      <c r="A18" s="24" t="str">
        <f>RIGHT($A$1,7)</f>
        <v>2016/17</v>
      </c>
      <c r="B18" s="25" t="s">
        <v>33</v>
      </c>
      <c r="C18" s="26">
        <v>21987</v>
      </c>
      <c r="D18" s="26">
        <v>1692.3385922796199</v>
      </c>
      <c r="E18" s="26">
        <v>1865.9590722755631</v>
      </c>
      <c r="F18" s="26">
        <v>1855.7393822137515</v>
      </c>
      <c r="G18" s="26">
        <v>1876.1787623373748</v>
      </c>
      <c r="I18" s="24" t="str">
        <f>RIGHT($A$1,7)</f>
        <v>2016/17</v>
      </c>
      <c r="J18" s="25" t="s">
        <v>33</v>
      </c>
      <c r="K18" s="26">
        <v>1549</v>
      </c>
      <c r="L18" s="26">
        <v>1417.8938425789729</v>
      </c>
      <c r="M18" s="26">
        <v>1505.4008578559408</v>
      </c>
      <c r="N18" s="26">
        <v>1479.81154772027</v>
      </c>
      <c r="O18" s="26">
        <v>1530.9901679916115</v>
      </c>
      <c r="Q18" s="24" t="str">
        <f>RIGHT($A$1,7)</f>
        <v>2016/17</v>
      </c>
      <c r="R18" s="25" t="s">
        <v>33</v>
      </c>
      <c r="S18" s="26">
        <v>1197</v>
      </c>
      <c r="T18" s="26">
        <v>1152.5019397620324</v>
      </c>
      <c r="U18" s="26">
        <v>1229.8321542078147</v>
      </c>
      <c r="V18" s="26">
        <v>1209.7781935097378</v>
      </c>
      <c r="W18" s="26">
        <v>1249.8861149058916</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2016</v>
      </c>
      <c r="B22" s="5">
        <v>4</v>
      </c>
      <c r="C22" s="55">
        <f t="shared" ref="C22:C33" si="6">C6+K6+S6</f>
        <v>2031</v>
      </c>
      <c r="D22" s="7">
        <f t="shared" ref="D22:D33" si="7">ROUND(C22/E22-C22,0)</f>
        <v>1373</v>
      </c>
      <c r="E22" s="57">
        <v>0.5966509988249119</v>
      </c>
    </row>
    <row r="23" spans="1:23" x14ac:dyDescent="0.3">
      <c r="A23" s="3">
        <f>A22</f>
        <v>2016</v>
      </c>
      <c r="B23" s="5">
        <v>5</v>
      </c>
      <c r="C23" s="55">
        <f t="shared" si="6"/>
        <v>2255</v>
      </c>
      <c r="D23" s="7">
        <f t="shared" si="7"/>
        <v>1193</v>
      </c>
      <c r="E23" s="57">
        <v>0.65400232018561488</v>
      </c>
    </row>
    <row r="24" spans="1:23" x14ac:dyDescent="0.3">
      <c r="A24" s="3">
        <f t="shared" ref="A24:A30" si="8">A23</f>
        <v>2016</v>
      </c>
      <c r="B24" s="5">
        <v>6</v>
      </c>
      <c r="C24" s="55">
        <f t="shared" si="6"/>
        <v>2761</v>
      </c>
      <c r="D24" s="7">
        <f t="shared" si="7"/>
        <v>1289</v>
      </c>
      <c r="E24" s="57">
        <v>0.68172839506172844</v>
      </c>
    </row>
    <row r="25" spans="1:23" x14ac:dyDescent="0.3">
      <c r="A25" s="3">
        <f t="shared" si="8"/>
        <v>2016</v>
      </c>
      <c r="B25" s="5">
        <v>7</v>
      </c>
      <c r="C25" s="55">
        <f t="shared" si="6"/>
        <v>2043</v>
      </c>
      <c r="D25" s="7">
        <f t="shared" si="7"/>
        <v>1156</v>
      </c>
      <c r="E25" s="57">
        <v>0.63863707408565173</v>
      </c>
    </row>
    <row r="26" spans="1:23" x14ac:dyDescent="0.3">
      <c r="A26" s="3">
        <f t="shared" si="8"/>
        <v>2016</v>
      </c>
      <c r="B26" s="5">
        <v>8</v>
      </c>
      <c r="C26" s="55">
        <f t="shared" si="6"/>
        <v>2062</v>
      </c>
      <c r="D26" s="7">
        <f t="shared" si="7"/>
        <v>1069</v>
      </c>
      <c r="E26" s="57">
        <v>0.65857553497285215</v>
      </c>
    </row>
    <row r="27" spans="1:23" x14ac:dyDescent="0.3">
      <c r="A27" s="3">
        <f t="shared" si="8"/>
        <v>2016</v>
      </c>
      <c r="B27" s="5">
        <v>9</v>
      </c>
      <c r="C27" s="55">
        <f t="shared" si="6"/>
        <v>2381</v>
      </c>
      <c r="D27" s="7">
        <f t="shared" si="7"/>
        <v>1437</v>
      </c>
      <c r="E27" s="57">
        <v>0.62362493452069145</v>
      </c>
    </row>
    <row r="28" spans="1:23" x14ac:dyDescent="0.3">
      <c r="A28" s="3">
        <f t="shared" si="8"/>
        <v>2016</v>
      </c>
      <c r="B28" s="5">
        <v>10</v>
      </c>
      <c r="C28" s="55">
        <f t="shared" si="6"/>
        <v>1807</v>
      </c>
      <c r="D28" s="7">
        <f t="shared" si="7"/>
        <v>986</v>
      </c>
      <c r="E28" s="57">
        <v>0.64697457930540636</v>
      </c>
    </row>
    <row r="29" spans="1:23" x14ac:dyDescent="0.3">
      <c r="A29" s="3">
        <f t="shared" si="8"/>
        <v>2016</v>
      </c>
      <c r="B29" s="5">
        <v>11</v>
      </c>
      <c r="C29" s="55">
        <f t="shared" si="6"/>
        <v>2295</v>
      </c>
      <c r="D29" s="7">
        <f t="shared" si="7"/>
        <v>1160</v>
      </c>
      <c r="E29" s="57">
        <v>0.66425470332850944</v>
      </c>
    </row>
    <row r="30" spans="1:23" x14ac:dyDescent="0.3">
      <c r="A30" s="3">
        <f t="shared" si="8"/>
        <v>2016</v>
      </c>
      <c r="B30" s="5">
        <v>12</v>
      </c>
      <c r="C30" s="55">
        <f t="shared" si="6"/>
        <v>1612</v>
      </c>
      <c r="D30" s="7">
        <f t="shared" si="7"/>
        <v>664</v>
      </c>
      <c r="E30" s="57">
        <v>0.70826010544815465</v>
      </c>
    </row>
    <row r="31" spans="1:23" x14ac:dyDescent="0.3">
      <c r="A31" s="3">
        <f>A30+1</f>
        <v>2017</v>
      </c>
      <c r="B31" s="5">
        <v>1</v>
      </c>
      <c r="C31" s="55">
        <f t="shared" si="6"/>
        <v>1535</v>
      </c>
      <c r="D31" s="7">
        <f t="shared" si="7"/>
        <v>794</v>
      </c>
      <c r="E31" s="57">
        <v>0.65908115070845852</v>
      </c>
    </row>
    <row r="32" spans="1:23" x14ac:dyDescent="0.3">
      <c r="A32" s="3">
        <f t="shared" ref="A32:A33" si="9">A31</f>
        <v>2017</v>
      </c>
      <c r="B32" s="5">
        <v>2</v>
      </c>
      <c r="C32" s="55">
        <f t="shared" si="6"/>
        <v>1787</v>
      </c>
      <c r="D32" s="7">
        <f t="shared" si="7"/>
        <v>1056</v>
      </c>
      <c r="E32" s="57">
        <v>0.6285613788251847</v>
      </c>
    </row>
    <row r="33" spans="1:5" ht="16.2" thickBot="1" x14ac:dyDescent="0.35">
      <c r="A33" s="3">
        <f t="shared" si="9"/>
        <v>2017</v>
      </c>
      <c r="B33" s="5">
        <v>3</v>
      </c>
      <c r="C33" s="55">
        <f t="shared" si="6"/>
        <v>2164</v>
      </c>
      <c r="D33" s="7">
        <f t="shared" si="7"/>
        <v>923</v>
      </c>
      <c r="E33" s="58">
        <v>0.70100421120829282</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3521F-F6B1-4F36-96DD-965CADE73682}">
  <dimension ref="A1:W33"/>
  <sheetViews>
    <sheetView showGridLines="0"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99</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2015</v>
      </c>
      <c r="B6" s="5">
        <v>4</v>
      </c>
      <c r="C6" s="7">
        <v>5241</v>
      </c>
      <c r="D6" s="7">
        <v>1902.1739130434783</v>
      </c>
      <c r="E6" s="7">
        <v>2025.1276614692244</v>
      </c>
      <c r="F6" s="7">
        <v>2005.5919476926165</v>
      </c>
      <c r="G6" s="7">
        <v>2044.6633752458324</v>
      </c>
      <c r="I6" s="3">
        <f>INT(LEFT(RIGHT($A$1,7),4))</f>
        <v>2015</v>
      </c>
      <c r="J6" s="5">
        <v>4</v>
      </c>
      <c r="K6" s="7">
        <v>93</v>
      </c>
      <c r="L6" s="7">
        <v>1500</v>
      </c>
      <c r="M6" s="7">
        <v>1541.8713449426259</v>
      </c>
      <c r="N6" s="7">
        <v>1435.2279184628496</v>
      </c>
      <c r="O6" s="7">
        <v>1648.5147714224022</v>
      </c>
      <c r="Q6" s="3">
        <f>INT(LEFT(RIGHT($A$1,7),4))</f>
        <v>2015</v>
      </c>
      <c r="R6" s="5">
        <v>4</v>
      </c>
      <c r="S6" s="7">
        <v>168</v>
      </c>
      <c r="T6" s="7">
        <v>1290.1790880503145</v>
      </c>
      <c r="U6" s="7">
        <v>1331.2118736487807</v>
      </c>
      <c r="V6" s="7">
        <v>1281.8868679889981</v>
      </c>
      <c r="W6" s="7">
        <v>1380.5368793085634</v>
      </c>
    </row>
    <row r="7" spans="1:23" x14ac:dyDescent="0.3">
      <c r="A7" s="3">
        <f>A6</f>
        <v>2015</v>
      </c>
      <c r="B7" s="5">
        <v>5</v>
      </c>
      <c r="C7" s="7">
        <v>5775</v>
      </c>
      <c r="D7" s="7">
        <v>1862.2448979591836</v>
      </c>
      <c r="E7" s="7">
        <v>1981.4294835162605</v>
      </c>
      <c r="F7" s="7">
        <v>1963.0947880671472</v>
      </c>
      <c r="G7" s="7">
        <v>1999.7641789653737</v>
      </c>
      <c r="I7" s="3">
        <f>I6</f>
        <v>2015</v>
      </c>
      <c r="J7" s="5">
        <v>5</v>
      </c>
      <c r="K7" s="7">
        <v>160</v>
      </c>
      <c r="L7" s="7">
        <v>1441.75</v>
      </c>
      <c r="M7" s="7">
        <v>1478.498633120402</v>
      </c>
      <c r="N7" s="7">
        <v>1419.9461087265161</v>
      </c>
      <c r="O7" s="7">
        <v>1537.051157514288</v>
      </c>
      <c r="Q7" s="3">
        <f>Q6</f>
        <v>2015</v>
      </c>
      <c r="R7" s="5">
        <v>5</v>
      </c>
      <c r="S7" s="7">
        <v>162</v>
      </c>
      <c r="T7" s="7">
        <v>1263.2552826585179</v>
      </c>
      <c r="U7" s="7">
        <v>1327.2111703215221</v>
      </c>
      <c r="V7" s="7">
        <v>1276.3781277048311</v>
      </c>
      <c r="W7" s="7">
        <v>1378.0442129382131</v>
      </c>
    </row>
    <row r="8" spans="1:23" x14ac:dyDescent="0.3">
      <c r="A8" s="3">
        <f t="shared" ref="A8:A13" si="0">A7</f>
        <v>2015</v>
      </c>
      <c r="B8" s="5">
        <v>6</v>
      </c>
      <c r="C8" s="7">
        <v>9928</v>
      </c>
      <c r="D8" s="7">
        <v>1766.3043478260868</v>
      </c>
      <c r="E8" s="7">
        <v>1919.9790777253947</v>
      </c>
      <c r="F8" s="7">
        <v>1906.1195285795129</v>
      </c>
      <c r="G8" s="7">
        <v>1933.8386268712766</v>
      </c>
      <c r="I8" s="3">
        <f t="shared" ref="I8:I14" si="1">I7</f>
        <v>2015</v>
      </c>
      <c r="J8" s="5">
        <v>6</v>
      </c>
      <c r="K8" s="7">
        <v>365</v>
      </c>
      <c r="L8" s="7">
        <v>1400</v>
      </c>
      <c r="M8" s="7">
        <v>1450.4842928083312</v>
      </c>
      <c r="N8" s="7">
        <v>1410.9177287432481</v>
      </c>
      <c r="O8" s="7">
        <v>1490.0508568734144</v>
      </c>
      <c r="Q8" s="3">
        <f t="shared" ref="Q8:Q14" si="2">Q7</f>
        <v>2015</v>
      </c>
      <c r="R8" s="5">
        <v>6</v>
      </c>
      <c r="S8" s="7">
        <v>306</v>
      </c>
      <c r="T8" s="7">
        <v>1197.1167777455812</v>
      </c>
      <c r="U8" s="7">
        <v>1233.0506694060182</v>
      </c>
      <c r="V8" s="7">
        <v>1193.1557024155265</v>
      </c>
      <c r="W8" s="7">
        <v>1272.9456363965098</v>
      </c>
    </row>
    <row r="9" spans="1:23" x14ac:dyDescent="0.3">
      <c r="A9" s="3">
        <f t="shared" si="0"/>
        <v>2015</v>
      </c>
      <c r="B9" s="5">
        <v>7</v>
      </c>
      <c r="C9" s="7">
        <v>5575</v>
      </c>
      <c r="D9" s="7">
        <v>1805.5555555555554</v>
      </c>
      <c r="E9" s="7">
        <v>1940.4533802562398</v>
      </c>
      <c r="F9" s="7">
        <v>1921.4679554764664</v>
      </c>
      <c r="G9" s="7">
        <v>1959.4388050360133</v>
      </c>
      <c r="I9" s="3">
        <f t="shared" si="1"/>
        <v>2015</v>
      </c>
      <c r="J9" s="5">
        <v>7</v>
      </c>
      <c r="K9" s="7">
        <v>171</v>
      </c>
      <c r="L9" s="7">
        <v>1400</v>
      </c>
      <c r="M9" s="7">
        <v>1461.3553541393733</v>
      </c>
      <c r="N9" s="7">
        <v>1398.2015798815698</v>
      </c>
      <c r="O9" s="7">
        <v>1524.5091283971767</v>
      </c>
      <c r="Q9" s="3">
        <f t="shared" si="2"/>
        <v>2015</v>
      </c>
      <c r="R9" s="5">
        <v>7</v>
      </c>
      <c r="S9" s="7">
        <v>206</v>
      </c>
      <c r="T9" s="7">
        <v>1248.7566037735851</v>
      </c>
      <c r="U9" s="7">
        <v>1264.9340957253442</v>
      </c>
      <c r="V9" s="7">
        <v>1222.7574228317781</v>
      </c>
      <c r="W9" s="7">
        <v>1307.1107686189102</v>
      </c>
    </row>
    <row r="10" spans="1:23" x14ac:dyDescent="0.3">
      <c r="A10" s="3">
        <f t="shared" si="0"/>
        <v>2015</v>
      </c>
      <c r="B10" s="5">
        <v>8</v>
      </c>
      <c r="C10" s="7">
        <v>5923</v>
      </c>
      <c r="D10" s="7">
        <v>1714.2857142857142</v>
      </c>
      <c r="E10" s="7">
        <v>1863.2673152427351</v>
      </c>
      <c r="F10" s="7">
        <v>1845.562228157994</v>
      </c>
      <c r="G10" s="7">
        <v>1880.9724023274762</v>
      </c>
      <c r="I10" s="3">
        <f t="shared" si="1"/>
        <v>2015</v>
      </c>
      <c r="J10" s="5">
        <v>8</v>
      </c>
      <c r="K10" s="7">
        <v>183</v>
      </c>
      <c r="L10" s="7">
        <v>1446.5408805031445</v>
      </c>
      <c r="M10" s="7">
        <v>1480.6831959768838</v>
      </c>
      <c r="N10" s="7">
        <v>1417.4552471093843</v>
      </c>
      <c r="O10" s="7">
        <v>1543.9111448443832</v>
      </c>
      <c r="Q10" s="3">
        <f t="shared" si="2"/>
        <v>2015</v>
      </c>
      <c r="R10" s="5">
        <v>8</v>
      </c>
      <c r="S10" s="7">
        <v>256</v>
      </c>
      <c r="T10" s="7">
        <v>1216.2753267396679</v>
      </c>
      <c r="U10" s="7">
        <v>1268.332930085654</v>
      </c>
      <c r="V10" s="7">
        <v>1221.7067311028964</v>
      </c>
      <c r="W10" s="7">
        <v>1314.9591290684116</v>
      </c>
    </row>
    <row r="11" spans="1:23" x14ac:dyDescent="0.3">
      <c r="A11" s="3">
        <f t="shared" si="0"/>
        <v>2015</v>
      </c>
      <c r="B11" s="5">
        <v>9</v>
      </c>
      <c r="C11" s="7">
        <v>10757</v>
      </c>
      <c r="D11" s="7">
        <v>1666.6666666666667</v>
      </c>
      <c r="E11" s="7">
        <v>1806.1364203944945</v>
      </c>
      <c r="F11" s="7">
        <v>1794.3198101670919</v>
      </c>
      <c r="G11" s="7">
        <v>1817.9530306218971</v>
      </c>
      <c r="I11" s="3">
        <f t="shared" si="1"/>
        <v>2015</v>
      </c>
      <c r="J11" s="5">
        <v>9</v>
      </c>
      <c r="K11" s="7">
        <v>494</v>
      </c>
      <c r="L11" s="7">
        <v>1405.3928571428571</v>
      </c>
      <c r="M11" s="7">
        <v>1462.6559666426058</v>
      </c>
      <c r="N11" s="7">
        <v>1423.6093719720159</v>
      </c>
      <c r="O11" s="7">
        <v>1501.7025613131957</v>
      </c>
      <c r="Q11" s="3">
        <f t="shared" si="2"/>
        <v>2015</v>
      </c>
      <c r="R11" s="5">
        <v>9</v>
      </c>
      <c r="S11" s="7">
        <v>684</v>
      </c>
      <c r="T11" s="7">
        <v>1230.25</v>
      </c>
      <c r="U11" s="7">
        <v>1256.8801368801237</v>
      </c>
      <c r="V11" s="7">
        <v>1235.0492650828667</v>
      </c>
      <c r="W11" s="7">
        <v>1278.7110086773807</v>
      </c>
    </row>
    <row r="12" spans="1:23" x14ac:dyDescent="0.3">
      <c r="A12" s="3">
        <f t="shared" si="0"/>
        <v>2015</v>
      </c>
      <c r="B12" s="5">
        <v>10</v>
      </c>
      <c r="C12" s="7">
        <v>8007</v>
      </c>
      <c r="D12" s="7">
        <v>1629.0760869565217</v>
      </c>
      <c r="E12" s="7">
        <v>1779.5926666642015</v>
      </c>
      <c r="F12" s="7">
        <v>1765.1759829856453</v>
      </c>
      <c r="G12" s="7">
        <v>1794.0093503427577</v>
      </c>
      <c r="I12" s="3">
        <f t="shared" si="1"/>
        <v>2015</v>
      </c>
      <c r="J12" s="5">
        <v>10</v>
      </c>
      <c r="K12" s="7">
        <v>237</v>
      </c>
      <c r="L12" s="7">
        <v>1379.3103448275863</v>
      </c>
      <c r="M12" s="7">
        <v>1405.3533934545501</v>
      </c>
      <c r="N12" s="7">
        <v>1357.3409325804882</v>
      </c>
      <c r="O12" s="7">
        <v>1453.3658543286119</v>
      </c>
      <c r="Q12" s="3">
        <f t="shared" si="2"/>
        <v>2015</v>
      </c>
      <c r="R12" s="5">
        <v>10</v>
      </c>
      <c r="S12" s="7">
        <v>291</v>
      </c>
      <c r="T12" s="7">
        <v>1177.6251226692837</v>
      </c>
      <c r="U12" s="7">
        <v>1242.9277273800194</v>
      </c>
      <c r="V12" s="7">
        <v>1201.5808965202532</v>
      </c>
      <c r="W12" s="7">
        <v>1284.2745582397856</v>
      </c>
    </row>
    <row r="13" spans="1:23" x14ac:dyDescent="0.3">
      <c r="A13" s="3">
        <f t="shared" si="0"/>
        <v>2015</v>
      </c>
      <c r="B13" s="5">
        <v>11</v>
      </c>
      <c r="C13" s="7">
        <v>12454</v>
      </c>
      <c r="D13" s="7">
        <v>1579.945652173913</v>
      </c>
      <c r="E13" s="7">
        <v>1683.9969232063818</v>
      </c>
      <c r="F13" s="7">
        <v>1673.7119082593711</v>
      </c>
      <c r="G13" s="7">
        <v>1694.2819381533925</v>
      </c>
      <c r="I13" s="3">
        <f t="shared" si="1"/>
        <v>2015</v>
      </c>
      <c r="J13" s="5">
        <v>11</v>
      </c>
      <c r="K13" s="7">
        <v>374</v>
      </c>
      <c r="L13" s="7">
        <v>1400</v>
      </c>
      <c r="M13" s="7">
        <v>1428.6575405326507</v>
      </c>
      <c r="N13" s="7">
        <v>1387.1534237437393</v>
      </c>
      <c r="O13" s="7">
        <v>1470.1616573215622</v>
      </c>
      <c r="Q13" s="3">
        <f t="shared" si="2"/>
        <v>2015</v>
      </c>
      <c r="R13" s="5">
        <v>11</v>
      </c>
      <c r="S13" s="7">
        <v>471</v>
      </c>
      <c r="T13" s="7">
        <v>1254.2666666666667</v>
      </c>
      <c r="U13" s="7">
        <v>1274.6244777038485</v>
      </c>
      <c r="V13" s="7">
        <v>1245.1621873803763</v>
      </c>
      <c r="W13" s="7">
        <v>1304.0867680273207</v>
      </c>
    </row>
    <row r="14" spans="1:23" x14ac:dyDescent="0.3">
      <c r="A14" s="3">
        <f>A13</f>
        <v>2015</v>
      </c>
      <c r="B14" s="5">
        <v>12</v>
      </c>
      <c r="C14" s="7">
        <v>16528</v>
      </c>
      <c r="D14" s="7">
        <v>1568.6274509803923</v>
      </c>
      <c r="E14" s="7">
        <v>1676.0384981059215</v>
      </c>
      <c r="F14" s="7">
        <v>1667.620205396508</v>
      </c>
      <c r="G14" s="7">
        <v>1684.4567908153349</v>
      </c>
      <c r="I14" s="3">
        <f t="shared" si="1"/>
        <v>2015</v>
      </c>
      <c r="J14" s="5">
        <v>12</v>
      </c>
      <c r="K14" s="7">
        <v>943</v>
      </c>
      <c r="L14" s="7">
        <v>1400</v>
      </c>
      <c r="M14" s="7">
        <v>1454.9600771121561</v>
      </c>
      <c r="N14" s="7">
        <v>1428.2603117261449</v>
      </c>
      <c r="O14" s="7">
        <v>1481.6598424981673</v>
      </c>
      <c r="Q14" s="3">
        <f t="shared" si="2"/>
        <v>2015</v>
      </c>
      <c r="R14" s="5">
        <v>12</v>
      </c>
      <c r="S14" s="7">
        <v>1475</v>
      </c>
      <c r="T14" s="7">
        <v>1201.3247691690085</v>
      </c>
      <c r="U14" s="7">
        <v>1240.4968122794812</v>
      </c>
      <c r="V14" s="7">
        <v>1224.0389641913498</v>
      </c>
      <c r="W14" s="7">
        <v>1256.9546603676126</v>
      </c>
    </row>
    <row r="15" spans="1:23" x14ac:dyDescent="0.3">
      <c r="A15" s="3">
        <f>A14+1</f>
        <v>2016</v>
      </c>
      <c r="B15" s="5">
        <v>1</v>
      </c>
      <c r="C15" s="7">
        <v>10102</v>
      </c>
      <c r="D15" s="7">
        <v>1499.9999999999998</v>
      </c>
      <c r="E15" s="7">
        <v>1586.6836832136623</v>
      </c>
      <c r="F15" s="7">
        <v>1575.4983706010423</v>
      </c>
      <c r="G15" s="7">
        <v>1597.8689958262823</v>
      </c>
      <c r="I15" s="3">
        <f>I14+1</f>
        <v>2016</v>
      </c>
      <c r="J15" s="5">
        <v>1</v>
      </c>
      <c r="K15" s="7">
        <v>500</v>
      </c>
      <c r="L15" s="7">
        <v>1391.85</v>
      </c>
      <c r="M15" s="7">
        <v>1424.9197020689301</v>
      </c>
      <c r="N15" s="7">
        <v>1387.1588789877496</v>
      </c>
      <c r="O15" s="7">
        <v>1462.6805251501105</v>
      </c>
      <c r="Q15" s="3">
        <f>Q14+1</f>
        <v>2016</v>
      </c>
      <c r="R15" s="5">
        <v>1</v>
      </c>
      <c r="S15" s="7">
        <v>712</v>
      </c>
      <c r="T15" s="7">
        <v>1166.6666666666667</v>
      </c>
      <c r="U15" s="7">
        <v>1201.1529635401723</v>
      </c>
      <c r="V15" s="7">
        <v>1177.7112654887267</v>
      </c>
      <c r="W15" s="7">
        <v>1224.594661591618</v>
      </c>
    </row>
    <row r="16" spans="1:23" x14ac:dyDescent="0.3">
      <c r="A16" s="3">
        <f t="shared" ref="A16:A17" si="3">A15</f>
        <v>2016</v>
      </c>
      <c r="B16" s="5">
        <v>2</v>
      </c>
      <c r="C16" s="7">
        <v>2347</v>
      </c>
      <c r="D16" s="7">
        <v>1628.5714285714287</v>
      </c>
      <c r="E16" s="7">
        <v>1820.4737785510358</v>
      </c>
      <c r="F16" s="7">
        <v>1790.1905706452885</v>
      </c>
      <c r="G16" s="7">
        <v>1850.7569864567831</v>
      </c>
      <c r="I16" s="3">
        <f t="shared" ref="I16:I17" si="4">I15</f>
        <v>2016</v>
      </c>
      <c r="J16" s="5">
        <v>2</v>
      </c>
      <c r="K16" s="7">
        <v>65</v>
      </c>
      <c r="L16" s="7">
        <v>1388.8888888888889</v>
      </c>
      <c r="M16" s="7">
        <v>1494.135605035832</v>
      </c>
      <c r="N16" s="7">
        <v>1366.8235682444533</v>
      </c>
      <c r="O16" s="7">
        <v>1621.4476418272106</v>
      </c>
      <c r="Q16" s="3">
        <f t="shared" ref="Q16:Q17" si="5">Q15</f>
        <v>2016</v>
      </c>
      <c r="R16" s="5">
        <v>2</v>
      </c>
      <c r="S16" s="7">
        <v>45</v>
      </c>
      <c r="T16" s="7">
        <v>1219.5121951219512</v>
      </c>
      <c r="U16" s="7">
        <v>1280.7505072424283</v>
      </c>
      <c r="V16" s="7">
        <v>1184.2979236902081</v>
      </c>
      <c r="W16" s="7">
        <v>1377.2030907946485</v>
      </c>
    </row>
    <row r="17" spans="1:23" ht="16.2" thickBot="1" x14ac:dyDescent="0.35">
      <c r="A17" s="3">
        <f t="shared" si="3"/>
        <v>2016</v>
      </c>
      <c r="B17" s="5">
        <v>3</v>
      </c>
      <c r="C17" s="7">
        <v>2485</v>
      </c>
      <c r="D17" s="7">
        <v>1666.6666666666667</v>
      </c>
      <c r="E17" s="7">
        <v>1910.6810511526453</v>
      </c>
      <c r="F17" s="7">
        <v>1879.8632183789516</v>
      </c>
      <c r="G17" s="7">
        <v>1941.498883926339</v>
      </c>
      <c r="I17" s="3">
        <f t="shared" si="4"/>
        <v>2016</v>
      </c>
      <c r="J17" s="5">
        <v>3</v>
      </c>
      <c r="K17" s="7">
        <v>109</v>
      </c>
      <c r="L17" s="7">
        <v>1375</v>
      </c>
      <c r="M17" s="7">
        <v>1435.8047600718369</v>
      </c>
      <c r="N17" s="7">
        <v>1358.848580678517</v>
      </c>
      <c r="O17" s="7">
        <v>1512.7609394651568</v>
      </c>
      <c r="Q17" s="3">
        <f t="shared" si="5"/>
        <v>2016</v>
      </c>
      <c r="R17" s="5">
        <v>3</v>
      </c>
      <c r="S17" s="7">
        <v>111</v>
      </c>
      <c r="T17" s="7">
        <v>1133.6032388663969</v>
      </c>
      <c r="U17" s="7">
        <v>1261.9952492822936</v>
      </c>
      <c r="V17" s="7">
        <v>1190.4359576242321</v>
      </c>
      <c r="W17" s="7">
        <v>1333.5545409403551</v>
      </c>
    </row>
    <row r="18" spans="1:23" ht="30" customHeight="1" x14ac:dyDescent="0.3">
      <c r="A18" s="24" t="str">
        <f>RIGHT($A$1,7)</f>
        <v>2015/16</v>
      </c>
      <c r="B18" s="25" t="s">
        <v>33</v>
      </c>
      <c r="C18" s="26">
        <v>95122</v>
      </c>
      <c r="D18" s="26">
        <v>1690.8431983904673</v>
      </c>
      <c r="E18" s="26">
        <v>1832.8216616248499</v>
      </c>
      <c r="F18" s="26">
        <v>1828.541314747526</v>
      </c>
      <c r="G18" s="26">
        <v>1837.1020085021737</v>
      </c>
      <c r="I18" s="24" t="str">
        <f>RIGHT($A$1,7)</f>
        <v>2015/16</v>
      </c>
      <c r="J18" s="25" t="s">
        <v>33</v>
      </c>
      <c r="K18" s="26">
        <v>3694</v>
      </c>
      <c r="L18" s="26">
        <v>1410.7277476135398</v>
      </c>
      <c r="M18" s="26">
        <v>1459.9483221588482</v>
      </c>
      <c r="N18" s="26">
        <v>1446.0867996896841</v>
      </c>
      <c r="O18" s="26">
        <v>1473.8098446280123</v>
      </c>
      <c r="Q18" s="24" t="str">
        <f>RIGHT($A$1,7)</f>
        <v>2015/16</v>
      </c>
      <c r="R18" s="25" t="s">
        <v>33</v>
      </c>
      <c r="S18" s="26">
        <v>4887</v>
      </c>
      <c r="T18" s="26">
        <v>1216.5693115106367</v>
      </c>
      <c r="U18" s="26">
        <v>1265.297384457974</v>
      </c>
      <c r="V18" s="26">
        <v>1255.8686405784731</v>
      </c>
      <c r="W18" s="26">
        <v>1274.7261283374748</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2015</v>
      </c>
      <c r="B22" s="5">
        <v>4</v>
      </c>
      <c r="C22" s="55">
        <f t="shared" ref="C22:C33" si="6">C6+K6+S6</f>
        <v>5502</v>
      </c>
      <c r="D22" s="7">
        <f t="shared" ref="D22:D33" si="7">ROUND(C22/E22-C22,0)</f>
        <v>4869</v>
      </c>
      <c r="E22" s="57">
        <v>0.53051778999132193</v>
      </c>
    </row>
    <row r="23" spans="1:23" x14ac:dyDescent="0.3">
      <c r="A23" s="3">
        <f>A22</f>
        <v>2015</v>
      </c>
      <c r="B23" s="5">
        <v>5</v>
      </c>
      <c r="C23" s="55">
        <f t="shared" si="6"/>
        <v>6097</v>
      </c>
      <c r="D23" s="7">
        <f t="shared" si="7"/>
        <v>4893</v>
      </c>
      <c r="E23" s="57">
        <v>0.55477707006369426</v>
      </c>
    </row>
    <row r="24" spans="1:23" x14ac:dyDescent="0.3">
      <c r="A24" s="3">
        <f t="shared" ref="A24:A30" si="8">A23</f>
        <v>2015</v>
      </c>
      <c r="B24" s="5">
        <v>6</v>
      </c>
      <c r="C24" s="55">
        <f t="shared" si="6"/>
        <v>10599</v>
      </c>
      <c r="D24" s="7">
        <f t="shared" si="7"/>
        <v>7093</v>
      </c>
      <c r="E24" s="57">
        <v>0.59908433190142441</v>
      </c>
    </row>
    <row r="25" spans="1:23" x14ac:dyDescent="0.3">
      <c r="A25" s="3">
        <f t="shared" si="8"/>
        <v>2015</v>
      </c>
      <c r="B25" s="5">
        <v>7</v>
      </c>
      <c r="C25" s="55">
        <f t="shared" si="6"/>
        <v>5952</v>
      </c>
      <c r="D25" s="7">
        <f t="shared" si="7"/>
        <v>5044</v>
      </c>
      <c r="E25" s="57">
        <v>0.54128774099672605</v>
      </c>
    </row>
    <row r="26" spans="1:23" x14ac:dyDescent="0.3">
      <c r="A26" s="3">
        <f t="shared" si="8"/>
        <v>2015</v>
      </c>
      <c r="B26" s="5">
        <v>8</v>
      </c>
      <c r="C26" s="55">
        <f t="shared" si="6"/>
        <v>6362</v>
      </c>
      <c r="D26" s="7">
        <f t="shared" si="7"/>
        <v>4959</v>
      </c>
      <c r="E26" s="57">
        <v>0.56196449076936661</v>
      </c>
    </row>
    <row r="27" spans="1:23" x14ac:dyDescent="0.3">
      <c r="A27" s="3">
        <f t="shared" si="8"/>
        <v>2015</v>
      </c>
      <c r="B27" s="5">
        <v>9</v>
      </c>
      <c r="C27" s="55">
        <f t="shared" si="6"/>
        <v>11935</v>
      </c>
      <c r="D27" s="7">
        <f t="shared" si="7"/>
        <v>8111</v>
      </c>
      <c r="E27" s="57">
        <v>0.59538062456350394</v>
      </c>
    </row>
    <row r="28" spans="1:23" x14ac:dyDescent="0.3">
      <c r="A28" s="3">
        <f t="shared" si="8"/>
        <v>2015</v>
      </c>
      <c r="B28" s="5">
        <v>10</v>
      </c>
      <c r="C28" s="55">
        <f t="shared" si="6"/>
        <v>8535</v>
      </c>
      <c r="D28" s="7">
        <f t="shared" si="7"/>
        <v>7024</v>
      </c>
      <c r="E28" s="57">
        <v>0.5485571052124173</v>
      </c>
    </row>
    <row r="29" spans="1:23" x14ac:dyDescent="0.3">
      <c r="A29" s="3">
        <f t="shared" si="8"/>
        <v>2015</v>
      </c>
      <c r="B29" s="5">
        <v>11</v>
      </c>
      <c r="C29" s="55">
        <f t="shared" si="6"/>
        <v>13299</v>
      </c>
      <c r="D29" s="7">
        <f t="shared" si="7"/>
        <v>8668</v>
      </c>
      <c r="E29" s="57">
        <v>0.60540811216825241</v>
      </c>
    </row>
    <row r="30" spans="1:23" x14ac:dyDescent="0.3">
      <c r="A30" s="3">
        <f t="shared" si="8"/>
        <v>2015</v>
      </c>
      <c r="B30" s="5">
        <v>12</v>
      </c>
      <c r="C30" s="55">
        <f t="shared" si="6"/>
        <v>18946</v>
      </c>
      <c r="D30" s="7">
        <f t="shared" si="7"/>
        <v>10823</v>
      </c>
      <c r="E30" s="57">
        <v>0.63643387416439923</v>
      </c>
    </row>
    <row r="31" spans="1:23" x14ac:dyDescent="0.3">
      <c r="A31" s="3">
        <f>A30+1</f>
        <v>2016</v>
      </c>
      <c r="B31" s="5">
        <v>1</v>
      </c>
      <c r="C31" s="55">
        <f t="shared" si="6"/>
        <v>11314</v>
      </c>
      <c r="D31" s="7">
        <f t="shared" si="7"/>
        <v>9472</v>
      </c>
      <c r="E31" s="57">
        <v>0.54430866929664201</v>
      </c>
    </row>
    <row r="32" spans="1:23" x14ac:dyDescent="0.3">
      <c r="A32" s="3">
        <f t="shared" ref="A32:A33" si="9">A31</f>
        <v>2016</v>
      </c>
      <c r="B32" s="5">
        <v>2</v>
      </c>
      <c r="C32" s="55">
        <f t="shared" si="6"/>
        <v>2457</v>
      </c>
      <c r="D32" s="7">
        <f t="shared" si="7"/>
        <v>1131</v>
      </c>
      <c r="E32" s="57">
        <v>0.68478260869565222</v>
      </c>
    </row>
    <row r="33" spans="1:5" ht="16.2" thickBot="1" x14ac:dyDescent="0.35">
      <c r="A33" s="3">
        <f t="shared" si="9"/>
        <v>2016</v>
      </c>
      <c r="B33" s="5">
        <v>3</v>
      </c>
      <c r="C33" s="55">
        <f t="shared" si="6"/>
        <v>2705</v>
      </c>
      <c r="D33" s="7">
        <f t="shared" si="7"/>
        <v>1837</v>
      </c>
      <c r="E33" s="58">
        <v>0.59555261999119335</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F3633-8F0A-4B67-A379-E5F675FEBFF1}">
  <dimension ref="A1:W33"/>
  <sheetViews>
    <sheetView showGridLines="0" topLeftCell="A13"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96</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2014</v>
      </c>
      <c r="B6" s="5">
        <v>4</v>
      </c>
      <c r="C6" s="7">
        <v>3342</v>
      </c>
      <c r="D6" s="7">
        <v>2079.3979591836733</v>
      </c>
      <c r="E6" s="7">
        <v>2228.8849896713687</v>
      </c>
      <c r="F6" s="7">
        <v>2204.2754642385448</v>
      </c>
      <c r="G6" s="7">
        <v>2253.4945151041925</v>
      </c>
      <c r="I6" s="3">
        <f>INT(LEFT(RIGHT($A$1,7),4))</f>
        <v>2014</v>
      </c>
      <c r="J6" s="5">
        <v>4</v>
      </c>
      <c r="K6" s="7">
        <v>77</v>
      </c>
      <c r="L6" s="7">
        <v>1522.5</v>
      </c>
      <c r="M6" s="7">
        <v>1616.5795059910633</v>
      </c>
      <c r="N6" s="7">
        <v>1486.4104286677166</v>
      </c>
      <c r="O6" s="7">
        <v>1746.7485833144101</v>
      </c>
      <c r="Q6" s="3">
        <f>INT(LEFT(RIGHT($A$1,7),4))</f>
        <v>2014</v>
      </c>
      <c r="R6" s="5">
        <v>4</v>
      </c>
      <c r="S6" s="7">
        <v>74</v>
      </c>
      <c r="T6" s="7">
        <v>1357.0833333333335</v>
      </c>
      <c r="U6" s="7">
        <v>1489.2079431818493</v>
      </c>
      <c r="V6" s="7">
        <v>1353.4696645422714</v>
      </c>
      <c r="W6" s="7">
        <v>1624.9462218214271</v>
      </c>
    </row>
    <row r="7" spans="1:23" x14ac:dyDescent="0.3">
      <c r="A7" s="3">
        <f>A6</f>
        <v>2014</v>
      </c>
      <c r="B7" s="5">
        <v>5</v>
      </c>
      <c r="C7" s="7">
        <v>4151</v>
      </c>
      <c r="D7" s="7">
        <v>2050</v>
      </c>
      <c r="E7" s="7">
        <v>2193.3752081825237</v>
      </c>
      <c r="F7" s="7">
        <v>2171.9061008164472</v>
      </c>
      <c r="G7" s="7">
        <v>2214.8443155486002</v>
      </c>
      <c r="I7" s="3">
        <f>I6</f>
        <v>2014</v>
      </c>
      <c r="J7" s="5">
        <v>5</v>
      </c>
      <c r="K7" s="7">
        <v>134</v>
      </c>
      <c r="L7" s="7">
        <v>1591.7291666666665</v>
      </c>
      <c r="M7" s="7">
        <v>1648.1868562874972</v>
      </c>
      <c r="N7" s="7">
        <v>1570.1472689739608</v>
      </c>
      <c r="O7" s="7">
        <v>1726.2264436010337</v>
      </c>
      <c r="Q7" s="3">
        <f>Q6</f>
        <v>2014</v>
      </c>
      <c r="R7" s="5">
        <v>5</v>
      </c>
      <c r="S7" s="7">
        <v>121</v>
      </c>
      <c r="T7" s="7">
        <v>1420</v>
      </c>
      <c r="U7" s="7">
        <v>1423.1789781781627</v>
      </c>
      <c r="V7" s="7">
        <v>1359.0290650468007</v>
      </c>
      <c r="W7" s="7">
        <v>1487.3288913095246</v>
      </c>
    </row>
    <row r="8" spans="1:23" x14ac:dyDescent="0.3">
      <c r="A8" s="3">
        <f t="shared" ref="A8:A13" si="0">A7</f>
        <v>2014</v>
      </c>
      <c r="B8" s="5">
        <v>6</v>
      </c>
      <c r="C8" s="7">
        <v>4837</v>
      </c>
      <c r="D8" s="7">
        <v>1997.5</v>
      </c>
      <c r="E8" s="7">
        <v>2141.286240000481</v>
      </c>
      <c r="F8" s="7">
        <v>2121.3247983101292</v>
      </c>
      <c r="G8" s="7">
        <v>2161.2476816908329</v>
      </c>
      <c r="I8" s="3">
        <f t="shared" ref="I8:I14" si="1">I7</f>
        <v>2014</v>
      </c>
      <c r="J8" s="5">
        <v>6</v>
      </c>
      <c r="K8" s="7">
        <v>146</v>
      </c>
      <c r="L8" s="7">
        <v>1563.1</v>
      </c>
      <c r="M8" s="7">
        <v>1632.5560163830626</v>
      </c>
      <c r="N8" s="7">
        <v>1551.4319838195468</v>
      </c>
      <c r="O8" s="7">
        <v>1713.6800489465784</v>
      </c>
      <c r="Q8" s="3">
        <f t="shared" ref="Q8:Q14" si="2">Q7</f>
        <v>2014</v>
      </c>
      <c r="R8" s="5">
        <v>6</v>
      </c>
      <c r="S8" s="7">
        <v>181</v>
      </c>
      <c r="T8" s="7">
        <v>1312.6</v>
      </c>
      <c r="U8" s="7">
        <v>1401.70125267601</v>
      </c>
      <c r="V8" s="7">
        <v>1331.3619152183815</v>
      </c>
      <c r="W8" s="7">
        <v>1472.0405901336385</v>
      </c>
    </row>
    <row r="9" spans="1:23" x14ac:dyDescent="0.3">
      <c r="A9" s="3">
        <f t="shared" si="0"/>
        <v>2014</v>
      </c>
      <c r="B9" s="5">
        <v>7</v>
      </c>
      <c r="C9" s="7">
        <v>5448</v>
      </c>
      <c r="D9" s="7">
        <v>2000</v>
      </c>
      <c r="E9" s="7">
        <v>2117.4783728484676</v>
      </c>
      <c r="F9" s="7">
        <v>2096.9832012067377</v>
      </c>
      <c r="G9" s="7">
        <v>2137.9735444901976</v>
      </c>
      <c r="I9" s="3">
        <f t="shared" si="1"/>
        <v>2014</v>
      </c>
      <c r="J9" s="5">
        <v>7</v>
      </c>
      <c r="K9" s="7">
        <v>155</v>
      </c>
      <c r="L9" s="7">
        <v>1527.2727272727273</v>
      </c>
      <c r="M9" s="7">
        <v>1609.1330219362069</v>
      </c>
      <c r="N9" s="7">
        <v>1524.8022543224922</v>
      </c>
      <c r="O9" s="7">
        <v>1693.4637895499216</v>
      </c>
      <c r="Q9" s="3">
        <f t="shared" si="2"/>
        <v>2014</v>
      </c>
      <c r="R9" s="5">
        <v>7</v>
      </c>
      <c r="S9" s="7">
        <v>173</v>
      </c>
      <c r="T9" s="7">
        <v>1323.5294117647059</v>
      </c>
      <c r="U9" s="7">
        <v>1356.6131617503816</v>
      </c>
      <c r="V9" s="7">
        <v>1308.9203740837863</v>
      </c>
      <c r="W9" s="7">
        <v>1404.3059494169768</v>
      </c>
    </row>
    <row r="10" spans="1:23" x14ac:dyDescent="0.3">
      <c r="A10" s="3">
        <f t="shared" si="0"/>
        <v>2014</v>
      </c>
      <c r="B10" s="5">
        <v>8</v>
      </c>
      <c r="C10" s="7">
        <v>4984</v>
      </c>
      <c r="D10" s="7">
        <v>2000</v>
      </c>
      <c r="E10" s="7">
        <v>2102.5588904640399</v>
      </c>
      <c r="F10" s="7">
        <v>2082.1144876214339</v>
      </c>
      <c r="G10" s="7">
        <v>2123.0032933066459</v>
      </c>
      <c r="I10" s="3">
        <f t="shared" si="1"/>
        <v>2014</v>
      </c>
      <c r="J10" s="5">
        <v>8</v>
      </c>
      <c r="K10" s="7">
        <v>159</v>
      </c>
      <c r="L10" s="7">
        <v>1550</v>
      </c>
      <c r="M10" s="7">
        <v>1616.4093243407037</v>
      </c>
      <c r="N10" s="7">
        <v>1541.8923935070045</v>
      </c>
      <c r="O10" s="7">
        <v>1690.926255174403</v>
      </c>
      <c r="Q10" s="3">
        <f t="shared" si="2"/>
        <v>2014</v>
      </c>
      <c r="R10" s="5">
        <v>8</v>
      </c>
      <c r="S10" s="7">
        <v>164</v>
      </c>
      <c r="T10" s="7">
        <v>1346.5306122448981</v>
      </c>
      <c r="U10" s="7">
        <v>1416.1335786737511</v>
      </c>
      <c r="V10" s="7">
        <v>1351.2225619459518</v>
      </c>
      <c r="W10" s="7">
        <v>1481.0445954015504</v>
      </c>
    </row>
    <row r="11" spans="1:23" x14ac:dyDescent="0.3">
      <c r="A11" s="3">
        <f t="shared" si="0"/>
        <v>2014</v>
      </c>
      <c r="B11" s="5">
        <v>9</v>
      </c>
      <c r="C11" s="7">
        <v>6565</v>
      </c>
      <c r="D11" s="7">
        <v>1930.5555555555554</v>
      </c>
      <c r="E11" s="7">
        <v>2056.0346228826766</v>
      </c>
      <c r="F11" s="7">
        <v>2038.2402764280951</v>
      </c>
      <c r="G11" s="7">
        <v>2073.8289693372581</v>
      </c>
      <c r="I11" s="3">
        <f t="shared" si="1"/>
        <v>2014</v>
      </c>
      <c r="J11" s="5">
        <v>9</v>
      </c>
      <c r="K11" s="7">
        <v>201</v>
      </c>
      <c r="L11" s="7">
        <v>1551.1543859649123</v>
      </c>
      <c r="M11" s="7">
        <v>1862.3698929279385</v>
      </c>
      <c r="N11" s="7">
        <v>1728.8809816139619</v>
      </c>
      <c r="O11" s="7">
        <v>1995.8588042419151</v>
      </c>
      <c r="Q11" s="3">
        <f t="shared" si="2"/>
        <v>2014</v>
      </c>
      <c r="R11" s="5">
        <v>9</v>
      </c>
      <c r="S11" s="7">
        <v>239</v>
      </c>
      <c r="T11" s="7">
        <v>1333.3333333333333</v>
      </c>
      <c r="U11" s="7">
        <v>1445.8419454695404</v>
      </c>
      <c r="V11" s="7">
        <v>1372.2902125943438</v>
      </c>
      <c r="W11" s="7">
        <v>1519.3936783447371</v>
      </c>
    </row>
    <row r="12" spans="1:23" x14ac:dyDescent="0.3">
      <c r="A12" s="3">
        <f t="shared" si="0"/>
        <v>2014</v>
      </c>
      <c r="B12" s="5">
        <v>10</v>
      </c>
      <c r="C12" s="7">
        <v>6806</v>
      </c>
      <c r="D12" s="7">
        <v>1958.2929292929293</v>
      </c>
      <c r="E12" s="7">
        <v>2056.5751783970377</v>
      </c>
      <c r="F12" s="7">
        <v>2038.8951792471669</v>
      </c>
      <c r="G12" s="7">
        <v>2074.2551775469087</v>
      </c>
      <c r="I12" s="3">
        <f t="shared" si="1"/>
        <v>2014</v>
      </c>
      <c r="J12" s="5">
        <v>10</v>
      </c>
      <c r="K12" s="7">
        <v>176</v>
      </c>
      <c r="L12" s="7">
        <v>1546.5277777777778</v>
      </c>
      <c r="M12" s="7">
        <v>1631.0931288233533</v>
      </c>
      <c r="N12" s="7">
        <v>1555.330158758497</v>
      </c>
      <c r="O12" s="7">
        <v>1706.8560988882095</v>
      </c>
      <c r="Q12" s="3">
        <f t="shared" si="2"/>
        <v>2014</v>
      </c>
      <c r="R12" s="5">
        <v>10</v>
      </c>
      <c r="S12" s="7">
        <v>201</v>
      </c>
      <c r="T12" s="7">
        <v>1269.5999999999999</v>
      </c>
      <c r="U12" s="7">
        <v>1318.9658331202611</v>
      </c>
      <c r="V12" s="7">
        <v>1264.7191013479517</v>
      </c>
      <c r="W12" s="7">
        <v>1373.2125648925705</v>
      </c>
    </row>
    <row r="13" spans="1:23" x14ac:dyDescent="0.3">
      <c r="A13" s="3">
        <f t="shared" si="0"/>
        <v>2014</v>
      </c>
      <c r="B13" s="5">
        <v>11</v>
      </c>
      <c r="C13" s="7">
        <v>6656</v>
      </c>
      <c r="D13" s="7">
        <v>1875</v>
      </c>
      <c r="E13" s="7">
        <v>2004.1743181278243</v>
      </c>
      <c r="F13" s="7">
        <v>1986.9224106595409</v>
      </c>
      <c r="G13" s="7">
        <v>2021.4262255961078</v>
      </c>
      <c r="I13" s="3">
        <f t="shared" si="1"/>
        <v>2014</v>
      </c>
      <c r="J13" s="5">
        <v>11</v>
      </c>
      <c r="K13" s="7">
        <v>191</v>
      </c>
      <c r="L13" s="7">
        <v>1456.84</v>
      </c>
      <c r="M13" s="7">
        <v>1516.9713857934921</v>
      </c>
      <c r="N13" s="7">
        <v>1459.1858130644669</v>
      </c>
      <c r="O13" s="7">
        <v>1574.7569585225174</v>
      </c>
      <c r="Q13" s="3">
        <f t="shared" si="2"/>
        <v>2014</v>
      </c>
      <c r="R13" s="5">
        <v>11</v>
      </c>
      <c r="S13" s="7">
        <v>195</v>
      </c>
      <c r="T13" s="7">
        <v>1261.7292225201072</v>
      </c>
      <c r="U13" s="7">
        <v>1338.4862336563792</v>
      </c>
      <c r="V13" s="7">
        <v>1281.2050211734888</v>
      </c>
      <c r="W13" s="7">
        <v>1395.7674461392696</v>
      </c>
    </row>
    <row r="14" spans="1:23" x14ac:dyDescent="0.3">
      <c r="A14" s="3">
        <f>A13</f>
        <v>2014</v>
      </c>
      <c r="B14" s="5">
        <v>12</v>
      </c>
      <c r="C14" s="7">
        <v>8284</v>
      </c>
      <c r="D14" s="7">
        <v>1833.7585034013605</v>
      </c>
      <c r="E14" s="7">
        <v>1981.7182764873041</v>
      </c>
      <c r="F14" s="7">
        <v>1967.0955430778224</v>
      </c>
      <c r="G14" s="7">
        <v>1996.3410098967859</v>
      </c>
      <c r="I14" s="3">
        <f t="shared" si="1"/>
        <v>2014</v>
      </c>
      <c r="J14" s="5">
        <v>12</v>
      </c>
      <c r="K14" s="7">
        <v>350</v>
      </c>
      <c r="L14" s="7">
        <v>1468.3333333333335</v>
      </c>
      <c r="M14" s="7">
        <v>1513.8377209524349</v>
      </c>
      <c r="N14" s="7">
        <v>1465.9505769087302</v>
      </c>
      <c r="O14" s="7">
        <v>1561.7248649961396</v>
      </c>
      <c r="Q14" s="3">
        <f t="shared" si="2"/>
        <v>2014</v>
      </c>
      <c r="R14" s="5">
        <v>12</v>
      </c>
      <c r="S14" s="7">
        <v>501</v>
      </c>
      <c r="T14" s="7">
        <v>1275.5102040816328</v>
      </c>
      <c r="U14" s="7">
        <v>1312.2558981272616</v>
      </c>
      <c r="V14" s="7">
        <v>1282.3390635311398</v>
      </c>
      <c r="W14" s="7">
        <v>1342.1727327233834</v>
      </c>
    </row>
    <row r="15" spans="1:23" x14ac:dyDescent="0.3">
      <c r="A15" s="3">
        <f>A14+1</f>
        <v>2015</v>
      </c>
      <c r="B15" s="5">
        <v>1</v>
      </c>
      <c r="C15" s="7">
        <v>3650</v>
      </c>
      <c r="D15" s="7">
        <v>1923.0769230769231</v>
      </c>
      <c r="E15" s="7">
        <v>2011.5450861862073</v>
      </c>
      <c r="F15" s="7">
        <v>1987.2494947478381</v>
      </c>
      <c r="G15" s="7">
        <v>2035.8406776245765</v>
      </c>
      <c r="I15" s="3">
        <f>I14+1</f>
        <v>2015</v>
      </c>
      <c r="J15" s="5">
        <v>1</v>
      </c>
      <c r="K15" s="7">
        <v>80</v>
      </c>
      <c r="L15" s="7">
        <v>1519.9282575757575</v>
      </c>
      <c r="M15" s="7">
        <v>1623.263613544992</v>
      </c>
      <c r="N15" s="7">
        <v>1522.1846342206934</v>
      </c>
      <c r="O15" s="7">
        <v>1724.3425928692907</v>
      </c>
      <c r="Q15" s="3">
        <f>Q14+1</f>
        <v>2015</v>
      </c>
      <c r="R15" s="5">
        <v>1</v>
      </c>
      <c r="S15" s="7">
        <v>74</v>
      </c>
      <c r="T15" s="7">
        <v>1346.5306122448981</v>
      </c>
      <c r="U15" s="7">
        <v>1381.7685371984028</v>
      </c>
      <c r="V15" s="7">
        <v>1293.9742788536771</v>
      </c>
      <c r="W15" s="7">
        <v>1469.5627955431285</v>
      </c>
    </row>
    <row r="16" spans="1:23" x14ac:dyDescent="0.3">
      <c r="A16" s="3">
        <f t="shared" ref="A16:A17" si="3">A15</f>
        <v>2015</v>
      </c>
      <c r="B16" s="5">
        <v>2</v>
      </c>
      <c r="C16" s="7">
        <v>5146</v>
      </c>
      <c r="D16" s="7">
        <v>1901.0135869565215</v>
      </c>
      <c r="E16" s="7">
        <v>1978.9633704199132</v>
      </c>
      <c r="F16" s="7">
        <v>1959.5307792427122</v>
      </c>
      <c r="G16" s="7">
        <v>1998.3959615971141</v>
      </c>
      <c r="I16" s="3">
        <f t="shared" ref="I16:I17" si="4">I15</f>
        <v>2015</v>
      </c>
      <c r="J16" s="5">
        <v>2</v>
      </c>
      <c r="K16" s="7">
        <v>141</v>
      </c>
      <c r="L16" s="7">
        <v>1500</v>
      </c>
      <c r="M16" s="7">
        <v>1512.2670726918986</v>
      </c>
      <c r="N16" s="7">
        <v>1454.7328791804091</v>
      </c>
      <c r="O16" s="7">
        <v>1569.8012662033882</v>
      </c>
      <c r="Q16" s="3">
        <f t="shared" ref="Q16:Q17" si="5">Q15</f>
        <v>2015</v>
      </c>
      <c r="R16" s="5">
        <v>2</v>
      </c>
      <c r="S16" s="7">
        <v>142</v>
      </c>
      <c r="T16" s="7">
        <v>1206.4824905550711</v>
      </c>
      <c r="U16" s="7">
        <v>1262.8982689097229</v>
      </c>
      <c r="V16" s="7">
        <v>1214.747532033356</v>
      </c>
      <c r="W16" s="7">
        <v>1311.0490057860898</v>
      </c>
    </row>
    <row r="17" spans="1:23" ht="16.2" thickBot="1" x14ac:dyDescent="0.35">
      <c r="A17" s="3">
        <f t="shared" si="3"/>
        <v>2015</v>
      </c>
      <c r="B17" s="5">
        <v>3</v>
      </c>
      <c r="C17" s="7">
        <v>9591</v>
      </c>
      <c r="D17" s="7">
        <v>1834.2391304347825</v>
      </c>
      <c r="E17" s="7">
        <v>1971.203663509177</v>
      </c>
      <c r="F17" s="7">
        <v>1957.6397523550972</v>
      </c>
      <c r="G17" s="7">
        <v>1984.7675746632567</v>
      </c>
      <c r="I17" s="3">
        <f t="shared" si="4"/>
        <v>2015</v>
      </c>
      <c r="J17" s="5">
        <v>3</v>
      </c>
      <c r="K17" s="7">
        <v>406</v>
      </c>
      <c r="L17" s="7">
        <v>1466.8550877192981</v>
      </c>
      <c r="M17" s="7">
        <v>1536.9733165625823</v>
      </c>
      <c r="N17" s="7">
        <v>1474.9583251132826</v>
      </c>
      <c r="O17" s="7">
        <v>1598.9883080118821</v>
      </c>
      <c r="Q17" s="3">
        <f t="shared" si="5"/>
        <v>2015</v>
      </c>
      <c r="R17" s="5">
        <v>3</v>
      </c>
      <c r="S17" s="7">
        <v>310</v>
      </c>
      <c r="T17" s="7">
        <v>1329.0226923076921</v>
      </c>
      <c r="U17" s="7">
        <v>1476.9997581719754</v>
      </c>
      <c r="V17" s="7">
        <v>1403.2407127913475</v>
      </c>
      <c r="W17" s="7">
        <v>1550.7588035526032</v>
      </c>
    </row>
    <row r="18" spans="1:23" ht="30" customHeight="1" x14ac:dyDescent="0.3">
      <c r="A18" s="24" t="str">
        <f>RIGHT($A$1,7)</f>
        <v>2014/15</v>
      </c>
      <c r="B18" s="25" t="s">
        <v>33</v>
      </c>
      <c r="C18" s="26">
        <v>69460</v>
      </c>
      <c r="D18" s="26">
        <v>1948.5695489918119</v>
      </c>
      <c r="E18" s="26">
        <v>2070.3165180980845</v>
      </c>
      <c r="F18" s="26">
        <v>2064.9478210040506</v>
      </c>
      <c r="G18" s="26">
        <v>2075.6852151921184</v>
      </c>
      <c r="I18" s="24" t="str">
        <f>RIGHT($A$1,7)</f>
        <v>2014/15</v>
      </c>
      <c r="J18" s="25" t="s">
        <v>33</v>
      </c>
      <c r="K18" s="26">
        <v>2216</v>
      </c>
      <c r="L18" s="26">
        <v>1522.020061359206</v>
      </c>
      <c r="M18" s="26">
        <v>1609.9700713529355</v>
      </c>
      <c r="N18" s="26">
        <v>1587.9405390902305</v>
      </c>
      <c r="O18" s="26">
        <v>1631.9996036156406</v>
      </c>
      <c r="Q18" s="24" t="str">
        <f>RIGHT($A$1,7)</f>
        <v>2014/15</v>
      </c>
      <c r="R18" s="25" t="s">
        <v>33</v>
      </c>
      <c r="S18" s="26">
        <v>2375</v>
      </c>
      <c r="T18" s="26">
        <v>1315.1626593654726</v>
      </c>
      <c r="U18" s="26">
        <v>1385.3376157594748</v>
      </c>
      <c r="V18" s="26">
        <v>1367.7565199324513</v>
      </c>
      <c r="W18" s="26">
        <v>1402.9187115864984</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2014</v>
      </c>
      <c r="B22" s="5">
        <v>4</v>
      </c>
      <c r="C22" s="55">
        <f t="shared" ref="C22:C33" si="6">C6+K6+S6</f>
        <v>3493</v>
      </c>
      <c r="D22" s="7">
        <f t="shared" ref="D22:D33" si="7">ROUND(C22/E22-C22,0)</f>
        <v>4100</v>
      </c>
      <c r="E22" s="57">
        <v>0.46</v>
      </c>
    </row>
    <row r="23" spans="1:23" x14ac:dyDescent="0.3">
      <c r="A23" s="3">
        <f>A22</f>
        <v>2014</v>
      </c>
      <c r="B23" s="5">
        <v>5</v>
      </c>
      <c r="C23" s="55">
        <f t="shared" si="6"/>
        <v>4406</v>
      </c>
      <c r="D23" s="7">
        <f t="shared" si="7"/>
        <v>4406</v>
      </c>
      <c r="E23" s="57">
        <v>0.5</v>
      </c>
    </row>
    <row r="24" spans="1:23" x14ac:dyDescent="0.3">
      <c r="A24" s="3">
        <f t="shared" ref="A24:A30" si="8">A23</f>
        <v>2014</v>
      </c>
      <c r="B24" s="5">
        <v>6</v>
      </c>
      <c r="C24" s="55">
        <f t="shared" si="6"/>
        <v>5164</v>
      </c>
      <c r="D24" s="7">
        <f t="shared" si="7"/>
        <v>4767</v>
      </c>
      <c r="E24" s="57">
        <v>0.52</v>
      </c>
    </row>
    <row r="25" spans="1:23" x14ac:dyDescent="0.3">
      <c r="A25" s="3">
        <f t="shared" si="8"/>
        <v>2014</v>
      </c>
      <c r="B25" s="5">
        <v>7</v>
      </c>
      <c r="C25" s="55">
        <f t="shared" si="6"/>
        <v>5776</v>
      </c>
      <c r="D25" s="7">
        <f t="shared" si="7"/>
        <v>5549</v>
      </c>
      <c r="E25" s="57">
        <v>0.51</v>
      </c>
    </row>
    <row r="26" spans="1:23" x14ac:dyDescent="0.3">
      <c r="A26" s="3">
        <f t="shared" si="8"/>
        <v>2014</v>
      </c>
      <c r="B26" s="5">
        <v>8</v>
      </c>
      <c r="C26" s="55">
        <f t="shared" si="6"/>
        <v>5307</v>
      </c>
      <c r="D26" s="7">
        <f t="shared" si="7"/>
        <v>5099</v>
      </c>
      <c r="E26" s="57">
        <v>0.51</v>
      </c>
    </row>
    <row r="27" spans="1:23" x14ac:dyDescent="0.3">
      <c r="A27" s="3">
        <f t="shared" si="8"/>
        <v>2014</v>
      </c>
      <c r="B27" s="5">
        <v>9</v>
      </c>
      <c r="C27" s="55">
        <f t="shared" si="6"/>
        <v>7005</v>
      </c>
      <c r="D27" s="7">
        <f t="shared" si="7"/>
        <v>5967</v>
      </c>
      <c r="E27" s="57">
        <v>0.54</v>
      </c>
    </row>
    <row r="28" spans="1:23" x14ac:dyDescent="0.3">
      <c r="A28" s="3">
        <f t="shared" si="8"/>
        <v>2014</v>
      </c>
      <c r="B28" s="5">
        <v>10</v>
      </c>
      <c r="C28" s="55">
        <f t="shared" si="6"/>
        <v>7183</v>
      </c>
      <c r="D28" s="7">
        <f t="shared" si="7"/>
        <v>6370</v>
      </c>
      <c r="E28" s="57">
        <v>0.53</v>
      </c>
    </row>
    <row r="29" spans="1:23" x14ac:dyDescent="0.3">
      <c r="A29" s="3">
        <f t="shared" si="8"/>
        <v>2014</v>
      </c>
      <c r="B29" s="5">
        <v>11</v>
      </c>
      <c r="C29" s="55">
        <f t="shared" si="6"/>
        <v>7042</v>
      </c>
      <c r="D29" s="7">
        <f t="shared" si="7"/>
        <v>5533</v>
      </c>
      <c r="E29" s="57">
        <v>0.56000000000000005</v>
      </c>
    </row>
    <row r="30" spans="1:23" x14ac:dyDescent="0.3">
      <c r="A30" s="3">
        <f t="shared" si="8"/>
        <v>2014</v>
      </c>
      <c r="B30" s="5">
        <v>12</v>
      </c>
      <c r="C30" s="55">
        <f t="shared" si="6"/>
        <v>9135</v>
      </c>
      <c r="D30" s="7">
        <f t="shared" si="7"/>
        <v>5599</v>
      </c>
      <c r="E30" s="57">
        <v>0.62</v>
      </c>
    </row>
    <row r="31" spans="1:23" x14ac:dyDescent="0.3">
      <c r="A31" s="3">
        <f>A30+1</f>
        <v>2015</v>
      </c>
      <c r="B31" s="5">
        <v>1</v>
      </c>
      <c r="C31" s="55">
        <f t="shared" si="6"/>
        <v>3804</v>
      </c>
      <c r="D31" s="7">
        <f t="shared" si="7"/>
        <v>3959</v>
      </c>
      <c r="E31" s="57">
        <v>0.49</v>
      </c>
    </row>
    <row r="32" spans="1:23" x14ac:dyDescent="0.3">
      <c r="A32" s="3">
        <f t="shared" ref="A32:A33" si="9">A31</f>
        <v>2015</v>
      </c>
      <c r="B32" s="5">
        <v>2</v>
      </c>
      <c r="C32" s="55">
        <f t="shared" si="6"/>
        <v>5429</v>
      </c>
      <c r="D32" s="7">
        <f t="shared" si="7"/>
        <v>4442</v>
      </c>
      <c r="E32" s="57">
        <v>0.55000000000000004</v>
      </c>
    </row>
    <row r="33" spans="1:5" ht="16.2" thickBot="1" x14ac:dyDescent="0.35">
      <c r="A33" s="3">
        <f t="shared" si="9"/>
        <v>2015</v>
      </c>
      <c r="B33" s="5">
        <v>3</v>
      </c>
      <c r="C33" s="55">
        <f t="shared" si="6"/>
        <v>10307</v>
      </c>
      <c r="D33" s="7">
        <f t="shared" si="7"/>
        <v>7162</v>
      </c>
      <c r="E33" s="58">
        <v>0.59</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A8E04-9F3A-4B92-B096-76423A8BAA24}">
  <dimension ref="A1:W33"/>
  <sheetViews>
    <sheetView showGridLines="0" topLeftCell="A5" zoomScaleNormal="100" workbookViewId="0">
      <selection activeCell="A20" sqref="A20"/>
    </sheetView>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32</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2013</v>
      </c>
      <c r="B6" s="5">
        <v>4</v>
      </c>
      <c r="C6" s="7">
        <v>3582</v>
      </c>
      <c r="D6" s="7">
        <v>1860</v>
      </c>
      <c r="E6" s="7">
        <v>2020</v>
      </c>
      <c r="F6" s="7">
        <v>2000</v>
      </c>
      <c r="G6" s="7">
        <v>2040</v>
      </c>
      <c r="I6" s="3">
        <f>INT(LEFT(RIGHT($A$1,7),4))</f>
        <v>2013</v>
      </c>
      <c r="J6" s="5">
        <v>4</v>
      </c>
      <c r="K6" s="7">
        <v>138</v>
      </c>
      <c r="L6" s="7">
        <v>1510</v>
      </c>
      <c r="M6" s="7">
        <v>1620</v>
      </c>
      <c r="N6" s="7">
        <v>1540</v>
      </c>
      <c r="O6" s="7">
        <v>1700</v>
      </c>
      <c r="Q6" s="3">
        <f>INT(LEFT(RIGHT($A$1,7),4))</f>
        <v>2013</v>
      </c>
      <c r="R6" s="5">
        <v>4</v>
      </c>
      <c r="S6" s="7">
        <v>186</v>
      </c>
      <c r="T6" s="7">
        <v>1380</v>
      </c>
      <c r="U6" s="7">
        <v>1440</v>
      </c>
      <c r="V6" s="7">
        <v>1370</v>
      </c>
      <c r="W6" s="7">
        <v>1500</v>
      </c>
    </row>
    <row r="7" spans="1:23" x14ac:dyDescent="0.3">
      <c r="A7" s="3">
        <f>A6</f>
        <v>2013</v>
      </c>
      <c r="B7" s="5">
        <v>5</v>
      </c>
      <c r="C7" s="7">
        <v>4075</v>
      </c>
      <c r="D7" s="7">
        <v>1880</v>
      </c>
      <c r="E7" s="7">
        <v>2080</v>
      </c>
      <c r="F7" s="7">
        <v>2060</v>
      </c>
      <c r="G7" s="7">
        <v>2110</v>
      </c>
      <c r="I7" s="3">
        <f>I6</f>
        <v>2013</v>
      </c>
      <c r="J7" s="5">
        <v>5</v>
      </c>
      <c r="K7" s="7">
        <v>141</v>
      </c>
      <c r="L7" s="7">
        <v>1580</v>
      </c>
      <c r="M7" s="7">
        <v>1720</v>
      </c>
      <c r="N7" s="7">
        <v>1620</v>
      </c>
      <c r="O7" s="7">
        <v>1820</v>
      </c>
      <c r="Q7" s="3">
        <f>Q6</f>
        <v>2013</v>
      </c>
      <c r="R7" s="5">
        <v>5</v>
      </c>
      <c r="S7" s="7">
        <v>183</v>
      </c>
      <c r="T7" s="7">
        <v>1360</v>
      </c>
      <c r="U7" s="7">
        <v>1410</v>
      </c>
      <c r="V7" s="7">
        <v>1350</v>
      </c>
      <c r="W7" s="7">
        <v>1460</v>
      </c>
    </row>
    <row r="8" spans="1:23" x14ac:dyDescent="0.3">
      <c r="A8" s="3">
        <f t="shared" ref="A8:A13" si="0">A7</f>
        <v>2013</v>
      </c>
      <c r="B8" s="5">
        <v>6</v>
      </c>
      <c r="C8" s="7">
        <v>6833</v>
      </c>
      <c r="D8" s="7">
        <v>1830</v>
      </c>
      <c r="E8" s="7">
        <v>2010</v>
      </c>
      <c r="F8" s="7">
        <v>1990</v>
      </c>
      <c r="G8" s="7">
        <v>2030</v>
      </c>
      <c r="I8" s="3">
        <f t="shared" ref="I8:I14" si="1">I7</f>
        <v>2013</v>
      </c>
      <c r="J8" s="5">
        <v>6</v>
      </c>
      <c r="K8" s="7">
        <v>333</v>
      </c>
      <c r="L8" s="7">
        <v>1590</v>
      </c>
      <c r="M8" s="7">
        <v>1660</v>
      </c>
      <c r="N8" s="7">
        <v>1610</v>
      </c>
      <c r="O8" s="7">
        <v>1720</v>
      </c>
      <c r="Q8" s="3">
        <f t="shared" ref="Q8:Q14" si="2">Q7</f>
        <v>2013</v>
      </c>
      <c r="R8" s="5">
        <v>6</v>
      </c>
      <c r="S8" s="7">
        <v>494</v>
      </c>
      <c r="T8" s="7">
        <v>1310</v>
      </c>
      <c r="U8" s="7">
        <v>1360</v>
      </c>
      <c r="V8" s="7">
        <v>1330</v>
      </c>
      <c r="W8" s="7">
        <v>1390</v>
      </c>
    </row>
    <row r="9" spans="1:23" x14ac:dyDescent="0.3">
      <c r="A9" s="3">
        <f t="shared" si="0"/>
        <v>2013</v>
      </c>
      <c r="B9" s="5">
        <v>7</v>
      </c>
      <c r="C9" s="7">
        <v>2741</v>
      </c>
      <c r="D9" s="7">
        <v>1850</v>
      </c>
      <c r="E9" s="7">
        <v>2060</v>
      </c>
      <c r="F9" s="7">
        <v>2030</v>
      </c>
      <c r="G9" s="7">
        <v>2090</v>
      </c>
      <c r="I9" s="3">
        <f t="shared" si="1"/>
        <v>2013</v>
      </c>
      <c r="J9" s="5">
        <v>7</v>
      </c>
      <c r="K9" s="7">
        <v>91</v>
      </c>
      <c r="L9" s="7">
        <v>1630</v>
      </c>
      <c r="M9" s="7">
        <v>1690</v>
      </c>
      <c r="N9" s="7">
        <v>1600</v>
      </c>
      <c r="O9" s="7">
        <v>1790</v>
      </c>
      <c r="Q9" s="3">
        <f t="shared" si="2"/>
        <v>2013</v>
      </c>
      <c r="R9" s="5">
        <v>7</v>
      </c>
      <c r="S9" s="7">
        <v>76</v>
      </c>
      <c r="T9" s="7">
        <v>1340</v>
      </c>
      <c r="U9" s="7">
        <v>1390</v>
      </c>
      <c r="V9" s="7">
        <v>1270</v>
      </c>
      <c r="W9" s="7">
        <v>1510</v>
      </c>
    </row>
    <row r="10" spans="1:23" x14ac:dyDescent="0.3">
      <c r="A10" s="3">
        <f t="shared" si="0"/>
        <v>2013</v>
      </c>
      <c r="B10" s="5">
        <v>8</v>
      </c>
      <c r="C10" s="7">
        <v>3159</v>
      </c>
      <c r="D10" s="7">
        <v>1900</v>
      </c>
      <c r="E10" s="7">
        <v>2050</v>
      </c>
      <c r="F10" s="7">
        <v>2030</v>
      </c>
      <c r="G10" s="7">
        <v>2070</v>
      </c>
      <c r="I10" s="3">
        <f t="shared" si="1"/>
        <v>2013</v>
      </c>
      <c r="J10" s="5">
        <v>8</v>
      </c>
      <c r="K10" s="7">
        <v>105</v>
      </c>
      <c r="L10" s="7">
        <v>1580</v>
      </c>
      <c r="M10" s="7">
        <v>1640</v>
      </c>
      <c r="N10" s="7">
        <v>1560</v>
      </c>
      <c r="O10" s="7">
        <v>1730</v>
      </c>
      <c r="Q10" s="3">
        <f t="shared" si="2"/>
        <v>2013</v>
      </c>
      <c r="R10" s="5">
        <v>8</v>
      </c>
      <c r="S10" s="7">
        <v>109</v>
      </c>
      <c r="T10" s="7">
        <v>1350</v>
      </c>
      <c r="U10" s="7">
        <v>1450</v>
      </c>
      <c r="V10" s="7">
        <v>1370</v>
      </c>
      <c r="W10" s="7">
        <v>1520</v>
      </c>
    </row>
    <row r="11" spans="1:23" x14ac:dyDescent="0.3">
      <c r="A11" s="3">
        <f t="shared" si="0"/>
        <v>2013</v>
      </c>
      <c r="B11" s="5">
        <v>9</v>
      </c>
      <c r="C11" s="7">
        <v>3830</v>
      </c>
      <c r="D11" s="7">
        <v>1970</v>
      </c>
      <c r="E11" s="7">
        <v>2080</v>
      </c>
      <c r="F11" s="7">
        <v>2060</v>
      </c>
      <c r="G11" s="7">
        <v>2100</v>
      </c>
      <c r="I11" s="3">
        <f t="shared" si="1"/>
        <v>2013</v>
      </c>
      <c r="J11" s="5">
        <v>9</v>
      </c>
      <c r="K11" s="7">
        <v>145</v>
      </c>
      <c r="L11" s="7">
        <v>1570</v>
      </c>
      <c r="M11" s="7">
        <v>1630</v>
      </c>
      <c r="N11" s="7">
        <v>1560</v>
      </c>
      <c r="O11" s="7">
        <v>1710</v>
      </c>
      <c r="Q11" s="3">
        <f t="shared" si="2"/>
        <v>2013</v>
      </c>
      <c r="R11" s="5">
        <v>9</v>
      </c>
      <c r="S11" s="7">
        <v>144</v>
      </c>
      <c r="T11" s="7">
        <v>1330</v>
      </c>
      <c r="U11" s="7">
        <v>1350</v>
      </c>
      <c r="V11" s="7">
        <v>1290</v>
      </c>
      <c r="W11" s="7">
        <v>1410</v>
      </c>
    </row>
    <row r="12" spans="1:23" x14ac:dyDescent="0.3">
      <c r="A12" s="3">
        <f t="shared" si="0"/>
        <v>2013</v>
      </c>
      <c r="B12" s="5">
        <v>10</v>
      </c>
      <c r="C12" s="7">
        <v>4321</v>
      </c>
      <c r="D12" s="7">
        <v>2010</v>
      </c>
      <c r="E12" s="7">
        <v>2180</v>
      </c>
      <c r="F12" s="7">
        <v>2160</v>
      </c>
      <c r="G12" s="7">
        <v>2200</v>
      </c>
      <c r="I12" s="3">
        <f t="shared" si="1"/>
        <v>2013</v>
      </c>
      <c r="J12" s="5">
        <v>10</v>
      </c>
      <c r="K12" s="7">
        <v>142</v>
      </c>
      <c r="L12" s="7">
        <v>1590</v>
      </c>
      <c r="M12" s="7">
        <v>1730</v>
      </c>
      <c r="N12" s="7">
        <v>1630</v>
      </c>
      <c r="O12" s="7">
        <v>1830</v>
      </c>
      <c r="Q12" s="3">
        <f t="shared" si="2"/>
        <v>2013</v>
      </c>
      <c r="R12" s="5">
        <v>10</v>
      </c>
      <c r="S12" s="7">
        <v>132</v>
      </c>
      <c r="T12" s="7">
        <v>1360</v>
      </c>
      <c r="U12" s="7">
        <v>1380</v>
      </c>
      <c r="V12" s="7">
        <v>1320</v>
      </c>
      <c r="W12" s="7">
        <v>1430</v>
      </c>
    </row>
    <row r="13" spans="1:23" x14ac:dyDescent="0.3">
      <c r="A13" s="3">
        <f t="shared" si="0"/>
        <v>2013</v>
      </c>
      <c r="B13" s="5">
        <v>11</v>
      </c>
      <c r="C13" s="7">
        <v>4562</v>
      </c>
      <c r="D13" s="7">
        <v>2000</v>
      </c>
      <c r="E13" s="7">
        <v>2130</v>
      </c>
      <c r="F13" s="7">
        <v>2110</v>
      </c>
      <c r="G13" s="7">
        <v>2150</v>
      </c>
      <c r="I13" s="3">
        <f t="shared" si="1"/>
        <v>2013</v>
      </c>
      <c r="J13" s="5">
        <v>11</v>
      </c>
      <c r="K13" s="7">
        <v>143</v>
      </c>
      <c r="L13" s="7">
        <v>1590</v>
      </c>
      <c r="M13" s="7">
        <v>1630</v>
      </c>
      <c r="N13" s="7">
        <v>1540</v>
      </c>
      <c r="O13" s="7">
        <v>1720</v>
      </c>
      <c r="Q13" s="3">
        <f t="shared" si="2"/>
        <v>2013</v>
      </c>
      <c r="R13" s="5">
        <v>11</v>
      </c>
      <c r="S13" s="7">
        <v>161</v>
      </c>
      <c r="T13" s="7">
        <v>1380</v>
      </c>
      <c r="U13" s="7">
        <v>1490</v>
      </c>
      <c r="V13" s="7">
        <v>1410</v>
      </c>
      <c r="W13" s="7">
        <v>1570</v>
      </c>
    </row>
    <row r="14" spans="1:23" x14ac:dyDescent="0.3">
      <c r="A14" s="3">
        <f>A13</f>
        <v>2013</v>
      </c>
      <c r="B14" s="5">
        <v>12</v>
      </c>
      <c r="C14" s="7">
        <v>4311</v>
      </c>
      <c r="D14" s="7">
        <v>1940</v>
      </c>
      <c r="E14" s="7">
        <v>2090</v>
      </c>
      <c r="F14" s="7">
        <v>2070</v>
      </c>
      <c r="G14" s="7">
        <v>2110</v>
      </c>
      <c r="I14" s="3">
        <f t="shared" si="1"/>
        <v>2013</v>
      </c>
      <c r="J14" s="5">
        <v>12</v>
      </c>
      <c r="K14" s="7">
        <v>169</v>
      </c>
      <c r="L14" s="7">
        <v>1500</v>
      </c>
      <c r="M14" s="7">
        <v>1600</v>
      </c>
      <c r="N14" s="7">
        <v>1540</v>
      </c>
      <c r="O14" s="7">
        <v>1660</v>
      </c>
      <c r="Q14" s="3">
        <f t="shared" si="2"/>
        <v>2013</v>
      </c>
      <c r="R14" s="5">
        <v>12</v>
      </c>
      <c r="S14" s="7">
        <v>179</v>
      </c>
      <c r="T14" s="7">
        <v>1330</v>
      </c>
      <c r="U14" s="7">
        <v>1420</v>
      </c>
      <c r="V14" s="7">
        <v>1370</v>
      </c>
      <c r="W14" s="7">
        <v>1480</v>
      </c>
    </row>
    <row r="15" spans="1:23" x14ac:dyDescent="0.3">
      <c r="A15" s="3">
        <f>A14+1</f>
        <v>2014</v>
      </c>
      <c r="B15" s="5">
        <v>1</v>
      </c>
      <c r="C15" s="7">
        <v>3281</v>
      </c>
      <c r="D15" s="7">
        <v>2000</v>
      </c>
      <c r="E15" s="7">
        <v>2160</v>
      </c>
      <c r="F15" s="7">
        <v>2140</v>
      </c>
      <c r="G15" s="7">
        <v>2190</v>
      </c>
      <c r="I15" s="3">
        <f>I14+1</f>
        <v>2014</v>
      </c>
      <c r="J15" s="5">
        <v>1</v>
      </c>
      <c r="K15" s="7">
        <v>144</v>
      </c>
      <c r="L15" s="7">
        <v>1570</v>
      </c>
      <c r="M15" s="7">
        <v>1620</v>
      </c>
      <c r="N15" s="7">
        <v>1530</v>
      </c>
      <c r="O15" s="7">
        <v>1700</v>
      </c>
      <c r="Q15" s="3">
        <f>Q14+1</f>
        <v>2014</v>
      </c>
      <c r="R15" s="5">
        <v>1</v>
      </c>
      <c r="S15" s="7">
        <v>116</v>
      </c>
      <c r="T15" s="7">
        <v>1380</v>
      </c>
      <c r="U15" s="7">
        <v>1430</v>
      </c>
      <c r="V15" s="7">
        <v>1360</v>
      </c>
      <c r="W15" s="7">
        <v>1500</v>
      </c>
    </row>
    <row r="16" spans="1:23" x14ac:dyDescent="0.3">
      <c r="A16" s="3">
        <f t="shared" ref="A16:A17" si="3">A15</f>
        <v>2014</v>
      </c>
      <c r="B16" s="5">
        <v>2</v>
      </c>
      <c r="C16" s="7">
        <v>3736</v>
      </c>
      <c r="D16" s="7">
        <v>2000</v>
      </c>
      <c r="E16" s="7">
        <v>2130</v>
      </c>
      <c r="F16" s="7">
        <v>2110</v>
      </c>
      <c r="G16" s="7">
        <v>2150</v>
      </c>
      <c r="I16" s="3">
        <f t="shared" ref="I16:I17" si="4">I15</f>
        <v>2014</v>
      </c>
      <c r="J16" s="5">
        <v>2</v>
      </c>
      <c r="K16" s="7">
        <v>127</v>
      </c>
      <c r="L16" s="7">
        <v>1560</v>
      </c>
      <c r="M16" s="7">
        <v>1620</v>
      </c>
      <c r="N16" s="7">
        <v>1540</v>
      </c>
      <c r="O16" s="7">
        <v>1690</v>
      </c>
      <c r="Q16" s="3">
        <f t="shared" ref="Q16:Q17" si="5">Q15</f>
        <v>2014</v>
      </c>
      <c r="R16" s="5">
        <v>2</v>
      </c>
      <c r="S16" s="7">
        <v>142</v>
      </c>
      <c r="T16" s="7">
        <v>1330</v>
      </c>
      <c r="U16" s="7">
        <v>1450</v>
      </c>
      <c r="V16" s="7">
        <v>1380</v>
      </c>
      <c r="W16" s="7">
        <v>1530</v>
      </c>
    </row>
    <row r="17" spans="1:23" ht="16.2" thickBot="1" x14ac:dyDescent="0.35">
      <c r="A17" s="3">
        <f t="shared" si="3"/>
        <v>2014</v>
      </c>
      <c r="B17" s="5">
        <v>3</v>
      </c>
      <c r="C17" s="7">
        <v>7556</v>
      </c>
      <c r="D17" s="7">
        <v>1880</v>
      </c>
      <c r="E17" s="7">
        <v>2040</v>
      </c>
      <c r="F17" s="7">
        <v>2020</v>
      </c>
      <c r="G17" s="7">
        <v>2050</v>
      </c>
      <c r="I17" s="3">
        <f t="shared" si="4"/>
        <v>2014</v>
      </c>
      <c r="J17" s="5">
        <v>3</v>
      </c>
      <c r="K17" s="7">
        <v>363</v>
      </c>
      <c r="L17" s="7">
        <v>1540</v>
      </c>
      <c r="M17" s="7">
        <v>1580</v>
      </c>
      <c r="N17" s="7">
        <v>1540</v>
      </c>
      <c r="O17" s="7">
        <v>1620</v>
      </c>
      <c r="Q17" s="3">
        <f t="shared" si="5"/>
        <v>2014</v>
      </c>
      <c r="R17" s="5">
        <v>3</v>
      </c>
      <c r="S17" s="7">
        <v>466</v>
      </c>
      <c r="T17" s="7">
        <v>1300</v>
      </c>
      <c r="U17" s="7">
        <v>1350</v>
      </c>
      <c r="V17" s="7">
        <v>1320</v>
      </c>
      <c r="W17" s="7">
        <v>1380</v>
      </c>
    </row>
    <row r="18" spans="1:23" ht="30" customHeight="1" x14ac:dyDescent="0.3">
      <c r="A18" s="24" t="str">
        <f>RIGHT($A$1,7)</f>
        <v>2013/14</v>
      </c>
      <c r="B18" s="25" t="s">
        <v>33</v>
      </c>
      <c r="C18" s="26">
        <v>51987</v>
      </c>
      <c r="D18" s="26">
        <v>1910</v>
      </c>
      <c r="E18" s="26">
        <v>2080</v>
      </c>
      <c r="F18" s="26">
        <v>2070</v>
      </c>
      <c r="G18" s="26">
        <v>2090</v>
      </c>
      <c r="I18" s="24" t="str">
        <f>RIGHT($A$1,7)</f>
        <v>2013/14</v>
      </c>
      <c r="J18" s="25" t="s">
        <v>33</v>
      </c>
      <c r="K18" s="26">
        <v>2041</v>
      </c>
      <c r="L18" s="26">
        <v>1570</v>
      </c>
      <c r="M18" s="26">
        <v>1640</v>
      </c>
      <c r="N18" s="26">
        <v>1620</v>
      </c>
      <c r="O18" s="26">
        <v>1660</v>
      </c>
      <c r="Q18" s="24" t="str">
        <f>RIGHT($A$1,7)</f>
        <v>2013/14</v>
      </c>
      <c r="R18" s="25" t="s">
        <v>33</v>
      </c>
      <c r="S18" s="26">
        <v>2388</v>
      </c>
      <c r="T18" s="26">
        <v>1330</v>
      </c>
      <c r="U18" s="26">
        <v>1390</v>
      </c>
      <c r="V18" s="26">
        <v>1380</v>
      </c>
      <c r="W18" s="26">
        <v>1410</v>
      </c>
    </row>
    <row r="20" spans="1:23" ht="16.2" thickBot="1" x14ac:dyDescent="0.35">
      <c r="A20" s="6" t="s">
        <v>34</v>
      </c>
      <c r="B20" s="6"/>
      <c r="C20" s="6"/>
    </row>
    <row r="21" spans="1:23" ht="30" customHeight="1" thickBot="1" x14ac:dyDescent="0.35">
      <c r="A21" s="22" t="s">
        <v>0</v>
      </c>
      <c r="B21" s="23" t="s">
        <v>1</v>
      </c>
      <c r="C21" s="22" t="s">
        <v>95</v>
      </c>
      <c r="D21" s="22" t="s">
        <v>94</v>
      </c>
      <c r="E21" s="56" t="s">
        <v>19</v>
      </c>
    </row>
    <row r="22" spans="1:23" x14ac:dyDescent="0.3">
      <c r="A22" s="3">
        <f>INT(LEFT(RIGHT($A$1,7),4))</f>
        <v>2013</v>
      </c>
      <c r="B22" s="5">
        <v>4</v>
      </c>
      <c r="C22" s="55">
        <f t="shared" ref="C22:C33" si="6">C6+K6+S6</f>
        <v>3906</v>
      </c>
      <c r="D22" s="7">
        <f t="shared" ref="D22:D33" si="7">ROUND(C22/E22-C22,0)</f>
        <v>4405</v>
      </c>
      <c r="E22" s="57">
        <v>0.47</v>
      </c>
      <c r="G22" s="3">
        <v>100</v>
      </c>
    </row>
    <row r="23" spans="1:23" x14ac:dyDescent="0.3">
      <c r="A23" s="3">
        <f>A22</f>
        <v>2013</v>
      </c>
      <c r="B23" s="5">
        <v>5</v>
      </c>
      <c r="C23" s="55">
        <f t="shared" si="6"/>
        <v>4399</v>
      </c>
      <c r="D23" s="7">
        <f t="shared" si="7"/>
        <v>4226</v>
      </c>
      <c r="E23" s="57">
        <v>0.51</v>
      </c>
    </row>
    <row r="24" spans="1:23" x14ac:dyDescent="0.3">
      <c r="A24" s="3">
        <f t="shared" ref="A24:A30" si="8">A23</f>
        <v>2013</v>
      </c>
      <c r="B24" s="5">
        <v>6</v>
      </c>
      <c r="C24" s="55">
        <f t="shared" si="6"/>
        <v>7660</v>
      </c>
      <c r="D24" s="7">
        <f t="shared" si="7"/>
        <v>6019</v>
      </c>
      <c r="E24" s="57">
        <v>0.56000000000000005</v>
      </c>
    </row>
    <row r="25" spans="1:23" x14ac:dyDescent="0.3">
      <c r="A25" s="3">
        <f t="shared" si="8"/>
        <v>2013</v>
      </c>
      <c r="B25" s="5">
        <v>7</v>
      </c>
      <c r="C25" s="55">
        <f t="shared" si="6"/>
        <v>2908</v>
      </c>
      <c r="D25" s="7">
        <f t="shared" si="7"/>
        <v>3414</v>
      </c>
      <c r="E25" s="57">
        <v>0.46</v>
      </c>
    </row>
    <row r="26" spans="1:23" x14ac:dyDescent="0.3">
      <c r="A26" s="3">
        <f t="shared" si="8"/>
        <v>2013</v>
      </c>
      <c r="B26" s="5">
        <v>8</v>
      </c>
      <c r="C26" s="55">
        <f t="shared" si="6"/>
        <v>3373</v>
      </c>
      <c r="D26" s="7">
        <f t="shared" si="7"/>
        <v>4123</v>
      </c>
      <c r="E26" s="57">
        <v>0.45</v>
      </c>
    </row>
    <row r="27" spans="1:23" x14ac:dyDescent="0.3">
      <c r="A27" s="3">
        <f t="shared" si="8"/>
        <v>2013</v>
      </c>
      <c r="B27" s="5">
        <v>9</v>
      </c>
      <c r="C27" s="55">
        <f t="shared" si="6"/>
        <v>4119</v>
      </c>
      <c r="D27" s="7">
        <f t="shared" si="7"/>
        <v>4462</v>
      </c>
      <c r="E27" s="57">
        <v>0.48</v>
      </c>
    </row>
    <row r="28" spans="1:23" x14ac:dyDescent="0.3">
      <c r="A28" s="3">
        <f t="shared" si="8"/>
        <v>2013</v>
      </c>
      <c r="B28" s="5">
        <v>10</v>
      </c>
      <c r="C28" s="55">
        <f t="shared" si="6"/>
        <v>4595</v>
      </c>
      <c r="D28" s="7">
        <f t="shared" si="7"/>
        <v>5182</v>
      </c>
      <c r="E28" s="57">
        <v>0.47</v>
      </c>
    </row>
    <row r="29" spans="1:23" x14ac:dyDescent="0.3">
      <c r="A29" s="3">
        <f t="shared" si="8"/>
        <v>2013</v>
      </c>
      <c r="B29" s="5">
        <v>11</v>
      </c>
      <c r="C29" s="55">
        <f t="shared" si="6"/>
        <v>4866</v>
      </c>
      <c r="D29" s="7">
        <f t="shared" si="7"/>
        <v>4866</v>
      </c>
      <c r="E29" s="57">
        <v>0.5</v>
      </c>
    </row>
    <row r="30" spans="1:23" x14ac:dyDescent="0.3">
      <c r="A30" s="3">
        <f t="shared" si="8"/>
        <v>2013</v>
      </c>
      <c r="B30" s="5">
        <v>12</v>
      </c>
      <c r="C30" s="55">
        <f t="shared" si="6"/>
        <v>4659</v>
      </c>
      <c r="D30" s="7">
        <f t="shared" si="7"/>
        <v>4849</v>
      </c>
      <c r="E30" s="57">
        <v>0.49</v>
      </c>
    </row>
    <row r="31" spans="1:23" x14ac:dyDescent="0.3">
      <c r="A31" s="3">
        <f>A30+1</f>
        <v>2014</v>
      </c>
      <c r="B31" s="5">
        <v>1</v>
      </c>
      <c r="C31" s="55">
        <f t="shared" si="6"/>
        <v>3541</v>
      </c>
      <c r="D31" s="7">
        <f t="shared" si="7"/>
        <v>4328</v>
      </c>
      <c r="E31" s="57">
        <v>0.45</v>
      </c>
    </row>
    <row r="32" spans="1:23" x14ac:dyDescent="0.3">
      <c r="A32" s="3">
        <f t="shared" ref="A32:A33" si="9">A31</f>
        <v>2014</v>
      </c>
      <c r="B32" s="5">
        <v>2</v>
      </c>
      <c r="C32" s="55">
        <f t="shared" si="6"/>
        <v>4005</v>
      </c>
      <c r="D32" s="7">
        <f t="shared" si="7"/>
        <v>4702</v>
      </c>
      <c r="E32" s="57">
        <v>0.46</v>
      </c>
    </row>
    <row r="33" spans="1:5" ht="16.2" thickBot="1" x14ac:dyDescent="0.35">
      <c r="A33" s="3">
        <f t="shared" si="9"/>
        <v>2014</v>
      </c>
      <c r="B33" s="5">
        <v>3</v>
      </c>
      <c r="C33" s="55">
        <f t="shared" si="6"/>
        <v>8385</v>
      </c>
      <c r="D33" s="7">
        <f t="shared" si="7"/>
        <v>6588</v>
      </c>
      <c r="E33" s="58">
        <v>0.56000000000000005</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6648B-7767-4BFD-AA9A-D5C1F63D6964}">
  <dimension ref="A1:AB18"/>
  <sheetViews>
    <sheetView showGridLines="0" zoomScaleNormal="100" workbookViewId="0">
      <selection activeCell="D4" sqref="D4"/>
    </sheetView>
  </sheetViews>
  <sheetFormatPr defaultColWidth="8.77734375" defaultRowHeight="14.4" x14ac:dyDescent="0.3"/>
  <cols>
    <col min="1" max="1" width="10.77734375" customWidth="1"/>
    <col min="2" max="28" width="9.5546875" customWidth="1"/>
  </cols>
  <sheetData>
    <row r="1" spans="1:28" ht="45" customHeight="1" x14ac:dyDescent="0.3">
      <c r="A1" s="28" t="s">
        <v>122</v>
      </c>
      <c r="B1" s="39"/>
      <c r="C1" s="39"/>
      <c r="D1" s="39"/>
      <c r="E1" s="39"/>
      <c r="F1" s="39"/>
      <c r="G1" s="39"/>
      <c r="H1" s="39"/>
      <c r="I1" s="39"/>
    </row>
    <row r="2" spans="1:28" ht="16.2" thickBot="1" x14ac:dyDescent="0.35">
      <c r="A2" s="4" t="s">
        <v>83</v>
      </c>
    </row>
    <row r="3" spans="1:28" ht="51" customHeight="1" thickBot="1" x14ac:dyDescent="0.35">
      <c r="A3" s="49" t="s">
        <v>1</v>
      </c>
      <c r="B3" s="50" t="s">
        <v>139</v>
      </c>
      <c r="C3" s="76" t="s">
        <v>123</v>
      </c>
      <c r="D3" s="51" t="s">
        <v>74</v>
      </c>
      <c r="E3" s="50" t="s">
        <v>140</v>
      </c>
      <c r="F3" s="76" t="s">
        <v>125</v>
      </c>
      <c r="G3" s="51" t="s">
        <v>75</v>
      </c>
      <c r="H3" s="50" t="s">
        <v>141</v>
      </c>
      <c r="I3" s="76" t="s">
        <v>126</v>
      </c>
      <c r="J3" s="51" t="s">
        <v>76</v>
      </c>
      <c r="K3" s="50" t="s">
        <v>142</v>
      </c>
      <c r="L3" s="76" t="s">
        <v>127</v>
      </c>
      <c r="M3" s="51" t="s">
        <v>77</v>
      </c>
      <c r="N3" s="50" t="s">
        <v>143</v>
      </c>
      <c r="O3" s="76" t="s">
        <v>128</v>
      </c>
      <c r="P3" s="51" t="s">
        <v>78</v>
      </c>
      <c r="Q3" s="50" t="s">
        <v>144</v>
      </c>
      <c r="R3" s="76" t="s">
        <v>129</v>
      </c>
      <c r="S3" s="51" t="s">
        <v>79</v>
      </c>
      <c r="T3" s="50" t="s">
        <v>145</v>
      </c>
      <c r="U3" s="76" t="s">
        <v>130</v>
      </c>
      <c r="V3" s="51" t="s">
        <v>80</v>
      </c>
      <c r="W3" s="60" t="s">
        <v>146</v>
      </c>
      <c r="X3" s="76" t="s">
        <v>131</v>
      </c>
      <c r="Y3" s="61" t="s">
        <v>81</v>
      </c>
      <c r="Z3" s="60" t="s">
        <v>147</v>
      </c>
      <c r="AA3" s="76" t="s">
        <v>124</v>
      </c>
      <c r="AB3" s="61" t="s">
        <v>106</v>
      </c>
    </row>
    <row r="4" spans="1:28" x14ac:dyDescent="0.3">
      <c r="A4" s="48" t="s">
        <v>7</v>
      </c>
      <c r="B4" s="40">
        <f>'Small scale solar cost 2013-14'!$C6</f>
        <v>3582</v>
      </c>
      <c r="C4" s="77">
        <f>'Small scale solar cost 2013-14'!D6</f>
        <v>1860</v>
      </c>
      <c r="D4" s="41">
        <f>'Small scale solar cost 2013-14'!E6</f>
        <v>2020</v>
      </c>
      <c r="E4" s="40">
        <f>'Small scale solar cost 2014-15'!$C6</f>
        <v>3342</v>
      </c>
      <c r="F4" s="77">
        <f>'Small scale solar cost 2014-15'!D6</f>
        <v>2079.3979591836733</v>
      </c>
      <c r="G4" s="41">
        <f>'Small scale solar cost 2014-15'!E6</f>
        <v>2228.8849896713687</v>
      </c>
      <c r="H4" s="40">
        <f>'Small scale solar cost 2015-16'!$C6</f>
        <v>5241</v>
      </c>
      <c r="I4" s="77">
        <f>'Small scale solar cost 2015-16'!D6</f>
        <v>1902.1739130434783</v>
      </c>
      <c r="J4" s="41">
        <f>'Small scale solar cost 2015-16'!E6</f>
        <v>2025.1276614692244</v>
      </c>
      <c r="K4" s="40">
        <f>'Small scale solar cost 2016-17'!$C6</f>
        <v>1873</v>
      </c>
      <c r="L4" s="77">
        <f>'Small scale solar cost 2016-17'!D6</f>
        <v>1793.8571428571429</v>
      </c>
      <c r="M4" s="41">
        <f>'Small scale solar cost 2016-17'!E6</f>
        <v>1977.0808755634419</v>
      </c>
      <c r="N4" s="40">
        <f>'Small scale solar cost 2017-18'!$C6</f>
        <v>1186</v>
      </c>
      <c r="O4" s="77">
        <f>'Small scale solar cost 2017-18'!D6</f>
        <v>1669.09</v>
      </c>
      <c r="P4" s="41">
        <f>'Small scale solar cost 2017-18'!E6</f>
        <v>1863.57</v>
      </c>
      <c r="Q4" s="40">
        <f>'Small scale solar cost 2018-19'!$C6</f>
        <v>1465</v>
      </c>
      <c r="R4" s="77">
        <f>'Small scale solar cost 2018-19'!D6</f>
        <v>1754.3859649122808</v>
      </c>
      <c r="S4" s="41">
        <f>'Small scale solar cost 2018-19'!E6</f>
        <v>1868.9165627692187</v>
      </c>
      <c r="T4" s="40">
        <f>'Small scale solar cost 2019-20'!$C6</f>
        <v>998</v>
      </c>
      <c r="U4" s="77">
        <f>'Small scale solar cost 2019-20'!D6</f>
        <v>1449.2753623188407</v>
      </c>
      <c r="V4" s="41">
        <f>'Small scale solar cost 2019-20'!E6</f>
        <v>1546.7385131708716</v>
      </c>
      <c r="W4" s="40">
        <f>'Small scale solar cost 2020-21'!$C6</f>
        <v>377</v>
      </c>
      <c r="X4" s="77">
        <f>'Small scale solar cost 2020-21'!D6</f>
        <v>1555.5</v>
      </c>
      <c r="Y4" s="41">
        <f>'Small scale solar cost 2020-21'!E6</f>
        <v>1762.799</v>
      </c>
      <c r="Z4" s="40">
        <f>'Small scale solar cost 2021-22'!$C6</f>
        <v>3633</v>
      </c>
      <c r="AA4" s="77">
        <f>'Small scale solar cost 2021-22'!D6</f>
        <v>1472.222</v>
      </c>
      <c r="AB4" s="41">
        <f>'Small scale solar cost 2021-22'!E6</f>
        <v>1668.261</v>
      </c>
    </row>
    <row r="5" spans="1:28" x14ac:dyDescent="0.3">
      <c r="A5" s="48" t="s">
        <v>8</v>
      </c>
      <c r="B5" s="40">
        <f>'Small scale solar cost 2013-14'!$C7</f>
        <v>4075</v>
      </c>
      <c r="C5" s="77">
        <f>'Small scale solar cost 2013-14'!D7</f>
        <v>1880</v>
      </c>
      <c r="D5" s="41">
        <f>'Small scale solar cost 2013-14'!E7</f>
        <v>2080</v>
      </c>
      <c r="E5" s="40">
        <f>'Small scale solar cost 2014-15'!$C7</f>
        <v>4151</v>
      </c>
      <c r="F5" s="77">
        <f>'Small scale solar cost 2014-15'!D7</f>
        <v>2050</v>
      </c>
      <c r="G5" s="41">
        <f>'Small scale solar cost 2014-15'!E7</f>
        <v>2193.3752081825237</v>
      </c>
      <c r="H5" s="40">
        <f>'Small scale solar cost 2015-16'!$C7</f>
        <v>5775</v>
      </c>
      <c r="I5" s="77">
        <f>'Small scale solar cost 2015-16'!D7</f>
        <v>1862.2448979591836</v>
      </c>
      <c r="J5" s="41">
        <f>'Small scale solar cost 2015-16'!E7</f>
        <v>1981.4294835162605</v>
      </c>
      <c r="K5" s="40">
        <f>'Small scale solar cost 2016-17'!$C7</f>
        <v>2072</v>
      </c>
      <c r="L5" s="77">
        <f>'Small scale solar cost 2016-17'!D7</f>
        <v>1666.6666666666667</v>
      </c>
      <c r="M5" s="41">
        <f>'Small scale solar cost 2016-17'!E7</f>
        <v>1841.3321253479894</v>
      </c>
      <c r="N5" s="40">
        <f>'Small scale solar cost 2017-18'!$C7</f>
        <v>1898</v>
      </c>
      <c r="O5" s="77">
        <f>'Small scale solar cost 2017-18'!D7</f>
        <v>1793.6</v>
      </c>
      <c r="P5" s="41">
        <f>'Small scale solar cost 2017-18'!E7</f>
        <v>1919.65</v>
      </c>
      <c r="Q5" s="40">
        <f>'Small scale solar cost 2018-19'!$C7</f>
        <v>1747</v>
      </c>
      <c r="R5" s="77">
        <f>'Small scale solar cost 2018-19'!D7</f>
        <v>1675.3926701570681</v>
      </c>
      <c r="S5" s="41">
        <f>'Small scale solar cost 2018-19'!E7</f>
        <v>1797.7061499179272</v>
      </c>
      <c r="T5" s="40">
        <f>'Small scale solar cost 2019-20'!$C7</f>
        <v>1478</v>
      </c>
      <c r="U5" s="77">
        <f>'Small scale solar cost 2019-20'!D7</f>
        <v>1458.3333333333333</v>
      </c>
      <c r="V5" s="41">
        <f>'Small scale solar cost 2019-20'!E7</f>
        <v>1623.1675451827346</v>
      </c>
      <c r="W5" s="40">
        <f>'Small scale solar cost 2020-21'!$C7</f>
        <v>758</v>
      </c>
      <c r="X5" s="77">
        <f>'Small scale solar cost 2020-21'!D7</f>
        <v>1550.125</v>
      </c>
      <c r="Y5" s="41">
        <f>'Small scale solar cost 2020-21'!E7</f>
        <v>1719.6130000000001</v>
      </c>
      <c r="Z5" s="40">
        <f>'Small scale solar cost 2021-22'!$C7</f>
        <v>3836</v>
      </c>
      <c r="AA5" s="77">
        <f>'Small scale solar cost 2021-22'!D7</f>
        <v>1518.4059999999999</v>
      </c>
      <c r="AB5" s="41">
        <f>'Small scale solar cost 2021-22'!E7</f>
        <v>1766.896</v>
      </c>
    </row>
    <row r="6" spans="1:28" x14ac:dyDescent="0.3">
      <c r="A6" s="48" t="s">
        <v>9</v>
      </c>
      <c r="B6" s="40">
        <f>'Small scale solar cost 2013-14'!$C8</f>
        <v>6833</v>
      </c>
      <c r="C6" s="77">
        <f>'Small scale solar cost 2013-14'!D8</f>
        <v>1830</v>
      </c>
      <c r="D6" s="41">
        <f>'Small scale solar cost 2013-14'!E8</f>
        <v>2010</v>
      </c>
      <c r="E6" s="40">
        <f>'Small scale solar cost 2014-15'!$C8</f>
        <v>4837</v>
      </c>
      <c r="F6" s="77">
        <f>'Small scale solar cost 2014-15'!D8</f>
        <v>1997.5</v>
      </c>
      <c r="G6" s="41">
        <f>'Small scale solar cost 2014-15'!E8</f>
        <v>2141.286240000481</v>
      </c>
      <c r="H6" s="40">
        <f>'Small scale solar cost 2015-16'!$C8</f>
        <v>9928</v>
      </c>
      <c r="I6" s="77">
        <f>'Small scale solar cost 2015-16'!D8</f>
        <v>1766.3043478260868</v>
      </c>
      <c r="J6" s="41">
        <f>'Small scale solar cost 2015-16'!E8</f>
        <v>1919.9790777253947</v>
      </c>
      <c r="K6" s="40">
        <f>'Small scale solar cost 2016-17'!$C8</f>
        <v>2518</v>
      </c>
      <c r="L6" s="77">
        <f>'Small scale solar cost 2016-17'!D8</f>
        <v>1666.6666666666667</v>
      </c>
      <c r="M6" s="41">
        <f>'Small scale solar cost 2016-17'!E8</f>
        <v>1806.9479411940563</v>
      </c>
      <c r="N6" s="40">
        <f>'Small scale solar cost 2017-18'!$C8</f>
        <v>1745</v>
      </c>
      <c r="O6" s="77">
        <f>'Small scale solar cost 2017-18'!D8</f>
        <v>1697.97</v>
      </c>
      <c r="P6" s="41">
        <f>'Small scale solar cost 2017-18'!E8</f>
        <v>1823.71</v>
      </c>
      <c r="Q6" s="40">
        <f>'Small scale solar cost 2018-19'!$C8</f>
        <v>1308</v>
      </c>
      <c r="R6" s="77">
        <f>'Small scale solar cost 2018-19'!D8</f>
        <v>1695.6057752667921</v>
      </c>
      <c r="S6" s="41">
        <f>'Small scale solar cost 2018-19'!E8</f>
        <v>1938.6159396142552</v>
      </c>
      <c r="T6" s="40">
        <f>'Small scale solar cost 2019-20'!$C8</f>
        <v>1760</v>
      </c>
      <c r="U6" s="77">
        <f>'Small scale solar cost 2019-20'!D8</f>
        <v>1458.3333333333333</v>
      </c>
      <c r="V6" s="41">
        <f>'Small scale solar cost 2019-20'!E8</f>
        <v>1591.1380068355763</v>
      </c>
      <c r="W6" s="40">
        <f>'Small scale solar cost 2020-21'!$C8</f>
        <v>1781</v>
      </c>
      <c r="X6" s="77">
        <f>'Small scale solar cost 2020-21'!D8</f>
        <v>1448.75</v>
      </c>
      <c r="Y6" s="41">
        <f>'Small scale solar cost 2020-21'!E8</f>
        <v>1603.4549999999999</v>
      </c>
      <c r="Z6" s="40">
        <f>'Small scale solar cost 2021-22'!$C8</f>
        <v>4047</v>
      </c>
      <c r="AA6" s="77">
        <f>'Small scale solar cost 2021-22'!D8</f>
        <v>1546.3920000000001</v>
      </c>
      <c r="AB6" s="41">
        <f>'Small scale solar cost 2021-22'!E8</f>
        <v>1792.425</v>
      </c>
    </row>
    <row r="7" spans="1:28" x14ac:dyDescent="0.3">
      <c r="A7" s="48" t="s">
        <v>10</v>
      </c>
      <c r="B7" s="40">
        <f>'Small scale solar cost 2013-14'!$C9</f>
        <v>2741</v>
      </c>
      <c r="C7" s="77">
        <f>'Small scale solar cost 2013-14'!D9</f>
        <v>1850</v>
      </c>
      <c r="D7" s="41">
        <f>'Small scale solar cost 2013-14'!E9</f>
        <v>2060</v>
      </c>
      <c r="E7" s="40">
        <f>'Small scale solar cost 2014-15'!$C9</f>
        <v>5448</v>
      </c>
      <c r="F7" s="77">
        <f>'Small scale solar cost 2014-15'!D9</f>
        <v>2000</v>
      </c>
      <c r="G7" s="41">
        <f>'Small scale solar cost 2014-15'!E9</f>
        <v>2117.4783728484676</v>
      </c>
      <c r="H7" s="40">
        <f>'Small scale solar cost 2015-16'!$C9</f>
        <v>5575</v>
      </c>
      <c r="I7" s="77">
        <f>'Small scale solar cost 2015-16'!D9</f>
        <v>1805.5555555555554</v>
      </c>
      <c r="J7" s="41">
        <f>'Small scale solar cost 2015-16'!E9</f>
        <v>1940.4533802562398</v>
      </c>
      <c r="K7" s="40">
        <f>'Small scale solar cost 2016-17'!$C9</f>
        <v>1844</v>
      </c>
      <c r="L7" s="77">
        <f>'Small scale solar cost 2016-17'!D9</f>
        <v>1656.3533301842231</v>
      </c>
      <c r="M7" s="41">
        <f>'Small scale solar cost 2016-17'!E9</f>
        <v>1784.5064922765739</v>
      </c>
      <c r="N7" s="40">
        <f>'Small scale solar cost 2017-18'!$C9</f>
        <v>1491</v>
      </c>
      <c r="O7" s="77">
        <f>'Small scale solar cost 2017-18'!D9</f>
        <v>1636.36</v>
      </c>
      <c r="P7" s="41">
        <f>'Small scale solar cost 2017-18'!E9</f>
        <v>1768.33</v>
      </c>
      <c r="Q7" s="40">
        <f>'Small scale solar cost 2018-19'!$C9</f>
        <v>1656</v>
      </c>
      <c r="R7" s="77">
        <f>'Small scale solar cost 2018-19'!D9</f>
        <v>1650.6858974358975</v>
      </c>
      <c r="S7" s="41">
        <f>'Small scale solar cost 2018-19'!E9</f>
        <v>1748.0845741561618</v>
      </c>
      <c r="T7" s="40">
        <f>'Small scale solar cost 2019-20'!$C9</f>
        <v>1783</v>
      </c>
      <c r="U7" s="77">
        <f>'Small scale solar cost 2019-20'!D9</f>
        <v>1444.4444444444443</v>
      </c>
      <c r="V7" s="41">
        <f>'Small scale solar cost 2019-20'!E9</f>
        <v>1657.7832659614851</v>
      </c>
      <c r="W7" s="40">
        <f>'Small scale solar cost 2020-21'!$C9</f>
        <v>2562</v>
      </c>
      <c r="X7" s="77">
        <f>'Small scale solar cost 2020-21'!D9</f>
        <v>1444.625</v>
      </c>
      <c r="Y7" s="41">
        <f>'Small scale solar cost 2020-21'!E9</f>
        <v>1556.0260000000001</v>
      </c>
      <c r="Z7" s="40">
        <f>'Small scale solar cost 2021-22'!$C9</f>
        <v>3688</v>
      </c>
      <c r="AA7" s="77">
        <f>'Small scale solar cost 2021-22'!D9</f>
        <v>1578.9469999999999</v>
      </c>
      <c r="AB7" s="41">
        <f>'Small scale solar cost 2021-22'!E9</f>
        <v>1855.5709999999999</v>
      </c>
    </row>
    <row r="8" spans="1:28" x14ac:dyDescent="0.3">
      <c r="A8" s="48" t="s">
        <v>11</v>
      </c>
      <c r="B8" s="40">
        <f>'Small scale solar cost 2013-14'!$C10</f>
        <v>3159</v>
      </c>
      <c r="C8" s="77">
        <f>'Small scale solar cost 2013-14'!D10</f>
        <v>1900</v>
      </c>
      <c r="D8" s="41">
        <f>'Small scale solar cost 2013-14'!E10</f>
        <v>2050</v>
      </c>
      <c r="E8" s="40">
        <f>'Small scale solar cost 2014-15'!$C10</f>
        <v>4984</v>
      </c>
      <c r="F8" s="77">
        <f>'Small scale solar cost 2014-15'!D10</f>
        <v>2000</v>
      </c>
      <c r="G8" s="41">
        <f>'Small scale solar cost 2014-15'!E10</f>
        <v>2102.5588904640399</v>
      </c>
      <c r="H8" s="40">
        <f>'Small scale solar cost 2015-16'!$C10</f>
        <v>5923</v>
      </c>
      <c r="I8" s="77">
        <f>'Small scale solar cost 2015-16'!D10</f>
        <v>1714.2857142857142</v>
      </c>
      <c r="J8" s="41">
        <f>'Small scale solar cost 2015-16'!E10</f>
        <v>1863.2673152427351</v>
      </c>
      <c r="K8" s="40">
        <f>'Small scale solar cost 2016-17'!$C10</f>
        <v>1823</v>
      </c>
      <c r="L8" s="77">
        <f>'Small scale solar cost 2016-17'!D10</f>
        <v>1698.3695652173913</v>
      </c>
      <c r="M8" s="41">
        <f>'Small scale solar cost 2016-17'!E10</f>
        <v>1874.6330627899326</v>
      </c>
      <c r="N8" s="40">
        <f>'Small scale solar cost 2017-18'!$C10</f>
        <v>1918</v>
      </c>
      <c r="O8" s="77">
        <f>'Small scale solar cost 2017-18'!D10</f>
        <v>1659.67</v>
      </c>
      <c r="P8" s="41">
        <f>'Small scale solar cost 2017-18'!E10</f>
        <v>1820.94</v>
      </c>
      <c r="Q8" s="40">
        <f>'Small scale solar cost 2018-19'!$C10</f>
        <v>1949</v>
      </c>
      <c r="R8" s="77">
        <f>'Small scale solar cost 2018-19'!D10</f>
        <v>1674.3243243243242</v>
      </c>
      <c r="S8" s="41">
        <f>'Small scale solar cost 2018-19'!E10</f>
        <v>1776.4909597980275</v>
      </c>
      <c r="T8" s="40">
        <f>'Small scale solar cost 2019-20'!$C10</f>
        <v>1948</v>
      </c>
      <c r="U8" s="77">
        <f>'Small scale solar cost 2019-20'!D10</f>
        <v>1475.4098360655737</v>
      </c>
      <c r="V8" s="41">
        <f>'Small scale solar cost 2019-20'!E10</f>
        <v>1644.5235732473811</v>
      </c>
      <c r="W8" s="40">
        <f>'Small scale solar cost 2020-21'!$C10</f>
        <v>2554</v>
      </c>
      <c r="X8" s="77">
        <f>'Small scale solar cost 2020-21'!D10</f>
        <v>1350</v>
      </c>
      <c r="Y8" s="41">
        <f>'Small scale solar cost 2020-21'!E10</f>
        <v>1555.991</v>
      </c>
      <c r="Z8" s="40">
        <f>'Small scale solar cost 2021-22'!$C10</f>
        <v>3864</v>
      </c>
      <c r="AA8" s="77">
        <f>'Small scale solar cost 2021-22'!D10</f>
        <v>1562.5</v>
      </c>
      <c r="AB8" s="41">
        <f>'Small scale solar cost 2021-22'!E10</f>
        <v>1823.568</v>
      </c>
    </row>
    <row r="9" spans="1:28" x14ac:dyDescent="0.3">
      <c r="A9" s="48" t="s">
        <v>12</v>
      </c>
      <c r="B9" s="40">
        <f>'Small scale solar cost 2013-14'!$C11</f>
        <v>3830</v>
      </c>
      <c r="C9" s="77">
        <f>'Small scale solar cost 2013-14'!D11</f>
        <v>1970</v>
      </c>
      <c r="D9" s="41">
        <f>'Small scale solar cost 2013-14'!E11</f>
        <v>2080</v>
      </c>
      <c r="E9" s="40">
        <f>'Small scale solar cost 2014-15'!$C11</f>
        <v>6565</v>
      </c>
      <c r="F9" s="77">
        <f>'Small scale solar cost 2014-15'!D11</f>
        <v>1930.5555555555554</v>
      </c>
      <c r="G9" s="41">
        <f>'Small scale solar cost 2014-15'!E11</f>
        <v>2056.0346228826766</v>
      </c>
      <c r="H9" s="40">
        <f>'Small scale solar cost 2015-16'!$C11</f>
        <v>10757</v>
      </c>
      <c r="I9" s="77">
        <f>'Small scale solar cost 2015-16'!D11</f>
        <v>1666.6666666666667</v>
      </c>
      <c r="J9" s="41">
        <f>'Small scale solar cost 2015-16'!E11</f>
        <v>1806.1364203944945</v>
      </c>
      <c r="K9" s="40">
        <f>'Small scale solar cost 2016-17'!$C11</f>
        <v>2007</v>
      </c>
      <c r="L9" s="77">
        <f>'Small scale solar cost 2016-17'!D11</f>
        <v>1710</v>
      </c>
      <c r="M9" s="41">
        <f>'Small scale solar cost 2016-17'!E11</f>
        <v>1844.7662997390003</v>
      </c>
      <c r="N9" s="40">
        <f>'Small scale solar cost 2017-18'!$C11</f>
        <v>1975</v>
      </c>
      <c r="O9" s="77">
        <f>'Small scale solar cost 2017-18'!D11</f>
        <v>1733.33</v>
      </c>
      <c r="P9" s="41">
        <f>'Small scale solar cost 2017-18'!E11</f>
        <v>1878.28</v>
      </c>
      <c r="Q9" s="40">
        <f>'Small scale solar cost 2018-19'!$C11</f>
        <v>2096</v>
      </c>
      <c r="R9" s="77">
        <f>'Small scale solar cost 2018-19'!D11</f>
        <v>1692.3076923076922</v>
      </c>
      <c r="S9" s="41">
        <f>'Small scale solar cost 2018-19'!E11</f>
        <v>1825.6508625177705</v>
      </c>
      <c r="T9" s="40">
        <f>'Small scale solar cost 2019-20'!$C11</f>
        <v>2083</v>
      </c>
      <c r="U9" s="77">
        <f>'Small scale solar cost 2019-20'!D11</f>
        <v>1475.4098360655737</v>
      </c>
      <c r="V9" s="41">
        <f>'Small scale solar cost 2019-20'!E11</f>
        <v>1635.235564197118</v>
      </c>
      <c r="W9" s="40">
        <f>'Small scale solar cost 2020-21'!$C11</f>
        <v>3177</v>
      </c>
      <c r="X9" s="77">
        <f>'Small scale solar cost 2020-21'!D11</f>
        <v>1333.3330000000001</v>
      </c>
      <c r="Y9" s="41">
        <f>'Small scale solar cost 2020-21'!E11</f>
        <v>1546.3130000000001</v>
      </c>
      <c r="Z9" s="40">
        <f>'Small scale solar cost 2021-22'!$C11</f>
        <v>4597</v>
      </c>
      <c r="AA9" s="77">
        <f>'Small scale solar cost 2021-22'!D11</f>
        <v>1574.1849999999999</v>
      </c>
      <c r="AB9" s="41">
        <f>'Small scale solar cost 2021-22'!E11</f>
        <v>1844.5909999999999</v>
      </c>
    </row>
    <row r="10" spans="1:28" x14ac:dyDescent="0.3">
      <c r="A10" s="48" t="s">
        <v>13</v>
      </c>
      <c r="B10" s="40">
        <f>'Small scale solar cost 2013-14'!$C12</f>
        <v>4321</v>
      </c>
      <c r="C10" s="77">
        <f>'Small scale solar cost 2013-14'!D12</f>
        <v>2010</v>
      </c>
      <c r="D10" s="41">
        <f>'Small scale solar cost 2013-14'!E12</f>
        <v>2180</v>
      </c>
      <c r="E10" s="40">
        <f>'Small scale solar cost 2014-15'!$C12</f>
        <v>6806</v>
      </c>
      <c r="F10" s="77">
        <f>'Small scale solar cost 2014-15'!D12</f>
        <v>1958.2929292929293</v>
      </c>
      <c r="G10" s="41">
        <f>'Small scale solar cost 2014-15'!E12</f>
        <v>2056.5751783970377</v>
      </c>
      <c r="H10" s="40">
        <f>'Small scale solar cost 2015-16'!$C12</f>
        <v>8007</v>
      </c>
      <c r="I10" s="77">
        <f>'Small scale solar cost 2015-16'!D12</f>
        <v>1629.0760869565217</v>
      </c>
      <c r="J10" s="41">
        <f>'Small scale solar cost 2015-16'!E12</f>
        <v>1779.5926666642015</v>
      </c>
      <c r="K10" s="40">
        <f>'Small scale solar cost 2016-17'!$C12</f>
        <v>1623</v>
      </c>
      <c r="L10" s="77">
        <f>'Small scale solar cost 2016-17'!D12</f>
        <v>1753.9379844961238</v>
      </c>
      <c r="M10" s="41">
        <f>'Small scale solar cost 2016-17'!E12</f>
        <v>1925.2166132103416</v>
      </c>
      <c r="N10" s="40">
        <f>'Small scale solar cost 2017-18'!$C12</f>
        <v>1635</v>
      </c>
      <c r="O10" s="77">
        <f>'Small scale solar cost 2017-18'!D12</f>
        <v>1659.18</v>
      </c>
      <c r="P10" s="41">
        <f>'Small scale solar cost 2017-18'!E12</f>
        <v>1814.51</v>
      </c>
      <c r="Q10" s="40">
        <f>'Small scale solar cost 2018-19'!$C12</f>
        <v>2250</v>
      </c>
      <c r="R10" s="77">
        <f>'Small scale solar cost 2018-19'!D12</f>
        <v>1647.4358974358975</v>
      </c>
      <c r="S10" s="41">
        <f>'Small scale solar cost 2018-19'!E12</f>
        <v>1773.0461022114637</v>
      </c>
      <c r="T10" s="40">
        <f>'Small scale solar cost 2019-20'!$C12</f>
        <v>2513</v>
      </c>
      <c r="U10" s="77">
        <f>'Small scale solar cost 2019-20'!D12</f>
        <v>1445</v>
      </c>
      <c r="V10" s="41">
        <f>'Small scale solar cost 2019-20'!E12</f>
        <v>1547.8594249225359</v>
      </c>
      <c r="W10" s="40">
        <f>'Small scale solar cost 2020-21'!$C12</f>
        <v>3084</v>
      </c>
      <c r="X10" s="77">
        <f>'Small scale solar cost 2020-21'!D12</f>
        <v>1351.25</v>
      </c>
      <c r="Y10" s="41">
        <f>'Small scale solar cost 2020-21'!E12</f>
        <v>1545.384</v>
      </c>
      <c r="Z10" s="40">
        <f>'Small scale solar cost 2021-22'!$C12</f>
        <v>4325</v>
      </c>
      <c r="AA10" s="77">
        <f>'Small scale solar cost 2021-22'!D12</f>
        <v>1578.9469999999999</v>
      </c>
      <c r="AB10" s="41">
        <f>'Small scale solar cost 2021-22'!E12</f>
        <v>1866.529</v>
      </c>
    </row>
    <row r="11" spans="1:28" x14ac:dyDescent="0.3">
      <c r="A11" s="48" t="s">
        <v>14</v>
      </c>
      <c r="B11" s="40">
        <f>'Small scale solar cost 2013-14'!$C13</f>
        <v>4562</v>
      </c>
      <c r="C11" s="77">
        <f>'Small scale solar cost 2013-14'!D13</f>
        <v>2000</v>
      </c>
      <c r="D11" s="41">
        <f>'Small scale solar cost 2013-14'!E13</f>
        <v>2130</v>
      </c>
      <c r="E11" s="40">
        <f>'Small scale solar cost 2014-15'!$C13</f>
        <v>6656</v>
      </c>
      <c r="F11" s="77">
        <f>'Small scale solar cost 2014-15'!D13</f>
        <v>1875</v>
      </c>
      <c r="G11" s="41">
        <f>'Small scale solar cost 2014-15'!E13</f>
        <v>2004.1743181278243</v>
      </c>
      <c r="H11" s="40">
        <f>'Small scale solar cost 2015-16'!$C13</f>
        <v>12454</v>
      </c>
      <c r="I11" s="77">
        <f>'Small scale solar cost 2015-16'!D13</f>
        <v>1579.945652173913</v>
      </c>
      <c r="J11" s="41">
        <f>'Small scale solar cost 2015-16'!E13</f>
        <v>1683.9969232063818</v>
      </c>
      <c r="K11" s="40">
        <f>'Small scale solar cost 2016-17'!$C13</f>
        <v>2070</v>
      </c>
      <c r="L11" s="77">
        <f>'Small scale solar cost 2016-17'!D13</f>
        <v>1750</v>
      </c>
      <c r="M11" s="41">
        <f>'Small scale solar cost 2016-17'!E13</f>
        <v>1933.935172177291</v>
      </c>
      <c r="N11" s="40">
        <f>'Small scale solar cost 2017-18'!$C13</f>
        <v>2006</v>
      </c>
      <c r="O11" s="77">
        <f>'Small scale solar cost 2017-18'!D13</f>
        <v>1719.64</v>
      </c>
      <c r="P11" s="41">
        <f>'Small scale solar cost 2017-18'!E13</f>
        <v>1811.9</v>
      </c>
      <c r="Q11" s="40">
        <f>'Small scale solar cost 2018-19'!$C13</f>
        <v>2973</v>
      </c>
      <c r="R11" s="77">
        <f>'Small scale solar cost 2018-19'!D13</f>
        <v>1608</v>
      </c>
      <c r="S11" s="41">
        <f>'Small scale solar cost 2018-19'!E13</f>
        <v>1725.9362051548096</v>
      </c>
      <c r="T11" s="40">
        <f>'Small scale solar cost 2019-20'!$C13</f>
        <v>2189</v>
      </c>
      <c r="U11" s="77">
        <f>'Small scale solar cost 2019-20'!D13</f>
        <v>1407</v>
      </c>
      <c r="V11" s="41">
        <f>'Small scale solar cost 2019-20'!E13</f>
        <v>1465.3826445038824</v>
      </c>
      <c r="W11" s="40">
        <f>'Small scale solar cost 2020-21'!$C13</f>
        <v>3109</v>
      </c>
      <c r="X11" s="77">
        <f>'Small scale solar cost 2020-21'!D13</f>
        <v>1428.5709999999999</v>
      </c>
      <c r="Y11" s="41">
        <f>'Small scale solar cost 2020-21'!E13</f>
        <v>1713.963</v>
      </c>
      <c r="Z11" s="40">
        <f>'Small scale solar cost 2021-22'!$C13</f>
        <v>5400</v>
      </c>
      <c r="AA11" s="77">
        <f>'Small scale solar cost 2021-22'!D13</f>
        <v>1578.9469999999999</v>
      </c>
      <c r="AB11" s="41">
        <f>'Small scale solar cost 2021-22'!E13</f>
        <v>1845.92</v>
      </c>
    </row>
    <row r="12" spans="1:28" x14ac:dyDescent="0.3">
      <c r="A12" s="48" t="s">
        <v>15</v>
      </c>
      <c r="B12" s="40">
        <f>'Small scale solar cost 2013-14'!$C14</f>
        <v>4311</v>
      </c>
      <c r="C12" s="77">
        <f>'Small scale solar cost 2013-14'!D14</f>
        <v>1940</v>
      </c>
      <c r="D12" s="41">
        <f>'Small scale solar cost 2013-14'!E14</f>
        <v>2090</v>
      </c>
      <c r="E12" s="40">
        <f>'Small scale solar cost 2014-15'!$C14</f>
        <v>8284</v>
      </c>
      <c r="F12" s="77">
        <f>'Small scale solar cost 2014-15'!D14</f>
        <v>1833.7585034013605</v>
      </c>
      <c r="G12" s="41">
        <f>'Small scale solar cost 2014-15'!E14</f>
        <v>1981.7182764873041</v>
      </c>
      <c r="H12" s="40">
        <f>'Small scale solar cost 2015-16'!$C14</f>
        <v>16528</v>
      </c>
      <c r="I12" s="77">
        <f>'Small scale solar cost 2015-16'!D14</f>
        <v>1568.6274509803923</v>
      </c>
      <c r="J12" s="41">
        <f>'Small scale solar cost 2015-16'!E14</f>
        <v>1676.0384981059215</v>
      </c>
      <c r="K12" s="40">
        <f>'Small scale solar cost 2016-17'!$C14</f>
        <v>1361</v>
      </c>
      <c r="L12" s="77">
        <f>'Small scale solar cost 2016-17'!D14</f>
        <v>1714.2857142857142</v>
      </c>
      <c r="M12" s="41">
        <f>'Small scale solar cost 2016-17'!E14</f>
        <v>1896.9518980041555</v>
      </c>
      <c r="N12" s="40">
        <f>'Small scale solar cost 2017-18'!$C14</f>
        <v>1390</v>
      </c>
      <c r="O12" s="77">
        <f>'Small scale solar cost 2017-18'!D14</f>
        <v>1733.33</v>
      </c>
      <c r="P12" s="41">
        <f>'Small scale solar cost 2017-18'!E14</f>
        <v>1829.29</v>
      </c>
      <c r="Q12" s="40">
        <f>'Small scale solar cost 2018-19'!$C14</f>
        <v>2250</v>
      </c>
      <c r="R12" s="77">
        <f>'Small scale solar cost 2018-19'!D14</f>
        <v>1607.1583850931677</v>
      </c>
      <c r="S12" s="41">
        <f>'Small scale solar cost 2018-19'!E14</f>
        <v>1774.0310955596008</v>
      </c>
      <c r="T12" s="40">
        <f>'Small scale solar cost 2019-20'!$C14</f>
        <v>1635</v>
      </c>
      <c r="U12" s="77">
        <f>'Small scale solar cost 2019-20'!D14</f>
        <v>1500</v>
      </c>
      <c r="V12" s="41">
        <f>'Small scale solar cost 2019-20'!E14</f>
        <v>1552.8054188205626</v>
      </c>
      <c r="W12" s="40">
        <f>'Small scale solar cost 2020-21'!$C14</f>
        <v>2318</v>
      </c>
      <c r="X12" s="77">
        <f>'Small scale solar cost 2020-21'!D14</f>
        <v>1482.4069999999999</v>
      </c>
      <c r="Y12" s="41">
        <f>'Small scale solar cost 2020-21'!E14</f>
        <v>1700.597</v>
      </c>
      <c r="Z12" s="40">
        <f>'Small scale solar cost 2021-22'!$C14</f>
        <v>3994</v>
      </c>
      <c r="AA12" s="77">
        <f>'Small scale solar cost 2021-22'!D14</f>
        <v>1600</v>
      </c>
      <c r="AB12" s="41">
        <f>'Small scale solar cost 2021-22'!E14</f>
        <v>1871.105</v>
      </c>
    </row>
    <row r="13" spans="1:28" x14ac:dyDescent="0.3">
      <c r="A13" s="48" t="s">
        <v>16</v>
      </c>
      <c r="B13" s="40">
        <f>'Small scale solar cost 2013-14'!$C15</f>
        <v>3281</v>
      </c>
      <c r="C13" s="77">
        <f>'Small scale solar cost 2013-14'!D15</f>
        <v>2000</v>
      </c>
      <c r="D13" s="41">
        <f>'Small scale solar cost 2013-14'!E15</f>
        <v>2160</v>
      </c>
      <c r="E13" s="40">
        <f>'Small scale solar cost 2014-15'!$C15</f>
        <v>3650</v>
      </c>
      <c r="F13" s="77">
        <f>'Small scale solar cost 2014-15'!D15</f>
        <v>1923.0769230769231</v>
      </c>
      <c r="G13" s="41">
        <f>'Small scale solar cost 2014-15'!E15</f>
        <v>2011.5450861862073</v>
      </c>
      <c r="H13" s="40">
        <f>'Small scale solar cost 2015-16'!$C15</f>
        <v>10102</v>
      </c>
      <c r="I13" s="77">
        <f>'Small scale solar cost 2015-16'!D15</f>
        <v>1499.9999999999998</v>
      </c>
      <c r="J13" s="41">
        <f>'Small scale solar cost 2015-16'!E15</f>
        <v>1586.6836832136623</v>
      </c>
      <c r="K13" s="40">
        <f>'Small scale solar cost 2016-17'!$C15</f>
        <v>1370</v>
      </c>
      <c r="L13" s="77">
        <f>'Small scale solar cost 2016-17'!D15</f>
        <v>1576.086956521739</v>
      </c>
      <c r="M13" s="41">
        <f>'Small scale solar cost 2016-17'!E15</f>
        <v>1748.7723757621595</v>
      </c>
      <c r="N13" s="40">
        <f>'Small scale solar cost 2017-18'!$C15</f>
        <v>1378</v>
      </c>
      <c r="O13" s="77">
        <f>'Small scale solar cost 2017-18'!D15</f>
        <v>1685.05</v>
      </c>
      <c r="P13" s="41">
        <f>'Small scale solar cost 2017-18'!E15</f>
        <v>1810.6</v>
      </c>
      <c r="Q13" s="40">
        <f>'Small scale solar cost 2018-19'!$C15</f>
        <v>2918</v>
      </c>
      <c r="R13" s="77">
        <f>'Small scale solar cost 2018-19'!D15</f>
        <v>1694.6581196581196</v>
      </c>
      <c r="S13" s="41">
        <f>'Small scale solar cost 2018-19'!E15</f>
        <v>1849.8183505235831</v>
      </c>
      <c r="T13" s="40">
        <f>'Small scale solar cost 2019-20'!$C15</f>
        <v>2158</v>
      </c>
      <c r="U13" s="77">
        <f>'Small scale solar cost 2019-20'!D15</f>
        <v>1500</v>
      </c>
      <c r="V13" s="41">
        <f>'Small scale solar cost 2019-20'!E15</f>
        <v>1520.8305682992982</v>
      </c>
      <c r="W13" s="40">
        <f>'Small scale solar cost 2020-21'!$C15</f>
        <v>2529</v>
      </c>
      <c r="X13" s="77">
        <f>'Small scale solar cost 2020-21'!D15</f>
        <v>1396.61</v>
      </c>
      <c r="Y13" s="41">
        <f>'Small scale solar cost 2020-21'!E15</f>
        <v>1579.191</v>
      </c>
      <c r="Z13" s="40">
        <f>'Small scale solar cost 2021-22'!$C15</f>
        <v>4563</v>
      </c>
      <c r="AA13" s="77">
        <f>'Small scale solar cost 2021-22'!D15</f>
        <v>1836</v>
      </c>
      <c r="AB13" s="41">
        <f>'Small scale solar cost 2021-22'!E15</f>
        <v>2030.1389999999999</v>
      </c>
    </row>
    <row r="14" spans="1:28" x14ac:dyDescent="0.3">
      <c r="A14" s="48" t="s">
        <v>17</v>
      </c>
      <c r="B14" s="40">
        <f>'Small scale solar cost 2013-14'!$C16</f>
        <v>3736</v>
      </c>
      <c r="C14" s="77">
        <f>'Small scale solar cost 2013-14'!D16</f>
        <v>2000</v>
      </c>
      <c r="D14" s="41">
        <f>'Small scale solar cost 2013-14'!E16</f>
        <v>2130</v>
      </c>
      <c r="E14" s="40">
        <f>'Small scale solar cost 2014-15'!$C16</f>
        <v>5146</v>
      </c>
      <c r="F14" s="77">
        <f>'Small scale solar cost 2014-15'!D16</f>
        <v>1901.0135869565215</v>
      </c>
      <c r="G14" s="41">
        <f>'Small scale solar cost 2014-15'!E16</f>
        <v>1978.9633704199132</v>
      </c>
      <c r="H14" s="40">
        <f>'Small scale solar cost 2015-16'!$C16</f>
        <v>2347</v>
      </c>
      <c r="I14" s="77">
        <f>'Small scale solar cost 2015-16'!D16</f>
        <v>1628.5714285714287</v>
      </c>
      <c r="J14" s="41">
        <f>'Small scale solar cost 2015-16'!E16</f>
        <v>1820.4737785510358</v>
      </c>
      <c r="K14" s="40">
        <f>'Small scale solar cost 2016-17'!$C16</f>
        <v>1589</v>
      </c>
      <c r="L14" s="77">
        <f>'Small scale solar cost 2016-17'!D16</f>
        <v>1655.1724137931035</v>
      </c>
      <c r="M14" s="41">
        <f>'Small scale solar cost 2016-17'!E16</f>
        <v>1872.4486979369217</v>
      </c>
      <c r="N14" s="40">
        <f>'Small scale solar cost 2017-18'!$C16</f>
        <v>1293</v>
      </c>
      <c r="O14" s="77">
        <f>'Small scale solar cost 2017-18'!D16</f>
        <v>1714.29</v>
      </c>
      <c r="P14" s="41">
        <f>'Small scale solar cost 2017-18'!E16</f>
        <v>1853.71</v>
      </c>
      <c r="Q14" s="40">
        <f>'Small scale solar cost 2018-19'!$C16</f>
        <v>3940</v>
      </c>
      <c r="R14" s="77">
        <f>'Small scale solar cost 2018-19'!D16</f>
        <v>1703.8619791666667</v>
      </c>
      <c r="S14" s="41">
        <f>'Small scale solar cost 2018-19'!E16</f>
        <v>1844.8563051127485</v>
      </c>
      <c r="T14" s="40">
        <f>'Small scale solar cost 2019-20'!$C16</f>
        <v>2286</v>
      </c>
      <c r="U14" s="77">
        <f>'Small scale solar cost 2019-20'!D16</f>
        <v>1465.5</v>
      </c>
      <c r="V14" s="41">
        <f>'Small scale solar cost 2019-20'!E16</f>
        <v>1506.1767643627895</v>
      </c>
      <c r="W14" s="40">
        <f>'Small scale solar cost 2020-21'!$C16</f>
        <v>2666</v>
      </c>
      <c r="X14" s="77">
        <f>'Small scale solar cost 2020-21'!D16</f>
        <v>1500</v>
      </c>
      <c r="Y14" s="41">
        <f>'Small scale solar cost 2020-21'!E16</f>
        <v>1726.096</v>
      </c>
      <c r="Z14" s="40">
        <f>'Small scale solar cost 2021-22'!$C16</f>
        <v>5767</v>
      </c>
      <c r="AA14" s="77">
        <f>'Small scale solar cost 2021-22'!D16</f>
        <v>1729.1669999999999</v>
      </c>
      <c r="AB14" s="41">
        <f>'Small scale solar cost 2021-22'!E16</f>
        <v>1955.5260000000001</v>
      </c>
    </row>
    <row r="15" spans="1:28" ht="15" thickBot="1" x14ac:dyDescent="0.35">
      <c r="A15" s="48" t="s">
        <v>18</v>
      </c>
      <c r="B15" s="40">
        <f>'Small scale solar cost 2013-14'!$C17</f>
        <v>7556</v>
      </c>
      <c r="C15" s="77">
        <f>'Small scale solar cost 2013-14'!D17</f>
        <v>1880</v>
      </c>
      <c r="D15" s="41">
        <f>'Small scale solar cost 2013-14'!E17</f>
        <v>2040</v>
      </c>
      <c r="E15" s="40">
        <f>'Small scale solar cost 2014-15'!$C17</f>
        <v>9591</v>
      </c>
      <c r="F15" s="77">
        <f>'Small scale solar cost 2014-15'!D17</f>
        <v>1834.2391304347825</v>
      </c>
      <c r="G15" s="41">
        <f>'Small scale solar cost 2014-15'!E17</f>
        <v>1971.203663509177</v>
      </c>
      <c r="H15" s="40">
        <f>'Small scale solar cost 2015-16'!$C17</f>
        <v>2485</v>
      </c>
      <c r="I15" s="77">
        <f>'Small scale solar cost 2015-16'!D17</f>
        <v>1666.6666666666667</v>
      </c>
      <c r="J15" s="41">
        <f>'Small scale solar cost 2015-16'!E17</f>
        <v>1910.6810511526453</v>
      </c>
      <c r="K15" s="40">
        <f>'Small scale solar cost 2016-17'!$C17</f>
        <v>1837</v>
      </c>
      <c r="L15" s="77">
        <f>'Small scale solar cost 2016-17'!D17</f>
        <v>1666.6666666666667</v>
      </c>
      <c r="M15" s="41">
        <f>'Small scale solar cost 2016-17'!E17</f>
        <v>1884.9173133048923</v>
      </c>
      <c r="N15" s="40">
        <f>'Small scale solar cost 2017-18'!$C17</f>
        <v>1793</v>
      </c>
      <c r="O15" s="77">
        <f>'Small scale solar cost 2017-18'!D17</f>
        <v>1714.29</v>
      </c>
      <c r="P15" s="41">
        <f>'Small scale solar cost 2017-18'!E17</f>
        <v>1885.04</v>
      </c>
      <c r="Q15" s="40">
        <f>'Small scale solar cost 2018-19'!$C17</f>
        <v>7818</v>
      </c>
      <c r="R15" s="77">
        <f>'Small scale solar cost 2018-19'!D17</f>
        <v>1728.9141414141416</v>
      </c>
      <c r="S15" s="41">
        <f>'Small scale solar cost 2018-19'!E17</f>
        <v>1867.2523098785125</v>
      </c>
      <c r="T15" s="40">
        <f>'Small scale solar cost 2019-20'!$C17</f>
        <v>2491</v>
      </c>
      <c r="U15" s="77">
        <f>'Small scale solar cost 2019-20'!D17</f>
        <v>1447</v>
      </c>
      <c r="V15" s="41">
        <f>'Small scale solar cost 2019-20'!E17</f>
        <v>1510.9544116394775</v>
      </c>
      <c r="W15" s="40">
        <f>'Small scale solar cost 2020-21'!$C17</f>
        <v>3723</v>
      </c>
      <c r="X15" s="77">
        <f>'Small scale solar cost 2020-21'!D17</f>
        <v>1481.481</v>
      </c>
      <c r="Y15" s="41">
        <f>'Small scale solar cost 2020-21'!E17</f>
        <v>1691.414</v>
      </c>
      <c r="Z15" s="40">
        <f>'Small scale solar cost 2021-22'!$C17</f>
        <v>7845</v>
      </c>
      <c r="AA15" s="77">
        <f>'Small scale solar cost 2021-22'!D17</f>
        <v>1791.711</v>
      </c>
      <c r="AB15" s="41">
        <f>'Small scale solar cost 2021-22'!E17</f>
        <v>1999.511</v>
      </c>
    </row>
    <row r="16" spans="1:28" ht="30" customHeight="1" x14ac:dyDescent="0.3">
      <c r="A16" s="81" t="s">
        <v>148</v>
      </c>
      <c r="B16" s="52">
        <f>'Small scale solar cost 2013-14'!$C18</f>
        <v>51987</v>
      </c>
      <c r="C16" s="78">
        <f>'Small scale solar cost 2013-14'!D18</f>
        <v>1910</v>
      </c>
      <c r="D16" s="53">
        <f>'Small scale solar cost 2013-14'!E18</f>
        <v>2080</v>
      </c>
      <c r="E16" s="52">
        <f>'Small scale solar cost 2014-15'!$C18</f>
        <v>69460</v>
      </c>
      <c r="F16" s="78">
        <f>'Small scale solar cost 2014-15'!D18</f>
        <v>1948.5695489918119</v>
      </c>
      <c r="G16" s="53">
        <f>'Small scale solar cost 2014-15'!E18</f>
        <v>2070.3165180980845</v>
      </c>
      <c r="H16" s="52">
        <f>'Small scale solar cost 2015-16'!$C18</f>
        <v>95122</v>
      </c>
      <c r="I16" s="78">
        <f>'Small scale solar cost 2015-16'!D18</f>
        <v>1690.8431983904673</v>
      </c>
      <c r="J16" s="53">
        <f>'Small scale solar cost 2015-16'!E18</f>
        <v>1832.8216616248499</v>
      </c>
      <c r="K16" s="52">
        <f>'Small scale solar cost 2016-17'!$C18</f>
        <v>21987</v>
      </c>
      <c r="L16" s="78">
        <f>'Small scale solar cost 2016-17'!D18</f>
        <v>1692.3385922796199</v>
      </c>
      <c r="M16" s="53">
        <f>'Small scale solar cost 2016-17'!E18</f>
        <v>1865.9590722755631</v>
      </c>
      <c r="N16" s="52">
        <f>'Small scale solar cost 2017-18'!$C18</f>
        <v>19708</v>
      </c>
      <c r="O16" s="78">
        <f>'Small scale solar cost 2017-18'!D18</f>
        <v>1701.3166666666666</v>
      </c>
      <c r="P16" s="53">
        <f>'Small scale solar cost 2017-18'!E18</f>
        <v>1839.9608333333333</v>
      </c>
      <c r="Q16" s="52">
        <f>'Small scale solar cost 2018-19'!$C18</f>
        <v>32370</v>
      </c>
      <c r="R16" s="78">
        <f>'Small scale solar cost 2018-19'!D18</f>
        <v>1677.7275705976708</v>
      </c>
      <c r="S16" s="53">
        <f>'Small scale solar cost 2018-19'!E18</f>
        <v>1815.8671181011734</v>
      </c>
      <c r="T16" s="52">
        <f>'Small scale solar cost 2019-20'!$C18</f>
        <v>23322</v>
      </c>
      <c r="U16" s="78">
        <f>'Small scale solar cost 2019-20'!D18</f>
        <v>1458.3333333333333</v>
      </c>
      <c r="V16" s="53">
        <f>'Small scale solar cost 2019-20'!E18</f>
        <v>1562.2088507251162</v>
      </c>
      <c r="W16" s="52">
        <f>'Small scale solar cost 2020-21'!$C18</f>
        <v>28638</v>
      </c>
      <c r="X16" s="78">
        <f>'Small scale solar cost 2020-21'!D18</f>
        <v>1428.5709999999999</v>
      </c>
      <c r="Y16" s="53">
        <f>'Small scale solar cost 2020-21'!E18</f>
        <v>1628.127</v>
      </c>
      <c r="Z16" s="52">
        <f>'Small scale solar cost 2021-22'!$C18</f>
        <v>55559</v>
      </c>
      <c r="AA16" s="78">
        <f>'Small scale solar cost 2021-22'!D18</f>
        <v>1617.6469999999999</v>
      </c>
      <c r="AB16" s="53">
        <f>'Small scale solar cost 2021-22'!E18</f>
        <v>1875.5350000000001</v>
      </c>
    </row>
    <row r="17" spans="3:19" x14ac:dyDescent="0.3">
      <c r="C17" s="2"/>
      <c r="O17" s="2"/>
      <c r="Q17" s="1"/>
    </row>
    <row r="18" spans="3:19" x14ac:dyDescent="0.3">
      <c r="Q18" s="1"/>
      <c r="S18" s="74"/>
    </row>
  </sheetData>
  <phoneticPr fontId="6" type="noConversion"/>
  <pageMargins left="0.7" right="0.7" top="0.75" bottom="0.75" header="0.3" footer="0.3"/>
  <pageSetup paperSize="9" orientation="portrait" verticalDpi="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2710D-B608-4B32-A98B-72BBA3608232}">
  <dimension ref="A1:D111"/>
  <sheetViews>
    <sheetView showGridLines="0" zoomScale="70" zoomScaleNormal="70" workbookViewId="0">
      <selection activeCell="L15" sqref="L15"/>
    </sheetView>
  </sheetViews>
  <sheetFormatPr defaultRowHeight="14.4" x14ac:dyDescent="0.3"/>
  <cols>
    <col min="1" max="1" width="8.77734375" style="54"/>
    <col min="2" max="2" width="10.109375" style="48" customWidth="1"/>
    <col min="3" max="3" width="10.5546875" customWidth="1"/>
    <col min="4" max="4" width="12.5546875" style="48" customWidth="1"/>
    <col min="7" max="8" width="9.5546875" bestFit="1" customWidth="1"/>
    <col min="13" max="15" width="11.5546875" customWidth="1"/>
  </cols>
  <sheetData>
    <row r="1" spans="1:4" ht="45" customHeight="1" thickBot="1" x14ac:dyDescent="0.35">
      <c r="A1" s="28" t="s">
        <v>82</v>
      </c>
      <c r="B1"/>
      <c r="D1"/>
    </row>
    <row r="2" spans="1:4" s="3" customFormat="1" ht="20.100000000000001" customHeight="1" thickBot="1" x14ac:dyDescent="0.35">
      <c r="A2" s="66" t="s">
        <v>83</v>
      </c>
      <c r="B2" s="67"/>
    </row>
    <row r="3" spans="1:4" ht="30" customHeight="1" thickBot="1" x14ac:dyDescent="0.35">
      <c r="A3" s="63" t="s">
        <v>0</v>
      </c>
      <c r="B3" s="65" t="s">
        <v>1</v>
      </c>
      <c r="C3" s="64" t="s">
        <v>26</v>
      </c>
      <c r="D3" s="65" t="s">
        <v>27</v>
      </c>
    </row>
    <row r="4" spans="1:4" ht="15.6" x14ac:dyDescent="0.3">
      <c r="A4" s="62" t="s">
        <v>21</v>
      </c>
      <c r="B4" s="5" t="s">
        <v>7</v>
      </c>
      <c r="C4" s="42">
        <f>'Annual Trend Comparison'!B4</f>
        <v>3582</v>
      </c>
      <c r="D4" s="42">
        <f>'Annual Trend Comparison'!D4</f>
        <v>2020</v>
      </c>
    </row>
    <row r="5" spans="1:4" ht="15.6" x14ac:dyDescent="0.3">
      <c r="A5" s="62"/>
      <c r="B5" s="5" t="s">
        <v>8</v>
      </c>
      <c r="C5" s="42">
        <f>'Annual Trend Comparison'!B5</f>
        <v>4075</v>
      </c>
      <c r="D5" s="42">
        <f>'Annual Trend Comparison'!D5</f>
        <v>2080</v>
      </c>
    </row>
    <row r="6" spans="1:4" ht="15.6" x14ac:dyDescent="0.3">
      <c r="A6" s="62"/>
      <c r="B6" s="5" t="s">
        <v>9</v>
      </c>
      <c r="C6" s="42">
        <f>'Annual Trend Comparison'!B6</f>
        <v>6833</v>
      </c>
      <c r="D6" s="42">
        <f>'Annual Trend Comparison'!D6</f>
        <v>2010</v>
      </c>
    </row>
    <row r="7" spans="1:4" ht="15.6" x14ac:dyDescent="0.3">
      <c r="A7" s="62"/>
      <c r="B7" s="5" t="s">
        <v>10</v>
      </c>
      <c r="C7" s="42">
        <f>'Annual Trend Comparison'!B7</f>
        <v>2741</v>
      </c>
      <c r="D7" s="42">
        <f>'Annual Trend Comparison'!D7</f>
        <v>2060</v>
      </c>
    </row>
    <row r="8" spans="1:4" ht="15.6" x14ac:dyDescent="0.3">
      <c r="A8" s="62"/>
      <c r="B8" s="5" t="s">
        <v>11</v>
      </c>
      <c r="C8" s="42">
        <f>'Annual Trend Comparison'!B8</f>
        <v>3159</v>
      </c>
      <c r="D8" s="42">
        <f>'Annual Trend Comparison'!D8</f>
        <v>2050</v>
      </c>
    </row>
    <row r="9" spans="1:4" ht="15.6" x14ac:dyDescent="0.3">
      <c r="A9" s="62"/>
      <c r="B9" s="5" t="s">
        <v>12</v>
      </c>
      <c r="C9" s="42">
        <f>'Annual Trend Comparison'!B9</f>
        <v>3830</v>
      </c>
      <c r="D9" s="42">
        <f>'Annual Trend Comparison'!D9</f>
        <v>2080</v>
      </c>
    </row>
    <row r="10" spans="1:4" ht="15.6" x14ac:dyDescent="0.3">
      <c r="A10" s="62"/>
      <c r="B10" s="5" t="s">
        <v>13</v>
      </c>
      <c r="C10" s="42">
        <f>'Annual Trend Comparison'!B10</f>
        <v>4321</v>
      </c>
      <c r="D10" s="42">
        <f>'Annual Trend Comparison'!D10</f>
        <v>2180</v>
      </c>
    </row>
    <row r="11" spans="1:4" ht="15.6" x14ac:dyDescent="0.3">
      <c r="A11" s="62"/>
      <c r="B11" s="5" t="s">
        <v>14</v>
      </c>
      <c r="C11" s="42">
        <f>'Annual Trend Comparison'!B11</f>
        <v>4562</v>
      </c>
      <c r="D11" s="42">
        <f>'Annual Trend Comparison'!D11</f>
        <v>2130</v>
      </c>
    </row>
    <row r="12" spans="1:4" ht="15.6" x14ac:dyDescent="0.3">
      <c r="A12" s="62"/>
      <c r="B12" s="5" t="s">
        <v>15</v>
      </c>
      <c r="C12" s="42">
        <f>'Annual Trend Comparison'!B12</f>
        <v>4311</v>
      </c>
      <c r="D12" s="42">
        <f>'Annual Trend Comparison'!D12</f>
        <v>2090</v>
      </c>
    </row>
    <row r="13" spans="1:4" ht="15.6" x14ac:dyDescent="0.3">
      <c r="A13" s="62"/>
      <c r="B13" s="5" t="s">
        <v>16</v>
      </c>
      <c r="C13" s="42">
        <f>'Annual Trend Comparison'!B13</f>
        <v>3281</v>
      </c>
      <c r="D13" s="42">
        <f>'Annual Trend Comparison'!D13</f>
        <v>2160</v>
      </c>
    </row>
    <row r="14" spans="1:4" ht="15.6" x14ac:dyDescent="0.3">
      <c r="A14" s="62"/>
      <c r="B14" s="5" t="s">
        <v>17</v>
      </c>
      <c r="C14" s="42">
        <f>'Annual Trend Comparison'!B14</f>
        <v>3736</v>
      </c>
      <c r="D14" s="42">
        <f>'Annual Trend Comparison'!D14</f>
        <v>2130</v>
      </c>
    </row>
    <row r="15" spans="1:4" ht="15.6" x14ac:dyDescent="0.3">
      <c r="A15" s="62"/>
      <c r="B15" s="5" t="s">
        <v>18</v>
      </c>
      <c r="C15" s="42">
        <f>'Annual Trend Comparison'!B15</f>
        <v>7556</v>
      </c>
      <c r="D15" s="42">
        <f>'Annual Trend Comparison'!D15</f>
        <v>2040</v>
      </c>
    </row>
    <row r="16" spans="1:4" ht="15.6" x14ac:dyDescent="0.3">
      <c r="A16" s="62" t="s">
        <v>22</v>
      </c>
      <c r="B16" s="5" t="s">
        <v>7</v>
      </c>
      <c r="C16" s="42">
        <f>'Annual Trend Comparison'!E4</f>
        <v>3342</v>
      </c>
      <c r="D16" s="42">
        <f>'Annual Trend Comparison'!G4</f>
        <v>2228.8849896713687</v>
      </c>
    </row>
    <row r="17" spans="1:4" ht="15.6" x14ac:dyDescent="0.3">
      <c r="A17" s="62"/>
      <c r="B17" s="5" t="s">
        <v>8</v>
      </c>
      <c r="C17" s="42">
        <f>'Annual Trend Comparison'!E5</f>
        <v>4151</v>
      </c>
      <c r="D17" s="42">
        <f>'Annual Trend Comparison'!G5</f>
        <v>2193.3752081825237</v>
      </c>
    </row>
    <row r="18" spans="1:4" ht="15.6" x14ac:dyDescent="0.3">
      <c r="A18" s="62"/>
      <c r="B18" s="5" t="s">
        <v>9</v>
      </c>
      <c r="C18" s="42">
        <f>'Annual Trend Comparison'!E6</f>
        <v>4837</v>
      </c>
      <c r="D18" s="42">
        <f>'Annual Trend Comparison'!G6</f>
        <v>2141.286240000481</v>
      </c>
    </row>
    <row r="19" spans="1:4" ht="15.6" x14ac:dyDescent="0.3">
      <c r="A19" s="62"/>
      <c r="B19" s="5" t="s">
        <v>10</v>
      </c>
      <c r="C19" s="42">
        <f>'Annual Trend Comparison'!E7</f>
        <v>5448</v>
      </c>
      <c r="D19" s="42">
        <f>'Annual Trend Comparison'!G7</f>
        <v>2117.4783728484676</v>
      </c>
    </row>
    <row r="20" spans="1:4" ht="15.6" x14ac:dyDescent="0.3">
      <c r="A20" s="62"/>
      <c r="B20" s="5" t="s">
        <v>11</v>
      </c>
      <c r="C20" s="42">
        <f>'Annual Trend Comparison'!E8</f>
        <v>4984</v>
      </c>
      <c r="D20" s="42">
        <f>'Annual Trend Comparison'!G8</f>
        <v>2102.5588904640399</v>
      </c>
    </row>
    <row r="21" spans="1:4" ht="15.6" x14ac:dyDescent="0.3">
      <c r="A21" s="62"/>
      <c r="B21" s="5" t="s">
        <v>12</v>
      </c>
      <c r="C21" s="42">
        <f>'Annual Trend Comparison'!E9</f>
        <v>6565</v>
      </c>
      <c r="D21" s="42">
        <f>'Annual Trend Comparison'!G9</f>
        <v>2056.0346228826766</v>
      </c>
    </row>
    <row r="22" spans="1:4" ht="15.6" x14ac:dyDescent="0.3">
      <c r="A22" s="62"/>
      <c r="B22" s="5" t="s">
        <v>13</v>
      </c>
      <c r="C22" s="42">
        <f>'Annual Trend Comparison'!E10</f>
        <v>6806</v>
      </c>
      <c r="D22" s="42">
        <f>'Annual Trend Comparison'!G10</f>
        <v>2056.5751783970377</v>
      </c>
    </row>
    <row r="23" spans="1:4" ht="15.6" x14ac:dyDescent="0.3">
      <c r="A23" s="62"/>
      <c r="B23" s="5" t="s">
        <v>14</v>
      </c>
      <c r="C23" s="42">
        <f>'Annual Trend Comparison'!E11</f>
        <v>6656</v>
      </c>
      <c r="D23" s="42">
        <f>'Annual Trend Comparison'!G11</f>
        <v>2004.1743181278243</v>
      </c>
    </row>
    <row r="24" spans="1:4" ht="15.6" x14ac:dyDescent="0.3">
      <c r="A24" s="62"/>
      <c r="B24" s="5" t="s">
        <v>15</v>
      </c>
      <c r="C24" s="42">
        <f>'Annual Trend Comparison'!E12</f>
        <v>8284</v>
      </c>
      <c r="D24" s="42">
        <f>'Annual Trend Comparison'!G12</f>
        <v>1981.7182764873041</v>
      </c>
    </row>
    <row r="25" spans="1:4" ht="15.6" x14ac:dyDescent="0.3">
      <c r="A25" s="62"/>
      <c r="B25" s="5" t="s">
        <v>16</v>
      </c>
      <c r="C25" s="42">
        <f>'Annual Trend Comparison'!E13</f>
        <v>3650</v>
      </c>
      <c r="D25" s="42">
        <f>'Annual Trend Comparison'!G13</f>
        <v>2011.5450861862073</v>
      </c>
    </row>
    <row r="26" spans="1:4" ht="15.6" x14ac:dyDescent="0.3">
      <c r="A26" s="62"/>
      <c r="B26" s="5" t="s">
        <v>17</v>
      </c>
      <c r="C26" s="42">
        <f>'Annual Trend Comparison'!E14</f>
        <v>5146</v>
      </c>
      <c r="D26" s="42">
        <f>'Annual Trend Comparison'!G14</f>
        <v>1978.9633704199132</v>
      </c>
    </row>
    <row r="27" spans="1:4" ht="15.6" x14ac:dyDescent="0.3">
      <c r="A27" s="62"/>
      <c r="B27" s="5" t="s">
        <v>18</v>
      </c>
      <c r="C27" s="42">
        <f>'Annual Trend Comparison'!E15</f>
        <v>9591</v>
      </c>
      <c r="D27" s="42">
        <f>'Annual Trend Comparison'!G15</f>
        <v>1971.203663509177</v>
      </c>
    </row>
    <row r="28" spans="1:4" ht="15.6" x14ac:dyDescent="0.3">
      <c r="A28" s="62" t="s">
        <v>23</v>
      </c>
      <c r="B28" s="5" t="s">
        <v>7</v>
      </c>
      <c r="C28" s="42">
        <f>'Annual Trend Comparison'!H4</f>
        <v>5241</v>
      </c>
      <c r="D28" s="42">
        <f>'Annual Trend Comparison'!J4</f>
        <v>2025.1276614692244</v>
      </c>
    </row>
    <row r="29" spans="1:4" ht="15.6" x14ac:dyDescent="0.3">
      <c r="A29" s="62"/>
      <c r="B29" s="5" t="s">
        <v>8</v>
      </c>
      <c r="C29" s="42">
        <f>'Annual Trend Comparison'!H5</f>
        <v>5775</v>
      </c>
      <c r="D29" s="42">
        <f>'Annual Trend Comparison'!J5</f>
        <v>1981.4294835162605</v>
      </c>
    </row>
    <row r="30" spans="1:4" ht="15.6" x14ac:dyDescent="0.3">
      <c r="A30" s="62"/>
      <c r="B30" s="5" t="s">
        <v>9</v>
      </c>
      <c r="C30" s="42">
        <f>'Annual Trend Comparison'!H6</f>
        <v>9928</v>
      </c>
      <c r="D30" s="42">
        <f>'Annual Trend Comparison'!J6</f>
        <v>1919.9790777253947</v>
      </c>
    </row>
    <row r="31" spans="1:4" ht="15.6" x14ac:dyDescent="0.3">
      <c r="A31" s="62"/>
      <c r="B31" s="5" t="s">
        <v>10</v>
      </c>
      <c r="C31" s="42">
        <f>'Annual Trend Comparison'!H7</f>
        <v>5575</v>
      </c>
      <c r="D31" s="42">
        <f>'Annual Trend Comparison'!J7</f>
        <v>1940.4533802562398</v>
      </c>
    </row>
    <row r="32" spans="1:4" ht="15.6" x14ac:dyDescent="0.3">
      <c r="A32" s="62"/>
      <c r="B32" s="5" t="s">
        <v>11</v>
      </c>
      <c r="C32" s="42">
        <f>'Annual Trend Comparison'!H8</f>
        <v>5923</v>
      </c>
      <c r="D32" s="42">
        <f>'Annual Trend Comparison'!J8</f>
        <v>1863.2673152427351</v>
      </c>
    </row>
    <row r="33" spans="1:4" ht="15.6" x14ac:dyDescent="0.3">
      <c r="A33" s="62"/>
      <c r="B33" s="5" t="s">
        <v>12</v>
      </c>
      <c r="C33" s="42">
        <f>'Annual Trend Comparison'!H9</f>
        <v>10757</v>
      </c>
      <c r="D33" s="42">
        <f>'Annual Trend Comparison'!J9</f>
        <v>1806.1364203944945</v>
      </c>
    </row>
    <row r="34" spans="1:4" ht="15.6" x14ac:dyDescent="0.3">
      <c r="A34" s="62"/>
      <c r="B34" s="5" t="s">
        <v>13</v>
      </c>
      <c r="C34" s="42">
        <f>'Annual Trend Comparison'!H10</f>
        <v>8007</v>
      </c>
      <c r="D34" s="42">
        <f>'Annual Trend Comparison'!J10</f>
        <v>1779.5926666642015</v>
      </c>
    </row>
    <row r="35" spans="1:4" ht="15.6" x14ac:dyDescent="0.3">
      <c r="A35" s="62"/>
      <c r="B35" s="5" t="s">
        <v>14</v>
      </c>
      <c r="C35" s="42">
        <f>'Annual Trend Comparison'!H11</f>
        <v>12454</v>
      </c>
      <c r="D35" s="42">
        <f>'Annual Trend Comparison'!J11</f>
        <v>1683.9969232063818</v>
      </c>
    </row>
    <row r="36" spans="1:4" ht="15.6" x14ac:dyDescent="0.3">
      <c r="A36" s="62"/>
      <c r="B36" s="5" t="s">
        <v>15</v>
      </c>
      <c r="C36" s="42">
        <f>'Annual Trend Comparison'!H12</f>
        <v>16528</v>
      </c>
      <c r="D36" s="42">
        <f>'Annual Trend Comparison'!J12</f>
        <v>1676.0384981059215</v>
      </c>
    </row>
    <row r="37" spans="1:4" ht="15.6" x14ac:dyDescent="0.3">
      <c r="A37" s="62"/>
      <c r="B37" s="5" t="s">
        <v>16</v>
      </c>
      <c r="C37" s="42">
        <f>'Annual Trend Comparison'!H13</f>
        <v>10102</v>
      </c>
      <c r="D37" s="42">
        <f>'Annual Trend Comparison'!J13</f>
        <v>1586.6836832136623</v>
      </c>
    </row>
    <row r="38" spans="1:4" ht="15.6" x14ac:dyDescent="0.3">
      <c r="A38" s="62"/>
      <c r="B38" s="5" t="s">
        <v>17</v>
      </c>
      <c r="C38" s="42">
        <f>'Annual Trend Comparison'!H14</f>
        <v>2347</v>
      </c>
      <c r="D38" s="42">
        <f>'Annual Trend Comparison'!J14</f>
        <v>1820.4737785510358</v>
      </c>
    </row>
    <row r="39" spans="1:4" ht="15.6" x14ac:dyDescent="0.3">
      <c r="A39" s="62"/>
      <c r="B39" s="5" t="s">
        <v>18</v>
      </c>
      <c r="C39" s="42">
        <f>'Annual Trend Comparison'!H15</f>
        <v>2485</v>
      </c>
      <c r="D39" s="42">
        <f>'Annual Trend Comparison'!J15</f>
        <v>1910.6810511526453</v>
      </c>
    </row>
    <row r="40" spans="1:4" ht="15.6" x14ac:dyDescent="0.3">
      <c r="A40" s="62" t="s">
        <v>24</v>
      </c>
      <c r="B40" s="5" t="s">
        <v>7</v>
      </c>
      <c r="C40" s="42">
        <f>'Annual Trend Comparison'!K4</f>
        <v>1873</v>
      </c>
      <c r="D40" s="42">
        <f>'Annual Trend Comparison'!M4</f>
        <v>1977.0808755634419</v>
      </c>
    </row>
    <row r="41" spans="1:4" ht="15.6" x14ac:dyDescent="0.3">
      <c r="A41" s="62"/>
      <c r="B41" s="5" t="s">
        <v>8</v>
      </c>
      <c r="C41" s="42">
        <f>'Annual Trend Comparison'!K5</f>
        <v>2072</v>
      </c>
      <c r="D41" s="42">
        <f>'Annual Trend Comparison'!M5</f>
        <v>1841.3321253479894</v>
      </c>
    </row>
    <row r="42" spans="1:4" ht="15.6" x14ac:dyDescent="0.3">
      <c r="A42" s="62"/>
      <c r="B42" s="5" t="s">
        <v>9</v>
      </c>
      <c r="C42" s="42">
        <f>'Annual Trend Comparison'!K6</f>
        <v>2518</v>
      </c>
      <c r="D42" s="42">
        <f>'Annual Trend Comparison'!M6</f>
        <v>1806.9479411940563</v>
      </c>
    </row>
    <row r="43" spans="1:4" ht="15.6" x14ac:dyDescent="0.3">
      <c r="A43" s="62"/>
      <c r="B43" s="5" t="s">
        <v>10</v>
      </c>
      <c r="C43" s="42">
        <f>'Annual Trend Comparison'!K7</f>
        <v>1844</v>
      </c>
      <c r="D43" s="42">
        <f>'Annual Trend Comparison'!M7</f>
        <v>1784.5064922765739</v>
      </c>
    </row>
    <row r="44" spans="1:4" ht="15.6" x14ac:dyDescent="0.3">
      <c r="A44" s="62"/>
      <c r="B44" s="5" t="s">
        <v>11</v>
      </c>
      <c r="C44" s="42">
        <f>'Annual Trend Comparison'!K8</f>
        <v>1823</v>
      </c>
      <c r="D44" s="42">
        <f>'Annual Trend Comparison'!M8</f>
        <v>1874.6330627899326</v>
      </c>
    </row>
    <row r="45" spans="1:4" ht="15.6" x14ac:dyDescent="0.3">
      <c r="A45" s="62"/>
      <c r="B45" s="5" t="s">
        <v>12</v>
      </c>
      <c r="C45" s="42">
        <f>'Annual Trend Comparison'!K9</f>
        <v>2007</v>
      </c>
      <c r="D45" s="42">
        <f>'Annual Trend Comparison'!M9</f>
        <v>1844.7662997390003</v>
      </c>
    </row>
    <row r="46" spans="1:4" ht="15.6" x14ac:dyDescent="0.3">
      <c r="A46" s="62"/>
      <c r="B46" s="5" t="s">
        <v>13</v>
      </c>
      <c r="C46" s="42">
        <f>'Annual Trend Comparison'!K10</f>
        <v>1623</v>
      </c>
      <c r="D46" s="42">
        <f>'Annual Trend Comparison'!M10</f>
        <v>1925.2166132103416</v>
      </c>
    </row>
    <row r="47" spans="1:4" ht="15.6" x14ac:dyDescent="0.3">
      <c r="A47" s="62"/>
      <c r="B47" s="5" t="s">
        <v>14</v>
      </c>
      <c r="C47" s="42">
        <f>'Annual Trend Comparison'!K11</f>
        <v>2070</v>
      </c>
      <c r="D47" s="42">
        <f>'Annual Trend Comparison'!M11</f>
        <v>1933.935172177291</v>
      </c>
    </row>
    <row r="48" spans="1:4" ht="15.6" x14ac:dyDescent="0.3">
      <c r="A48" s="62"/>
      <c r="B48" s="5" t="s">
        <v>15</v>
      </c>
      <c r="C48" s="42">
        <f>'Annual Trend Comparison'!K12</f>
        <v>1361</v>
      </c>
      <c r="D48" s="42">
        <f>'Annual Trend Comparison'!M12</f>
        <v>1896.9518980041555</v>
      </c>
    </row>
    <row r="49" spans="1:4" ht="15.6" x14ac:dyDescent="0.3">
      <c r="A49" s="62"/>
      <c r="B49" s="5" t="s">
        <v>16</v>
      </c>
      <c r="C49" s="42">
        <f>'Annual Trend Comparison'!K13</f>
        <v>1370</v>
      </c>
      <c r="D49" s="42">
        <f>'Annual Trend Comparison'!M13</f>
        <v>1748.7723757621595</v>
      </c>
    </row>
    <row r="50" spans="1:4" ht="15.6" x14ac:dyDescent="0.3">
      <c r="A50" s="62"/>
      <c r="B50" s="5" t="s">
        <v>17</v>
      </c>
      <c r="C50" s="42">
        <f>'Annual Trend Comparison'!K14</f>
        <v>1589</v>
      </c>
      <c r="D50" s="42">
        <f>'Annual Trend Comparison'!M14</f>
        <v>1872.4486979369217</v>
      </c>
    </row>
    <row r="51" spans="1:4" ht="15.6" x14ac:dyDescent="0.3">
      <c r="A51" s="62"/>
      <c r="B51" s="5" t="s">
        <v>18</v>
      </c>
      <c r="C51" s="42">
        <f>'Annual Trend Comparison'!K15</f>
        <v>1837</v>
      </c>
      <c r="D51" s="42">
        <f>'Annual Trend Comparison'!M15</f>
        <v>1884.9173133048923</v>
      </c>
    </row>
    <row r="52" spans="1:4" ht="15.6" x14ac:dyDescent="0.3">
      <c r="A52" s="62" t="s">
        <v>25</v>
      </c>
      <c r="B52" s="5" t="s">
        <v>7</v>
      </c>
      <c r="C52" s="42">
        <f>'Annual Trend Comparison'!N4</f>
        <v>1186</v>
      </c>
      <c r="D52" s="42">
        <f>'Annual Trend Comparison'!P4</f>
        <v>1863.57</v>
      </c>
    </row>
    <row r="53" spans="1:4" ht="15.6" x14ac:dyDescent="0.3">
      <c r="A53" s="62"/>
      <c r="B53" s="5" t="s">
        <v>8</v>
      </c>
      <c r="C53" s="42">
        <f>'Annual Trend Comparison'!N5</f>
        <v>1898</v>
      </c>
      <c r="D53" s="42">
        <f>'Annual Trend Comparison'!P5</f>
        <v>1919.65</v>
      </c>
    </row>
    <row r="54" spans="1:4" ht="15.6" x14ac:dyDescent="0.3">
      <c r="A54" s="62"/>
      <c r="B54" s="5" t="s">
        <v>9</v>
      </c>
      <c r="C54" s="42">
        <f>'Annual Trend Comparison'!N6</f>
        <v>1745</v>
      </c>
      <c r="D54" s="42">
        <f>'Annual Trend Comparison'!P6</f>
        <v>1823.71</v>
      </c>
    </row>
    <row r="55" spans="1:4" ht="15.6" x14ac:dyDescent="0.3">
      <c r="A55" s="62"/>
      <c r="B55" s="5" t="s">
        <v>10</v>
      </c>
      <c r="C55" s="42">
        <f>'Annual Trend Comparison'!N7</f>
        <v>1491</v>
      </c>
      <c r="D55" s="42">
        <f>'Annual Trend Comparison'!P7</f>
        <v>1768.33</v>
      </c>
    </row>
    <row r="56" spans="1:4" ht="15.6" x14ac:dyDescent="0.3">
      <c r="A56" s="62"/>
      <c r="B56" s="5" t="s">
        <v>11</v>
      </c>
      <c r="C56" s="42">
        <f>'Annual Trend Comparison'!N8</f>
        <v>1918</v>
      </c>
      <c r="D56" s="42">
        <f>'Annual Trend Comparison'!P8</f>
        <v>1820.94</v>
      </c>
    </row>
    <row r="57" spans="1:4" ht="15.6" x14ac:dyDescent="0.3">
      <c r="A57" s="62"/>
      <c r="B57" s="5" t="s">
        <v>12</v>
      </c>
      <c r="C57" s="42">
        <f>'Annual Trend Comparison'!N9</f>
        <v>1975</v>
      </c>
      <c r="D57" s="42">
        <f>'Annual Trend Comparison'!P9</f>
        <v>1878.28</v>
      </c>
    </row>
    <row r="58" spans="1:4" ht="15.6" x14ac:dyDescent="0.3">
      <c r="A58" s="62"/>
      <c r="B58" s="5" t="s">
        <v>13</v>
      </c>
      <c r="C58" s="42">
        <f>'Annual Trend Comparison'!N10</f>
        <v>1635</v>
      </c>
      <c r="D58" s="42">
        <f>'Annual Trend Comparison'!P10</f>
        <v>1814.51</v>
      </c>
    </row>
    <row r="59" spans="1:4" ht="15.6" x14ac:dyDescent="0.3">
      <c r="A59" s="62"/>
      <c r="B59" s="5" t="s">
        <v>14</v>
      </c>
      <c r="C59" s="42">
        <f>'Annual Trend Comparison'!N11</f>
        <v>2006</v>
      </c>
      <c r="D59" s="42">
        <f>'Annual Trend Comparison'!P11</f>
        <v>1811.9</v>
      </c>
    </row>
    <row r="60" spans="1:4" ht="15.6" x14ac:dyDescent="0.3">
      <c r="A60" s="62"/>
      <c r="B60" s="5" t="s">
        <v>15</v>
      </c>
      <c r="C60" s="42">
        <f>'Annual Trend Comparison'!N12</f>
        <v>1390</v>
      </c>
      <c r="D60" s="42">
        <f>'Annual Trend Comparison'!P12</f>
        <v>1829.29</v>
      </c>
    </row>
    <row r="61" spans="1:4" ht="15.6" x14ac:dyDescent="0.3">
      <c r="A61" s="62"/>
      <c r="B61" s="5" t="s">
        <v>16</v>
      </c>
      <c r="C61" s="42">
        <f>'Annual Trend Comparison'!N13</f>
        <v>1378</v>
      </c>
      <c r="D61" s="42">
        <f>'Annual Trend Comparison'!P13</f>
        <v>1810.6</v>
      </c>
    </row>
    <row r="62" spans="1:4" ht="15.6" x14ac:dyDescent="0.3">
      <c r="A62" s="62"/>
      <c r="B62" s="5" t="s">
        <v>17</v>
      </c>
      <c r="C62" s="42">
        <f>'Annual Trend Comparison'!N14</f>
        <v>1293</v>
      </c>
      <c r="D62" s="42">
        <f>'Annual Trend Comparison'!P14</f>
        <v>1853.71</v>
      </c>
    </row>
    <row r="63" spans="1:4" ht="15.6" x14ac:dyDescent="0.3">
      <c r="A63" s="62"/>
      <c r="B63" s="5" t="s">
        <v>18</v>
      </c>
      <c r="C63" s="42">
        <f>'Annual Trend Comparison'!N15</f>
        <v>1793</v>
      </c>
      <c r="D63" s="42">
        <f>'Annual Trend Comparison'!P15</f>
        <v>1885.04</v>
      </c>
    </row>
    <row r="64" spans="1:4" ht="15.6" x14ac:dyDescent="0.3">
      <c r="A64" s="62" t="s">
        <v>28</v>
      </c>
      <c r="B64" s="5" t="s">
        <v>7</v>
      </c>
      <c r="C64" s="42">
        <f>'Annual Trend Comparison'!Q4</f>
        <v>1465</v>
      </c>
      <c r="D64" s="42">
        <f>'Annual Trend Comparison'!S4</f>
        <v>1868.9165627692187</v>
      </c>
    </row>
    <row r="65" spans="1:4" ht="15.6" x14ac:dyDescent="0.3">
      <c r="A65" s="62"/>
      <c r="B65" s="5" t="s">
        <v>8</v>
      </c>
      <c r="C65" s="42">
        <f>'Annual Trend Comparison'!Q5</f>
        <v>1747</v>
      </c>
      <c r="D65" s="42">
        <f>'Annual Trend Comparison'!S5</f>
        <v>1797.7061499179272</v>
      </c>
    </row>
    <row r="66" spans="1:4" ht="15.6" x14ac:dyDescent="0.3">
      <c r="A66" s="62"/>
      <c r="B66" s="5" t="s">
        <v>9</v>
      </c>
      <c r="C66" s="42">
        <f>'Annual Trend Comparison'!Q6</f>
        <v>1308</v>
      </c>
      <c r="D66" s="42">
        <f>'Annual Trend Comparison'!S6</f>
        <v>1938.6159396142552</v>
      </c>
    </row>
    <row r="67" spans="1:4" ht="15.6" x14ac:dyDescent="0.3">
      <c r="A67" s="62"/>
      <c r="B67" s="5" t="s">
        <v>10</v>
      </c>
      <c r="C67" s="42">
        <f>'Annual Trend Comparison'!Q7</f>
        <v>1656</v>
      </c>
      <c r="D67" s="42">
        <f>'Annual Trend Comparison'!S7</f>
        <v>1748.0845741561618</v>
      </c>
    </row>
    <row r="68" spans="1:4" ht="15.6" x14ac:dyDescent="0.3">
      <c r="A68" s="62"/>
      <c r="B68" s="5" t="s">
        <v>11</v>
      </c>
      <c r="C68" s="42">
        <f>'Annual Trend Comparison'!Q8</f>
        <v>1949</v>
      </c>
      <c r="D68" s="42">
        <f>'Annual Trend Comparison'!S8</f>
        <v>1776.4909597980275</v>
      </c>
    </row>
    <row r="69" spans="1:4" ht="15.6" x14ac:dyDescent="0.3">
      <c r="A69" s="62"/>
      <c r="B69" s="5" t="s">
        <v>12</v>
      </c>
      <c r="C69" s="42">
        <f>'Annual Trend Comparison'!Q9</f>
        <v>2096</v>
      </c>
      <c r="D69" s="42">
        <f>'Annual Trend Comparison'!S9</f>
        <v>1825.6508625177705</v>
      </c>
    </row>
    <row r="70" spans="1:4" ht="15.6" x14ac:dyDescent="0.3">
      <c r="A70" s="62"/>
      <c r="B70" s="5" t="s">
        <v>13</v>
      </c>
      <c r="C70" s="42">
        <f>'Annual Trend Comparison'!Q10</f>
        <v>2250</v>
      </c>
      <c r="D70" s="42">
        <f>'Annual Trend Comparison'!S10</f>
        <v>1773.0461022114637</v>
      </c>
    </row>
    <row r="71" spans="1:4" ht="15.6" x14ac:dyDescent="0.3">
      <c r="A71" s="62"/>
      <c r="B71" s="5" t="s">
        <v>14</v>
      </c>
      <c r="C71" s="42">
        <f>'Annual Trend Comparison'!Q11</f>
        <v>2973</v>
      </c>
      <c r="D71" s="42">
        <f>'Annual Trend Comparison'!S11</f>
        <v>1725.9362051548096</v>
      </c>
    </row>
    <row r="72" spans="1:4" ht="15.6" x14ac:dyDescent="0.3">
      <c r="A72" s="62"/>
      <c r="B72" s="5" t="s">
        <v>15</v>
      </c>
      <c r="C72" s="42">
        <f>'Annual Trend Comparison'!Q12</f>
        <v>2250</v>
      </c>
      <c r="D72" s="42">
        <f>'Annual Trend Comparison'!S12</f>
        <v>1774.0310955596008</v>
      </c>
    </row>
    <row r="73" spans="1:4" ht="15.6" x14ac:dyDescent="0.3">
      <c r="A73" s="62"/>
      <c r="B73" s="5" t="s">
        <v>16</v>
      </c>
      <c r="C73" s="42">
        <f>'Annual Trend Comparison'!Q13</f>
        <v>2918</v>
      </c>
      <c r="D73" s="42">
        <f>'Annual Trend Comparison'!S13</f>
        <v>1849.8183505235831</v>
      </c>
    </row>
    <row r="74" spans="1:4" ht="15.6" x14ac:dyDescent="0.3">
      <c r="A74" s="62"/>
      <c r="B74" s="5" t="s">
        <v>17</v>
      </c>
      <c r="C74" s="42">
        <f>'Annual Trend Comparison'!Q14</f>
        <v>3940</v>
      </c>
      <c r="D74" s="42">
        <f>'Annual Trend Comparison'!S14</f>
        <v>1844.8563051127485</v>
      </c>
    </row>
    <row r="75" spans="1:4" ht="15.6" x14ac:dyDescent="0.3">
      <c r="A75" s="62"/>
      <c r="B75" s="5" t="s">
        <v>18</v>
      </c>
      <c r="C75" s="42">
        <f>'Annual Trend Comparison'!Q15</f>
        <v>7818</v>
      </c>
      <c r="D75" s="42">
        <f>'Annual Trend Comparison'!S15</f>
        <v>1867.2523098785125</v>
      </c>
    </row>
    <row r="76" spans="1:4" ht="15.6" x14ac:dyDescent="0.3">
      <c r="A76" s="62" t="s">
        <v>29</v>
      </c>
      <c r="B76" s="5" t="s">
        <v>7</v>
      </c>
      <c r="C76" s="42">
        <f>'Annual Trend Comparison'!T4</f>
        <v>998</v>
      </c>
      <c r="D76" s="42">
        <f>'Annual Trend Comparison'!V4</f>
        <v>1546.7385131708716</v>
      </c>
    </row>
    <row r="77" spans="1:4" ht="15.6" x14ac:dyDescent="0.3">
      <c r="A77" s="62"/>
      <c r="B77" s="5" t="s">
        <v>8</v>
      </c>
      <c r="C77" s="42">
        <f>'Annual Trend Comparison'!T5</f>
        <v>1478</v>
      </c>
      <c r="D77" s="42">
        <f>'Annual Trend Comparison'!V5</f>
        <v>1623.1675451827346</v>
      </c>
    </row>
    <row r="78" spans="1:4" ht="15.6" x14ac:dyDescent="0.3">
      <c r="A78" s="62"/>
      <c r="B78" s="5" t="s">
        <v>9</v>
      </c>
      <c r="C78" s="42">
        <f>'Annual Trend Comparison'!T6</f>
        <v>1760</v>
      </c>
      <c r="D78" s="42">
        <f>'Annual Trend Comparison'!V6</f>
        <v>1591.1380068355763</v>
      </c>
    </row>
    <row r="79" spans="1:4" ht="15.6" x14ac:dyDescent="0.3">
      <c r="A79" s="62"/>
      <c r="B79" s="5" t="s">
        <v>10</v>
      </c>
      <c r="C79" s="42">
        <f>'Annual Trend Comparison'!T7</f>
        <v>1783</v>
      </c>
      <c r="D79" s="42">
        <f>'Annual Trend Comparison'!V7</f>
        <v>1657.7832659614851</v>
      </c>
    </row>
    <row r="80" spans="1:4" ht="15.6" x14ac:dyDescent="0.3">
      <c r="A80" s="62"/>
      <c r="B80" s="5" t="s">
        <v>11</v>
      </c>
      <c r="C80" s="42">
        <f>'Annual Trend Comparison'!T8</f>
        <v>1948</v>
      </c>
      <c r="D80" s="42">
        <f>'Annual Trend Comparison'!V8</f>
        <v>1644.5235732473811</v>
      </c>
    </row>
    <row r="81" spans="1:4" ht="15.6" x14ac:dyDescent="0.3">
      <c r="A81" s="62"/>
      <c r="B81" s="5" t="s">
        <v>12</v>
      </c>
      <c r="C81" s="42">
        <f>'Annual Trend Comparison'!T9</f>
        <v>2083</v>
      </c>
      <c r="D81" s="42">
        <f>'Annual Trend Comparison'!V9</f>
        <v>1635.235564197118</v>
      </c>
    </row>
    <row r="82" spans="1:4" ht="15.6" x14ac:dyDescent="0.3">
      <c r="A82" s="62"/>
      <c r="B82" s="5" t="s">
        <v>13</v>
      </c>
      <c r="C82" s="42">
        <f>'Annual Trend Comparison'!T10</f>
        <v>2513</v>
      </c>
      <c r="D82" s="42">
        <f>'Annual Trend Comparison'!V10</f>
        <v>1547.8594249225359</v>
      </c>
    </row>
    <row r="83" spans="1:4" ht="15.6" x14ac:dyDescent="0.3">
      <c r="A83" s="62"/>
      <c r="B83" s="5" t="s">
        <v>14</v>
      </c>
      <c r="C83" s="42">
        <f>'Annual Trend Comparison'!T11</f>
        <v>2189</v>
      </c>
      <c r="D83" s="42">
        <f>'Annual Trend Comparison'!V11</f>
        <v>1465.3826445038824</v>
      </c>
    </row>
    <row r="84" spans="1:4" ht="15.6" x14ac:dyDescent="0.3">
      <c r="A84" s="62"/>
      <c r="B84" s="5" t="s">
        <v>15</v>
      </c>
      <c r="C84" s="42">
        <f>'Annual Trend Comparison'!T12</f>
        <v>1635</v>
      </c>
      <c r="D84" s="42">
        <f>'Annual Trend Comparison'!V12</f>
        <v>1552.8054188205626</v>
      </c>
    </row>
    <row r="85" spans="1:4" ht="15.6" x14ac:dyDescent="0.3">
      <c r="A85" s="62"/>
      <c r="B85" s="5" t="s">
        <v>16</v>
      </c>
      <c r="C85" s="42">
        <f>'Annual Trend Comparison'!T13</f>
        <v>2158</v>
      </c>
      <c r="D85" s="42">
        <f>'Annual Trend Comparison'!V13</f>
        <v>1520.8305682992982</v>
      </c>
    </row>
    <row r="86" spans="1:4" ht="15.6" x14ac:dyDescent="0.3">
      <c r="A86" s="62"/>
      <c r="B86" s="5" t="s">
        <v>17</v>
      </c>
      <c r="C86" s="42">
        <f>'Annual Trend Comparison'!T14</f>
        <v>2286</v>
      </c>
      <c r="D86" s="42">
        <f>'Annual Trend Comparison'!V14</f>
        <v>1506.1767643627895</v>
      </c>
    </row>
    <row r="87" spans="1:4" ht="15.6" x14ac:dyDescent="0.3">
      <c r="A87" s="62"/>
      <c r="B87" s="5" t="s">
        <v>18</v>
      </c>
      <c r="C87" s="42">
        <f>'Annual Trend Comparison'!T15</f>
        <v>2491</v>
      </c>
      <c r="D87" s="42">
        <f>'Annual Trend Comparison'!V15</f>
        <v>1510.9544116394775</v>
      </c>
    </row>
    <row r="88" spans="1:4" ht="15.6" x14ac:dyDescent="0.3">
      <c r="A88" s="62" t="s">
        <v>31</v>
      </c>
      <c r="B88" s="5" t="s">
        <v>7</v>
      </c>
      <c r="C88" s="42">
        <f>'Annual Trend Comparison'!W4</f>
        <v>377</v>
      </c>
      <c r="D88" s="42">
        <f>'Annual Trend Comparison'!Y4</f>
        <v>1762.799</v>
      </c>
    </row>
    <row r="89" spans="1:4" ht="15.6" x14ac:dyDescent="0.3">
      <c r="A89" s="62"/>
      <c r="B89" s="5" t="s">
        <v>8</v>
      </c>
      <c r="C89" s="42">
        <f>'Annual Trend Comparison'!W5</f>
        <v>758</v>
      </c>
      <c r="D89" s="42">
        <f>'Annual Trend Comparison'!Y5</f>
        <v>1719.6130000000001</v>
      </c>
    </row>
    <row r="90" spans="1:4" ht="15.6" x14ac:dyDescent="0.3">
      <c r="A90" s="62"/>
      <c r="B90" s="5" t="s">
        <v>9</v>
      </c>
      <c r="C90" s="42">
        <f>'Annual Trend Comparison'!W6</f>
        <v>1781</v>
      </c>
      <c r="D90" s="42">
        <f>'Annual Trend Comparison'!Y6</f>
        <v>1603.4549999999999</v>
      </c>
    </row>
    <row r="91" spans="1:4" ht="15.6" x14ac:dyDescent="0.3">
      <c r="A91" s="62"/>
      <c r="B91" s="5" t="s">
        <v>10</v>
      </c>
      <c r="C91" s="42">
        <f>'Annual Trend Comparison'!W7</f>
        <v>2562</v>
      </c>
      <c r="D91" s="42">
        <f>'Annual Trend Comparison'!Y7</f>
        <v>1556.0260000000001</v>
      </c>
    </row>
    <row r="92" spans="1:4" ht="15.6" x14ac:dyDescent="0.3">
      <c r="A92" s="62"/>
      <c r="B92" s="5" t="s">
        <v>11</v>
      </c>
      <c r="C92" s="42">
        <f>'Annual Trend Comparison'!W8</f>
        <v>2554</v>
      </c>
      <c r="D92" s="42">
        <f>'Annual Trend Comparison'!Y8</f>
        <v>1555.991</v>
      </c>
    </row>
    <row r="93" spans="1:4" ht="15.6" x14ac:dyDescent="0.3">
      <c r="A93" s="62"/>
      <c r="B93" s="5" t="s">
        <v>12</v>
      </c>
      <c r="C93" s="42">
        <f>'Annual Trend Comparison'!W9</f>
        <v>3177</v>
      </c>
      <c r="D93" s="42">
        <f>'Annual Trend Comparison'!Y9</f>
        <v>1546.3130000000001</v>
      </c>
    </row>
    <row r="94" spans="1:4" ht="15.6" x14ac:dyDescent="0.3">
      <c r="A94" s="62"/>
      <c r="B94" s="5" t="s">
        <v>13</v>
      </c>
      <c r="C94" s="42">
        <f>'Annual Trend Comparison'!W10</f>
        <v>3084</v>
      </c>
      <c r="D94" s="42">
        <f>'Annual Trend Comparison'!Y10</f>
        <v>1545.384</v>
      </c>
    </row>
    <row r="95" spans="1:4" ht="15.6" x14ac:dyDescent="0.3">
      <c r="A95" s="62"/>
      <c r="B95" s="5" t="s">
        <v>14</v>
      </c>
      <c r="C95" s="42">
        <f>'Annual Trend Comparison'!W11</f>
        <v>3109</v>
      </c>
      <c r="D95" s="42">
        <f>'Annual Trend Comparison'!Y11</f>
        <v>1713.963</v>
      </c>
    </row>
    <row r="96" spans="1:4" ht="15.6" x14ac:dyDescent="0.3">
      <c r="A96" s="62"/>
      <c r="B96" s="5" t="s">
        <v>15</v>
      </c>
      <c r="C96" s="42">
        <f>'Annual Trend Comparison'!W12</f>
        <v>2318</v>
      </c>
      <c r="D96" s="42">
        <f>'Annual Trend Comparison'!Y12</f>
        <v>1700.597</v>
      </c>
    </row>
    <row r="97" spans="1:4" ht="15.6" x14ac:dyDescent="0.3">
      <c r="A97" s="62"/>
      <c r="B97" s="5" t="s">
        <v>16</v>
      </c>
      <c r="C97" s="42">
        <f>'Annual Trend Comparison'!W13</f>
        <v>2529</v>
      </c>
      <c r="D97" s="42">
        <f>'Annual Trend Comparison'!Y13</f>
        <v>1579.191</v>
      </c>
    </row>
    <row r="98" spans="1:4" ht="15.6" x14ac:dyDescent="0.3">
      <c r="A98" s="62"/>
      <c r="B98" s="5" t="s">
        <v>17</v>
      </c>
      <c r="C98" s="42">
        <f>'Annual Trend Comparison'!W14</f>
        <v>2666</v>
      </c>
      <c r="D98" s="42">
        <f>'Annual Trend Comparison'!Y14</f>
        <v>1726.096</v>
      </c>
    </row>
    <row r="99" spans="1:4" ht="15.6" x14ac:dyDescent="0.3">
      <c r="A99" s="62"/>
      <c r="B99" s="5" t="s">
        <v>18</v>
      </c>
      <c r="C99" s="42">
        <f>'Annual Trend Comparison'!W15</f>
        <v>3723</v>
      </c>
      <c r="D99" s="42">
        <f>'Annual Trend Comparison'!Y15</f>
        <v>1691.414</v>
      </c>
    </row>
    <row r="100" spans="1:4" ht="15.6" x14ac:dyDescent="0.3">
      <c r="A100" s="62" t="s">
        <v>107</v>
      </c>
      <c r="B100" s="5" t="s">
        <v>7</v>
      </c>
      <c r="C100" s="42">
        <f>'Annual Trend Comparison'!Z4</f>
        <v>3633</v>
      </c>
      <c r="D100" s="42">
        <f>'Annual Trend Comparison'!AB4</f>
        <v>1668.261</v>
      </c>
    </row>
    <row r="101" spans="1:4" ht="15.6" x14ac:dyDescent="0.3">
      <c r="B101" s="5" t="s">
        <v>8</v>
      </c>
      <c r="C101" s="42">
        <f>'Annual Trend Comparison'!Z5</f>
        <v>3836</v>
      </c>
      <c r="D101" s="42">
        <f>'Annual Trend Comparison'!AB5</f>
        <v>1766.896</v>
      </c>
    </row>
    <row r="102" spans="1:4" ht="15.6" x14ac:dyDescent="0.3">
      <c r="B102" s="5" t="s">
        <v>9</v>
      </c>
      <c r="C102" s="42">
        <f>'Annual Trend Comparison'!Z6</f>
        <v>4047</v>
      </c>
      <c r="D102" s="42">
        <f>'Annual Trend Comparison'!AB6</f>
        <v>1792.425</v>
      </c>
    </row>
    <row r="103" spans="1:4" ht="15.6" x14ac:dyDescent="0.3">
      <c r="B103" s="5" t="s">
        <v>10</v>
      </c>
      <c r="C103" s="42">
        <f>'Annual Trend Comparison'!Z7</f>
        <v>3688</v>
      </c>
      <c r="D103" s="42">
        <f>'Annual Trend Comparison'!AB7</f>
        <v>1855.5709999999999</v>
      </c>
    </row>
    <row r="104" spans="1:4" ht="15.6" x14ac:dyDescent="0.3">
      <c r="B104" s="5" t="s">
        <v>11</v>
      </c>
      <c r="C104" s="42">
        <f>'Annual Trend Comparison'!Z8</f>
        <v>3864</v>
      </c>
      <c r="D104" s="42">
        <f>'Annual Trend Comparison'!AB8</f>
        <v>1823.568</v>
      </c>
    </row>
    <row r="105" spans="1:4" ht="15.6" x14ac:dyDescent="0.3">
      <c r="B105" s="5" t="s">
        <v>12</v>
      </c>
      <c r="C105" s="42">
        <f>'Annual Trend Comparison'!Z9</f>
        <v>4597</v>
      </c>
      <c r="D105" s="42">
        <f>'Annual Trend Comparison'!AB9</f>
        <v>1844.5909999999999</v>
      </c>
    </row>
    <row r="106" spans="1:4" ht="15.6" x14ac:dyDescent="0.3">
      <c r="B106" s="5" t="s">
        <v>13</v>
      </c>
      <c r="C106" s="42">
        <f>'Annual Trend Comparison'!Z10</f>
        <v>4325</v>
      </c>
      <c r="D106" s="42">
        <f>'Annual Trend Comparison'!AB10</f>
        <v>1866.529</v>
      </c>
    </row>
    <row r="107" spans="1:4" ht="15.6" x14ac:dyDescent="0.3">
      <c r="B107" s="5" t="s">
        <v>14</v>
      </c>
      <c r="C107" s="42">
        <f>'Annual Trend Comparison'!Z11</f>
        <v>5400</v>
      </c>
      <c r="D107" s="42">
        <f>'Annual Trend Comparison'!AB11</f>
        <v>1845.92</v>
      </c>
    </row>
    <row r="108" spans="1:4" ht="15.6" x14ac:dyDescent="0.3">
      <c r="B108" s="5" t="s">
        <v>15</v>
      </c>
      <c r="C108" s="42">
        <f>'Annual Trend Comparison'!Z12</f>
        <v>3994</v>
      </c>
      <c r="D108" s="42">
        <f>'Annual Trend Comparison'!AB12</f>
        <v>1871.105</v>
      </c>
    </row>
    <row r="109" spans="1:4" ht="15.6" x14ac:dyDescent="0.3">
      <c r="B109" s="5" t="s">
        <v>16</v>
      </c>
      <c r="C109" s="42">
        <f>'Annual Trend Comparison'!Z13</f>
        <v>4563</v>
      </c>
      <c r="D109" s="42">
        <f>'Annual Trend Comparison'!AB13</f>
        <v>2030.1389999999999</v>
      </c>
    </row>
    <row r="110" spans="1:4" ht="15.6" x14ac:dyDescent="0.3">
      <c r="B110" s="5" t="s">
        <v>17</v>
      </c>
      <c r="C110" s="42">
        <f>'Annual Trend Comparison'!Z14</f>
        <v>5767</v>
      </c>
      <c r="D110" s="42">
        <f>'Annual Trend Comparison'!AB14</f>
        <v>1955.5260000000001</v>
      </c>
    </row>
    <row r="111" spans="1:4" ht="15.6" x14ac:dyDescent="0.3">
      <c r="B111" s="5" t="s">
        <v>18</v>
      </c>
      <c r="C111" s="42">
        <f>'Annual Trend Comparison'!Z15</f>
        <v>7845</v>
      </c>
      <c r="D111" s="42">
        <f>'Annual Trend Comparison'!AB15</f>
        <v>1999.511</v>
      </c>
    </row>
  </sheetData>
  <phoneticPr fontId="6"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C748-2580-4C36-BDEA-08E446A7F6B0}">
  <dimension ref="A1:B18"/>
  <sheetViews>
    <sheetView showGridLines="0" topLeftCell="A8" zoomScaleNormal="100" workbookViewId="0"/>
  </sheetViews>
  <sheetFormatPr defaultColWidth="9.109375" defaultRowHeight="20.25" customHeight="1" x14ac:dyDescent="0.25"/>
  <cols>
    <col min="1" max="1" width="64.77734375" style="19" customWidth="1"/>
    <col min="2" max="2" width="33.77734375" style="19" customWidth="1"/>
    <col min="3" max="3" width="9.109375" style="19" customWidth="1"/>
    <col min="4" max="16384" width="9.109375" style="19"/>
  </cols>
  <sheetData>
    <row r="1" spans="1:2" ht="45" customHeight="1" x14ac:dyDescent="0.25">
      <c r="A1" s="18" t="s">
        <v>20</v>
      </c>
    </row>
    <row r="2" spans="1:2" ht="20.25" customHeight="1" x14ac:dyDescent="0.25">
      <c r="A2" s="20" t="s">
        <v>55</v>
      </c>
    </row>
    <row r="3" spans="1:2" ht="20.25" customHeight="1" thickBot="1" x14ac:dyDescent="0.3">
      <c r="A3" s="21" t="s">
        <v>56</v>
      </c>
    </row>
    <row r="4" spans="1:2" ht="30" customHeight="1" thickBot="1" x14ac:dyDescent="0.45">
      <c r="A4" s="46" t="s">
        <v>57</v>
      </c>
      <c r="B4" s="47" t="s">
        <v>58</v>
      </c>
    </row>
    <row r="5" spans="1:2" ht="20.25" customHeight="1" x14ac:dyDescent="0.25">
      <c r="A5" s="43" t="s">
        <v>59</v>
      </c>
      <c r="B5" s="44" t="s">
        <v>60</v>
      </c>
    </row>
    <row r="6" spans="1:2" ht="20.25" customHeight="1" x14ac:dyDescent="0.25">
      <c r="A6" s="43" t="s">
        <v>61</v>
      </c>
      <c r="B6" s="44" t="s">
        <v>20</v>
      </c>
    </row>
    <row r="7" spans="1:2" ht="20.25" customHeight="1" x14ac:dyDescent="0.25">
      <c r="A7" s="45" t="s">
        <v>62</v>
      </c>
      <c r="B7" s="44" t="s">
        <v>108</v>
      </c>
    </row>
    <row r="8" spans="1:2" ht="20.25" customHeight="1" x14ac:dyDescent="0.25">
      <c r="A8" s="45" t="s">
        <v>62</v>
      </c>
      <c r="B8" s="44" t="s">
        <v>63</v>
      </c>
    </row>
    <row r="9" spans="1:2" ht="20.25" customHeight="1" x14ac:dyDescent="0.25">
      <c r="A9" s="45" t="s">
        <v>92</v>
      </c>
      <c r="B9" s="44" t="s">
        <v>113</v>
      </c>
    </row>
    <row r="10" spans="1:2" ht="20.25" customHeight="1" x14ac:dyDescent="0.25">
      <c r="A10" s="45" t="s">
        <v>91</v>
      </c>
      <c r="B10" s="44" t="s">
        <v>114</v>
      </c>
    </row>
    <row r="11" spans="1:2" ht="20.25" customHeight="1" x14ac:dyDescent="0.25">
      <c r="A11" s="45" t="s">
        <v>90</v>
      </c>
      <c r="B11" s="44" t="s">
        <v>115</v>
      </c>
    </row>
    <row r="12" spans="1:2" ht="20.25" customHeight="1" x14ac:dyDescent="0.25">
      <c r="A12" s="45" t="s">
        <v>89</v>
      </c>
      <c r="B12" s="44" t="s">
        <v>116</v>
      </c>
    </row>
    <row r="13" spans="1:2" ht="20.25" customHeight="1" x14ac:dyDescent="0.25">
      <c r="A13" s="45" t="s">
        <v>88</v>
      </c>
      <c r="B13" s="44" t="s">
        <v>117</v>
      </c>
    </row>
    <row r="14" spans="1:2" ht="20.25" customHeight="1" x14ac:dyDescent="0.25">
      <c r="A14" s="45" t="s">
        <v>87</v>
      </c>
      <c r="B14" s="44" t="s">
        <v>118</v>
      </c>
    </row>
    <row r="15" spans="1:2" ht="20.25" customHeight="1" x14ac:dyDescent="0.25">
      <c r="A15" s="45" t="s">
        <v>86</v>
      </c>
      <c r="B15" s="44" t="s">
        <v>119</v>
      </c>
    </row>
    <row r="16" spans="1:2" ht="20.25" customHeight="1" x14ac:dyDescent="0.25">
      <c r="A16" s="45" t="s">
        <v>85</v>
      </c>
      <c r="B16" s="44" t="s">
        <v>120</v>
      </c>
    </row>
    <row r="17" spans="1:2" ht="20.25" customHeight="1" x14ac:dyDescent="0.25">
      <c r="A17" s="45" t="s">
        <v>84</v>
      </c>
      <c r="B17" s="44" t="s">
        <v>121</v>
      </c>
    </row>
    <row r="18" spans="1:2" ht="20.25" customHeight="1" x14ac:dyDescent="0.25">
      <c r="A18" s="45" t="s">
        <v>93</v>
      </c>
      <c r="B18" s="44" t="s">
        <v>111</v>
      </c>
    </row>
  </sheetData>
  <hyperlinks>
    <hyperlink ref="B5" location="Cover_Sheet!A1" display="Cover Sheet" xr:uid="{24039EDA-E377-43D0-90D4-FBB006F0DEC2}"/>
    <hyperlink ref="B18" location="'Annual Trend Comparison'!A1" display="Annual trend comparison" xr:uid="{EB083047-0A7B-4A52-8FDD-E51DB1FCC0EE}"/>
    <hyperlink ref="B17" location="'Small scale solar cost 2013-14'!A1" display="Small scale sola cost 2013-14" xr:uid="{4A9586E2-E2DD-490E-A57B-04FAA301AE47}"/>
    <hyperlink ref="B16" location="'Small scale solar cost 2014-15'!A1" display="Small scale sola cost 2014-15" xr:uid="{E688F4E2-5E0E-4F2F-8C3B-D3161A445859}"/>
    <hyperlink ref="B15" location="'Small scale solar cost 2015-16'!A1" display="Small scale sola cost 2015-16" xr:uid="{2D153F3E-B564-4A05-8CC4-C7968D90194B}"/>
    <hyperlink ref="B14" location="'Small scale solar cost 2016-17'!A1" display="Small scale sola cost 2016-17" xr:uid="{4940775C-EDEF-46C3-AEDF-4B522E4AF99B}"/>
    <hyperlink ref="B13" location="'Small scale solar cost 2017-18'!A1" display="Small scale sola cost 2017-18" xr:uid="{3258506A-80F2-4252-B313-CE616E265335}"/>
    <hyperlink ref="B12" location="'Small scale solar cost 2018-19'!A1" display="Small scale sola cost 2018-19" xr:uid="{56988147-1EE2-4A4C-AFF0-ABF068A7D643}"/>
    <hyperlink ref="B11" location="'Small scale solar cost 2019-20'!A1" display="Small scale sola cost 2019-20" xr:uid="{982040C4-0527-487F-9E92-F4F5379C0EB9}"/>
    <hyperlink ref="B10" location="'Small scale solar cost 2020-21'!A1" display="Small scale sola cost 2020-21" xr:uid="{70ED0F8A-34A5-4B80-A42D-B73206618536}"/>
    <hyperlink ref="B9" location="'Small scale solar cost 2021-22'!A1" display="Small scale sola cost 2021-22" xr:uid="{F65BD4F0-70E8-45C8-A01C-DD7A32888E50}"/>
    <hyperlink ref="B7" location="Commentary!A1" display="Commentary" xr:uid="{1974980A-C11F-4D4F-B960-83F9EAF5C881}"/>
    <hyperlink ref="B8" location="Notes!A1" display="Notes" xr:uid="{2EC84590-821F-4BFC-B9B7-38A70D1F8EDA}"/>
    <hyperlink ref="B6" location="'Contents'!A1" display="Contents" xr:uid="{E2B48A64-18E4-4C5A-94C7-80E80AC3D23F}"/>
  </hyperlinks>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CEB4D-8526-4A02-B772-2FC1891E7DCC}">
  <sheetPr>
    <pageSetUpPr fitToPage="1"/>
  </sheetPr>
  <dimension ref="A1:K12"/>
  <sheetViews>
    <sheetView showGridLines="0" topLeftCell="A5" zoomScaleNormal="100" workbookViewId="0"/>
  </sheetViews>
  <sheetFormatPr defaultColWidth="9.109375" defaultRowHeight="12.6" x14ac:dyDescent="0.3"/>
  <cols>
    <col min="1" max="1" width="100.77734375" style="69" customWidth="1"/>
    <col min="2" max="10" width="9.109375" style="69"/>
    <col min="11" max="11" width="114.109375" style="69" customWidth="1"/>
    <col min="12" max="16384" width="9.109375" style="69"/>
  </cols>
  <sheetData>
    <row r="1" spans="1:11" ht="45" customHeight="1" x14ac:dyDescent="0.3">
      <c r="A1" s="68" t="s">
        <v>108</v>
      </c>
    </row>
    <row r="2" spans="1:11" ht="30" customHeight="1" x14ac:dyDescent="0.4">
      <c r="A2" s="75" t="s">
        <v>109</v>
      </c>
    </row>
    <row r="3" spans="1:11" ht="95.25" customHeight="1" x14ac:dyDescent="0.3">
      <c r="A3" s="70" t="s">
        <v>134</v>
      </c>
    </row>
    <row r="4" spans="1:11" ht="33.75" customHeight="1" x14ac:dyDescent="0.3">
      <c r="A4" s="70" t="s">
        <v>149</v>
      </c>
    </row>
    <row r="5" spans="1:11" ht="59.55" customHeight="1" x14ac:dyDescent="0.3">
      <c r="A5" s="70" t="s">
        <v>150</v>
      </c>
    </row>
    <row r="6" spans="1:11" ht="65.25" customHeight="1" x14ac:dyDescent="0.3">
      <c r="A6" s="70" t="s">
        <v>132</v>
      </c>
    </row>
    <row r="7" spans="1:11" ht="30" customHeight="1" x14ac:dyDescent="0.4">
      <c r="A7" s="75" t="s">
        <v>110</v>
      </c>
    </row>
    <row r="8" spans="1:11" ht="118.5" customHeight="1" x14ac:dyDescent="0.3">
      <c r="A8" s="70" t="s">
        <v>135</v>
      </c>
      <c r="K8" s="79"/>
    </row>
    <row r="9" spans="1:11" ht="61.5" customHeight="1" x14ac:dyDescent="0.3">
      <c r="A9" s="71" t="s">
        <v>133</v>
      </c>
    </row>
    <row r="10" spans="1:11" ht="72" customHeight="1" x14ac:dyDescent="0.3">
      <c r="A10" s="70" t="s">
        <v>151</v>
      </c>
    </row>
    <row r="11" spans="1:11" ht="74.849999999999994" customHeight="1" x14ac:dyDescent="0.3">
      <c r="A11" s="70"/>
    </row>
    <row r="12" spans="1:11" ht="15.6" x14ac:dyDescent="0.3">
      <c r="A12" s="70"/>
    </row>
  </sheetData>
  <pageMargins left="0.7" right="0.7" top="0.75" bottom="0.75" header="0.3" footer="0.3"/>
  <pageSetup paperSize="9" scale="5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5BCEE-63C9-4FE1-8EA7-556255FFD2F9}">
  <dimension ref="A1:B15"/>
  <sheetViews>
    <sheetView showGridLines="0" zoomScaleNormal="100" workbookViewId="0"/>
  </sheetViews>
  <sheetFormatPr defaultColWidth="9.109375" defaultRowHeight="15.6" x14ac:dyDescent="0.3"/>
  <cols>
    <col min="1" max="1" width="14.77734375" style="32" customWidth="1"/>
    <col min="2" max="2" width="150.77734375" style="32" customWidth="1"/>
    <col min="3" max="3" width="9.109375" style="32" customWidth="1"/>
    <col min="4" max="16384" width="9.109375" style="32"/>
  </cols>
  <sheetData>
    <row r="1" spans="1:2" s="30" customFormat="1" ht="45" customHeight="1" x14ac:dyDescent="0.3">
      <c r="A1" s="29" t="s">
        <v>63</v>
      </c>
      <c r="B1" s="9"/>
    </row>
    <row r="2" spans="1:2" s="10" customFormat="1" ht="20.100000000000001" customHeight="1" x14ac:dyDescent="0.3">
      <c r="A2" s="80" t="s">
        <v>69</v>
      </c>
    </row>
    <row r="3" spans="1:2" s="31" customFormat="1" ht="20.100000000000001" customHeight="1" x14ac:dyDescent="0.3">
      <c r="A3" s="31" t="s">
        <v>70</v>
      </c>
    </row>
    <row r="4" spans="1:2" s="31" customFormat="1" ht="30" customHeight="1" thickBot="1" x14ac:dyDescent="0.35">
      <c r="A4" s="38" t="s">
        <v>67</v>
      </c>
      <c r="B4" s="38" t="s">
        <v>68</v>
      </c>
    </row>
    <row r="5" spans="1:2" s="34" customFormat="1" ht="31.2" x14ac:dyDescent="0.3">
      <c r="A5" s="36" t="s">
        <v>71</v>
      </c>
      <c r="B5" s="37" t="s">
        <v>136</v>
      </c>
    </row>
    <row r="6" spans="1:2" s="34" customFormat="1" ht="31.2" x14ac:dyDescent="0.3">
      <c r="A6" s="36" t="s">
        <v>72</v>
      </c>
      <c r="B6" s="37" t="s">
        <v>73</v>
      </c>
    </row>
    <row r="7" spans="1:2" s="34" customFormat="1" x14ac:dyDescent="0.3">
      <c r="A7" s="32"/>
      <c r="B7" s="33"/>
    </row>
    <row r="8" spans="1:2" s="34" customFormat="1" x14ac:dyDescent="0.3">
      <c r="A8" s="32"/>
      <c r="B8" s="33"/>
    </row>
    <row r="9" spans="1:2" s="34" customFormat="1" x14ac:dyDescent="0.3">
      <c r="A9" s="32"/>
      <c r="B9" s="33"/>
    </row>
    <row r="10" spans="1:2" s="34" customFormat="1" x14ac:dyDescent="0.3">
      <c r="A10" s="32"/>
      <c r="B10" s="33"/>
    </row>
    <row r="11" spans="1:2" s="34" customFormat="1" x14ac:dyDescent="0.3">
      <c r="A11" s="32"/>
      <c r="B11" s="33"/>
    </row>
    <row r="12" spans="1:2" s="34" customFormat="1" x14ac:dyDescent="0.3">
      <c r="A12" s="32"/>
      <c r="B12" s="33"/>
    </row>
    <row r="13" spans="1:2" s="34" customFormat="1" x14ac:dyDescent="0.3">
      <c r="A13" s="32"/>
      <c r="B13" s="33"/>
    </row>
    <row r="14" spans="1:2" s="34" customFormat="1" x14ac:dyDescent="0.3">
      <c r="A14" s="32"/>
      <c r="B14" s="33"/>
    </row>
    <row r="15" spans="1:2" s="34" customFormat="1" x14ac:dyDescent="0.3">
      <c r="A15" s="32"/>
      <c r="B15" s="35"/>
    </row>
  </sheetData>
  <pageMargins left="0.70000000000000007" right="0.70000000000000007" top="0.75" bottom="0.75" header="0.30000000000000004" footer="0.30000000000000004"/>
  <pageSetup paperSize="0" fitToWidth="0" fitToHeight="0" orientation="portrait" horizontalDpi="0" verticalDpi="0" copies="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2F387-A7BF-47EB-A424-B0D897B99BD9}">
  <dimension ref="A1:W37"/>
  <sheetViews>
    <sheetView showGridLines="0" tabSelected="1" zoomScaleNormal="100" workbookViewId="0">
      <selection activeCell="A3" sqref="A3"/>
    </sheetView>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105</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v>2021</v>
      </c>
      <c r="B6" s="5">
        <v>4</v>
      </c>
      <c r="C6" s="7">
        <v>3633</v>
      </c>
      <c r="D6" s="7">
        <v>1472.222</v>
      </c>
      <c r="E6" s="7">
        <v>1668.261</v>
      </c>
      <c r="F6" s="7">
        <v>1642.884</v>
      </c>
      <c r="G6" s="7">
        <v>1693.6369999999999</v>
      </c>
      <c r="I6" s="3">
        <f>INT(LEFT(RIGHT($A$1,7),4))</f>
        <v>2021</v>
      </c>
      <c r="J6" s="5">
        <v>4</v>
      </c>
      <c r="K6" s="7">
        <v>817</v>
      </c>
      <c r="L6" s="7">
        <v>1586.8409999999999</v>
      </c>
      <c r="M6" s="7">
        <v>1685.0429999999999</v>
      </c>
      <c r="N6" s="7">
        <v>1640.944</v>
      </c>
      <c r="O6" s="7">
        <v>1729.1410000000001</v>
      </c>
      <c r="Q6" s="3">
        <f>INT(LEFT(RIGHT($A$1,7),4))</f>
        <v>2021</v>
      </c>
      <c r="R6" s="5">
        <v>4</v>
      </c>
      <c r="S6" s="7">
        <v>136</v>
      </c>
      <c r="T6" s="7">
        <v>1018.23</v>
      </c>
      <c r="U6" s="7">
        <v>1231.422</v>
      </c>
      <c r="V6" s="7">
        <v>1137.684</v>
      </c>
      <c r="W6" s="7">
        <v>1325.1610000000001</v>
      </c>
    </row>
    <row r="7" spans="1:23" x14ac:dyDescent="0.3">
      <c r="A7" s="3">
        <v>2021</v>
      </c>
      <c r="B7" s="5">
        <v>5</v>
      </c>
      <c r="C7" s="7">
        <v>3836</v>
      </c>
      <c r="D7" s="7">
        <v>1518.4059999999999</v>
      </c>
      <c r="E7" s="7">
        <v>1766.896</v>
      </c>
      <c r="F7" s="7">
        <v>1740.259</v>
      </c>
      <c r="G7" s="7">
        <v>1793.5329999999999</v>
      </c>
      <c r="I7" s="3">
        <f>I6</f>
        <v>2021</v>
      </c>
      <c r="J7" s="5">
        <v>5</v>
      </c>
      <c r="K7" s="7">
        <v>729</v>
      </c>
      <c r="L7" s="7">
        <v>1449.2750000000001</v>
      </c>
      <c r="M7" s="7">
        <v>1572.5060000000001</v>
      </c>
      <c r="N7" s="7">
        <v>1525.329</v>
      </c>
      <c r="O7" s="7">
        <v>1619.684</v>
      </c>
      <c r="Q7" s="3">
        <f>Q6</f>
        <v>2021</v>
      </c>
      <c r="R7" s="5">
        <v>5</v>
      </c>
      <c r="S7" s="7">
        <v>135</v>
      </c>
      <c r="T7" s="7">
        <v>993.20399999999995</v>
      </c>
      <c r="U7" s="7">
        <v>1126.23</v>
      </c>
      <c r="V7" s="7">
        <v>1039.509</v>
      </c>
      <c r="W7" s="7">
        <v>1212.951</v>
      </c>
    </row>
    <row r="8" spans="1:23" x14ac:dyDescent="0.3">
      <c r="A8" s="3">
        <v>2021</v>
      </c>
      <c r="B8" s="5">
        <v>6</v>
      </c>
      <c r="C8" s="7">
        <v>4047</v>
      </c>
      <c r="D8" s="7">
        <v>1546.3920000000001</v>
      </c>
      <c r="E8" s="7">
        <v>1792.425</v>
      </c>
      <c r="F8" s="7">
        <v>1766.0239999999999</v>
      </c>
      <c r="G8" s="7">
        <v>1818.826</v>
      </c>
      <c r="I8" s="3">
        <f t="shared" ref="I8:I14" si="0">I7</f>
        <v>2021</v>
      </c>
      <c r="J8" s="5">
        <v>6</v>
      </c>
      <c r="K8" s="7">
        <v>739</v>
      </c>
      <c r="L8" s="7">
        <v>1365.5709999999999</v>
      </c>
      <c r="M8" s="7">
        <v>1475.923</v>
      </c>
      <c r="N8" s="7">
        <v>1434.94</v>
      </c>
      <c r="O8" s="7">
        <v>1516.905</v>
      </c>
      <c r="Q8" s="3">
        <f t="shared" ref="Q8:Q14" si="1">Q7</f>
        <v>2021</v>
      </c>
      <c r="R8" s="5">
        <v>6</v>
      </c>
      <c r="S8" s="7">
        <v>103</v>
      </c>
      <c r="T8" s="7">
        <v>1008.131</v>
      </c>
      <c r="U8" s="7">
        <v>1149.1880000000001</v>
      </c>
      <c r="V8" s="7">
        <v>1052.789</v>
      </c>
      <c r="W8" s="7">
        <v>1245.586</v>
      </c>
    </row>
    <row r="9" spans="1:23" x14ac:dyDescent="0.3">
      <c r="A9" s="3">
        <v>2021</v>
      </c>
      <c r="B9" s="5">
        <v>7</v>
      </c>
      <c r="C9" s="7">
        <v>3688</v>
      </c>
      <c r="D9" s="7">
        <v>1578.9469999999999</v>
      </c>
      <c r="E9" s="7">
        <v>1855.5709999999999</v>
      </c>
      <c r="F9" s="7">
        <v>1826.8820000000001</v>
      </c>
      <c r="G9" s="7">
        <v>1884.259</v>
      </c>
      <c r="I9" s="3">
        <f t="shared" si="0"/>
        <v>2021</v>
      </c>
      <c r="J9" s="5">
        <v>7</v>
      </c>
      <c r="K9" s="7">
        <v>689</v>
      </c>
      <c r="L9" s="7">
        <v>1445.2739999999999</v>
      </c>
      <c r="M9" s="7">
        <v>1502.3679999999999</v>
      </c>
      <c r="N9" s="7">
        <v>1460.8309999999999</v>
      </c>
      <c r="O9" s="7">
        <v>1543.905</v>
      </c>
      <c r="Q9" s="3">
        <f t="shared" si="1"/>
        <v>2021</v>
      </c>
      <c r="R9" s="5">
        <v>7</v>
      </c>
      <c r="S9" s="7">
        <v>148</v>
      </c>
      <c r="T9" s="7">
        <v>957.45799999999997</v>
      </c>
      <c r="U9" s="7">
        <v>1024.0250000000001</v>
      </c>
      <c r="V9" s="7">
        <v>952.41899999999998</v>
      </c>
      <c r="W9" s="7">
        <v>1095.6310000000001</v>
      </c>
    </row>
    <row r="10" spans="1:23" x14ac:dyDescent="0.3">
      <c r="A10" s="3">
        <v>2021</v>
      </c>
      <c r="B10" s="5">
        <v>8</v>
      </c>
      <c r="C10" s="7">
        <v>3864</v>
      </c>
      <c r="D10" s="7">
        <v>1562.5</v>
      </c>
      <c r="E10" s="7">
        <v>1823.568</v>
      </c>
      <c r="F10" s="7">
        <v>1796.124</v>
      </c>
      <c r="G10" s="7">
        <v>1851.0119999999999</v>
      </c>
      <c r="I10" s="3">
        <f t="shared" si="0"/>
        <v>2021</v>
      </c>
      <c r="J10" s="5">
        <v>8</v>
      </c>
      <c r="K10" s="7">
        <v>614</v>
      </c>
      <c r="L10" s="7">
        <v>1506.019</v>
      </c>
      <c r="M10" s="7">
        <v>1588.306</v>
      </c>
      <c r="N10" s="7">
        <v>1541.0229999999999</v>
      </c>
      <c r="O10" s="7">
        <v>1635.5889999999999</v>
      </c>
      <c r="Q10" s="3">
        <f t="shared" si="1"/>
        <v>2021</v>
      </c>
      <c r="R10" s="5">
        <v>8</v>
      </c>
      <c r="S10" s="7">
        <v>150</v>
      </c>
      <c r="T10" s="7">
        <v>1010.523</v>
      </c>
      <c r="U10" s="7">
        <v>1089.001</v>
      </c>
      <c r="V10" s="7">
        <v>1029.616</v>
      </c>
      <c r="W10" s="7">
        <v>1148.386</v>
      </c>
    </row>
    <row r="11" spans="1:23" x14ac:dyDescent="0.3">
      <c r="A11" s="3">
        <v>2021</v>
      </c>
      <c r="B11" s="5">
        <v>9</v>
      </c>
      <c r="C11" s="7">
        <v>4597</v>
      </c>
      <c r="D11" s="7">
        <v>1574.1849999999999</v>
      </c>
      <c r="E11" s="7">
        <v>1844.5909999999999</v>
      </c>
      <c r="F11" s="7">
        <v>1818.231</v>
      </c>
      <c r="G11" s="7">
        <v>1870.952</v>
      </c>
      <c r="I11" s="3">
        <f t="shared" si="0"/>
        <v>2021</v>
      </c>
      <c r="J11" s="5">
        <v>9</v>
      </c>
      <c r="K11" s="7">
        <v>759</v>
      </c>
      <c r="L11" s="7">
        <v>1467.9380000000001</v>
      </c>
      <c r="M11" s="7">
        <v>1548.8489999999999</v>
      </c>
      <c r="N11" s="7">
        <v>1506.0340000000001</v>
      </c>
      <c r="O11" s="7">
        <v>1591.663</v>
      </c>
      <c r="Q11" s="3">
        <f t="shared" si="1"/>
        <v>2021</v>
      </c>
      <c r="R11" s="5">
        <v>9</v>
      </c>
      <c r="S11" s="7">
        <v>168</v>
      </c>
      <c r="T11" s="7">
        <v>965.59100000000001</v>
      </c>
      <c r="U11" s="7">
        <v>1039.3130000000001</v>
      </c>
      <c r="V11" s="7">
        <v>981.47500000000002</v>
      </c>
      <c r="W11" s="7">
        <v>1097.1510000000001</v>
      </c>
    </row>
    <row r="12" spans="1:23" x14ac:dyDescent="0.3">
      <c r="A12" s="3">
        <v>2021</v>
      </c>
      <c r="B12" s="5">
        <v>10</v>
      </c>
      <c r="C12" s="7">
        <v>4325</v>
      </c>
      <c r="D12" s="7">
        <v>1578.9469999999999</v>
      </c>
      <c r="E12" s="7">
        <v>1866.529</v>
      </c>
      <c r="F12" s="7">
        <v>1839.548</v>
      </c>
      <c r="G12" s="7">
        <v>1893.509</v>
      </c>
      <c r="I12" s="3">
        <f t="shared" si="0"/>
        <v>2021</v>
      </c>
      <c r="J12" s="5">
        <v>10</v>
      </c>
      <c r="K12" s="7">
        <v>776</v>
      </c>
      <c r="L12" s="7">
        <v>1505.95</v>
      </c>
      <c r="M12" s="7">
        <v>1572.029</v>
      </c>
      <c r="N12" s="7">
        <v>1533.8489999999999</v>
      </c>
      <c r="O12" s="7">
        <v>1610.2090000000001</v>
      </c>
      <c r="Q12" s="3">
        <f t="shared" si="1"/>
        <v>2021</v>
      </c>
      <c r="R12" s="5">
        <v>10</v>
      </c>
      <c r="S12" s="7">
        <v>139</v>
      </c>
      <c r="T12" s="7">
        <v>1012.146</v>
      </c>
      <c r="U12" s="7">
        <v>1122.0139999999999</v>
      </c>
      <c r="V12" s="7">
        <v>1042.769</v>
      </c>
      <c r="W12" s="7">
        <v>1201.26</v>
      </c>
    </row>
    <row r="13" spans="1:23" x14ac:dyDescent="0.3">
      <c r="A13" s="3">
        <v>2021</v>
      </c>
      <c r="B13" s="5">
        <v>11</v>
      </c>
      <c r="C13" s="7">
        <v>5400</v>
      </c>
      <c r="D13" s="7">
        <v>1578.9469999999999</v>
      </c>
      <c r="E13" s="7">
        <v>1845.92</v>
      </c>
      <c r="F13" s="7">
        <v>1822.6959999999999</v>
      </c>
      <c r="G13" s="7">
        <v>1869.145</v>
      </c>
      <c r="I13" s="3">
        <f t="shared" si="0"/>
        <v>2021</v>
      </c>
      <c r="J13" s="5">
        <v>11</v>
      </c>
      <c r="K13" s="7">
        <v>1074</v>
      </c>
      <c r="L13" s="7">
        <v>1523.8030000000001</v>
      </c>
      <c r="M13" s="7">
        <v>1571.7929999999999</v>
      </c>
      <c r="N13" s="7">
        <v>1538.4590000000001</v>
      </c>
      <c r="O13" s="7">
        <v>1605.126</v>
      </c>
      <c r="Q13" s="3">
        <f t="shared" si="1"/>
        <v>2021</v>
      </c>
      <c r="R13" s="5">
        <v>11</v>
      </c>
      <c r="S13" s="7">
        <v>186</v>
      </c>
      <c r="T13" s="7">
        <v>1018.022</v>
      </c>
      <c r="U13" s="7">
        <v>1116.5239999999999</v>
      </c>
      <c r="V13" s="7">
        <v>1050.567</v>
      </c>
      <c r="W13" s="7">
        <v>1182.48</v>
      </c>
    </row>
    <row r="14" spans="1:23" x14ac:dyDescent="0.3">
      <c r="A14" s="3">
        <v>2021</v>
      </c>
      <c r="B14" s="5">
        <v>12</v>
      </c>
      <c r="C14" s="7">
        <v>3994</v>
      </c>
      <c r="D14" s="7">
        <v>1600</v>
      </c>
      <c r="E14" s="7">
        <v>1871.105</v>
      </c>
      <c r="F14" s="7">
        <v>1845.518</v>
      </c>
      <c r="G14" s="7">
        <v>1896.693</v>
      </c>
      <c r="I14" s="3">
        <f t="shared" si="0"/>
        <v>2021</v>
      </c>
      <c r="J14" s="5">
        <v>12</v>
      </c>
      <c r="K14" s="7">
        <v>775</v>
      </c>
      <c r="L14" s="7">
        <v>1513.6669999999999</v>
      </c>
      <c r="M14" s="7">
        <v>1582.5889999999999</v>
      </c>
      <c r="N14" s="7">
        <v>1540.94</v>
      </c>
      <c r="O14" s="7">
        <v>1624.2380000000001</v>
      </c>
      <c r="Q14" s="3">
        <f t="shared" si="1"/>
        <v>2021</v>
      </c>
      <c r="R14" s="5">
        <v>12</v>
      </c>
      <c r="S14" s="7">
        <v>110</v>
      </c>
      <c r="T14" s="7">
        <v>1114.5</v>
      </c>
      <c r="U14" s="7">
        <v>1175.771</v>
      </c>
      <c r="V14" s="7">
        <v>1078.3789999999999</v>
      </c>
      <c r="W14" s="7">
        <v>1273.162</v>
      </c>
    </row>
    <row r="15" spans="1:23" x14ac:dyDescent="0.3">
      <c r="A15" s="3">
        <v>2022</v>
      </c>
      <c r="B15" s="5">
        <v>1</v>
      </c>
      <c r="C15" s="7">
        <v>4563</v>
      </c>
      <c r="D15" s="7">
        <v>1836</v>
      </c>
      <c r="E15" s="7">
        <v>2030.1389999999999</v>
      </c>
      <c r="F15" s="7">
        <v>2004.056</v>
      </c>
      <c r="G15" s="7">
        <v>2056.223</v>
      </c>
      <c r="I15" s="3">
        <f>I14+1</f>
        <v>2022</v>
      </c>
      <c r="J15" s="5">
        <v>1</v>
      </c>
      <c r="K15" s="7">
        <v>950</v>
      </c>
      <c r="L15" s="7">
        <v>1526.15</v>
      </c>
      <c r="M15" s="7">
        <v>1592.643</v>
      </c>
      <c r="N15" s="7">
        <v>1556.585</v>
      </c>
      <c r="O15" s="7">
        <v>1628.701</v>
      </c>
      <c r="Q15" s="3">
        <f>Q14+1</f>
        <v>2022</v>
      </c>
      <c r="R15" s="5">
        <v>1</v>
      </c>
      <c r="S15" s="7">
        <v>153</v>
      </c>
      <c r="T15" s="7">
        <v>1131.222</v>
      </c>
      <c r="U15" s="7">
        <v>1175.836</v>
      </c>
      <c r="V15" s="7">
        <v>1111.33</v>
      </c>
      <c r="W15" s="7">
        <v>1240.3430000000001</v>
      </c>
    </row>
    <row r="16" spans="1:23" x14ac:dyDescent="0.3">
      <c r="A16" s="3">
        <v>2022</v>
      </c>
      <c r="B16" s="5">
        <v>2</v>
      </c>
      <c r="C16" s="7">
        <v>5767</v>
      </c>
      <c r="D16" s="7">
        <v>1729.1669999999999</v>
      </c>
      <c r="E16" s="7">
        <v>1955.5260000000001</v>
      </c>
      <c r="F16" s="7">
        <v>1933.021</v>
      </c>
      <c r="G16" s="7">
        <v>1978.0309999999999</v>
      </c>
      <c r="I16" s="3">
        <f t="shared" ref="I16:I17" si="2">I15</f>
        <v>2022</v>
      </c>
      <c r="J16" s="5">
        <v>2</v>
      </c>
      <c r="K16" s="7">
        <v>1163</v>
      </c>
      <c r="L16" s="7">
        <v>1660.5820000000001</v>
      </c>
      <c r="M16" s="7">
        <v>1694.912</v>
      </c>
      <c r="N16" s="7">
        <v>1661.2860000000001</v>
      </c>
      <c r="O16" s="7">
        <v>1728.538</v>
      </c>
      <c r="Q16" s="3">
        <f t="shared" ref="Q16:Q17" si="3">Q15</f>
        <v>2022</v>
      </c>
      <c r="R16" s="5">
        <v>2</v>
      </c>
      <c r="S16" s="7">
        <v>153</v>
      </c>
      <c r="T16" s="7">
        <v>1091.98</v>
      </c>
      <c r="U16" s="7">
        <v>1182.251</v>
      </c>
      <c r="V16" s="7">
        <v>1108.6199999999999</v>
      </c>
      <c r="W16" s="7">
        <v>1255.883</v>
      </c>
    </row>
    <row r="17" spans="1:23" ht="16.2" thickBot="1" x14ac:dyDescent="0.35">
      <c r="A17" s="3">
        <v>2022</v>
      </c>
      <c r="B17" s="5">
        <v>3</v>
      </c>
      <c r="C17" s="7">
        <v>7845</v>
      </c>
      <c r="D17" s="7">
        <v>1791.711</v>
      </c>
      <c r="E17" s="7">
        <v>1999.511</v>
      </c>
      <c r="F17" s="7">
        <v>1980.0650000000001</v>
      </c>
      <c r="G17" s="7">
        <v>2018.9570000000001</v>
      </c>
      <c r="I17" s="3">
        <f t="shared" si="2"/>
        <v>2022</v>
      </c>
      <c r="J17" s="5">
        <v>3</v>
      </c>
      <c r="K17" s="7">
        <v>1506</v>
      </c>
      <c r="L17" s="7">
        <v>1650.384</v>
      </c>
      <c r="M17" s="7">
        <v>1712.384</v>
      </c>
      <c r="N17" s="7">
        <v>1682.8389999999999</v>
      </c>
      <c r="O17" s="7">
        <v>1741.9280000000001</v>
      </c>
      <c r="Q17" s="3">
        <f t="shared" si="3"/>
        <v>2022</v>
      </c>
      <c r="R17" s="5">
        <v>3</v>
      </c>
      <c r="S17" s="7">
        <v>253</v>
      </c>
      <c r="T17" s="7">
        <v>1053.8510000000001</v>
      </c>
      <c r="U17" s="7">
        <v>1164.864</v>
      </c>
      <c r="V17" s="7">
        <v>1107.442</v>
      </c>
      <c r="W17" s="7">
        <v>1222.287</v>
      </c>
    </row>
    <row r="18" spans="1:23" ht="30" customHeight="1" x14ac:dyDescent="0.3">
      <c r="A18" s="24" t="s">
        <v>107</v>
      </c>
      <c r="B18" s="25" t="s">
        <v>33</v>
      </c>
      <c r="C18" s="26">
        <v>55559</v>
      </c>
      <c r="D18" s="26">
        <v>1617.6469999999999</v>
      </c>
      <c r="E18" s="26">
        <v>1875.5350000000001</v>
      </c>
      <c r="F18" s="26">
        <v>1868.2570000000001</v>
      </c>
      <c r="G18" s="26">
        <v>1882.8130000000001</v>
      </c>
      <c r="I18" s="24" t="str">
        <f>RIGHT($A$1,7)</f>
        <v>2021/22</v>
      </c>
      <c r="J18" s="25" t="s">
        <v>33</v>
      </c>
      <c r="K18" s="26">
        <v>10591</v>
      </c>
      <c r="L18" s="26">
        <v>1531.0070000000001</v>
      </c>
      <c r="M18" s="26">
        <v>1604.874</v>
      </c>
      <c r="N18" s="26">
        <v>1593.62</v>
      </c>
      <c r="O18" s="26">
        <v>1616.1279999999999</v>
      </c>
      <c r="Q18" s="24" t="str">
        <f>RIGHT($A$1,7)</f>
        <v>2021/22</v>
      </c>
      <c r="R18" s="25" t="s">
        <v>33</v>
      </c>
      <c r="S18" s="26">
        <v>1834</v>
      </c>
      <c r="T18" s="26">
        <v>1016.125</v>
      </c>
      <c r="U18" s="26">
        <v>1131.874</v>
      </c>
      <c r="V18" s="26">
        <v>1110.614</v>
      </c>
      <c r="W18" s="26">
        <v>1153.134</v>
      </c>
    </row>
    <row r="20" spans="1:23" x14ac:dyDescent="0.3">
      <c r="A20" s="6" t="s">
        <v>34</v>
      </c>
      <c r="B20" s="6"/>
      <c r="C20" s="6"/>
    </row>
    <row r="21" spans="1:23" ht="30" customHeight="1" thickBot="1" x14ac:dyDescent="0.35">
      <c r="A21" s="22" t="s">
        <v>0</v>
      </c>
      <c r="B21" s="23" t="s">
        <v>1</v>
      </c>
      <c r="C21" s="22" t="s">
        <v>97</v>
      </c>
      <c r="D21" s="22" t="s">
        <v>98</v>
      </c>
      <c r="E21" s="27" t="s">
        <v>19</v>
      </c>
      <c r="L21" s="73"/>
    </row>
    <row r="22" spans="1:23" x14ac:dyDescent="0.3">
      <c r="A22" s="3">
        <f>INT(LEFT(RIGHT($A$1,7),4))</f>
        <v>2021</v>
      </c>
      <c r="B22" s="5">
        <v>4</v>
      </c>
      <c r="C22" s="55">
        <v>4586</v>
      </c>
      <c r="D22" s="7">
        <v>382</v>
      </c>
      <c r="E22" s="59">
        <v>0.92310789049919484</v>
      </c>
      <c r="K22" s="72"/>
      <c r="L22" s="73"/>
    </row>
    <row r="23" spans="1:23" x14ac:dyDescent="0.3">
      <c r="A23" s="3">
        <f>A22</f>
        <v>2021</v>
      </c>
      <c r="B23" s="5">
        <v>5</v>
      </c>
      <c r="C23" s="55">
        <v>4700</v>
      </c>
      <c r="D23" s="7">
        <v>320</v>
      </c>
      <c r="E23" s="59">
        <v>0.93625498007968122</v>
      </c>
      <c r="L23" s="73"/>
    </row>
    <row r="24" spans="1:23" x14ac:dyDescent="0.3">
      <c r="A24" s="3">
        <f t="shared" ref="A24:A30" si="4">A23</f>
        <v>2021</v>
      </c>
      <c r="B24" s="5">
        <v>6</v>
      </c>
      <c r="C24" s="55">
        <v>4889</v>
      </c>
      <c r="D24" s="7">
        <v>278</v>
      </c>
      <c r="E24" s="59">
        <v>0.94619701954712598</v>
      </c>
    </row>
    <row r="25" spans="1:23" x14ac:dyDescent="0.3">
      <c r="A25" s="3">
        <f t="shared" si="4"/>
        <v>2021</v>
      </c>
      <c r="B25" s="5">
        <v>7</v>
      </c>
      <c r="C25" s="55">
        <v>4525</v>
      </c>
      <c r="D25" s="7">
        <v>268</v>
      </c>
      <c r="E25" s="59">
        <v>0.94408512413936996</v>
      </c>
    </row>
    <row r="26" spans="1:23" x14ac:dyDescent="0.3">
      <c r="A26" s="3">
        <f t="shared" si="4"/>
        <v>2021</v>
      </c>
      <c r="B26" s="5">
        <v>8</v>
      </c>
      <c r="C26" s="55">
        <v>4628</v>
      </c>
      <c r="D26" s="7">
        <v>388</v>
      </c>
      <c r="E26" s="59">
        <v>0.92264752791068583</v>
      </c>
    </row>
    <row r="27" spans="1:23" x14ac:dyDescent="0.3">
      <c r="A27" s="3">
        <f t="shared" si="4"/>
        <v>2021</v>
      </c>
      <c r="B27" s="5">
        <v>9</v>
      </c>
      <c r="C27" s="55">
        <v>5524</v>
      </c>
      <c r="D27" s="7">
        <v>350</v>
      </c>
      <c r="E27" s="59">
        <v>0.94041538985359208</v>
      </c>
    </row>
    <row r="28" spans="1:23" x14ac:dyDescent="0.3">
      <c r="A28" s="3">
        <f t="shared" si="4"/>
        <v>2021</v>
      </c>
      <c r="B28" s="5">
        <v>10</v>
      </c>
      <c r="C28" s="55">
        <v>5240</v>
      </c>
      <c r="D28" s="7">
        <v>307</v>
      </c>
      <c r="E28" s="59">
        <v>0.94465476834324857</v>
      </c>
    </row>
    <row r="29" spans="1:23" x14ac:dyDescent="0.3">
      <c r="A29" s="3">
        <f t="shared" si="4"/>
        <v>2021</v>
      </c>
      <c r="B29" s="5">
        <v>11</v>
      </c>
      <c r="C29" s="55">
        <v>6660</v>
      </c>
      <c r="D29" s="7">
        <v>344</v>
      </c>
      <c r="E29" s="59">
        <v>0.95088520845231295</v>
      </c>
    </row>
    <row r="30" spans="1:23" x14ac:dyDescent="0.3">
      <c r="A30" s="3">
        <f t="shared" si="4"/>
        <v>2021</v>
      </c>
      <c r="B30" s="5">
        <v>12</v>
      </c>
      <c r="C30" s="55">
        <v>4879</v>
      </c>
      <c r="D30" s="7">
        <v>259</v>
      </c>
      <c r="E30" s="59">
        <v>0.94959128065395093</v>
      </c>
    </row>
    <row r="31" spans="1:23" x14ac:dyDescent="0.3">
      <c r="A31" s="3">
        <f>A30+1</f>
        <v>2022</v>
      </c>
      <c r="B31" s="5">
        <v>1</v>
      </c>
      <c r="C31" s="55">
        <v>5666</v>
      </c>
      <c r="D31" s="7">
        <v>338</v>
      </c>
      <c r="E31" s="59">
        <v>0.94370419720186538</v>
      </c>
    </row>
    <row r="32" spans="1:23" x14ac:dyDescent="0.3">
      <c r="A32" s="3">
        <f t="shared" ref="A32:A33" si="5">A31</f>
        <v>2022</v>
      </c>
      <c r="B32" s="5">
        <v>2</v>
      </c>
      <c r="C32" s="55">
        <v>7083</v>
      </c>
      <c r="D32" s="7">
        <v>397</v>
      </c>
      <c r="E32" s="59">
        <v>0.94692513368983955</v>
      </c>
    </row>
    <row r="33" spans="1:5" x14ac:dyDescent="0.3">
      <c r="A33" s="3">
        <f t="shared" si="5"/>
        <v>2022</v>
      </c>
      <c r="B33" s="5">
        <v>3</v>
      </c>
      <c r="C33" s="55">
        <v>9604</v>
      </c>
      <c r="D33" s="7">
        <v>418</v>
      </c>
      <c r="E33" s="59">
        <v>0.95829175813210932</v>
      </c>
    </row>
    <row r="37" spans="1:5" x14ac:dyDescent="0.3">
      <c r="C37" s="55"/>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5876-A060-4C9C-B11D-46679F9A5F48}">
  <dimension ref="A1:W33"/>
  <sheetViews>
    <sheetView showGridLines="0"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104</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2020</v>
      </c>
      <c r="B6" s="5">
        <v>4</v>
      </c>
      <c r="C6" s="7">
        <v>377</v>
      </c>
      <c r="D6" s="7">
        <v>1555.5</v>
      </c>
      <c r="E6" s="7">
        <v>1762.799</v>
      </c>
      <c r="F6" s="7">
        <v>1686.7380000000001</v>
      </c>
      <c r="G6" s="7">
        <v>1838.86</v>
      </c>
      <c r="I6" s="3">
        <f>INT(LEFT(RIGHT($A$1,7),4))</f>
        <v>2020</v>
      </c>
      <c r="J6" s="5">
        <v>4</v>
      </c>
      <c r="K6" s="7">
        <v>85</v>
      </c>
      <c r="L6" s="7">
        <v>1428.5709999999999</v>
      </c>
      <c r="M6" s="7">
        <v>1532.441</v>
      </c>
      <c r="N6" s="7">
        <v>1416.068</v>
      </c>
      <c r="O6" s="7">
        <v>1648.8140000000001</v>
      </c>
      <c r="Q6" s="3">
        <f>INT(LEFT(RIGHT($A$1,7),4))</f>
        <v>2020</v>
      </c>
      <c r="R6" s="5">
        <v>4</v>
      </c>
      <c r="S6" s="7">
        <v>28</v>
      </c>
      <c r="T6" s="7">
        <v>940.58820000000003</v>
      </c>
      <c r="U6" s="7">
        <v>965.55449999999996</v>
      </c>
      <c r="V6" s="7">
        <v>868.16179999999997</v>
      </c>
      <c r="W6" s="7">
        <v>1062.9469999999999</v>
      </c>
    </row>
    <row r="7" spans="1:23" x14ac:dyDescent="0.3">
      <c r="A7" s="3">
        <f>A6</f>
        <v>2020</v>
      </c>
      <c r="B7" s="5">
        <v>5</v>
      </c>
      <c r="C7" s="7">
        <v>758</v>
      </c>
      <c r="D7" s="7">
        <v>1550.125</v>
      </c>
      <c r="E7" s="7">
        <v>1719.6130000000001</v>
      </c>
      <c r="F7" s="7">
        <v>1668.1189999999999</v>
      </c>
      <c r="G7" s="7">
        <v>1771.107</v>
      </c>
      <c r="I7" s="3">
        <f>I6</f>
        <v>2020</v>
      </c>
      <c r="J7" s="5">
        <v>5</v>
      </c>
      <c r="K7" s="7">
        <v>244</v>
      </c>
      <c r="L7" s="7">
        <v>1535</v>
      </c>
      <c r="M7" s="7">
        <v>1625.204</v>
      </c>
      <c r="N7" s="7">
        <v>1548.865</v>
      </c>
      <c r="O7" s="7">
        <v>1701.5429999999999</v>
      </c>
      <c r="Q7" s="3">
        <f>Q6</f>
        <v>2020</v>
      </c>
      <c r="R7" s="5">
        <v>5</v>
      </c>
      <c r="S7" s="7">
        <v>36</v>
      </c>
      <c r="T7" s="7">
        <v>1009.675</v>
      </c>
      <c r="U7" s="7">
        <v>1062.473</v>
      </c>
      <c r="V7" s="7">
        <v>971.12429999999995</v>
      </c>
      <c r="W7" s="7">
        <v>1153.8219999999999</v>
      </c>
    </row>
    <row r="8" spans="1:23" x14ac:dyDescent="0.3">
      <c r="A8" s="3">
        <f t="shared" ref="A8:A13" si="0">A7</f>
        <v>2020</v>
      </c>
      <c r="B8" s="5">
        <v>6</v>
      </c>
      <c r="C8" s="7">
        <v>1781</v>
      </c>
      <c r="D8" s="7">
        <v>1448.75</v>
      </c>
      <c r="E8" s="7">
        <v>1603.4549999999999</v>
      </c>
      <c r="F8" s="7">
        <v>1570.1990000000001</v>
      </c>
      <c r="G8" s="7">
        <v>1636.712</v>
      </c>
      <c r="I8" s="3">
        <f t="shared" ref="I8:I14" si="1">I7</f>
        <v>2020</v>
      </c>
      <c r="J8" s="5">
        <v>6</v>
      </c>
      <c r="K8" s="7">
        <v>397</v>
      </c>
      <c r="L8" s="7">
        <v>1604.8</v>
      </c>
      <c r="M8" s="7">
        <v>1679.21</v>
      </c>
      <c r="N8" s="7">
        <v>1621.646</v>
      </c>
      <c r="O8" s="7">
        <v>1736.7729999999999</v>
      </c>
      <c r="Q8" s="3">
        <f t="shared" ref="Q8:Q14" si="2">Q7</f>
        <v>2020</v>
      </c>
      <c r="R8" s="5">
        <v>6</v>
      </c>
      <c r="S8" s="7">
        <v>83</v>
      </c>
      <c r="T8" s="7">
        <v>1000</v>
      </c>
      <c r="U8" s="7">
        <v>1116.316</v>
      </c>
      <c r="V8" s="7">
        <v>1020.384</v>
      </c>
      <c r="W8" s="7">
        <v>1212.249</v>
      </c>
    </row>
    <row r="9" spans="1:23" x14ac:dyDescent="0.3">
      <c r="A9" s="3">
        <f t="shared" si="0"/>
        <v>2020</v>
      </c>
      <c r="B9" s="5">
        <v>7</v>
      </c>
      <c r="C9" s="7">
        <v>2562</v>
      </c>
      <c r="D9" s="7">
        <v>1444.625</v>
      </c>
      <c r="E9" s="7">
        <v>1556.0260000000001</v>
      </c>
      <c r="F9" s="7">
        <v>1530.5840000000001</v>
      </c>
      <c r="G9" s="7">
        <v>1581.4670000000001</v>
      </c>
      <c r="I9" s="3">
        <f t="shared" si="1"/>
        <v>2020</v>
      </c>
      <c r="J9" s="5">
        <v>7</v>
      </c>
      <c r="K9" s="7">
        <v>422</v>
      </c>
      <c r="L9" s="7">
        <v>1520.0830000000001</v>
      </c>
      <c r="M9" s="7">
        <v>1617.79</v>
      </c>
      <c r="N9" s="7">
        <v>1562.7829999999999</v>
      </c>
      <c r="O9" s="7">
        <v>1672.797</v>
      </c>
      <c r="Q9" s="3">
        <f t="shared" si="2"/>
        <v>2020</v>
      </c>
      <c r="R9" s="5">
        <v>7</v>
      </c>
      <c r="S9" s="7">
        <v>90</v>
      </c>
      <c r="T9" s="7">
        <v>1024.287</v>
      </c>
      <c r="U9" s="7">
        <v>1148.778</v>
      </c>
      <c r="V9" s="7">
        <v>1053.415</v>
      </c>
      <c r="W9" s="7">
        <v>1244.1410000000001</v>
      </c>
    </row>
    <row r="10" spans="1:23" x14ac:dyDescent="0.3">
      <c r="A10" s="3">
        <f t="shared" si="0"/>
        <v>2020</v>
      </c>
      <c r="B10" s="5">
        <v>8</v>
      </c>
      <c r="C10" s="7">
        <v>2554</v>
      </c>
      <c r="D10" s="7">
        <v>1350</v>
      </c>
      <c r="E10" s="7">
        <v>1555.991</v>
      </c>
      <c r="F10" s="7">
        <v>1529.3340000000001</v>
      </c>
      <c r="G10" s="7">
        <v>1582.6479999999999</v>
      </c>
      <c r="I10" s="3">
        <f t="shared" si="1"/>
        <v>2020</v>
      </c>
      <c r="J10" s="5">
        <v>8</v>
      </c>
      <c r="K10" s="7">
        <v>393</v>
      </c>
      <c r="L10" s="7">
        <v>1520.857</v>
      </c>
      <c r="M10" s="7">
        <v>1613.039</v>
      </c>
      <c r="N10" s="7">
        <v>1553.585</v>
      </c>
      <c r="O10" s="7">
        <v>1672.4929999999999</v>
      </c>
      <c r="Q10" s="3">
        <f t="shared" si="2"/>
        <v>2020</v>
      </c>
      <c r="R10" s="5">
        <v>8</v>
      </c>
      <c r="S10" s="7">
        <v>90</v>
      </c>
      <c r="T10" s="7">
        <v>1000</v>
      </c>
      <c r="U10" s="7">
        <v>1060.7660000000001</v>
      </c>
      <c r="V10" s="7">
        <v>990.42639999999994</v>
      </c>
      <c r="W10" s="7">
        <v>1131.105</v>
      </c>
    </row>
    <row r="11" spans="1:23" x14ac:dyDescent="0.3">
      <c r="A11" s="3">
        <f t="shared" si="0"/>
        <v>2020</v>
      </c>
      <c r="B11" s="5">
        <v>9</v>
      </c>
      <c r="C11" s="7">
        <v>3177</v>
      </c>
      <c r="D11" s="7">
        <v>1333.3330000000001</v>
      </c>
      <c r="E11" s="7">
        <v>1546.3130000000001</v>
      </c>
      <c r="F11" s="7">
        <v>1520.7460000000001</v>
      </c>
      <c r="G11" s="7">
        <v>1571.8789999999999</v>
      </c>
      <c r="I11" s="3">
        <f t="shared" si="1"/>
        <v>2020</v>
      </c>
      <c r="J11" s="5">
        <v>9</v>
      </c>
      <c r="K11" s="7">
        <v>470</v>
      </c>
      <c r="L11" s="7">
        <v>1588.5</v>
      </c>
      <c r="M11" s="7">
        <v>1683.058</v>
      </c>
      <c r="N11" s="7">
        <v>1624.431</v>
      </c>
      <c r="O11" s="7">
        <v>1741.6859999999999</v>
      </c>
      <c r="Q11" s="3">
        <f t="shared" si="2"/>
        <v>2020</v>
      </c>
      <c r="R11" s="5">
        <v>9</v>
      </c>
      <c r="S11" s="7">
        <v>123</v>
      </c>
      <c r="T11" s="7">
        <v>981.9</v>
      </c>
      <c r="U11" s="7">
        <v>1043.9770000000001</v>
      </c>
      <c r="V11" s="7">
        <v>996.60230000000001</v>
      </c>
      <c r="W11" s="7">
        <v>1091.3520000000001</v>
      </c>
    </row>
    <row r="12" spans="1:23" x14ac:dyDescent="0.3">
      <c r="A12" s="3">
        <f t="shared" si="0"/>
        <v>2020</v>
      </c>
      <c r="B12" s="5">
        <v>10</v>
      </c>
      <c r="C12" s="7">
        <v>3084</v>
      </c>
      <c r="D12" s="7">
        <v>1351.25</v>
      </c>
      <c r="E12" s="7">
        <v>1545.384</v>
      </c>
      <c r="F12" s="7">
        <v>1521.193</v>
      </c>
      <c r="G12" s="7">
        <v>1569.5740000000001</v>
      </c>
      <c r="I12" s="3">
        <f t="shared" si="1"/>
        <v>2020</v>
      </c>
      <c r="J12" s="5">
        <v>10</v>
      </c>
      <c r="K12" s="7">
        <v>527</v>
      </c>
      <c r="L12" s="7">
        <v>1566.6669999999999</v>
      </c>
      <c r="M12" s="7">
        <v>1682.8389999999999</v>
      </c>
      <c r="N12" s="7">
        <v>1626.9670000000001</v>
      </c>
      <c r="O12" s="7">
        <v>1738.711</v>
      </c>
      <c r="Q12" s="3">
        <f t="shared" si="2"/>
        <v>2020</v>
      </c>
      <c r="R12" s="5">
        <v>10</v>
      </c>
      <c r="S12" s="7">
        <v>124</v>
      </c>
      <c r="T12" s="7">
        <v>985.52080000000001</v>
      </c>
      <c r="U12" s="7">
        <v>1060.155</v>
      </c>
      <c r="V12" s="7">
        <v>996.6585</v>
      </c>
      <c r="W12" s="7">
        <v>1123.652</v>
      </c>
    </row>
    <row r="13" spans="1:23" x14ac:dyDescent="0.3">
      <c r="A13" s="3">
        <f t="shared" si="0"/>
        <v>2020</v>
      </c>
      <c r="B13" s="5">
        <v>11</v>
      </c>
      <c r="C13" s="7">
        <v>3109</v>
      </c>
      <c r="D13" s="7">
        <v>1428.5709999999999</v>
      </c>
      <c r="E13" s="7">
        <v>1713.963</v>
      </c>
      <c r="F13" s="7">
        <v>1681.386</v>
      </c>
      <c r="G13" s="7">
        <v>1746.5409999999999</v>
      </c>
      <c r="I13" s="3">
        <f t="shared" si="1"/>
        <v>2020</v>
      </c>
      <c r="J13" s="5">
        <v>11</v>
      </c>
      <c r="K13" s="7">
        <v>510</v>
      </c>
      <c r="L13" s="7">
        <v>1543.1559999999999</v>
      </c>
      <c r="M13" s="7">
        <v>1687.7850000000001</v>
      </c>
      <c r="N13" s="7">
        <v>1626.8889999999999</v>
      </c>
      <c r="O13" s="7">
        <v>1748.681</v>
      </c>
      <c r="Q13" s="3">
        <f t="shared" si="2"/>
        <v>2020</v>
      </c>
      <c r="R13" s="5">
        <v>11</v>
      </c>
      <c r="S13" s="7">
        <v>80</v>
      </c>
      <c r="T13" s="7">
        <v>991.45360000000005</v>
      </c>
      <c r="U13" s="7">
        <v>1102.1949999999999</v>
      </c>
      <c r="V13" s="7">
        <v>1000.782</v>
      </c>
      <c r="W13" s="7">
        <v>1203.607</v>
      </c>
    </row>
    <row r="14" spans="1:23" x14ac:dyDescent="0.3">
      <c r="A14" s="3">
        <f>A13</f>
        <v>2020</v>
      </c>
      <c r="B14" s="5">
        <v>12</v>
      </c>
      <c r="C14" s="7">
        <v>2318</v>
      </c>
      <c r="D14" s="7">
        <v>1482.4069999999999</v>
      </c>
      <c r="E14" s="7">
        <v>1700.597</v>
      </c>
      <c r="F14" s="7">
        <v>1667.903</v>
      </c>
      <c r="G14" s="7">
        <v>1733.2919999999999</v>
      </c>
      <c r="I14" s="3">
        <f t="shared" si="1"/>
        <v>2020</v>
      </c>
      <c r="J14" s="5">
        <v>12</v>
      </c>
      <c r="K14" s="7">
        <v>543</v>
      </c>
      <c r="L14" s="7">
        <v>1715.62</v>
      </c>
      <c r="M14" s="7">
        <v>1798.9480000000001</v>
      </c>
      <c r="N14" s="7">
        <v>1742.221</v>
      </c>
      <c r="O14" s="7">
        <v>1855.674</v>
      </c>
      <c r="Q14" s="3">
        <f t="shared" si="2"/>
        <v>2020</v>
      </c>
      <c r="R14" s="5">
        <v>12</v>
      </c>
      <c r="S14" s="7">
        <v>98</v>
      </c>
      <c r="T14" s="7">
        <v>1002.2809999999999</v>
      </c>
      <c r="U14" s="7">
        <v>1073.9839999999999</v>
      </c>
      <c r="V14" s="7">
        <v>1005.682</v>
      </c>
      <c r="W14" s="7">
        <v>1142.2860000000001</v>
      </c>
    </row>
    <row r="15" spans="1:23" x14ac:dyDescent="0.3">
      <c r="A15" s="3">
        <f>A14+1</f>
        <v>2021</v>
      </c>
      <c r="B15" s="5">
        <v>1</v>
      </c>
      <c r="C15" s="7">
        <v>2529</v>
      </c>
      <c r="D15" s="7">
        <v>1396.61</v>
      </c>
      <c r="E15" s="7">
        <v>1579.191</v>
      </c>
      <c r="F15" s="7">
        <v>1550.258</v>
      </c>
      <c r="G15" s="7">
        <v>1608.125</v>
      </c>
      <c r="I15" s="3">
        <f>I14+1</f>
        <v>2021</v>
      </c>
      <c r="J15" s="5">
        <v>1</v>
      </c>
      <c r="K15" s="7">
        <v>595</v>
      </c>
      <c r="L15" s="7">
        <v>1678.0239999999999</v>
      </c>
      <c r="M15" s="7">
        <v>1748.806</v>
      </c>
      <c r="N15" s="7">
        <v>1693.7619999999999</v>
      </c>
      <c r="O15" s="7">
        <v>1803.85</v>
      </c>
      <c r="Q15" s="3">
        <f>Q14+1</f>
        <v>2021</v>
      </c>
      <c r="R15" s="5">
        <v>1</v>
      </c>
      <c r="S15" s="7">
        <v>109</v>
      </c>
      <c r="T15" s="7">
        <v>969</v>
      </c>
      <c r="U15" s="7">
        <v>1062.4359999999999</v>
      </c>
      <c r="V15" s="7">
        <v>970.64570000000003</v>
      </c>
      <c r="W15" s="7">
        <v>1154.2270000000001</v>
      </c>
    </row>
    <row r="16" spans="1:23" x14ac:dyDescent="0.3">
      <c r="A16" s="3">
        <f t="shared" ref="A16:A17" si="3">A15</f>
        <v>2021</v>
      </c>
      <c r="B16" s="5">
        <v>2</v>
      </c>
      <c r="C16" s="7">
        <v>2666</v>
      </c>
      <c r="D16" s="7">
        <v>1500</v>
      </c>
      <c r="E16" s="7">
        <v>1726.096</v>
      </c>
      <c r="F16" s="7">
        <v>1697.0519999999999</v>
      </c>
      <c r="G16" s="7">
        <v>1755.14</v>
      </c>
      <c r="I16" s="3">
        <f t="shared" ref="I16:I17" si="4">I15</f>
        <v>2021</v>
      </c>
      <c r="J16" s="5">
        <v>2</v>
      </c>
      <c r="K16" s="7">
        <v>648</v>
      </c>
      <c r="L16" s="7">
        <v>1567.9449999999999</v>
      </c>
      <c r="M16" s="7">
        <v>1679.607</v>
      </c>
      <c r="N16" s="7">
        <v>1628.386</v>
      </c>
      <c r="O16" s="7">
        <v>1730.829</v>
      </c>
      <c r="Q16" s="3">
        <f t="shared" ref="Q16:Q17" si="5">Q15</f>
        <v>2021</v>
      </c>
      <c r="R16" s="5">
        <v>2</v>
      </c>
      <c r="S16" s="7">
        <v>118</v>
      </c>
      <c r="T16" s="7">
        <v>998.82759999999996</v>
      </c>
      <c r="U16" s="7">
        <v>1130.0360000000001</v>
      </c>
      <c r="V16" s="7">
        <v>1051.117</v>
      </c>
      <c r="W16" s="7">
        <v>1208.9549999999999</v>
      </c>
    </row>
    <row r="17" spans="1:23" ht="16.2" thickBot="1" x14ac:dyDescent="0.35">
      <c r="A17" s="3">
        <f t="shared" si="3"/>
        <v>2021</v>
      </c>
      <c r="B17" s="5">
        <v>3</v>
      </c>
      <c r="C17" s="7">
        <v>3723</v>
      </c>
      <c r="D17" s="7">
        <v>1481.481</v>
      </c>
      <c r="E17" s="7">
        <v>1691.414</v>
      </c>
      <c r="F17" s="7">
        <v>1667.8040000000001</v>
      </c>
      <c r="G17" s="7">
        <v>1715.0239999999999</v>
      </c>
      <c r="I17" s="3">
        <f t="shared" si="4"/>
        <v>2021</v>
      </c>
      <c r="J17" s="5">
        <v>3</v>
      </c>
      <c r="K17" s="7">
        <v>923</v>
      </c>
      <c r="L17" s="7">
        <v>1610.306</v>
      </c>
      <c r="M17" s="7">
        <v>1675.491</v>
      </c>
      <c r="N17" s="7">
        <v>1634.7090000000001</v>
      </c>
      <c r="O17" s="7">
        <v>1716.2739999999999</v>
      </c>
      <c r="Q17" s="3">
        <f t="shared" si="5"/>
        <v>2021</v>
      </c>
      <c r="R17" s="5">
        <v>3</v>
      </c>
      <c r="S17" s="7">
        <v>172</v>
      </c>
      <c r="T17" s="7">
        <v>1000</v>
      </c>
      <c r="U17" s="7">
        <v>1120.829</v>
      </c>
      <c r="V17" s="7">
        <v>1046.6220000000001</v>
      </c>
      <c r="W17" s="7">
        <v>1195.0360000000001</v>
      </c>
    </row>
    <row r="18" spans="1:23" ht="30" customHeight="1" x14ac:dyDescent="0.3">
      <c r="A18" s="24" t="str">
        <f>RIGHT($A$1,7)</f>
        <v>2020/21</v>
      </c>
      <c r="B18" s="25" t="s">
        <v>33</v>
      </c>
      <c r="C18" s="26">
        <v>28638</v>
      </c>
      <c r="D18" s="26">
        <v>1428.5709999999999</v>
      </c>
      <c r="E18" s="26">
        <v>1628.127</v>
      </c>
      <c r="F18" s="26">
        <v>1619.3910000000001</v>
      </c>
      <c r="G18" s="26">
        <v>1636.8630000000001</v>
      </c>
      <c r="I18" s="24" t="str">
        <f>RIGHT($A$1,7)</f>
        <v>2020/21</v>
      </c>
      <c r="J18" s="25" t="s">
        <v>33</v>
      </c>
      <c r="K18" s="26">
        <v>5757</v>
      </c>
      <c r="L18" s="26">
        <v>1586.25</v>
      </c>
      <c r="M18" s="26">
        <v>1685.076</v>
      </c>
      <c r="N18" s="26">
        <v>1668.3889999999999</v>
      </c>
      <c r="O18" s="26">
        <v>1701.7629999999999</v>
      </c>
      <c r="Q18" s="24" t="str">
        <f>RIGHT($A$1,7)</f>
        <v>2020/21</v>
      </c>
      <c r="R18" s="25" t="s">
        <v>33</v>
      </c>
      <c r="S18" s="26">
        <v>1151</v>
      </c>
      <c r="T18" s="26">
        <v>1000</v>
      </c>
      <c r="U18" s="26">
        <v>1087.771</v>
      </c>
      <c r="V18" s="26">
        <v>1063.9490000000001</v>
      </c>
      <c r="W18" s="26">
        <v>1111.5930000000001</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2020</v>
      </c>
      <c r="B22" s="5">
        <v>4</v>
      </c>
      <c r="C22" s="55">
        <v>490</v>
      </c>
      <c r="D22" s="7">
        <v>18</v>
      </c>
      <c r="E22" s="57">
        <v>0.96456699999999995</v>
      </c>
    </row>
    <row r="23" spans="1:23" x14ac:dyDescent="0.3">
      <c r="A23" s="3">
        <f>A22</f>
        <v>2020</v>
      </c>
      <c r="B23" s="5">
        <v>5</v>
      </c>
      <c r="C23" s="55">
        <v>1038</v>
      </c>
      <c r="D23" s="7">
        <v>47</v>
      </c>
      <c r="E23" s="57">
        <v>0.95668200000000003</v>
      </c>
    </row>
    <row r="24" spans="1:23" x14ac:dyDescent="0.3">
      <c r="A24" s="3">
        <f t="shared" ref="A24:A30" si="6">A23</f>
        <v>2020</v>
      </c>
      <c r="B24" s="5">
        <v>6</v>
      </c>
      <c r="C24" s="55">
        <v>2261</v>
      </c>
      <c r="D24" s="7">
        <v>119</v>
      </c>
      <c r="E24" s="57">
        <v>0.95</v>
      </c>
    </row>
    <row r="25" spans="1:23" x14ac:dyDescent="0.3">
      <c r="A25" s="3">
        <f t="shared" si="6"/>
        <v>2020</v>
      </c>
      <c r="B25" s="5">
        <v>7</v>
      </c>
      <c r="C25" s="55">
        <v>3074</v>
      </c>
      <c r="D25" s="7">
        <v>163</v>
      </c>
      <c r="E25" s="57">
        <v>0.94964499999999996</v>
      </c>
    </row>
    <row r="26" spans="1:23" x14ac:dyDescent="0.3">
      <c r="A26" s="3">
        <f t="shared" si="6"/>
        <v>2020</v>
      </c>
      <c r="B26" s="5">
        <v>8</v>
      </c>
      <c r="C26" s="55">
        <v>3037</v>
      </c>
      <c r="D26" s="7">
        <v>173</v>
      </c>
      <c r="E26" s="57">
        <v>0.946106</v>
      </c>
    </row>
    <row r="27" spans="1:23" x14ac:dyDescent="0.3">
      <c r="A27" s="3">
        <f t="shared" si="6"/>
        <v>2020</v>
      </c>
      <c r="B27" s="5">
        <v>9</v>
      </c>
      <c r="C27" s="55">
        <v>3770</v>
      </c>
      <c r="D27" s="7">
        <v>272</v>
      </c>
      <c r="E27" s="57">
        <v>0.93270699999999995</v>
      </c>
    </row>
    <row r="28" spans="1:23" x14ac:dyDescent="0.3">
      <c r="A28" s="3">
        <f t="shared" si="6"/>
        <v>2020</v>
      </c>
      <c r="B28" s="5">
        <v>10</v>
      </c>
      <c r="C28" s="55">
        <v>3735</v>
      </c>
      <c r="D28" s="7">
        <v>238</v>
      </c>
      <c r="E28" s="57">
        <v>0.94009600000000004</v>
      </c>
    </row>
    <row r="29" spans="1:23" x14ac:dyDescent="0.3">
      <c r="A29" s="3">
        <f t="shared" si="6"/>
        <v>2020</v>
      </c>
      <c r="B29" s="5">
        <v>11</v>
      </c>
      <c r="C29" s="55">
        <v>3699</v>
      </c>
      <c r="D29" s="7">
        <v>632</v>
      </c>
      <c r="E29" s="57">
        <v>0.85407500000000003</v>
      </c>
    </row>
    <row r="30" spans="1:23" x14ac:dyDescent="0.3">
      <c r="A30" s="3">
        <f t="shared" si="6"/>
        <v>2020</v>
      </c>
      <c r="B30" s="5">
        <v>12</v>
      </c>
      <c r="C30" s="55">
        <v>2959</v>
      </c>
      <c r="D30" s="7">
        <v>91</v>
      </c>
      <c r="E30" s="57">
        <v>0.97016400000000003</v>
      </c>
    </row>
    <row r="31" spans="1:23" x14ac:dyDescent="0.3">
      <c r="A31" s="3">
        <f>A30+1</f>
        <v>2021</v>
      </c>
      <c r="B31" s="5">
        <v>1</v>
      </c>
      <c r="C31" s="55">
        <v>3233</v>
      </c>
      <c r="D31" s="7">
        <v>400</v>
      </c>
      <c r="E31" s="57">
        <v>0.88989799999999997</v>
      </c>
    </row>
    <row r="32" spans="1:23" x14ac:dyDescent="0.3">
      <c r="A32" s="3">
        <f t="shared" ref="A32:A33" si="7">A31</f>
        <v>2021</v>
      </c>
      <c r="B32" s="5">
        <v>2</v>
      </c>
      <c r="C32" s="55">
        <v>3432</v>
      </c>
      <c r="D32" s="7">
        <v>136</v>
      </c>
      <c r="E32" s="57">
        <v>0.96188300000000004</v>
      </c>
    </row>
    <row r="33" spans="1:5" ht="16.2" thickBot="1" x14ac:dyDescent="0.35">
      <c r="A33" s="3">
        <f t="shared" si="7"/>
        <v>2021</v>
      </c>
      <c r="B33" s="5">
        <v>3</v>
      </c>
      <c r="C33" s="55">
        <v>4818</v>
      </c>
      <c r="D33" s="7">
        <v>159</v>
      </c>
      <c r="E33" s="58">
        <v>0.96805300000000005</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1C09-A5BD-4FD7-BA41-81DCDCC3239E}">
  <dimension ref="A1:W33"/>
  <sheetViews>
    <sheetView showGridLines="0"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103</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2019</v>
      </c>
      <c r="B6" s="5">
        <v>4</v>
      </c>
      <c r="C6" s="7">
        <v>998</v>
      </c>
      <c r="D6" s="7">
        <v>1449.2753623188407</v>
      </c>
      <c r="E6" s="7">
        <v>1546.7385131708716</v>
      </c>
      <c r="F6" s="7">
        <v>1508.2927526707313</v>
      </c>
      <c r="G6" s="7">
        <v>1585.1842736710119</v>
      </c>
      <c r="I6" s="3">
        <f>INT(LEFT(RIGHT($A$1,7),4))</f>
        <v>2019</v>
      </c>
      <c r="J6" s="5">
        <v>4</v>
      </c>
      <c r="K6" s="7">
        <v>29</v>
      </c>
      <c r="L6" s="7">
        <v>1392.4180327868853</v>
      </c>
      <c r="M6" s="7">
        <v>1567.0058635621563</v>
      </c>
      <c r="N6" s="7">
        <v>1278.7430327419747</v>
      </c>
      <c r="O6" s="7">
        <v>1855.2686943823378</v>
      </c>
      <c r="Q6" s="3">
        <f>INT(LEFT(RIGHT($A$1,7),4))</f>
        <v>2019</v>
      </c>
      <c r="R6" s="5">
        <v>4</v>
      </c>
      <c r="S6" s="7">
        <v>25</v>
      </c>
      <c r="T6" s="7">
        <v>985.62628336755643</v>
      </c>
      <c r="U6" s="7">
        <v>1023.1080031484328</v>
      </c>
      <c r="V6" s="7">
        <v>942.99673807134491</v>
      </c>
      <c r="W6" s="7">
        <v>1103.2192682255206</v>
      </c>
    </row>
    <row r="7" spans="1:23" x14ac:dyDescent="0.3">
      <c r="A7" s="3">
        <f>A6</f>
        <v>2019</v>
      </c>
      <c r="B7" s="5">
        <v>5</v>
      </c>
      <c r="C7" s="7">
        <v>1478</v>
      </c>
      <c r="D7" s="7">
        <v>1458.3333333333333</v>
      </c>
      <c r="E7" s="7">
        <v>1623.1675451827346</v>
      </c>
      <c r="F7" s="7">
        <v>1588.7564099305275</v>
      </c>
      <c r="G7" s="7">
        <v>1657.5786804349416</v>
      </c>
      <c r="I7" s="3">
        <f>I6</f>
        <v>2019</v>
      </c>
      <c r="J7" s="5">
        <v>5</v>
      </c>
      <c r="K7" s="7">
        <v>88</v>
      </c>
      <c r="L7" s="7">
        <v>1413.3489461358315</v>
      </c>
      <c r="M7" s="7">
        <v>1465.386350666831</v>
      </c>
      <c r="N7" s="7">
        <v>1373.4102441942748</v>
      </c>
      <c r="O7" s="7">
        <v>1557.3624571393873</v>
      </c>
      <c r="Q7" s="3">
        <f>Q6</f>
        <v>2019</v>
      </c>
      <c r="R7" s="5">
        <v>5</v>
      </c>
      <c r="S7" s="7">
        <v>35</v>
      </c>
      <c r="T7" s="7">
        <v>1057.0824524312898</v>
      </c>
      <c r="U7" s="7">
        <v>1107.4322437401611</v>
      </c>
      <c r="V7" s="7">
        <v>1007.451900693428</v>
      </c>
      <c r="W7" s="7">
        <v>1207.4125867868943</v>
      </c>
    </row>
    <row r="8" spans="1:23" x14ac:dyDescent="0.3">
      <c r="A8" s="3">
        <f t="shared" ref="A8:A13" si="0">A7</f>
        <v>2019</v>
      </c>
      <c r="B8" s="5">
        <v>6</v>
      </c>
      <c r="C8" s="7">
        <v>1760</v>
      </c>
      <c r="D8" s="7">
        <v>1458.3333333333333</v>
      </c>
      <c r="E8" s="7">
        <v>1591.1380068355763</v>
      </c>
      <c r="F8" s="7">
        <v>1560.1552819388962</v>
      </c>
      <c r="G8" s="7">
        <v>1622.1207317322564</v>
      </c>
      <c r="I8" s="3">
        <f t="shared" ref="I8:I14" si="1">I7</f>
        <v>2019</v>
      </c>
      <c r="J8" s="5">
        <v>6</v>
      </c>
      <c r="K8" s="7">
        <v>116</v>
      </c>
      <c r="L8" s="7">
        <v>1425</v>
      </c>
      <c r="M8" s="7">
        <v>1525.6107119055553</v>
      </c>
      <c r="N8" s="7">
        <v>1430.7646043566767</v>
      </c>
      <c r="O8" s="7">
        <v>1620.4568194544338</v>
      </c>
      <c r="Q8" s="3">
        <f t="shared" ref="Q8:Q14" si="2">Q7</f>
        <v>2019</v>
      </c>
      <c r="R8" s="5">
        <v>6</v>
      </c>
      <c r="S8" s="7">
        <v>37</v>
      </c>
      <c r="T8" s="7">
        <v>1001.3351134846462</v>
      </c>
      <c r="U8" s="7">
        <v>1006.386995870742</v>
      </c>
      <c r="V8" s="7">
        <v>929.3568346868127</v>
      </c>
      <c r="W8" s="7">
        <v>1083.4171570546714</v>
      </c>
    </row>
    <row r="9" spans="1:23" x14ac:dyDescent="0.3">
      <c r="A9" s="3">
        <f t="shared" si="0"/>
        <v>2019</v>
      </c>
      <c r="B9" s="5">
        <v>7</v>
      </c>
      <c r="C9" s="7">
        <v>1783</v>
      </c>
      <c r="D9" s="7">
        <v>1444.4444444444443</v>
      </c>
      <c r="E9" s="7">
        <v>1657.7832659614851</v>
      </c>
      <c r="F9" s="7">
        <v>1622.8570325883452</v>
      </c>
      <c r="G9" s="7">
        <v>1692.709499334625</v>
      </c>
      <c r="I9" s="3">
        <f t="shared" si="1"/>
        <v>2019</v>
      </c>
      <c r="J9" s="5">
        <v>7</v>
      </c>
      <c r="K9" s="7">
        <v>173</v>
      </c>
      <c r="L9" s="7">
        <v>1337.704918032787</v>
      </c>
      <c r="M9" s="7">
        <v>1484.6495596725974</v>
      </c>
      <c r="N9" s="7">
        <v>1402.7779772000804</v>
      </c>
      <c r="O9" s="7">
        <v>1566.5211421451145</v>
      </c>
      <c r="Q9" s="3">
        <f t="shared" si="2"/>
        <v>2019</v>
      </c>
      <c r="R9" s="5">
        <v>7</v>
      </c>
      <c r="S9" s="7">
        <v>51</v>
      </c>
      <c r="T9" s="7">
        <v>1023.7333333333333</v>
      </c>
      <c r="U9" s="7">
        <v>1078.2476055771351</v>
      </c>
      <c r="V9" s="7">
        <v>978.21618922263031</v>
      </c>
      <c r="W9" s="7">
        <v>1178.27902193164</v>
      </c>
    </row>
    <row r="10" spans="1:23" x14ac:dyDescent="0.3">
      <c r="A10" s="3">
        <f t="shared" si="0"/>
        <v>2019</v>
      </c>
      <c r="B10" s="5">
        <v>8</v>
      </c>
      <c r="C10" s="7">
        <v>1948</v>
      </c>
      <c r="D10" s="7">
        <v>1475.4098360655737</v>
      </c>
      <c r="E10" s="7">
        <v>1644.5235732473811</v>
      </c>
      <c r="F10" s="7">
        <v>1614.0234539101778</v>
      </c>
      <c r="G10" s="7">
        <v>1675.0236925845845</v>
      </c>
      <c r="I10" s="3">
        <f t="shared" si="1"/>
        <v>2019</v>
      </c>
      <c r="J10" s="5">
        <v>8</v>
      </c>
      <c r="K10" s="7">
        <v>148</v>
      </c>
      <c r="L10" s="7">
        <v>1463.5071073205402</v>
      </c>
      <c r="M10" s="7">
        <v>1586.7499427372145</v>
      </c>
      <c r="N10" s="7">
        <v>1495.2267281929785</v>
      </c>
      <c r="O10" s="7">
        <v>1678.2731572814505</v>
      </c>
      <c r="Q10" s="3">
        <f t="shared" si="2"/>
        <v>2019</v>
      </c>
      <c r="R10" s="5">
        <v>8</v>
      </c>
      <c r="S10" s="7">
        <v>84</v>
      </c>
      <c r="T10" s="7">
        <v>981.80636704119843</v>
      </c>
      <c r="U10" s="7">
        <v>1028.4920430394252</v>
      </c>
      <c r="V10" s="7">
        <v>960.19474138378121</v>
      </c>
      <c r="W10" s="7">
        <v>1096.7893446950691</v>
      </c>
    </row>
    <row r="11" spans="1:23" x14ac:dyDescent="0.3">
      <c r="A11" s="3">
        <f t="shared" si="0"/>
        <v>2019</v>
      </c>
      <c r="B11" s="5">
        <v>9</v>
      </c>
      <c r="C11" s="7">
        <v>2083</v>
      </c>
      <c r="D11" s="7">
        <v>1475.4098360655737</v>
      </c>
      <c r="E11" s="7">
        <v>1635.235564197118</v>
      </c>
      <c r="F11" s="7">
        <v>1605.3343720103278</v>
      </c>
      <c r="G11" s="7">
        <v>1665.1367563839083</v>
      </c>
      <c r="I11" s="3">
        <f t="shared" si="1"/>
        <v>2019</v>
      </c>
      <c r="J11" s="5">
        <v>9</v>
      </c>
      <c r="K11" s="7">
        <v>236</v>
      </c>
      <c r="L11" s="7">
        <v>1542.498764211567</v>
      </c>
      <c r="M11" s="7">
        <v>1652.7420789993014</v>
      </c>
      <c r="N11" s="7">
        <v>1579.2535810549641</v>
      </c>
      <c r="O11" s="7">
        <v>1726.2305769436387</v>
      </c>
      <c r="Q11" s="3">
        <f t="shared" si="2"/>
        <v>2019</v>
      </c>
      <c r="R11" s="5">
        <v>9</v>
      </c>
      <c r="S11" s="7">
        <v>80</v>
      </c>
      <c r="T11" s="7">
        <v>1013.8888888888889</v>
      </c>
      <c r="U11" s="7">
        <v>1065.837030725495</v>
      </c>
      <c r="V11" s="7">
        <v>994.37744083166842</v>
      </c>
      <c r="W11" s="7">
        <v>1137.2966206193214</v>
      </c>
    </row>
    <row r="12" spans="1:23" x14ac:dyDescent="0.3">
      <c r="A12" s="3">
        <f t="shared" si="0"/>
        <v>2019</v>
      </c>
      <c r="B12" s="5">
        <v>10</v>
      </c>
      <c r="C12" s="7">
        <v>2513</v>
      </c>
      <c r="D12" s="7">
        <v>1445</v>
      </c>
      <c r="E12" s="7">
        <v>1547.8594249225359</v>
      </c>
      <c r="F12" s="7">
        <v>1518.0914231458701</v>
      </c>
      <c r="G12" s="7">
        <v>1577.6274266992018</v>
      </c>
      <c r="I12" s="3">
        <f t="shared" si="1"/>
        <v>2019</v>
      </c>
      <c r="J12" s="5">
        <v>10</v>
      </c>
      <c r="K12" s="7">
        <v>285</v>
      </c>
      <c r="L12" s="7">
        <v>1702</v>
      </c>
      <c r="M12" s="7">
        <v>1797.137093102577</v>
      </c>
      <c r="N12" s="7">
        <v>1718.019785743513</v>
      </c>
      <c r="O12" s="7">
        <v>1876.2544004616409</v>
      </c>
      <c r="Q12" s="3">
        <f t="shared" si="2"/>
        <v>2019</v>
      </c>
      <c r="R12" s="5">
        <v>10</v>
      </c>
      <c r="S12" s="7">
        <v>70</v>
      </c>
      <c r="T12" s="7">
        <v>1144.0588235294117</v>
      </c>
      <c r="U12" s="7">
        <v>1159.3994650220593</v>
      </c>
      <c r="V12" s="7">
        <v>1089.617543779123</v>
      </c>
      <c r="W12" s="7">
        <v>1229.1813862649956</v>
      </c>
    </row>
    <row r="13" spans="1:23" x14ac:dyDescent="0.3">
      <c r="A13" s="3">
        <f t="shared" si="0"/>
        <v>2019</v>
      </c>
      <c r="B13" s="5">
        <v>11</v>
      </c>
      <c r="C13" s="7">
        <v>2189</v>
      </c>
      <c r="D13" s="7">
        <v>1407</v>
      </c>
      <c r="E13" s="7">
        <v>1465.3826445038824</v>
      </c>
      <c r="F13" s="7">
        <v>1436.4852035374686</v>
      </c>
      <c r="G13" s="7">
        <v>1494.2800854702962</v>
      </c>
      <c r="I13" s="3">
        <f t="shared" si="1"/>
        <v>2019</v>
      </c>
      <c r="J13" s="5">
        <v>11</v>
      </c>
      <c r="K13" s="7">
        <v>221</v>
      </c>
      <c r="L13" s="7">
        <v>1742.6666666666667</v>
      </c>
      <c r="M13" s="7">
        <v>1873.1018763915813</v>
      </c>
      <c r="N13" s="7">
        <v>1783.0106756198857</v>
      </c>
      <c r="O13" s="7">
        <v>1963.1930771632769</v>
      </c>
      <c r="Q13" s="3">
        <f t="shared" si="2"/>
        <v>2019</v>
      </c>
      <c r="R13" s="5">
        <v>11</v>
      </c>
      <c r="S13" s="7">
        <v>83</v>
      </c>
      <c r="T13" s="7">
        <v>1007.7446808510638</v>
      </c>
      <c r="U13" s="7">
        <v>1077.3571248208079</v>
      </c>
      <c r="V13" s="7">
        <v>1003.1773462850967</v>
      </c>
      <c r="W13" s="7">
        <v>1151.5369033565191</v>
      </c>
    </row>
    <row r="14" spans="1:23" x14ac:dyDescent="0.3">
      <c r="A14" s="3">
        <f>A13</f>
        <v>2019</v>
      </c>
      <c r="B14" s="5">
        <v>12</v>
      </c>
      <c r="C14" s="7">
        <v>1635</v>
      </c>
      <c r="D14" s="7">
        <v>1500</v>
      </c>
      <c r="E14" s="7">
        <v>1552.8054188205626</v>
      </c>
      <c r="F14" s="7">
        <v>1517.1474381407825</v>
      </c>
      <c r="G14" s="7">
        <v>1588.4633995003428</v>
      </c>
      <c r="I14" s="3">
        <f t="shared" si="1"/>
        <v>2019</v>
      </c>
      <c r="J14" s="5">
        <v>12</v>
      </c>
      <c r="K14" s="7">
        <v>199</v>
      </c>
      <c r="L14" s="7">
        <v>1700</v>
      </c>
      <c r="M14" s="7">
        <v>1783.7946498364854</v>
      </c>
      <c r="N14" s="7">
        <v>1696.6999973759746</v>
      </c>
      <c r="O14" s="7">
        <v>1870.8893022969962</v>
      </c>
      <c r="Q14" s="3">
        <f t="shared" si="2"/>
        <v>2019</v>
      </c>
      <c r="R14" s="5">
        <v>12</v>
      </c>
      <c r="S14" s="7">
        <v>52</v>
      </c>
      <c r="T14" s="7">
        <v>1027.0956937799042</v>
      </c>
      <c r="U14" s="7">
        <v>1038.6461430658576</v>
      </c>
      <c r="V14" s="7">
        <v>970.2265114070683</v>
      </c>
      <c r="W14" s="7">
        <v>1107.0657747246469</v>
      </c>
    </row>
    <row r="15" spans="1:23" x14ac:dyDescent="0.3">
      <c r="A15" s="3">
        <f>A14+1</f>
        <v>2020</v>
      </c>
      <c r="B15" s="5">
        <v>1</v>
      </c>
      <c r="C15" s="7">
        <v>2158</v>
      </c>
      <c r="D15" s="7">
        <v>1500</v>
      </c>
      <c r="E15" s="7">
        <v>1520.8305682992982</v>
      </c>
      <c r="F15" s="7">
        <v>1492.2527859733652</v>
      </c>
      <c r="G15" s="7">
        <v>1549.4083506252312</v>
      </c>
      <c r="I15" s="3">
        <f>I14+1</f>
        <v>2020</v>
      </c>
      <c r="J15" s="5">
        <v>1</v>
      </c>
      <c r="K15" s="7">
        <v>269</v>
      </c>
      <c r="L15" s="7">
        <v>1666.6666666666667</v>
      </c>
      <c r="M15" s="7">
        <v>1759.7067696347435</v>
      </c>
      <c r="N15" s="7">
        <v>1689.5534868902673</v>
      </c>
      <c r="O15" s="7">
        <v>1829.8600523792197</v>
      </c>
      <c r="Q15" s="3">
        <f>Q14+1</f>
        <v>2020</v>
      </c>
      <c r="R15" s="5">
        <v>1</v>
      </c>
      <c r="S15" s="7">
        <v>87</v>
      </c>
      <c r="T15" s="7">
        <v>1036.3499999999999</v>
      </c>
      <c r="U15" s="7">
        <v>1059.7727722647649</v>
      </c>
      <c r="V15" s="7">
        <v>1010.9143977566865</v>
      </c>
      <c r="W15" s="7">
        <v>1108.6311467728433</v>
      </c>
    </row>
    <row r="16" spans="1:23" x14ac:dyDescent="0.3">
      <c r="A16" s="3">
        <f t="shared" ref="A16:A17" si="3">A15</f>
        <v>2020</v>
      </c>
      <c r="B16" s="5">
        <v>2</v>
      </c>
      <c r="C16" s="7">
        <v>2286</v>
      </c>
      <c r="D16" s="7">
        <v>1465.5</v>
      </c>
      <c r="E16" s="7">
        <v>1506.1767643627895</v>
      </c>
      <c r="F16" s="7">
        <v>1477.9199263716</v>
      </c>
      <c r="G16" s="7">
        <v>1534.433602353979</v>
      </c>
      <c r="I16" s="3">
        <f t="shared" ref="I16:I17" si="4">I15</f>
        <v>2020</v>
      </c>
      <c r="J16" s="5">
        <v>2</v>
      </c>
      <c r="K16" s="7">
        <v>318</v>
      </c>
      <c r="L16" s="7">
        <v>1702.75</v>
      </c>
      <c r="M16" s="7">
        <v>1780.3880241090155</v>
      </c>
      <c r="N16" s="7">
        <v>1712.0610162096298</v>
      </c>
      <c r="O16" s="7">
        <v>1848.7150320084013</v>
      </c>
      <c r="Q16" s="3">
        <f t="shared" ref="Q16:Q17" si="5">Q15</f>
        <v>2020</v>
      </c>
      <c r="R16" s="5">
        <v>2</v>
      </c>
      <c r="S16" s="7">
        <v>127</v>
      </c>
      <c r="T16" s="7">
        <v>1000</v>
      </c>
      <c r="U16" s="7">
        <v>1069.5211924949208</v>
      </c>
      <c r="V16" s="7">
        <v>1013.2299278507685</v>
      </c>
      <c r="W16" s="7">
        <v>1125.8124571390731</v>
      </c>
    </row>
    <row r="17" spans="1:23" ht="16.2" thickBot="1" x14ac:dyDescent="0.35">
      <c r="A17" s="3">
        <f t="shared" si="3"/>
        <v>2020</v>
      </c>
      <c r="B17" s="5">
        <v>3</v>
      </c>
      <c r="C17" s="7">
        <v>2491</v>
      </c>
      <c r="D17" s="7">
        <v>1447</v>
      </c>
      <c r="E17" s="7">
        <v>1510.9544116394775</v>
      </c>
      <c r="F17" s="7">
        <v>1483.8256610589337</v>
      </c>
      <c r="G17" s="7">
        <v>1538.0831622200212</v>
      </c>
      <c r="I17" s="3">
        <f t="shared" si="4"/>
        <v>2020</v>
      </c>
      <c r="J17" s="5">
        <v>3</v>
      </c>
      <c r="K17" s="7">
        <v>331</v>
      </c>
      <c r="L17" s="7">
        <v>1600</v>
      </c>
      <c r="M17" s="7">
        <v>1684.8978420371168</v>
      </c>
      <c r="N17" s="7">
        <v>1620.1309252026415</v>
      </c>
      <c r="O17" s="7">
        <v>1749.6647588715921</v>
      </c>
      <c r="Q17" s="3">
        <f t="shared" si="5"/>
        <v>2020</v>
      </c>
      <c r="R17" s="5">
        <v>3</v>
      </c>
      <c r="S17" s="7">
        <v>184</v>
      </c>
      <c r="T17" s="7">
        <v>1048.1339712918661</v>
      </c>
      <c r="U17" s="7">
        <v>1110.9863687908164</v>
      </c>
      <c r="V17" s="7">
        <v>1059.760690210109</v>
      </c>
      <c r="W17" s="7">
        <v>1162.2120473715238</v>
      </c>
    </row>
    <row r="18" spans="1:23" ht="30" customHeight="1" x14ac:dyDescent="0.3">
      <c r="A18" s="24" t="str">
        <f>RIGHT($A$1,7)</f>
        <v>2019/20</v>
      </c>
      <c r="B18" s="25" t="s">
        <v>33</v>
      </c>
      <c r="C18" s="26">
        <v>23322</v>
      </c>
      <c r="D18" s="26">
        <v>1458.3333333333333</v>
      </c>
      <c r="E18" s="26">
        <v>1562.2088507251162</v>
      </c>
      <c r="F18" s="26">
        <v>1553.2917812566332</v>
      </c>
      <c r="G18" s="26">
        <v>1571.1259201935993</v>
      </c>
      <c r="I18" s="24" t="str">
        <f>RIGHT($A$1,7)</f>
        <v>2019/20</v>
      </c>
      <c r="J18" s="25" t="s">
        <v>33</v>
      </c>
      <c r="K18" s="26">
        <v>2413</v>
      </c>
      <c r="L18" s="26">
        <v>1571.2493821057835</v>
      </c>
      <c r="M18" s="26">
        <v>1703.8702558732959</v>
      </c>
      <c r="N18" s="26">
        <v>1679.7695187773227</v>
      </c>
      <c r="O18" s="26">
        <v>1727.9709929692692</v>
      </c>
      <c r="Q18" s="24" t="str">
        <f>RIGHT($A$1,7)</f>
        <v>2019/20</v>
      </c>
      <c r="R18" s="25" t="s">
        <v>33</v>
      </c>
      <c r="S18" s="26">
        <v>915</v>
      </c>
      <c r="T18" s="26">
        <v>1018.8111111111111</v>
      </c>
      <c r="U18" s="26">
        <v>1076.7914614831855</v>
      </c>
      <c r="V18" s="26">
        <v>1057.5678560175904</v>
      </c>
      <c r="W18" s="26">
        <v>1096.0150669487805</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2019</v>
      </c>
      <c r="B22" s="5">
        <v>4</v>
      </c>
      <c r="C22" s="55">
        <v>1052</v>
      </c>
      <c r="D22" s="7">
        <v>412</v>
      </c>
      <c r="E22" s="57">
        <v>0.71857923497267762</v>
      </c>
    </row>
    <row r="23" spans="1:23" x14ac:dyDescent="0.3">
      <c r="A23" s="3">
        <f>A22</f>
        <v>2019</v>
      </c>
      <c r="B23" s="5">
        <v>5</v>
      </c>
      <c r="C23" s="55">
        <v>1601</v>
      </c>
      <c r="D23" s="7">
        <v>725</v>
      </c>
      <c r="E23" s="57">
        <v>0.68830610490111777</v>
      </c>
    </row>
    <row r="24" spans="1:23" x14ac:dyDescent="0.3">
      <c r="A24" s="3">
        <f t="shared" ref="A24:A30" si="6">A23</f>
        <v>2019</v>
      </c>
      <c r="B24" s="5">
        <v>6</v>
      </c>
      <c r="C24" s="55">
        <v>1913</v>
      </c>
      <c r="D24" s="7">
        <v>671</v>
      </c>
      <c r="E24" s="57">
        <v>0.7403250773993808</v>
      </c>
    </row>
    <row r="25" spans="1:23" x14ac:dyDescent="0.3">
      <c r="A25" s="3">
        <f t="shared" si="6"/>
        <v>2019</v>
      </c>
      <c r="B25" s="5">
        <v>7</v>
      </c>
      <c r="C25" s="55">
        <v>2007</v>
      </c>
      <c r="D25" s="7">
        <v>621</v>
      </c>
      <c r="E25" s="57">
        <v>0.76369863013698636</v>
      </c>
    </row>
    <row r="26" spans="1:23" x14ac:dyDescent="0.3">
      <c r="A26" s="3">
        <f t="shared" si="6"/>
        <v>2019</v>
      </c>
      <c r="B26" s="5">
        <v>8</v>
      </c>
      <c r="C26" s="55">
        <v>2180</v>
      </c>
      <c r="D26" s="7">
        <v>613</v>
      </c>
      <c r="E26" s="57">
        <v>0.78052273540995343</v>
      </c>
    </row>
    <row r="27" spans="1:23" x14ac:dyDescent="0.3">
      <c r="A27" s="3">
        <f t="shared" si="6"/>
        <v>2019</v>
      </c>
      <c r="B27" s="5">
        <v>9</v>
      </c>
      <c r="C27" s="55">
        <v>2399</v>
      </c>
      <c r="D27" s="7">
        <v>626</v>
      </c>
      <c r="E27" s="57">
        <v>0.79305785123966943</v>
      </c>
    </row>
    <row r="28" spans="1:23" x14ac:dyDescent="0.3">
      <c r="A28" s="3">
        <f t="shared" si="6"/>
        <v>2019</v>
      </c>
      <c r="B28" s="5">
        <v>10</v>
      </c>
      <c r="C28" s="55">
        <v>2868</v>
      </c>
      <c r="D28" s="7">
        <v>680</v>
      </c>
      <c r="E28" s="57">
        <v>0.80834272829763243</v>
      </c>
    </row>
    <row r="29" spans="1:23" x14ac:dyDescent="0.3">
      <c r="A29" s="3">
        <f t="shared" si="6"/>
        <v>2019</v>
      </c>
      <c r="B29" s="5">
        <v>11</v>
      </c>
      <c r="C29" s="55">
        <v>2493</v>
      </c>
      <c r="D29" s="7">
        <v>677</v>
      </c>
      <c r="E29" s="57">
        <v>0.78643533123028386</v>
      </c>
    </row>
    <row r="30" spans="1:23" x14ac:dyDescent="0.3">
      <c r="A30" s="3">
        <f t="shared" si="6"/>
        <v>2019</v>
      </c>
      <c r="B30" s="5">
        <v>12</v>
      </c>
      <c r="C30" s="55">
        <v>1886</v>
      </c>
      <c r="D30" s="7">
        <v>435</v>
      </c>
      <c r="E30" s="57">
        <v>0.8125807841447652</v>
      </c>
    </row>
    <row r="31" spans="1:23" x14ac:dyDescent="0.3">
      <c r="A31" s="3">
        <f>A30+1</f>
        <v>2020</v>
      </c>
      <c r="B31" s="5">
        <v>1</v>
      </c>
      <c r="C31" s="55">
        <v>2514</v>
      </c>
      <c r="D31" s="7">
        <v>636</v>
      </c>
      <c r="E31" s="57">
        <v>0.79809523809523808</v>
      </c>
    </row>
    <row r="32" spans="1:23" x14ac:dyDescent="0.3">
      <c r="A32" s="3">
        <f t="shared" ref="A32:A33" si="7">A31</f>
        <v>2020</v>
      </c>
      <c r="B32" s="5">
        <v>2</v>
      </c>
      <c r="C32" s="55">
        <v>2731</v>
      </c>
      <c r="D32" s="7">
        <v>310</v>
      </c>
      <c r="E32" s="57">
        <v>0.89805984873396905</v>
      </c>
    </row>
    <row r="33" spans="1:5" ht="16.2" thickBot="1" x14ac:dyDescent="0.35">
      <c r="A33" s="3">
        <f t="shared" si="7"/>
        <v>2020</v>
      </c>
      <c r="B33" s="5">
        <v>3</v>
      </c>
      <c r="C33" s="55">
        <v>3006</v>
      </c>
      <c r="D33" s="7">
        <v>207</v>
      </c>
      <c r="E33" s="58">
        <v>0.93557422969187676</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1FA1-E80D-491E-ADF4-79375C569E40}">
  <dimension ref="A1:W33"/>
  <sheetViews>
    <sheetView showGridLines="0"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102</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2018</v>
      </c>
      <c r="B6" s="5">
        <v>4</v>
      </c>
      <c r="C6" s="7">
        <v>1465</v>
      </c>
      <c r="D6" s="7">
        <v>1754.3859649122808</v>
      </c>
      <c r="E6" s="7">
        <v>1868.9165627692187</v>
      </c>
      <c r="F6" s="7">
        <v>1832.7656715617616</v>
      </c>
      <c r="G6" s="7">
        <v>1905.0674539766758</v>
      </c>
      <c r="I6" s="3">
        <f>INT(LEFT(RIGHT($A$1,7),4))</f>
        <v>2018</v>
      </c>
      <c r="J6" s="5">
        <v>4</v>
      </c>
      <c r="K6" s="7">
        <v>168</v>
      </c>
      <c r="L6" s="7">
        <v>1474.9994999999999</v>
      </c>
      <c r="M6" s="7">
        <v>1597.0282927048352</v>
      </c>
      <c r="N6" s="7">
        <v>1501.5106407327169</v>
      </c>
      <c r="O6" s="7">
        <v>1692.5459446769535</v>
      </c>
      <c r="Q6" s="3">
        <f>INT(LEFT(RIGHT($A$1,7),4))</f>
        <v>2018</v>
      </c>
      <c r="R6" s="5">
        <v>4</v>
      </c>
      <c r="S6" s="7">
        <v>68</v>
      </c>
      <c r="T6" s="7">
        <v>1112.4416666666666</v>
      </c>
      <c r="U6" s="7">
        <v>1193.7500619204602</v>
      </c>
      <c r="V6" s="7">
        <v>1104.0136086478071</v>
      </c>
      <c r="W6" s="7">
        <v>1283.4865151931133</v>
      </c>
    </row>
    <row r="7" spans="1:23" x14ac:dyDescent="0.3">
      <c r="A7" s="3">
        <f>A6</f>
        <v>2018</v>
      </c>
      <c r="B7" s="5">
        <v>5</v>
      </c>
      <c r="C7" s="7">
        <v>1747</v>
      </c>
      <c r="D7" s="7">
        <v>1675.3926701570681</v>
      </c>
      <c r="E7" s="7">
        <v>1797.7061499179272</v>
      </c>
      <c r="F7" s="7">
        <v>1767.0016467205305</v>
      </c>
      <c r="G7" s="7">
        <v>1828.4106531153238</v>
      </c>
      <c r="I7" s="3">
        <f>I6</f>
        <v>2018</v>
      </c>
      <c r="J7" s="5">
        <v>5</v>
      </c>
      <c r="K7" s="7">
        <v>172</v>
      </c>
      <c r="L7" s="7">
        <v>1398.6285618279571</v>
      </c>
      <c r="M7" s="7">
        <v>1550.1681215407932</v>
      </c>
      <c r="N7" s="7">
        <v>1456.851906135224</v>
      </c>
      <c r="O7" s="7">
        <v>1643.4843369463624</v>
      </c>
      <c r="Q7" s="3">
        <f>Q6</f>
        <v>2018</v>
      </c>
      <c r="R7" s="5">
        <v>5</v>
      </c>
      <c r="S7" s="7">
        <v>78</v>
      </c>
      <c r="T7" s="7">
        <v>1087.0905071347224</v>
      </c>
      <c r="U7" s="7">
        <v>1143.2073561850009</v>
      </c>
      <c r="V7" s="7">
        <v>1050.8913264195317</v>
      </c>
      <c r="W7" s="7">
        <v>1235.5233859504701</v>
      </c>
    </row>
    <row r="8" spans="1:23" x14ac:dyDescent="0.3">
      <c r="A8" s="3">
        <f t="shared" ref="A8:A13" si="0">A7</f>
        <v>2018</v>
      </c>
      <c r="B8" s="5">
        <v>6</v>
      </c>
      <c r="C8" s="7">
        <v>1308</v>
      </c>
      <c r="D8" s="7">
        <v>1695.6057752667921</v>
      </c>
      <c r="E8" s="7">
        <v>1938.6159396142552</v>
      </c>
      <c r="F8" s="7">
        <v>1881.2957038119116</v>
      </c>
      <c r="G8" s="7">
        <v>1995.9361754165989</v>
      </c>
      <c r="I8" s="3">
        <f t="shared" ref="I8:I14" si="1">I7</f>
        <v>2018</v>
      </c>
      <c r="J8" s="5">
        <v>6</v>
      </c>
      <c r="K8" s="7">
        <v>121</v>
      </c>
      <c r="L8" s="7">
        <v>1309.5238095238094</v>
      </c>
      <c r="M8" s="7">
        <v>1399.8094852789375</v>
      </c>
      <c r="N8" s="7">
        <v>1270.2112828864847</v>
      </c>
      <c r="O8" s="7">
        <v>1529.4076876713902</v>
      </c>
      <c r="Q8" s="3">
        <f t="shared" ref="Q8:Q14" si="2">Q7</f>
        <v>2018</v>
      </c>
      <c r="R8" s="5">
        <v>6</v>
      </c>
      <c r="S8" s="7">
        <v>26</v>
      </c>
      <c r="T8" s="7">
        <v>1041.5392963625522</v>
      </c>
      <c r="U8" s="7">
        <v>1026.4484685009618</v>
      </c>
      <c r="V8" s="7">
        <v>872.92656010713563</v>
      </c>
      <c r="W8" s="7">
        <v>1179.9703768947879</v>
      </c>
    </row>
    <row r="9" spans="1:23" x14ac:dyDescent="0.3">
      <c r="A9" s="3">
        <f t="shared" si="0"/>
        <v>2018</v>
      </c>
      <c r="B9" s="5">
        <v>7</v>
      </c>
      <c r="C9" s="7">
        <v>1656</v>
      </c>
      <c r="D9" s="7">
        <v>1650.6858974358975</v>
      </c>
      <c r="E9" s="7">
        <v>1748.0845741561618</v>
      </c>
      <c r="F9" s="7">
        <v>1713.1203203108141</v>
      </c>
      <c r="G9" s="7">
        <v>1783.0488280015095</v>
      </c>
      <c r="I9" s="3">
        <f t="shared" si="1"/>
        <v>2018</v>
      </c>
      <c r="J9" s="5">
        <v>7</v>
      </c>
      <c r="K9" s="7">
        <v>204</v>
      </c>
      <c r="L9" s="7">
        <v>1364.2101959229524</v>
      </c>
      <c r="M9" s="7">
        <v>1476.6746090929496</v>
      </c>
      <c r="N9" s="7">
        <v>1407.0776831321493</v>
      </c>
      <c r="O9" s="7">
        <v>1546.2715350537499</v>
      </c>
      <c r="Q9" s="3">
        <f t="shared" si="2"/>
        <v>2018</v>
      </c>
      <c r="R9" s="5">
        <v>7</v>
      </c>
      <c r="S9" s="7">
        <v>84</v>
      </c>
      <c r="T9" s="7">
        <v>1105.5555555555557</v>
      </c>
      <c r="U9" s="7">
        <v>1174.6405766346973</v>
      </c>
      <c r="V9" s="7">
        <v>1090.6709692331626</v>
      </c>
      <c r="W9" s="7">
        <v>1258.6101840362319</v>
      </c>
    </row>
    <row r="10" spans="1:23" x14ac:dyDescent="0.3">
      <c r="A10" s="3">
        <f t="shared" si="0"/>
        <v>2018</v>
      </c>
      <c r="B10" s="5">
        <v>8</v>
      </c>
      <c r="C10" s="7">
        <v>1949</v>
      </c>
      <c r="D10" s="7">
        <v>1674.3243243243242</v>
      </c>
      <c r="E10" s="7">
        <v>1776.4909597980275</v>
      </c>
      <c r="F10" s="7">
        <v>1745.3837173985517</v>
      </c>
      <c r="G10" s="7">
        <v>1807.5982021975033</v>
      </c>
      <c r="I10" s="3">
        <f t="shared" si="1"/>
        <v>2018</v>
      </c>
      <c r="J10" s="5">
        <v>8</v>
      </c>
      <c r="K10" s="7">
        <v>203</v>
      </c>
      <c r="L10" s="7">
        <v>1312.7272727272725</v>
      </c>
      <c r="M10" s="7">
        <v>1472.248679174078</v>
      </c>
      <c r="N10" s="7">
        <v>1397.9027597153818</v>
      </c>
      <c r="O10" s="7">
        <v>1546.5945986327743</v>
      </c>
      <c r="Q10" s="3">
        <f t="shared" si="2"/>
        <v>2018</v>
      </c>
      <c r="R10" s="5">
        <v>8</v>
      </c>
      <c r="S10" s="7">
        <v>107</v>
      </c>
      <c r="T10" s="7">
        <v>1083.6697247706422</v>
      </c>
      <c r="U10" s="7">
        <v>1157.6820467566656</v>
      </c>
      <c r="V10" s="7">
        <v>1088.7226600205586</v>
      </c>
      <c r="W10" s="7">
        <v>1226.6414334927726</v>
      </c>
    </row>
    <row r="11" spans="1:23" x14ac:dyDescent="0.3">
      <c r="A11" s="3">
        <f t="shared" si="0"/>
        <v>2018</v>
      </c>
      <c r="B11" s="5">
        <v>9</v>
      </c>
      <c r="C11" s="7">
        <v>2096</v>
      </c>
      <c r="D11" s="7">
        <v>1692.3076923076922</v>
      </c>
      <c r="E11" s="7">
        <v>1825.6508625177705</v>
      </c>
      <c r="F11" s="7">
        <v>1796.2357984267676</v>
      </c>
      <c r="G11" s="7">
        <v>1855.0659266087735</v>
      </c>
      <c r="I11" s="3">
        <f t="shared" si="1"/>
        <v>2018</v>
      </c>
      <c r="J11" s="5">
        <v>9</v>
      </c>
      <c r="K11" s="7">
        <v>279</v>
      </c>
      <c r="L11" s="7">
        <v>1339.2857142857142</v>
      </c>
      <c r="M11" s="7">
        <v>1478.2198228863247</v>
      </c>
      <c r="N11" s="7">
        <v>1420.631427290657</v>
      </c>
      <c r="O11" s="7">
        <v>1535.8082184819923</v>
      </c>
      <c r="Q11" s="3">
        <f t="shared" si="2"/>
        <v>2018</v>
      </c>
      <c r="R11" s="5">
        <v>9</v>
      </c>
      <c r="S11" s="7">
        <v>103</v>
      </c>
      <c r="T11" s="7">
        <v>1051</v>
      </c>
      <c r="U11" s="7">
        <v>1114.1015428440799</v>
      </c>
      <c r="V11" s="7">
        <v>1053.4844004883957</v>
      </c>
      <c r="W11" s="7">
        <v>1174.718685199764</v>
      </c>
    </row>
    <row r="12" spans="1:23" x14ac:dyDescent="0.3">
      <c r="A12" s="3">
        <f t="shared" si="0"/>
        <v>2018</v>
      </c>
      <c r="B12" s="5">
        <v>10</v>
      </c>
      <c r="C12" s="7">
        <v>2250</v>
      </c>
      <c r="D12" s="7">
        <v>1647.4358974358975</v>
      </c>
      <c r="E12" s="7">
        <v>1773.0461022114637</v>
      </c>
      <c r="F12" s="7">
        <v>1744.6078031974118</v>
      </c>
      <c r="G12" s="7">
        <v>1801.4844012255155</v>
      </c>
      <c r="I12" s="3">
        <f t="shared" si="1"/>
        <v>2018</v>
      </c>
      <c r="J12" s="5">
        <v>10</v>
      </c>
      <c r="K12" s="7">
        <v>237</v>
      </c>
      <c r="L12" s="7">
        <v>1383.9285714285713</v>
      </c>
      <c r="M12" s="7">
        <v>1533.3016923199375</v>
      </c>
      <c r="N12" s="7">
        <v>1462.2811000858096</v>
      </c>
      <c r="O12" s="7">
        <v>1604.3222845540654</v>
      </c>
      <c r="Q12" s="3">
        <f t="shared" si="2"/>
        <v>2018</v>
      </c>
      <c r="R12" s="5">
        <v>10</v>
      </c>
      <c r="S12" s="7">
        <v>114</v>
      </c>
      <c r="T12" s="7">
        <v>1085.7822531735576</v>
      </c>
      <c r="U12" s="7">
        <v>1108.579476018605</v>
      </c>
      <c r="V12" s="7">
        <v>1051.5582221264326</v>
      </c>
      <c r="W12" s="7">
        <v>1165.6007299107773</v>
      </c>
    </row>
    <row r="13" spans="1:23" x14ac:dyDescent="0.3">
      <c r="A13" s="3">
        <f t="shared" si="0"/>
        <v>2018</v>
      </c>
      <c r="B13" s="5">
        <v>11</v>
      </c>
      <c r="C13" s="7">
        <v>2973</v>
      </c>
      <c r="D13" s="7">
        <v>1608</v>
      </c>
      <c r="E13" s="7">
        <v>1725.9362051548096</v>
      </c>
      <c r="F13" s="7">
        <v>1702.6953392612006</v>
      </c>
      <c r="G13" s="7">
        <v>1749.1770710484186</v>
      </c>
      <c r="I13" s="3">
        <f t="shared" si="1"/>
        <v>2018</v>
      </c>
      <c r="J13" s="5">
        <v>11</v>
      </c>
      <c r="K13" s="7">
        <v>379</v>
      </c>
      <c r="L13" s="7">
        <v>1394.8717948717949</v>
      </c>
      <c r="M13" s="7">
        <v>1512.036445742589</v>
      </c>
      <c r="N13" s="7">
        <v>1458.0821632049101</v>
      </c>
      <c r="O13" s="7">
        <v>1565.9907282802678</v>
      </c>
      <c r="Q13" s="3">
        <f t="shared" si="2"/>
        <v>2018</v>
      </c>
      <c r="R13" s="5">
        <v>11</v>
      </c>
      <c r="S13" s="7">
        <v>124</v>
      </c>
      <c r="T13" s="7">
        <v>1153.5126715092815</v>
      </c>
      <c r="U13" s="7">
        <v>1192.2317185983063</v>
      </c>
      <c r="V13" s="7">
        <v>1128.8917756055064</v>
      </c>
      <c r="W13" s="7">
        <v>1255.5716615911062</v>
      </c>
    </row>
    <row r="14" spans="1:23" x14ac:dyDescent="0.3">
      <c r="A14" s="3">
        <f>A13</f>
        <v>2018</v>
      </c>
      <c r="B14" s="5">
        <v>12</v>
      </c>
      <c r="C14" s="7">
        <v>2250</v>
      </c>
      <c r="D14" s="7">
        <v>1607.1583850931677</v>
      </c>
      <c r="E14" s="7">
        <v>1774.0310955596008</v>
      </c>
      <c r="F14" s="7">
        <v>1744.8370621523136</v>
      </c>
      <c r="G14" s="7">
        <v>1803.225128966888</v>
      </c>
      <c r="I14" s="3">
        <f t="shared" si="1"/>
        <v>2018</v>
      </c>
      <c r="J14" s="5">
        <v>12</v>
      </c>
      <c r="K14" s="7">
        <v>379</v>
      </c>
      <c r="L14" s="7">
        <v>1375.5957142857144</v>
      </c>
      <c r="M14" s="7">
        <v>1495.5089053326949</v>
      </c>
      <c r="N14" s="7">
        <v>1441.5204674232498</v>
      </c>
      <c r="O14" s="7">
        <v>1549.49734324214</v>
      </c>
      <c r="Q14" s="3">
        <f t="shared" si="2"/>
        <v>2018</v>
      </c>
      <c r="R14" s="5">
        <v>12</v>
      </c>
      <c r="S14" s="7">
        <v>135</v>
      </c>
      <c r="T14" s="7">
        <v>1034.7</v>
      </c>
      <c r="U14" s="7">
        <v>1103.870658859355</v>
      </c>
      <c r="V14" s="7">
        <v>1051.6331229758389</v>
      </c>
      <c r="W14" s="7">
        <v>1156.1081947428711</v>
      </c>
    </row>
    <row r="15" spans="1:23" x14ac:dyDescent="0.3">
      <c r="A15" s="3">
        <f>A14+1</f>
        <v>2019</v>
      </c>
      <c r="B15" s="5">
        <v>1</v>
      </c>
      <c r="C15" s="7">
        <v>2918</v>
      </c>
      <c r="D15" s="7">
        <v>1694.6581196581196</v>
      </c>
      <c r="E15" s="7">
        <v>1849.8183505235831</v>
      </c>
      <c r="F15" s="7">
        <v>1824.3940528964358</v>
      </c>
      <c r="G15" s="7">
        <v>1875.2426481507305</v>
      </c>
      <c r="I15" s="3">
        <f>I14+1</f>
        <v>2019</v>
      </c>
      <c r="J15" s="5">
        <v>1</v>
      </c>
      <c r="K15" s="7">
        <v>486</v>
      </c>
      <c r="L15" s="7">
        <v>1370.0800597154732</v>
      </c>
      <c r="M15" s="7">
        <v>1484.414440285168</v>
      </c>
      <c r="N15" s="7">
        <v>1443.0289426370919</v>
      </c>
      <c r="O15" s="7">
        <v>1525.7999379332441</v>
      </c>
      <c r="Q15" s="3">
        <f>Q14+1</f>
        <v>2019</v>
      </c>
      <c r="R15" s="5">
        <v>1</v>
      </c>
      <c r="S15" s="7">
        <v>189</v>
      </c>
      <c r="T15" s="7">
        <v>1065.7933884297522</v>
      </c>
      <c r="U15" s="7">
        <v>1135.700369273442</v>
      </c>
      <c r="V15" s="7">
        <v>1089.9939634150321</v>
      </c>
      <c r="W15" s="7">
        <v>1181.4067751318519</v>
      </c>
    </row>
    <row r="16" spans="1:23" x14ac:dyDescent="0.3">
      <c r="A16" s="3">
        <f t="shared" ref="A16:A17" si="3">A15</f>
        <v>2019</v>
      </c>
      <c r="B16" s="5">
        <v>2</v>
      </c>
      <c r="C16" s="7">
        <v>3940</v>
      </c>
      <c r="D16" s="7">
        <v>1703.8619791666667</v>
      </c>
      <c r="E16" s="7">
        <v>1844.8563051127485</v>
      </c>
      <c r="F16" s="7">
        <v>1823.1971391292827</v>
      </c>
      <c r="G16" s="7">
        <v>1866.5154710962142</v>
      </c>
      <c r="I16" s="3">
        <f t="shared" ref="I16:I17" si="4">I15</f>
        <v>2019</v>
      </c>
      <c r="J16" s="5">
        <v>2</v>
      </c>
      <c r="K16" s="7">
        <v>712</v>
      </c>
      <c r="L16" s="7">
        <v>1352.4036595198281</v>
      </c>
      <c r="M16" s="7">
        <v>1472.1483537042168</v>
      </c>
      <c r="N16" s="7">
        <v>1438.9291883049532</v>
      </c>
      <c r="O16" s="7">
        <v>1505.3675191034804</v>
      </c>
      <c r="Q16" s="3">
        <f t="shared" ref="Q16:Q17" si="5">Q15</f>
        <v>2019</v>
      </c>
      <c r="R16" s="5">
        <v>2</v>
      </c>
      <c r="S16" s="7">
        <v>274</v>
      </c>
      <c r="T16" s="7">
        <v>1035.0963081861958</v>
      </c>
      <c r="U16" s="7">
        <v>1132.3802806977865</v>
      </c>
      <c r="V16" s="7">
        <v>1087.9683369462873</v>
      </c>
      <c r="W16" s="7">
        <v>1176.7922244492856</v>
      </c>
    </row>
    <row r="17" spans="1:23" ht="16.2" thickBot="1" x14ac:dyDescent="0.35">
      <c r="A17" s="3">
        <f t="shared" si="3"/>
        <v>2019</v>
      </c>
      <c r="B17" s="5">
        <v>3</v>
      </c>
      <c r="C17" s="7">
        <v>7818</v>
      </c>
      <c r="D17" s="7">
        <v>1728.9141414141416</v>
      </c>
      <c r="E17" s="7">
        <v>1867.2523098785125</v>
      </c>
      <c r="F17" s="7">
        <v>1851.7820828153817</v>
      </c>
      <c r="G17" s="7">
        <v>1882.7225369416433</v>
      </c>
      <c r="I17" s="3">
        <f t="shared" si="4"/>
        <v>2019</v>
      </c>
      <c r="J17" s="5">
        <v>3</v>
      </c>
      <c r="K17" s="7">
        <v>1986</v>
      </c>
      <c r="L17" s="7">
        <v>1388.1548701298702</v>
      </c>
      <c r="M17" s="7">
        <v>1507.8592964195327</v>
      </c>
      <c r="N17" s="7">
        <v>1485.205484781419</v>
      </c>
      <c r="O17" s="7">
        <v>1530.5131080576464</v>
      </c>
      <c r="Q17" s="3">
        <f t="shared" si="5"/>
        <v>2019</v>
      </c>
      <c r="R17" s="5">
        <v>3</v>
      </c>
      <c r="S17" s="7">
        <v>1133</v>
      </c>
      <c r="T17" s="7">
        <v>1080.5978260869565</v>
      </c>
      <c r="U17" s="7">
        <v>1184.7369464931189</v>
      </c>
      <c r="V17" s="7">
        <v>1157.5314365454453</v>
      </c>
      <c r="W17" s="7">
        <v>1211.9424564407925</v>
      </c>
    </row>
    <row r="18" spans="1:23" ht="30" customHeight="1" x14ac:dyDescent="0.3">
      <c r="A18" s="24" t="str">
        <f>RIGHT($A$1,7)</f>
        <v>2018/19</v>
      </c>
      <c r="B18" s="25" t="s">
        <v>33</v>
      </c>
      <c r="C18" s="26">
        <v>32370</v>
      </c>
      <c r="D18" s="26">
        <v>1677.7275705976708</v>
      </c>
      <c r="E18" s="26">
        <v>1815.8671181011734</v>
      </c>
      <c r="F18" s="26">
        <v>1808.0003460683863</v>
      </c>
      <c r="G18" s="26">
        <v>1823.7338901339606</v>
      </c>
      <c r="I18" s="24" t="str">
        <f>RIGHT($A$1,7)</f>
        <v>2018/19</v>
      </c>
      <c r="J18" s="25" t="s">
        <v>33</v>
      </c>
      <c r="K18" s="26">
        <v>5326</v>
      </c>
      <c r="L18" s="26">
        <v>1372.0341436865799</v>
      </c>
      <c r="M18" s="26">
        <v>1498.2848453735048</v>
      </c>
      <c r="N18" s="26">
        <v>1483.5483532365322</v>
      </c>
      <c r="O18" s="26">
        <v>1513.0213375104775</v>
      </c>
      <c r="Q18" s="24" t="str">
        <f>RIGHT($A$1,7)</f>
        <v>2018/19</v>
      </c>
      <c r="R18" s="25" t="s">
        <v>33</v>
      </c>
      <c r="S18" s="26">
        <v>2435</v>
      </c>
      <c r="T18" s="26">
        <v>1078.0649331563236</v>
      </c>
      <c r="U18" s="26">
        <v>1138.9441252318732</v>
      </c>
      <c r="V18" s="26">
        <v>1124.359273201841</v>
      </c>
      <c r="W18" s="26">
        <v>1153.5289772619053</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2018</v>
      </c>
      <c r="B22" s="5">
        <v>4</v>
      </c>
      <c r="C22" s="55">
        <v>1701</v>
      </c>
      <c r="D22" s="7">
        <v>860</v>
      </c>
      <c r="E22" s="57">
        <v>0.66419367434595866</v>
      </c>
    </row>
    <row r="23" spans="1:23" x14ac:dyDescent="0.3">
      <c r="A23" s="3">
        <f>A22</f>
        <v>2018</v>
      </c>
      <c r="B23" s="5">
        <v>5</v>
      </c>
      <c r="C23" s="55">
        <v>1997</v>
      </c>
      <c r="D23" s="7">
        <v>931</v>
      </c>
      <c r="E23" s="57">
        <v>0.68203551912568305</v>
      </c>
    </row>
    <row r="24" spans="1:23" x14ac:dyDescent="0.3">
      <c r="A24" s="3">
        <f t="shared" ref="A24:A30" si="6">A23</f>
        <v>2018</v>
      </c>
      <c r="B24" s="5">
        <v>6</v>
      </c>
      <c r="C24" s="55">
        <v>1455</v>
      </c>
      <c r="D24" s="7">
        <v>1713</v>
      </c>
      <c r="E24" s="57">
        <v>0.45928030303030304</v>
      </c>
    </row>
    <row r="25" spans="1:23" x14ac:dyDescent="0.3">
      <c r="A25" s="3">
        <f t="shared" si="6"/>
        <v>2018</v>
      </c>
      <c r="B25" s="5">
        <v>7</v>
      </c>
      <c r="C25" s="55">
        <v>1944</v>
      </c>
      <c r="D25" s="7">
        <v>805</v>
      </c>
      <c r="E25" s="57">
        <v>0.70716624226991631</v>
      </c>
    </row>
    <row r="26" spans="1:23" x14ac:dyDescent="0.3">
      <c r="A26" s="3">
        <f t="shared" si="6"/>
        <v>2018</v>
      </c>
      <c r="B26" s="5">
        <v>8</v>
      </c>
      <c r="C26" s="55">
        <v>2259</v>
      </c>
      <c r="D26" s="7">
        <v>989</v>
      </c>
      <c r="E26" s="57">
        <v>0.69550492610837433</v>
      </c>
    </row>
    <row r="27" spans="1:23" x14ac:dyDescent="0.3">
      <c r="A27" s="3">
        <f t="shared" si="6"/>
        <v>2018</v>
      </c>
      <c r="B27" s="5">
        <v>9</v>
      </c>
      <c r="C27" s="55">
        <v>2478</v>
      </c>
      <c r="D27" s="7">
        <v>1033</v>
      </c>
      <c r="E27" s="57">
        <v>0.70578182853887783</v>
      </c>
    </row>
    <row r="28" spans="1:23" x14ac:dyDescent="0.3">
      <c r="A28" s="3">
        <f t="shared" si="6"/>
        <v>2018</v>
      </c>
      <c r="B28" s="5">
        <v>10</v>
      </c>
      <c r="C28" s="55">
        <v>2601</v>
      </c>
      <c r="D28" s="7">
        <v>1252</v>
      </c>
      <c r="E28" s="57">
        <v>0.67505839605502205</v>
      </c>
    </row>
    <row r="29" spans="1:23" x14ac:dyDescent="0.3">
      <c r="A29" s="3">
        <f t="shared" si="6"/>
        <v>2018</v>
      </c>
      <c r="B29" s="5">
        <v>11</v>
      </c>
      <c r="C29" s="55">
        <v>3476</v>
      </c>
      <c r="D29" s="7">
        <v>1207</v>
      </c>
      <c r="E29" s="57">
        <v>0.74225923553277817</v>
      </c>
    </row>
    <row r="30" spans="1:23" x14ac:dyDescent="0.3">
      <c r="A30" s="3">
        <f t="shared" si="6"/>
        <v>2018</v>
      </c>
      <c r="B30" s="5">
        <v>12</v>
      </c>
      <c r="C30" s="55">
        <v>2764</v>
      </c>
      <c r="D30" s="7">
        <v>945</v>
      </c>
      <c r="E30" s="57">
        <v>0.74521434348881099</v>
      </c>
    </row>
    <row r="31" spans="1:23" x14ac:dyDescent="0.3">
      <c r="A31" s="3">
        <f>A30+1</f>
        <v>2019</v>
      </c>
      <c r="B31" s="5">
        <v>1</v>
      </c>
      <c r="C31" s="55">
        <v>3593</v>
      </c>
      <c r="D31" s="7">
        <v>1380</v>
      </c>
      <c r="E31" s="57">
        <v>0.72250150814397751</v>
      </c>
    </row>
    <row r="32" spans="1:23" x14ac:dyDescent="0.3">
      <c r="A32" s="3">
        <f t="shared" ref="A32:A33" si="7">A31</f>
        <v>2019</v>
      </c>
      <c r="B32" s="5">
        <v>2</v>
      </c>
      <c r="C32" s="55">
        <v>4926</v>
      </c>
      <c r="D32" s="7">
        <v>1077</v>
      </c>
      <c r="E32" s="57">
        <v>0.82058970514742624</v>
      </c>
    </row>
    <row r="33" spans="1:5" ht="16.2" thickBot="1" x14ac:dyDescent="0.35">
      <c r="A33" s="3">
        <f t="shared" si="7"/>
        <v>2019</v>
      </c>
      <c r="B33" s="5">
        <v>3</v>
      </c>
      <c r="C33" s="55">
        <v>10937</v>
      </c>
      <c r="D33" s="7">
        <v>4107</v>
      </c>
      <c r="E33" s="58">
        <v>0.72700079766019676</v>
      </c>
    </row>
  </sheetData>
  <pageMargins left="0.7" right="0.7" top="0.75" bottom="0.75" header="0.3" footer="0.3"/>
  <pageSetup paperSize="9" orientation="portrait" verticalDpi="0" r:id="rId1"/>
  <tableParts count="4">
    <tablePart r:id="rId2"/>
    <tablePart r:id="rId3"/>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A473D-43B4-4ACD-83E2-7D1CF94AD506}">
  <dimension ref="A1:W33"/>
  <sheetViews>
    <sheetView showGridLines="0" zoomScaleNormal="100" workbookViewId="0"/>
  </sheetViews>
  <sheetFormatPr defaultColWidth="8.77734375" defaultRowHeight="15.6" x14ac:dyDescent="0.3"/>
  <cols>
    <col min="1" max="1" width="8.5546875" style="3" customWidth="1"/>
    <col min="2" max="2" width="9" style="3" customWidth="1"/>
    <col min="3" max="3" width="15.5546875" style="3" customWidth="1"/>
    <col min="4" max="6" width="10.5546875" style="3" customWidth="1"/>
    <col min="7" max="7" width="10.77734375" style="3" customWidth="1"/>
    <col min="8" max="8" width="8.77734375" style="3"/>
    <col min="9" max="9" width="8.5546875" style="3" customWidth="1"/>
    <col min="10" max="10" width="9" style="3" customWidth="1"/>
    <col min="11" max="11" width="15.5546875" style="3" customWidth="1"/>
    <col min="12" max="14" width="10.5546875" style="3" customWidth="1"/>
    <col min="15" max="15" width="10.77734375" style="3" customWidth="1"/>
    <col min="16" max="16" width="8.77734375" style="3"/>
    <col min="17" max="17" width="8.5546875" style="3" customWidth="1"/>
    <col min="18" max="18" width="9" style="3" customWidth="1"/>
    <col min="19" max="19" width="15.5546875" style="3" customWidth="1"/>
    <col min="20" max="22" width="10.5546875" style="3" customWidth="1"/>
    <col min="23" max="23" width="10.77734375" style="3" customWidth="1"/>
    <col min="24" max="16384" width="8.77734375" style="3"/>
  </cols>
  <sheetData>
    <row r="1" spans="1:23" ht="45" customHeight="1" x14ac:dyDescent="0.3">
      <c r="A1" s="28" t="s">
        <v>101</v>
      </c>
    </row>
    <row r="2" spans="1:23" ht="20.100000000000001" customHeight="1" x14ac:dyDescent="0.3">
      <c r="A2" s="4" t="s">
        <v>138</v>
      </c>
    </row>
    <row r="3" spans="1:23" ht="20.100000000000001" customHeight="1" x14ac:dyDescent="0.3">
      <c r="A3" s="4" t="s">
        <v>35</v>
      </c>
    </row>
    <row r="4" spans="1:23" s="6" customFormat="1" ht="45" customHeight="1" x14ac:dyDescent="0.3">
      <c r="A4" s="6" t="s">
        <v>64</v>
      </c>
      <c r="I4" s="6" t="s">
        <v>65</v>
      </c>
      <c r="Q4" s="6" t="s">
        <v>66</v>
      </c>
    </row>
    <row r="5" spans="1:23" s="6" customFormat="1" ht="30" customHeight="1" thickBot="1" x14ac:dyDescent="0.35">
      <c r="A5" s="22" t="s">
        <v>0</v>
      </c>
      <c r="B5" s="23" t="s">
        <v>1</v>
      </c>
      <c r="C5" s="22" t="s">
        <v>2</v>
      </c>
      <c r="D5" s="22" t="s">
        <v>3</v>
      </c>
      <c r="E5" s="22" t="s">
        <v>4</v>
      </c>
      <c r="F5" s="22" t="s">
        <v>5</v>
      </c>
      <c r="G5" s="22" t="s">
        <v>6</v>
      </c>
      <c r="I5" s="22" t="s">
        <v>0</v>
      </c>
      <c r="J5" s="23" t="s">
        <v>1</v>
      </c>
      <c r="K5" s="22" t="s">
        <v>2</v>
      </c>
      <c r="L5" s="22" t="s">
        <v>3</v>
      </c>
      <c r="M5" s="22" t="s">
        <v>4</v>
      </c>
      <c r="N5" s="22" t="s">
        <v>5</v>
      </c>
      <c r="O5" s="22" t="s">
        <v>6</v>
      </c>
      <c r="Q5" s="22" t="s">
        <v>0</v>
      </c>
      <c r="R5" s="23" t="s">
        <v>1</v>
      </c>
      <c r="S5" s="22" t="s">
        <v>2</v>
      </c>
      <c r="T5" s="22" t="s">
        <v>3</v>
      </c>
      <c r="U5" s="22" t="s">
        <v>4</v>
      </c>
      <c r="V5" s="22" t="s">
        <v>5</v>
      </c>
      <c r="W5" s="22" t="s">
        <v>6</v>
      </c>
    </row>
    <row r="6" spans="1:23" x14ac:dyDescent="0.3">
      <c r="A6" s="3">
        <f>INT(LEFT(RIGHT($A$1,7),4))</f>
        <v>2017</v>
      </c>
      <c r="B6" s="5">
        <v>4</v>
      </c>
      <c r="C6" s="7">
        <v>1186</v>
      </c>
      <c r="D6" s="7">
        <v>1669.09</v>
      </c>
      <c r="E6" s="7">
        <v>1863.57</v>
      </c>
      <c r="F6" s="7">
        <v>1817.3290863988209</v>
      </c>
      <c r="G6" s="7">
        <v>1909.810913601179</v>
      </c>
      <c r="I6" s="3">
        <f>INT(LEFT(RIGHT($A$1,7),4))</f>
        <v>2017</v>
      </c>
      <c r="J6" s="5">
        <v>4</v>
      </c>
      <c r="K6" s="7">
        <v>110</v>
      </c>
      <c r="L6" s="7">
        <v>1283.24</v>
      </c>
      <c r="M6" s="7">
        <v>1367.91</v>
      </c>
      <c r="N6" s="7">
        <v>1280.2844615996123</v>
      </c>
      <c r="O6" s="7">
        <v>1455.5355384003878</v>
      </c>
      <c r="Q6" s="3">
        <f>INT(LEFT(RIGHT($A$1,7),4))</f>
        <v>2017</v>
      </c>
      <c r="R6" s="5">
        <v>4</v>
      </c>
      <c r="S6" s="7">
        <v>61</v>
      </c>
      <c r="T6" s="7">
        <v>1014</v>
      </c>
      <c r="U6" s="7">
        <v>1100.8800000000001</v>
      </c>
      <c r="V6" s="7">
        <v>1007.9724451700368</v>
      </c>
      <c r="W6" s="7">
        <v>1193.7875548299633</v>
      </c>
    </row>
    <row r="7" spans="1:23" x14ac:dyDescent="0.3">
      <c r="A7" s="3">
        <f>A6</f>
        <v>2017</v>
      </c>
      <c r="B7" s="5">
        <v>5</v>
      </c>
      <c r="C7" s="7">
        <v>1898</v>
      </c>
      <c r="D7" s="7">
        <v>1793.6</v>
      </c>
      <c r="E7" s="7">
        <v>1919.65</v>
      </c>
      <c r="F7" s="7">
        <v>1885.0830222110308</v>
      </c>
      <c r="G7" s="7">
        <v>1954.2169777889694</v>
      </c>
      <c r="I7" s="3">
        <f>I6</f>
        <v>2017</v>
      </c>
      <c r="J7" s="5">
        <v>5</v>
      </c>
      <c r="K7" s="7">
        <v>149</v>
      </c>
      <c r="L7" s="7">
        <v>1363.52</v>
      </c>
      <c r="M7" s="7">
        <v>1494.5</v>
      </c>
      <c r="N7" s="7">
        <v>1424.9718196748258</v>
      </c>
      <c r="O7" s="7">
        <v>1564.0281803251742</v>
      </c>
      <c r="Q7" s="3">
        <f>Q6</f>
        <v>2017</v>
      </c>
      <c r="R7" s="5">
        <v>5</v>
      </c>
      <c r="S7" s="7">
        <v>94</v>
      </c>
      <c r="T7" s="7">
        <v>1088.6500000000001</v>
      </c>
      <c r="U7" s="7">
        <v>1195.5</v>
      </c>
      <c r="V7" s="7">
        <v>1107.2274629129352</v>
      </c>
      <c r="W7" s="7">
        <v>1283.7725370870648</v>
      </c>
    </row>
    <row r="8" spans="1:23" x14ac:dyDescent="0.3">
      <c r="A8" s="3">
        <f t="shared" ref="A8:A13" si="0">A7</f>
        <v>2017</v>
      </c>
      <c r="B8" s="5">
        <v>6</v>
      </c>
      <c r="C8" s="7">
        <v>1745</v>
      </c>
      <c r="D8" s="7">
        <v>1697.97</v>
      </c>
      <c r="E8" s="7">
        <v>1823.71</v>
      </c>
      <c r="F8" s="7">
        <v>1787.9151721660744</v>
      </c>
      <c r="G8" s="7">
        <v>1859.5048278339257</v>
      </c>
      <c r="I8" s="3">
        <f t="shared" ref="I8:I14" si="1">I7</f>
        <v>2017</v>
      </c>
      <c r="J8" s="5">
        <v>6</v>
      </c>
      <c r="K8" s="7">
        <v>207</v>
      </c>
      <c r="L8" s="7">
        <v>1425.19</v>
      </c>
      <c r="M8" s="7">
        <v>1531.28</v>
      </c>
      <c r="N8" s="7">
        <v>1461.7348825275908</v>
      </c>
      <c r="O8" s="7">
        <v>1600.8251174724091</v>
      </c>
      <c r="Q8" s="3">
        <f t="shared" ref="Q8:Q14" si="2">Q7</f>
        <v>2017</v>
      </c>
      <c r="R8" s="5">
        <v>6</v>
      </c>
      <c r="S8" s="7">
        <v>95</v>
      </c>
      <c r="T8" s="7">
        <v>1127.3900000000001</v>
      </c>
      <c r="U8" s="7">
        <v>1137.3900000000001</v>
      </c>
      <c r="V8" s="7">
        <v>1074.4020289521682</v>
      </c>
      <c r="W8" s="7">
        <v>1200.377971047832</v>
      </c>
    </row>
    <row r="9" spans="1:23" x14ac:dyDescent="0.3">
      <c r="A9" s="3">
        <f t="shared" si="0"/>
        <v>2017</v>
      </c>
      <c r="B9" s="5">
        <v>7</v>
      </c>
      <c r="C9" s="7">
        <v>1491</v>
      </c>
      <c r="D9" s="7">
        <v>1636.36</v>
      </c>
      <c r="E9" s="7">
        <v>1768.33</v>
      </c>
      <c r="F9" s="7">
        <v>1732.1557418809161</v>
      </c>
      <c r="G9" s="7">
        <v>1804.5042581190837</v>
      </c>
      <c r="I9" s="3">
        <f t="shared" si="1"/>
        <v>2017</v>
      </c>
      <c r="J9" s="5">
        <v>7</v>
      </c>
      <c r="K9" s="7">
        <v>168</v>
      </c>
      <c r="L9" s="7">
        <v>1414.8</v>
      </c>
      <c r="M9" s="7">
        <v>1534.43</v>
      </c>
      <c r="N9" s="7">
        <v>1447.8762515777239</v>
      </c>
      <c r="O9" s="7">
        <v>1620.9837484222762</v>
      </c>
      <c r="Q9" s="3">
        <f t="shared" si="2"/>
        <v>2017</v>
      </c>
      <c r="R9" s="5">
        <v>7</v>
      </c>
      <c r="S9" s="7">
        <v>92</v>
      </c>
      <c r="T9" s="7">
        <v>1041.25</v>
      </c>
      <c r="U9" s="7">
        <v>1104.94</v>
      </c>
      <c r="V9" s="7">
        <v>1010.132499404998</v>
      </c>
      <c r="W9" s="7">
        <v>1199.7475005950021</v>
      </c>
    </row>
    <row r="10" spans="1:23" x14ac:dyDescent="0.3">
      <c r="A10" s="3">
        <f t="shared" si="0"/>
        <v>2017</v>
      </c>
      <c r="B10" s="5">
        <v>8</v>
      </c>
      <c r="C10" s="7">
        <v>1918</v>
      </c>
      <c r="D10" s="7">
        <v>1659.67</v>
      </c>
      <c r="E10" s="7">
        <v>1820.94</v>
      </c>
      <c r="F10" s="7">
        <v>1785.9737068526395</v>
      </c>
      <c r="G10" s="7">
        <v>1855.9062931473607</v>
      </c>
      <c r="I10" s="3">
        <f t="shared" si="1"/>
        <v>2017</v>
      </c>
      <c r="J10" s="5">
        <v>8</v>
      </c>
      <c r="K10" s="7">
        <v>173</v>
      </c>
      <c r="L10" s="7">
        <v>1371.99</v>
      </c>
      <c r="M10" s="7">
        <v>1500.28</v>
      </c>
      <c r="N10" s="7">
        <v>1427.4349987283174</v>
      </c>
      <c r="O10" s="7">
        <v>1573.1250012716825</v>
      </c>
      <c r="Q10" s="3">
        <f t="shared" si="2"/>
        <v>2017</v>
      </c>
      <c r="R10" s="5">
        <v>8</v>
      </c>
      <c r="S10" s="7">
        <v>109</v>
      </c>
      <c r="T10" s="7">
        <v>1113.75</v>
      </c>
      <c r="U10" s="7">
        <v>1198.92</v>
      </c>
      <c r="V10" s="7">
        <v>1122.5216682729335</v>
      </c>
      <c r="W10" s="7">
        <v>1275.3183317270666</v>
      </c>
    </row>
    <row r="11" spans="1:23" x14ac:dyDescent="0.3">
      <c r="A11" s="3">
        <f t="shared" si="0"/>
        <v>2017</v>
      </c>
      <c r="B11" s="5">
        <v>9</v>
      </c>
      <c r="C11" s="7">
        <v>1975</v>
      </c>
      <c r="D11" s="7">
        <v>1733.33</v>
      </c>
      <c r="E11" s="7">
        <v>1878.28</v>
      </c>
      <c r="F11" s="7">
        <v>1845.1913898513458</v>
      </c>
      <c r="G11" s="7">
        <v>1911.3686101486542</v>
      </c>
      <c r="I11" s="3">
        <f t="shared" si="1"/>
        <v>2017</v>
      </c>
      <c r="J11" s="5">
        <v>9</v>
      </c>
      <c r="K11" s="7">
        <v>210</v>
      </c>
      <c r="L11" s="7">
        <v>1370.37</v>
      </c>
      <c r="M11" s="7">
        <v>1482.28</v>
      </c>
      <c r="N11" s="7">
        <v>1412.439486035988</v>
      </c>
      <c r="O11" s="7">
        <v>1552.1205139640119</v>
      </c>
      <c r="Q11" s="3">
        <f t="shared" si="2"/>
        <v>2017</v>
      </c>
      <c r="R11" s="5">
        <v>9</v>
      </c>
      <c r="S11" s="7">
        <v>124</v>
      </c>
      <c r="T11" s="7">
        <v>1025.29</v>
      </c>
      <c r="U11" s="7">
        <v>1098.57</v>
      </c>
      <c r="V11" s="7">
        <v>1052.8787344539321</v>
      </c>
      <c r="W11" s="7">
        <v>1144.2612655460678</v>
      </c>
    </row>
    <row r="12" spans="1:23" x14ac:dyDescent="0.3">
      <c r="A12" s="3">
        <f t="shared" si="0"/>
        <v>2017</v>
      </c>
      <c r="B12" s="5">
        <v>10</v>
      </c>
      <c r="C12" s="7">
        <v>1635</v>
      </c>
      <c r="D12" s="7">
        <v>1659.18</v>
      </c>
      <c r="E12" s="7">
        <v>1814.51</v>
      </c>
      <c r="F12" s="7">
        <v>1778.1307554620778</v>
      </c>
      <c r="G12" s="7">
        <v>1850.8892445379222</v>
      </c>
      <c r="I12" s="3">
        <f t="shared" si="1"/>
        <v>2017</v>
      </c>
      <c r="J12" s="5">
        <v>10</v>
      </c>
      <c r="K12" s="7">
        <v>176</v>
      </c>
      <c r="L12" s="7">
        <v>1406.96</v>
      </c>
      <c r="M12" s="7">
        <v>1518.89</v>
      </c>
      <c r="N12" s="7">
        <v>1436.8939898420772</v>
      </c>
      <c r="O12" s="7">
        <v>1600.886010157923</v>
      </c>
      <c r="Q12" s="3">
        <f t="shared" si="2"/>
        <v>2017</v>
      </c>
      <c r="R12" s="5">
        <v>10</v>
      </c>
      <c r="S12" s="7">
        <v>86</v>
      </c>
      <c r="T12" s="7">
        <v>1098.18</v>
      </c>
      <c r="U12" s="7">
        <v>1171.8</v>
      </c>
      <c r="V12" s="7">
        <v>1100.7729677450147</v>
      </c>
      <c r="W12" s="7">
        <v>1242.8270322549852</v>
      </c>
    </row>
    <row r="13" spans="1:23" x14ac:dyDescent="0.3">
      <c r="A13" s="3">
        <f t="shared" si="0"/>
        <v>2017</v>
      </c>
      <c r="B13" s="5">
        <v>11</v>
      </c>
      <c r="C13" s="7">
        <v>2006</v>
      </c>
      <c r="D13" s="7">
        <v>1719.64</v>
      </c>
      <c r="E13" s="7">
        <v>1811.9</v>
      </c>
      <c r="F13" s="7">
        <v>1780.4929242488392</v>
      </c>
      <c r="G13" s="7">
        <v>1843.3070757511609</v>
      </c>
      <c r="I13" s="3">
        <f t="shared" si="1"/>
        <v>2017</v>
      </c>
      <c r="J13" s="5">
        <v>11</v>
      </c>
      <c r="K13" s="7">
        <v>178</v>
      </c>
      <c r="L13" s="7">
        <v>1427.52</v>
      </c>
      <c r="M13" s="7">
        <v>1512.59</v>
      </c>
      <c r="N13" s="7">
        <v>1434.3687230300541</v>
      </c>
      <c r="O13" s="7">
        <v>1590.8112769699458</v>
      </c>
      <c r="Q13" s="3">
        <f t="shared" si="2"/>
        <v>2017</v>
      </c>
      <c r="R13" s="5">
        <v>11</v>
      </c>
      <c r="S13" s="7">
        <v>99</v>
      </c>
      <c r="T13" s="7">
        <v>1111.1099999999999</v>
      </c>
      <c r="U13" s="7">
        <v>1122.49</v>
      </c>
      <c r="V13" s="7">
        <v>1068.1332935904452</v>
      </c>
      <c r="W13" s="7">
        <v>1176.8467064095548</v>
      </c>
    </row>
    <row r="14" spans="1:23" x14ac:dyDescent="0.3">
      <c r="A14" s="3">
        <f>A13</f>
        <v>2017</v>
      </c>
      <c r="B14" s="5">
        <v>12</v>
      </c>
      <c r="C14" s="7">
        <v>1390</v>
      </c>
      <c r="D14" s="7">
        <v>1733.33</v>
      </c>
      <c r="E14" s="7">
        <v>1829.29</v>
      </c>
      <c r="F14" s="7">
        <v>1792.1378661648287</v>
      </c>
      <c r="G14" s="7">
        <v>1866.4421338351713</v>
      </c>
      <c r="I14" s="3">
        <f t="shared" si="1"/>
        <v>2017</v>
      </c>
      <c r="J14" s="5">
        <v>12</v>
      </c>
      <c r="K14" s="7">
        <v>162</v>
      </c>
      <c r="L14" s="7">
        <v>1438.86</v>
      </c>
      <c r="M14" s="7">
        <v>1521.02</v>
      </c>
      <c r="N14" s="7">
        <v>1443.809879191391</v>
      </c>
      <c r="O14" s="7">
        <v>1598.2301208086089</v>
      </c>
      <c r="Q14" s="3">
        <f t="shared" si="2"/>
        <v>2017</v>
      </c>
      <c r="R14" s="5">
        <v>12</v>
      </c>
      <c r="S14" s="7">
        <v>86</v>
      </c>
      <c r="T14" s="7">
        <v>1121.92</v>
      </c>
      <c r="U14" s="7">
        <v>1218.4100000000001</v>
      </c>
      <c r="V14" s="7">
        <v>1133.9409655685672</v>
      </c>
      <c r="W14" s="7">
        <v>1302.879034431433</v>
      </c>
    </row>
    <row r="15" spans="1:23" x14ac:dyDescent="0.3">
      <c r="A15" s="3">
        <f>A14+1</f>
        <v>2018</v>
      </c>
      <c r="B15" s="5">
        <v>1</v>
      </c>
      <c r="C15" s="7">
        <v>1378</v>
      </c>
      <c r="D15" s="7">
        <v>1685.05</v>
      </c>
      <c r="E15" s="7">
        <v>1810.6</v>
      </c>
      <c r="F15" s="7">
        <v>1772.2779770670702</v>
      </c>
      <c r="G15" s="7">
        <v>1848.9220229329296</v>
      </c>
      <c r="I15" s="3">
        <f>I14+1</f>
        <v>2018</v>
      </c>
      <c r="J15" s="5">
        <v>1</v>
      </c>
      <c r="K15" s="7">
        <v>129</v>
      </c>
      <c r="L15" s="7">
        <v>1364.52</v>
      </c>
      <c r="M15" s="7">
        <v>1521.92</v>
      </c>
      <c r="N15" s="7">
        <v>1424.5137792412024</v>
      </c>
      <c r="O15" s="7">
        <v>1619.3262207587977</v>
      </c>
      <c r="Q15" s="3">
        <f>Q14+1</f>
        <v>2018</v>
      </c>
      <c r="R15" s="5">
        <v>1</v>
      </c>
      <c r="S15" s="7">
        <v>86</v>
      </c>
      <c r="T15" s="7">
        <v>1047.83</v>
      </c>
      <c r="U15" s="7">
        <v>1101.47</v>
      </c>
      <c r="V15" s="7">
        <v>1052.421486712449</v>
      </c>
      <c r="W15" s="7">
        <v>1150.5185132875511</v>
      </c>
    </row>
    <row r="16" spans="1:23" x14ac:dyDescent="0.3">
      <c r="A16" s="3">
        <f t="shared" ref="A16:A17" si="3">A15</f>
        <v>2018</v>
      </c>
      <c r="B16" s="5">
        <v>2</v>
      </c>
      <c r="C16" s="7">
        <v>1293</v>
      </c>
      <c r="D16" s="7">
        <v>1714.29</v>
      </c>
      <c r="E16" s="7">
        <v>1853.71</v>
      </c>
      <c r="F16" s="7">
        <v>1816.8350848616635</v>
      </c>
      <c r="G16" s="7">
        <v>1890.5849151383366</v>
      </c>
      <c r="I16" s="3">
        <f t="shared" ref="I16:I17" si="4">I15</f>
        <v>2018</v>
      </c>
      <c r="J16" s="5">
        <v>2</v>
      </c>
      <c r="K16" s="7">
        <v>129</v>
      </c>
      <c r="L16" s="7">
        <v>1419.26</v>
      </c>
      <c r="M16" s="7">
        <v>1582.73</v>
      </c>
      <c r="N16" s="7">
        <v>1476.2760192015464</v>
      </c>
      <c r="O16" s="7">
        <v>1689.1839807984536</v>
      </c>
      <c r="Q16" s="3">
        <f t="shared" ref="Q16:Q17" si="5">Q15</f>
        <v>2018</v>
      </c>
      <c r="R16" s="5">
        <v>2</v>
      </c>
      <c r="S16" s="7">
        <v>82</v>
      </c>
      <c r="T16" s="7">
        <v>1124.74</v>
      </c>
      <c r="U16" s="7">
        <v>1208.82</v>
      </c>
      <c r="V16" s="7">
        <v>1104.4649907337271</v>
      </c>
      <c r="W16" s="7">
        <v>1313.1750092662728</v>
      </c>
    </row>
    <row r="17" spans="1:23" ht="16.2" thickBot="1" x14ac:dyDescent="0.35">
      <c r="A17" s="3">
        <f t="shared" si="3"/>
        <v>2018</v>
      </c>
      <c r="B17" s="5">
        <v>3</v>
      </c>
      <c r="C17" s="7">
        <v>1793</v>
      </c>
      <c r="D17" s="7">
        <v>1714.29</v>
      </c>
      <c r="E17" s="7">
        <v>1885.04</v>
      </c>
      <c r="F17" s="7">
        <v>1848.1787625191423</v>
      </c>
      <c r="G17" s="7">
        <v>1921.9012374808576</v>
      </c>
      <c r="I17" s="3">
        <f t="shared" si="4"/>
        <v>2018</v>
      </c>
      <c r="J17" s="5">
        <v>3</v>
      </c>
      <c r="K17" s="7">
        <v>194</v>
      </c>
      <c r="L17" s="7">
        <v>1430.54</v>
      </c>
      <c r="M17" s="7">
        <v>1545.7</v>
      </c>
      <c r="N17" s="7">
        <v>1470.7568565991305</v>
      </c>
      <c r="O17" s="7">
        <v>1620.6431434008696</v>
      </c>
      <c r="Q17" s="3">
        <f t="shared" si="5"/>
        <v>2018</v>
      </c>
      <c r="R17" s="5">
        <v>3</v>
      </c>
      <c r="S17" s="7">
        <v>134</v>
      </c>
      <c r="T17" s="7">
        <v>1043.1300000000001</v>
      </c>
      <c r="U17" s="7">
        <v>1175.6500000000001</v>
      </c>
      <c r="V17" s="7">
        <v>1090.2882237156589</v>
      </c>
      <c r="W17" s="7">
        <v>1261.0117762843413</v>
      </c>
    </row>
    <row r="18" spans="1:23" ht="30" customHeight="1" x14ac:dyDescent="0.3">
      <c r="A18" s="24" t="str">
        <f>RIGHT($A$1,7)</f>
        <v>2017/18</v>
      </c>
      <c r="B18" s="25" t="s">
        <v>33</v>
      </c>
      <c r="C18" s="26">
        <v>19708</v>
      </c>
      <c r="D18" s="26">
        <v>1701.3166666666666</v>
      </c>
      <c r="E18" s="26">
        <v>1839.9608333333333</v>
      </c>
      <c r="F18" s="26">
        <v>1829.5346511814628</v>
      </c>
      <c r="G18" s="26">
        <v>1850.3870154852038</v>
      </c>
      <c r="I18" s="24" t="str">
        <f>RIGHT($A$1,7)</f>
        <v>2017/18</v>
      </c>
      <c r="J18" s="25" t="s">
        <v>33</v>
      </c>
      <c r="K18" s="26">
        <v>1985</v>
      </c>
      <c r="L18" s="26">
        <v>1393.0641666666668</v>
      </c>
      <c r="M18" s="26">
        <v>1509.4608333333335</v>
      </c>
      <c r="N18" s="26">
        <v>1486.391997021773</v>
      </c>
      <c r="O18" s="26">
        <v>1532.5296696448941</v>
      </c>
      <c r="Q18" s="24" t="str">
        <f>RIGHT($A$1,7)</f>
        <v>2017/18</v>
      </c>
      <c r="R18" s="25" t="s">
        <v>33</v>
      </c>
      <c r="S18" s="26">
        <v>1148</v>
      </c>
      <c r="T18" s="26">
        <v>1079.7700000000002</v>
      </c>
      <c r="U18" s="26">
        <v>1152.9033333333334</v>
      </c>
      <c r="V18" s="26">
        <v>1131.3043631584358</v>
      </c>
      <c r="W18" s="26">
        <v>1174.5023035082311</v>
      </c>
    </row>
    <row r="20" spans="1:23" ht="16.2" thickBot="1" x14ac:dyDescent="0.35">
      <c r="A20" s="6" t="s">
        <v>34</v>
      </c>
      <c r="B20" s="6"/>
      <c r="C20" s="6"/>
    </row>
    <row r="21" spans="1:23" ht="30" customHeight="1" thickBot="1" x14ac:dyDescent="0.35">
      <c r="A21" s="22" t="s">
        <v>0</v>
      </c>
      <c r="B21" s="23" t="s">
        <v>1</v>
      </c>
      <c r="C21" s="22" t="s">
        <v>97</v>
      </c>
      <c r="D21" s="22" t="s">
        <v>98</v>
      </c>
      <c r="E21" s="56" t="s">
        <v>19</v>
      </c>
    </row>
    <row r="22" spans="1:23" x14ac:dyDescent="0.3">
      <c r="A22" s="3">
        <f>INT(LEFT(RIGHT($A$1,7),4))</f>
        <v>2017</v>
      </c>
      <c r="B22" s="5">
        <v>4</v>
      </c>
      <c r="C22" s="55">
        <f t="shared" ref="C22:C33" si="6">C6+K6+S6</f>
        <v>1357</v>
      </c>
      <c r="D22" s="7">
        <f t="shared" ref="D22:D33" si="7">ROUND(C22/E22-C22,0)</f>
        <v>689</v>
      </c>
      <c r="E22" s="57">
        <v>0.66324535679374386</v>
      </c>
    </row>
    <row r="23" spans="1:23" x14ac:dyDescent="0.3">
      <c r="A23" s="3">
        <f>A22</f>
        <v>2017</v>
      </c>
      <c r="B23" s="5">
        <v>5</v>
      </c>
      <c r="C23" s="55">
        <f t="shared" si="6"/>
        <v>2141</v>
      </c>
      <c r="D23" s="7">
        <f t="shared" si="7"/>
        <v>921</v>
      </c>
      <c r="E23" s="57">
        <v>0.69921619856303074</v>
      </c>
    </row>
    <row r="24" spans="1:23" x14ac:dyDescent="0.3">
      <c r="A24" s="3">
        <f t="shared" ref="A24:A30" si="8">A23</f>
        <v>2017</v>
      </c>
      <c r="B24" s="5">
        <v>6</v>
      </c>
      <c r="C24" s="55">
        <f t="shared" si="6"/>
        <v>2047</v>
      </c>
      <c r="D24" s="7">
        <f t="shared" si="7"/>
        <v>1043</v>
      </c>
      <c r="E24" s="57">
        <v>0.6624595469255663</v>
      </c>
    </row>
    <row r="25" spans="1:23" x14ac:dyDescent="0.3">
      <c r="A25" s="3">
        <f t="shared" si="8"/>
        <v>2017</v>
      </c>
      <c r="B25" s="5">
        <v>7</v>
      </c>
      <c r="C25" s="55">
        <f t="shared" si="6"/>
        <v>1751</v>
      </c>
      <c r="D25" s="7">
        <f t="shared" si="7"/>
        <v>820</v>
      </c>
      <c r="E25" s="57">
        <v>0.6810579541034617</v>
      </c>
    </row>
    <row r="26" spans="1:23" x14ac:dyDescent="0.3">
      <c r="A26" s="3">
        <f t="shared" si="8"/>
        <v>2017</v>
      </c>
      <c r="B26" s="5">
        <v>8</v>
      </c>
      <c r="C26" s="55">
        <f t="shared" si="6"/>
        <v>2200</v>
      </c>
      <c r="D26" s="7">
        <f t="shared" si="7"/>
        <v>868</v>
      </c>
      <c r="E26" s="57">
        <v>0.71707953063885266</v>
      </c>
    </row>
    <row r="27" spans="1:23" x14ac:dyDescent="0.3">
      <c r="A27" s="3">
        <f t="shared" si="8"/>
        <v>2017</v>
      </c>
      <c r="B27" s="5">
        <v>9</v>
      </c>
      <c r="C27" s="55">
        <f t="shared" si="6"/>
        <v>2309</v>
      </c>
      <c r="D27" s="7">
        <f t="shared" si="7"/>
        <v>1094</v>
      </c>
      <c r="E27" s="57">
        <v>0.67851895386423744</v>
      </c>
    </row>
    <row r="28" spans="1:23" x14ac:dyDescent="0.3">
      <c r="A28" s="3">
        <f t="shared" si="8"/>
        <v>2017</v>
      </c>
      <c r="B28" s="5">
        <v>10</v>
      </c>
      <c r="C28" s="55">
        <f t="shared" si="6"/>
        <v>1897</v>
      </c>
      <c r="D28" s="7">
        <f t="shared" si="7"/>
        <v>885</v>
      </c>
      <c r="E28" s="57">
        <v>0.68188353702372395</v>
      </c>
    </row>
    <row r="29" spans="1:23" x14ac:dyDescent="0.3">
      <c r="A29" s="3">
        <f t="shared" si="8"/>
        <v>2017</v>
      </c>
      <c r="B29" s="5">
        <v>11</v>
      </c>
      <c r="C29" s="55">
        <f t="shared" si="6"/>
        <v>2283</v>
      </c>
      <c r="D29" s="7">
        <f t="shared" si="7"/>
        <v>1049</v>
      </c>
      <c r="E29" s="57">
        <v>0.6851740696278511</v>
      </c>
    </row>
    <row r="30" spans="1:23" x14ac:dyDescent="0.3">
      <c r="A30" s="3">
        <f t="shared" si="8"/>
        <v>2017</v>
      </c>
      <c r="B30" s="5">
        <v>12</v>
      </c>
      <c r="C30" s="55">
        <f t="shared" si="6"/>
        <v>1638</v>
      </c>
      <c r="D30" s="7">
        <f t="shared" si="7"/>
        <v>759</v>
      </c>
      <c r="E30" s="57">
        <v>0.68335419274092613</v>
      </c>
    </row>
    <row r="31" spans="1:23" x14ac:dyDescent="0.3">
      <c r="A31" s="3">
        <f>A30+1</f>
        <v>2018</v>
      </c>
      <c r="B31" s="5">
        <v>1</v>
      </c>
      <c r="C31" s="55">
        <f t="shared" si="6"/>
        <v>1593</v>
      </c>
      <c r="D31" s="7">
        <f t="shared" si="7"/>
        <v>822</v>
      </c>
      <c r="E31" s="57">
        <v>0.65962732919254663</v>
      </c>
    </row>
    <row r="32" spans="1:23" x14ac:dyDescent="0.3">
      <c r="A32" s="3">
        <f t="shared" ref="A32:A33" si="9">A31</f>
        <v>2018</v>
      </c>
      <c r="B32" s="5">
        <v>2</v>
      </c>
      <c r="C32" s="55">
        <f t="shared" si="6"/>
        <v>1504</v>
      </c>
      <c r="D32" s="7">
        <f t="shared" si="7"/>
        <v>817</v>
      </c>
      <c r="E32" s="57">
        <v>0.6479965532098233</v>
      </c>
    </row>
    <row r="33" spans="1:5" ht="16.2" thickBot="1" x14ac:dyDescent="0.35">
      <c r="A33" s="3">
        <f t="shared" si="9"/>
        <v>2018</v>
      </c>
      <c r="B33" s="5">
        <v>3</v>
      </c>
      <c r="C33" s="55">
        <f t="shared" si="6"/>
        <v>2121</v>
      </c>
      <c r="D33" s="7">
        <f t="shared" si="7"/>
        <v>915</v>
      </c>
      <c r="E33" s="58">
        <v>0.6986166007905138</v>
      </c>
    </row>
  </sheetData>
  <pageMargins left="0.7" right="0.7" top="0.75" bottom="0.75" header="0.3" footer="0.3"/>
  <pageSetup paperSize="9" orientation="portrait" verticalDpi="0" r:id="rId1"/>
  <tableParts count="4">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67CC6F2A03F04698EA34E0C5CF3D5C" ma:contentTypeVersion="10" ma:contentTypeDescription="Create a new document." ma:contentTypeScope="" ma:versionID="1fea60e11b6cdc5682e3d25824c9ccec">
  <xsd:schema xmlns:xsd="http://www.w3.org/2001/XMLSchema" xmlns:xs="http://www.w3.org/2001/XMLSchema" xmlns:p="http://schemas.microsoft.com/office/2006/metadata/properties" xmlns:ns3="b6990dd4-87f0-43d7-bd84-6658abe7e94a" targetNamespace="http://schemas.microsoft.com/office/2006/metadata/properties" ma:root="true" ma:fieldsID="fe2ebc1382c0e5d73f913677d1685a9c" ns3:_="">
    <xsd:import namespace="b6990dd4-87f0-43d7-bd84-6658abe7e94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990dd4-87f0-43d7-bd84-6658abe7e94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C23457E-9490-4799-930C-3B1C9F07DE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990dd4-87f0-43d7-bd84-6658abe7e9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9EA5A0-BB09-40C5-98C3-2BEE13AFA85E}">
  <ds:schemaRefs>
    <ds:schemaRef ds:uri="http://schemas.microsoft.com/office/2006/documentManagement/types"/>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b6990dd4-87f0-43d7-bd84-6658abe7e94a"/>
    <ds:schemaRef ds:uri="http://www.w3.org/XML/1998/namespace"/>
    <ds:schemaRef ds:uri="http://purl.org/dc/dcmitype/"/>
  </ds:schemaRefs>
</ds:datastoreItem>
</file>

<file path=customXml/itemProps3.xml><?xml version="1.0" encoding="utf-8"?>
<ds:datastoreItem xmlns:ds="http://schemas.openxmlformats.org/officeDocument/2006/customXml" ds:itemID="{78D51960-585F-4F41-875C-531A4DA1059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Cover_Sheet</vt:lpstr>
      <vt:lpstr>Contents</vt:lpstr>
      <vt:lpstr>Commentary</vt:lpstr>
      <vt:lpstr>Notes</vt:lpstr>
      <vt:lpstr>Small scale solar cost 2021-22</vt:lpstr>
      <vt:lpstr>Small scale solar cost 2020-21</vt:lpstr>
      <vt:lpstr>Small scale solar cost 2019-20</vt:lpstr>
      <vt:lpstr>Small scale solar cost 2018-19</vt:lpstr>
      <vt:lpstr>Small scale solar cost 2017-18</vt:lpstr>
      <vt:lpstr>Small scale solar cost 2016-17</vt:lpstr>
      <vt:lpstr>Small scale solar cost 2015-16</vt:lpstr>
      <vt:lpstr>Small scale solar cost 2014-15</vt:lpstr>
      <vt:lpstr>Small scale solar cost 2013-14</vt:lpstr>
      <vt:lpstr>Annual Trend Comparison</vt:lpstr>
      <vt:lpstr>Chart data (hide)</vt:lpstr>
      <vt:lpstr>Commentary!Print_Area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Ashcroft Stephen (Analysis)</dc:creator>
  <cp:lastModifiedBy>Jessica Rabago</cp:lastModifiedBy>
  <cp:lastPrinted>2022-05-24T10:57:27Z</cp:lastPrinted>
  <dcterms:created xsi:type="dcterms:W3CDTF">2015-05-18T14:24:26Z</dcterms:created>
  <dcterms:modified xsi:type="dcterms:W3CDTF">2022-12-20T04:06:12Z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0x0101000C67CC6F2A03F04698EA34E0C5CF3D5C</vt:lpwstr>
  </property>
  <property fmtid="{D5CDD505-2E9C-101B-9397-08002B2CF9AE}" pid="3" name="_dlc_DocIdItemGuid">
    <vt:lpwstr>b4a18cf7-29cc-4166-9891-65c668f6c5cf</vt:lpwstr>
  </property>
  <property fmtid="{D5CDD505-2E9C-101B-9397-08002B2CF9AE}" pid="4" name="MSIP_Label_ba62f585-b40f-4ab9-bafe-39150f03d124_Enabled">
    <vt:lpwstr>true</vt:lpwstr>
  </property>
  <property fmtid="{D5CDD505-2E9C-101B-9397-08002B2CF9AE}" pid="5" name="MSIP_Label_ba62f585-b40f-4ab9-bafe-39150f03d124_SetDate">
    <vt:lpwstr>2020-04-29T13:23:40Z</vt:lpwstr>
  </property>
  <property fmtid="{D5CDD505-2E9C-101B-9397-08002B2CF9AE}" pid="6" name="MSIP_Label_ba62f585-b40f-4ab9-bafe-39150f03d124_Method">
    <vt:lpwstr>Standard</vt:lpwstr>
  </property>
  <property fmtid="{D5CDD505-2E9C-101B-9397-08002B2CF9AE}" pid="7" name="MSIP_Label_ba62f585-b40f-4ab9-bafe-39150f03d124_Name">
    <vt:lpwstr>OFFICIAL</vt:lpwstr>
  </property>
  <property fmtid="{D5CDD505-2E9C-101B-9397-08002B2CF9AE}" pid="8" name="MSIP_Label_ba62f585-b40f-4ab9-bafe-39150f03d124_SiteId">
    <vt:lpwstr>cbac7005-02c1-43eb-b497-e6492d1b2dd8</vt:lpwstr>
  </property>
  <property fmtid="{D5CDD505-2E9C-101B-9397-08002B2CF9AE}" pid="9" name="MSIP_Label_ba62f585-b40f-4ab9-bafe-39150f03d124_ActionId">
    <vt:lpwstr>bea3be4e-1038-4e2f-8922-0000d3e5bbbf</vt:lpwstr>
  </property>
  <property fmtid="{D5CDD505-2E9C-101B-9397-08002B2CF9AE}" pid="10" name="MSIP_Label_ba62f585-b40f-4ab9-bafe-39150f03d124_ContentBits">
    <vt:lpwstr>0</vt:lpwstr>
  </property>
</Properties>
</file>