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tc={a8af6b97-6f65-4d37-b934-d8e4cd1bc39c}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8af6b97-6f65-4d37-b934-d8e4cd1bc39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<sst xmlns="http://schemas.openxmlformats.org/spreadsheetml/2006/main" count="12942" uniqueCount="5853">
  <si>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</si>
  <si>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</si>
  <si>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</si>
  <si>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</si>
  <si>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</si>
  <si>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</si>
  <si>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</si>
  <si>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</si>
  <si>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</si>
  <si>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</si>
  <si>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</si>
  <si>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</si>
  <si>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</si>
  <si>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</si>
  <si>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</si>
  <si>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</si>
  <si>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</si>
  <si>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</si>
  <si>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</si>
  <si>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</si>
  <si>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</si>
  <si>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</si>
  <si>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</si>
  <si>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</si>
  <si>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</si>
  <si>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</si>
  <si>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</si>
  <si>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</si>
  <si>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</si>
  <si>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</si>
  <si>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</si>
  <si>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</si>
  <si>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</si>
  <si>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</si>
  <si>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</si>
  <si>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</si>
  <si>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</si>
  <si>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</si>
  <si>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</si>
  <si>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</si>
  <si>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</si>
  <si>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</si>
  <si>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</si>
  <si>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</si>
  <si>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</si>
  <si>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</si>
  <si>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</si>
  <si>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</si>
  <si>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</si>
  <si>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</si>
  <si>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</si>
  <si>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</si>
  <si>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</si>
  <si>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</si>
  <si>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</si>
  <si>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</si>
  <si>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</si>
  <si>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</si>
  <si>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</si>
  <si>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</si>
  <si>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</si>
  <si>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</si>
  <si>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</si>
  <si>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</si>
  <si>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</si>
  <si>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</si>
  <si>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</si>
  <si>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</si>
  <si>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</si>
  <si>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</si>
  <si>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</si>
  <si>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</si>
  <si>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</si>
  <si>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</si>
  <si>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</si>
  <si>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</si>
  <si>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</si>
  <si>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</si>
  <si>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</si>
  <si>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</si>
  <si>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</si>
  <si>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</si>
  <si>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</si>
  <si>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</si>
  <si>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</si>
  <si>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</si>
  <si>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</si>
  <si>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</si>
  <si>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</si>
  <si>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</si>
  <si>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</si>
  <si>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</si>
  <si>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</si>
  <si>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</si>
  <si>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</si>
  <si>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</si>
  <si>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</si>
  <si>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</si>
  <si>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</si>
  <si>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</si>
  <si>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</si>
  <si>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</si>
  <si>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</si>
  <si>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</si>
  <si>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</si>
  <si>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</si>
  <si>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</si>
  <si>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</si>
  <si>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</si>
  <si>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</si>
  <si>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</si>
  <si>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</si>
  <si>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</si>
  <si>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</si>
  <si>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</si>
  <si>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</si>
  <si>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</si>
  <si>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</si>
  <si>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</si>
  <si>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</si>
  <si>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</si>
  <si>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</si>
  <si>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</si>
  <si>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</si>
  <si>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</si>
  <si>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</si>
  <si>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</si>
  <si>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</si>
  <si>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</si>
  <si>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</si>
  <si>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</si>
  <si>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</si>
  <si>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</si>
  <si>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</si>
  <si>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</si>
  <si>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</si>
  <si>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</si>
  <si>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</si>
  <si>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</si>
  <si>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</si>
  <si>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</si>
  <si>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</si>
  <si>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</si>
  <si>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</si>
  <si>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</si>
  <si>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</si>
  <si>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</si>
  <si>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</si>
  <si>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</si>
  <si>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</si>
  <si>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</si>
  <si>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</si>
  <si>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</si>
  <si>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</si>
  <si>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</si>
  <si>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</si>
  <si>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</si>
  <si>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</si>
  <si>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</si>
  <si>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</si>
  <si>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</si>
  <si>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</si>
  <si>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</si>
  <si>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</si>
  <si>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</si>
  <si>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</si>
  <si>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</si>
  <si>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</si>
  <si>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</si>
  <si>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</si>
  <si>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</si>
  <si>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</si>
  <si>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</si>
  <si>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</si>
  <si>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</si>
  <si>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</si>
  <si>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</si>
  <si>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</si>
  <si>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</si>
  <si>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</si>
  <si>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</si>
  <si>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</si>
  <si>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</si>
  <si>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</si>
  <si>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</si>
  <si>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</si>
  <si>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</si>
  <si>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</si>
  <si>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</si>
  <si>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</si>
  <si>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</si>
  <si>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</si>
  <si>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</si>
  <si>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</si>
  <si>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</si>
  <si>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</si>
  <si>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</si>
  <si>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</si>
  <si>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</si>
  <si>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</si>
  <si>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</si>
  <si>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</si>
  <si>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</si>
  <si>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</si>
  <si>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</si>
  <si>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</si>
  <si>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</si>
  <si>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</si>
  <si>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</si>
  <si>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</si>
  <si>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</si>
  <si>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</si>
  <si>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</si>
  <si>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</si>
  <si>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</si>
  <si>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</si>
  <si>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</si>
  <si>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</si>
  <si>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</si>
  <si>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</si>
  <si>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</si>
  <si>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</si>
  <si>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</si>
  <si>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</si>
  <si>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</si>
  <si>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</si>
  <si>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</si>
  <si>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</si>
  <si>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</si>
  <si>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</si>
  <si>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</si>
  <si>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</si>
  <si>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</si>
  <si>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</si>
  <si>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</si>
  <si>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</si>
  <si>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</si>
  <si>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</si>
  <si>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</si>
  <si>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</si>
  <si>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</si>
  <si>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</si>
  <si>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</si>
  <si>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</si>
  <si>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</si>
  <si>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</si>
  <si>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</si>
  <si>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</si>
  <si>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</si>
  <si>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</si>
  <si>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</si>
  <si>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</si>
  <si>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</si>
  <si>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</si>
  <si>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</si>
  <si>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</si>
  <si>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</si>
  <si>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</si>
  <si>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</si>
  <si>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</si>
  <si>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</si>
  <si>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</si>
  <si>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</si>
  <si>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</si>
  <si>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</si>
  <si>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</si>
  <si>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</si>
  <si>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</si>
  <si>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</si>
  <si>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</si>
  <si>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</si>
  <si>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</si>
  <si>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</si>
  <si>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</si>
  <si>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</si>
  <si>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</si>
  <si>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</si>
  <si>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</si>
  <si>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</si>
  <si>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</si>
  <si>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</si>
  <si>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</si>
  <si>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</si>
  <si>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</si>
  <si>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</si>
  <si>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</si>
  <si>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</si>
  <si>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</si>
  <si>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</si>
  <si>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</si>
  <si>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</si>
  <si>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</si>
  <si>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</si>
  <si>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</si>
  <si>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</si>
  <si>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</si>
  <si>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</si>
  <si>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</si>
  <si>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</si>
  <si>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</si>
  <si>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</si>
  <si>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</si>
  <si>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</si>
  <si>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</si>
  <si>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</si>
  <si>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</si>
  <si>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</si>
  <si>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</si>
  <si>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</si>
  <si>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</si>
  <si>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</si>
  <si>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</si>
  <si>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</si>
  <si>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</si>
  <si>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</si>
  <si>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</si>
  <si>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</si>
  <si>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</si>
  <si>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</si>
  <si>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</si>
  <si>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</si>
  <si>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</si>
  <si>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</si>
  <si>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</si>
  <si>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</si>
  <si>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</si>
  <si>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</si>
  <si>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</si>
  <si>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</si>
  <si>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</si>
  <si>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</si>
  <si>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</si>
  <si>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</si>
  <si>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</si>
  <si>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</si>
  <si>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</si>
  <si>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</si>
  <si>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</si>
  <si>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</si>
  <si>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</si>
  <si>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</si>
  <si>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</si>
  <si>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</si>
  <si>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</si>
  <si>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</si>
  <si>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</si>
  <si>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</si>
  <si>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</si>
  <si>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</si>
  <si>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</si>
  <si>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</si>
  <si>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</si>
  <si>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</si>
  <si>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</si>
  <si>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</si>
  <si>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</si>
  <si>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</si>
  <si>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</si>
  <si>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</si>
  <si>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</si>
  <si>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</si>
  <si>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</si>
  <si>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</si>
  <si>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</si>
  <si>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</si>
  <si>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</si>
  <si>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</si>
  <si>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</si>
  <si>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</si>
  <si>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</si>
  <si>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</si>
  <si>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</si>
  <si>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</si>
  <si>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</si>
  <si>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</si>
  <si>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</si>
  <si>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</si>
  <si>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</si>
  <si>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</si>
  <si>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</si>
  <si>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</si>
  <si>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</si>
  <si>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</si>
  <si>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</si>
  <si>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</si>
  <si>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</si>
  <si>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</si>
  <si>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</si>
  <si>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</si>
  <si>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</si>
  <si>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</si>
  <si>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</si>
  <si>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</si>
  <si>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</si>
  <si>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</si>
  <si>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</si>
  <si>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</si>
  <si>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</si>
  <si>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</si>
  <si>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</si>
  <si>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</si>
  <si>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</si>
  <si>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</si>
  <si>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</si>
  <si>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</si>
  <si>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</si>
  <si>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</si>
  <si>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</si>
  <si>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</si>
  <si>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</si>
  <si>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</si>
  <si>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</si>
  <si>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</si>
  <si>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</si>
  <si>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</si>
  <si>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</si>
  <si>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</si>
  <si>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</si>
  <si>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</si>
  <si>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</si>
  <si>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</si>
  <si>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</si>
  <si>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</si>
  <si>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</si>
  <si>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</si>
  <si>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</si>
  <si>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</si>
  <si>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</si>
  <si>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</si>
  <si>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</si>
  <si>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</si>
  <si>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</si>
  <si>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</si>
  <si>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</si>
  <si>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</si>
  <si>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</si>
  <si>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</si>
  <si>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</si>
  <si>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</si>
  <si>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</si>
  <si>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</si>
  <si>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</si>
  <si>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</si>
  <si>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</si>
  <si>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</si>
  <si>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</si>
  <si>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</si>
  <si>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</si>
  <si>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</si>
  <si>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</si>
  <si>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</si>
  <si>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</si>
  <si>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</si>
  <si>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</si>
  <si>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</si>
  <si>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</si>
  <si>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</si>
  <si>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</si>
  <si>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</si>
  <si>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</si>
  <si>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</si>
  <si>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</si>
  <si>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</si>
  <si>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</si>
  <si>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</si>
  <si>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</si>
  <si>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</si>
  <si>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</si>
  <si>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</si>
  <si>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</si>
  <si>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</si>
  <si>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</si>
  <si>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</si>
  <si>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</si>
  <si>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</si>
  <si>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</si>
  <si>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</si>
  <si>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</si>
  <si>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</si>
  <si>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</si>
  <si>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</si>
  <si>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</si>
  <si>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</si>
  <si>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</si>
  <si>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</si>
  <si>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</si>
  <si>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</si>
  <si>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</si>
  <si>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</si>
  <si>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</si>
  <si>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</si>
  <si>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</si>
  <si>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</si>
  <si>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</si>
  <si>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</si>
  <si>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</si>
  <si>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</si>
  <si>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</si>
  <si>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</si>
  <si>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</si>
  <si>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</si>
  <si>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</si>
  <si>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</si>
  <si>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</si>
  <si>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</si>
  <si>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</si>
  <si>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</si>
  <si>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</si>
  <si>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</si>
  <si>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</si>
  <si>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</si>
  <si>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</si>
  <si>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</si>
  <si>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</si>
  <si>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</si>
  <si>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</si>
  <si>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</si>
  <si>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</si>
  <si>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</si>
  <si>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</si>
  <si>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</si>
  <si>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</si>
  <si>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</si>
  <si>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</si>
  <si>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</si>
  <si>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</si>
  <si>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</si>
  <si>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</si>
  <si>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</si>
  <si>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</si>
  <si>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</si>
  <si>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</si>
  <si>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</si>
  <si>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</si>
  <si>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</si>
  <si>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</si>
  <si>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</si>
  <si>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</si>
  <si>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</si>
  <si>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</si>
  <si>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</si>
  <si>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</si>
  <si>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</si>
  <si>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</si>
  <si>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</si>
  <si>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</si>
  <si>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</si>
  <si>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</si>
  <si>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</si>
  <si>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</si>
  <si>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</si>
  <si>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</si>
  <si>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</si>
  <si>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</si>
  <si>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</si>
  <si>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</si>
  <si>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</si>
  <si>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</si>
  <si>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</si>
  <si>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</si>
  <si>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</si>
  <si>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</si>
  <si>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</si>
  <si>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</si>
  <si>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</si>
  <si>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</si>
  <si>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</si>
  <si>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</si>
  <si>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</si>
  <si>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</si>
  <si>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</si>
  <si>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</si>
  <si>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</si>
  <si>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</si>
  <si>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</si>
  <si>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</si>
  <si>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</si>
  <si>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</si>
  <si>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</si>
  <si>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</si>
  <si>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</si>
  <si>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</si>
  <si>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</si>
  <si>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</si>
  <si>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</si>
  <si>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</si>
  <si>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</si>
  <si>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</si>
  <si>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</si>
  <si>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</si>
  <si>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</si>
  <si>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</si>
  <si>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</si>
  <si>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</si>
  <si>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</si>
  <si>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</si>
  <si>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</si>
  <si>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</si>
  <si>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</si>
  <si>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</si>
  <si>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</si>
  <si>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</si>
  <si>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</si>
  <si>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</si>
  <si>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</si>
  <si>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</si>
  <si>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</si>
  <si>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</si>
  <si>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</si>
  <si>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</si>
  <si>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</si>
  <si>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</si>
  <si>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</si>
  <si>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</si>
  <si>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</si>
  <si>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</si>
  <si>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</si>
  <si>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</si>
  <si>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</si>
  <si>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</si>
  <si>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</si>
  <si>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</si>
  <si>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</si>
  <si>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</si>
  <si>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</si>
  <si>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</si>
  <si>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</si>
  <si>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</si>
  <si>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</si>
  <si>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</si>
  <si>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</si>
  <si>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</si>
  <si>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</si>
  <si>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</si>
  <si>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</si>
  <si>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</si>
  <si>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</si>
  <si>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</si>
  <si>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</si>
  <si>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</si>
  <si>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</si>
  <si>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</si>
  <si>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</si>
  <si>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</si>
  <si>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</si>
  <si>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</si>
  <si>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</si>
  <si>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</si>
  <si>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</si>
  <si>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</si>
  <si>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</si>
  <si>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</si>
  <si>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</si>
  <si>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</si>
  <si>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</si>
  <si>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</si>
  <si>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</si>
  <si>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</si>
  <si>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</si>
  <si>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</si>
  <si>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</si>
  <si>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</si>
  <si>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</si>
  <si>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</si>
  <si>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</si>
  <si>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</si>
  <si>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</si>
  <si>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</si>
  <si>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</si>
  <si>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</si>
  <si>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</si>
  <si>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</si>
  <si>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</si>
  <si>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</si>
  <si>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</si>
  <si>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</si>
  <si>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</si>
  <si>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</si>
  <si>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</si>
  <si>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</si>
  <si>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</si>
  <si>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</si>
  <si>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</si>
  <si>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</si>
  <si>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</si>
  <si>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</si>
  <si>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</si>
  <si>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</si>
  <si>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</si>
  <si>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</si>
  <si>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</si>
  <si>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</si>
  <si>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</si>
  <si>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</si>
  <si>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</si>
  <si>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</si>
  <si>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</si>
  <si>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</si>
  <si>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</si>
  <si>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</si>
  <si>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</si>
  <si>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</si>
  <si>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</si>
  <si>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</si>
  <si>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</si>
  <si>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</si>
  <si>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</si>
  <si>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</si>
  <si>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</si>
  <si>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</si>
  <si>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</si>
  <si>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</si>
  <si>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</si>
  <si>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</si>
  <si>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</si>
  <si>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</si>
  <si>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</si>
  <si>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</si>
  <si>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</si>
  <si>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</si>
  <si>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</si>
  <si>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</si>
  <si>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</si>
  <si>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</si>
  <si>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</si>
  <si>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</si>
  <si>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</si>
  <si>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</si>
  <si>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</si>
  <si>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</si>
  <si>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</si>
  <si>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</si>
  <si>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</si>
  <si>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</si>
  <si>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</si>
  <si>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</si>
  <si>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</si>
  <si>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</si>
  <si>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</si>
  <si>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</si>
  <si>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</si>
  <si>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</si>
  <si>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</si>
  <si>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</si>
  <si>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</si>
  <si>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</si>
  <si>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</si>
  <si>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</si>
  <si>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</si>
  <si>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</si>
  <si>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</si>
  <si>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</si>
  <si>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</si>
  <si>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</si>
  <si>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</si>
  <si>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</si>
  <si>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</si>
  <si>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</si>
  <si>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</si>
  <si>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</si>
  <si>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</si>
  <si>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</si>
  <si>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</si>
  <si>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</si>
  <si>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</si>
  <si>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</si>
  <si>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</si>
  <si>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</si>
  <si>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</si>
  <si>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</si>
  <si>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</si>
  <si>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</si>
  <si>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</si>
  <si>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</si>
  <si>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</si>
  <si>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</si>
  <si>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</si>
  <si>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</si>
  <si>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</si>
  <si>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</si>
  <si>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</si>
  <si>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</si>
  <si>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</si>
  <si>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</si>
  <si>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</si>
  <si>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</si>
  <si>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</si>
  <si>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</si>
  <si>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</si>
  <si>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</si>
  <si>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</si>
  <si>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</si>
  <si>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</si>
  <si>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</si>
  <si>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</si>
  <si>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</si>
  <si>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</si>
  <si>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</si>
  <si>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</si>
  <si>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</si>
  <si>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</si>
  <si>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</si>
  <si>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</si>
  <si>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</si>
  <si>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</si>
  <si>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</si>
  <si>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</si>
  <si>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</si>
  <si>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</si>
  <si>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</si>
  <si>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</si>
  <si>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</si>
  <si>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</si>
  <si>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</si>
  <si>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</si>
  <si>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</si>
  <si>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</si>
  <si>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</si>
  <si>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</si>
  <si>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</si>
  <si>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</si>
  <si>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</si>
  <si>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</si>
  <si>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</si>
  <si>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</si>
  <si>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</si>
  <si>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</si>
  <si>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</si>
  <si>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</si>
  <si>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</si>
  <si>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</si>
  <si>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</si>
  <si>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</si>
  <si>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</si>
  <si>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</si>
  <si>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</si>
  <si>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</si>
  <si>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</si>
  <si>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</si>
  <si>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</si>
  <si>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</si>
  <si>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</si>
  <si>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</si>
  <si>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</si>
  <si>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</si>
  <si>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</si>
  <si>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</si>
  <si>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</si>
  <si>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</si>
  <si>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</si>
  <si>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</si>
  <si>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</si>
  <si>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</si>
  <si>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</si>
  <si>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</si>
  <si>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</si>
  <si>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</si>
  <si>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</si>
  <si>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</si>
  <si>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</si>
  <si>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</si>
  <si>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</si>
  <si>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</si>
  <si>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</si>
  <si>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</si>
  <si>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</si>
  <si>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</si>
  <si>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</si>
  <si>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</si>
  <si>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</si>
  <si>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</si>
  <si>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</si>
  <si>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</si>
  <si>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</si>
  <si>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</si>
  <si>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</si>
  <si>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</si>
  <si>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</si>
  <si>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</si>
  <si>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</si>
  <si>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</si>
  <si>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</si>
  <si>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</si>
  <si>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</si>
  <si>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</si>
  <si>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</si>
  <si>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</si>
  <si>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</si>
  <si>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</si>
  <si>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</si>
  <si>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</si>
  <si>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</si>
  <si>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</si>
  <si>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</si>
  <si>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</si>
  <si>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</si>
  <si>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</si>
  <si>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</si>
  <si>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</si>
  <si>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</si>
  <si>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</si>
  <si>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</si>
  <si>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</si>
  <si>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</si>
  <si>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</si>
  <si>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</si>
  <si>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</si>
  <si>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</si>
  <si>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</si>
  <si>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</si>
  <si>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</si>
  <si>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</si>
  <si>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</si>
  <si>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</si>
  <si>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</si>
  <si>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</si>
  <si>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</si>
  <si>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</si>
  <si>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</si>
  <si>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</si>
  <si>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</si>
  <si>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</si>
  <si>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</si>
  <si>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</si>
  <si>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</si>
  <si>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</si>
  <si>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</si>
  <si>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</si>
  <si>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</si>
  <si>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</si>
  <si>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</si>
  <si>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</si>
  <si>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</si>
  <si>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</si>
  <si>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</si>
  <si>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</si>
  <si>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</si>
  <si>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</si>
  <si>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</si>
  <si>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</si>
  <si>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</si>
  <si>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</si>
  <si>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</si>
  <si>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</si>
  <si>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</si>
  <si>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</si>
  <si>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</si>
  <si>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</si>
  <si>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</si>
  <si>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</si>
  <si>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</si>
  <si>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</si>
  <si>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</si>
  <si>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</si>
  <si>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</si>
  <si>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</si>
  <si>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</si>
  <si>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</si>
  <si>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</si>
  <si>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</si>
  <si>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</si>
  <si>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</si>
  <si>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</si>
  <si>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</si>
  <si>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</si>
  <si>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</si>
  <si>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</si>
  <si>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</si>
  <si>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</si>
  <si>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</si>
  <si>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</si>
  <si>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</si>
  <si>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</si>
  <si>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</si>
  <si>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</si>
  <si>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</si>
  <si>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</si>
  <si>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</si>
  <si>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</si>
  <si>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</si>
  <si>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</si>
  <si>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</si>
  <si>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</si>
  <si>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</si>
  <si>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</si>
  <si>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</si>
  <si>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</si>
  <si>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</si>
  <si>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</si>
  <si>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</si>
  <si>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</si>
  <si>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</si>
  <si>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</si>
  <si>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</si>
  <si>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</si>
  <si>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</si>
  <si>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</si>
  <si>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</si>
  <si>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</si>
  <si>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</si>
  <si>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</si>
  <si>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</si>
  <si>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</si>
  <si>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</si>
  <si>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</si>
  <si>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</si>
  <si>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</si>
  <si>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</si>
  <si>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</si>
  <si>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</si>
  <si>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</si>
  <si>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</si>
  <si>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</si>
  <si>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</si>
  <si>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</si>
  <si>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</si>
  <si>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</si>
  <si>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</si>
  <si>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</si>
  <si>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</si>
  <si>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</si>
  <si>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</si>
  <si>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</si>
  <si>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</si>
  <si>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</si>
  <si>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</si>
  <si>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</si>
  <si>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</si>
  <si>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</si>
  <si>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</si>
  <si>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</si>
  <si>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</si>
  <si>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</si>
  <si>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</si>
  <si>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</si>
  <si>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</si>
  <si>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</si>
  <si>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</si>
  <si>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</si>
  <si>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</si>
  <si>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</si>
  <si>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</si>
  <si>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</si>
  <si>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</si>
  <si>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</si>
  <si>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</si>
  <si>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</si>
  <si>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</si>
  <si>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</si>
  <si>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</si>
  <si>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</si>
  <si>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</si>
  <si>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</si>
  <si>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</si>
  <si>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</si>
  <si>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</si>
  <si>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</si>
  <si>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</si>
  <si>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</si>
  <si>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</si>
  <si>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</si>
  <si>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</si>
  <si>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</si>
  <si>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</si>
  <si>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</si>
  <si>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</si>
  <si>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</si>
  <si>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</si>
  <si>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</si>
  <si>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</si>
  <si>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</si>
  <si>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</si>
  <si>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</si>
  <si>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</si>
  <si>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</si>
  <si>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</si>
  <si>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</si>
  <si>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</si>
  <si>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</si>
  <si>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</si>
  <si>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</si>
  <si>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</si>
  <si>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</si>
  <si>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</si>
  <si>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</si>
  <si>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</si>
  <si>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</si>
  <si>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</si>
  <si>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</si>
  <si>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</si>
  <si>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</si>
  <si>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</si>
  <si>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</si>
  <si>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</si>
  <si>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</si>
  <si>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</si>
  <si>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</si>
  <si>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</si>
  <si>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</si>
  <si>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</si>
  <si>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</si>
  <si>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</si>
  <si>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</si>
  <si>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</si>
  <si>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</si>
  <si>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</si>
  <si>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</si>
  <si>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</si>
  <si>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</si>
  <si>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</si>
  <si>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</si>
  <si>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</si>
  <si>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</si>
  <si>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</si>
  <si>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</si>
  <si>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</si>
  <si>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</si>
  <si>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</si>
  <si>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</si>
  <si>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</si>
  <si>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</si>
  <si>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</si>
  <si>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</si>
  <si>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</si>
  <si>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</si>
  <si>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</si>
  <si>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</si>
  <si>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</si>
  <si>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</si>
  <si>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</si>
  <si>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</si>
  <si>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</si>
  <si>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</si>
  <si>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</si>
  <si>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</si>
  <si>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</si>
  <si>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</si>
  <si>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</si>
  <si>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</si>
  <si>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</si>
  <si>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</si>
  <si>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</si>
  <si>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</si>
  <si>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</si>
  <si>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</si>
  <si>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</si>
  <si>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</si>
  <si>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</si>
  <si>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</si>
  <si>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</si>
  <si>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</si>
  <si>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</si>
  <si>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</si>
  <si>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</si>
  <si>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</si>
  <si>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</si>
  <si>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</si>
  <si>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</si>
  <si>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</si>
  <si>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</si>
  <si>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</si>
  <si>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</si>
  <si>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</si>
  <si>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</si>
  <si>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</si>
  <si>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</si>
  <si>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</si>
  <si>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</si>
  <si>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</si>
  <si>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</si>
  <si>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</si>
  <si>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</si>
  <si>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</si>
  <si>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</si>
  <si>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</si>
  <si>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</si>
  <si>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</si>
  <si>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</si>
  <si>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</si>
  <si>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</si>
  <si>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</si>
  <si>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</si>
  <si>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</si>
  <si>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</si>
  <si>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</si>
  <si>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</si>
  <si>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</si>
  <si>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</si>
  <si>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</si>
  <si>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</si>
  <si>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</si>
  <si>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</si>
  <si>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</si>
  <si>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</si>
  <si>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</si>
  <si>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</si>
  <si>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</si>
  <si>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</si>
  <si>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</si>
  <si>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</si>
  <si>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</si>
  <si>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</si>
  <si>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</si>
  <si>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</si>
  <si>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</si>
  <si>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</si>
  <si>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</si>
  <si>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</si>
  <si>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</si>
  <si>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</si>
  <si>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</si>
  <si>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</si>
  <si>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</si>
  <si>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</si>
  <si>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</si>
  <si>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</si>
  <si>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</si>
  <si>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</si>
  <si>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</si>
  <si>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</si>
  <si>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</si>
  <si>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</si>
  <si>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</si>
  <si>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</si>
  <si>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</si>
  <si>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</si>
  <si>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</si>
  <si>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</si>
  <si>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</si>
  <si>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</si>
  <si>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</si>
  <si>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</si>
  <si>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</si>
  <si>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</si>
  <si>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</si>
  <si>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</si>
  <si>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</si>
  <si>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</si>
  <si>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</si>
  <si>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</si>
  <si>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</si>
  <si>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</si>
  <si>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</si>
  <si>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</si>
  <si>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</si>
  <si>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</si>
  <si>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</si>
  <si>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</si>
  <si>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</si>
  <si>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</si>
  <si>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</si>
  <si>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</si>
  <si>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</si>
  <si>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</si>
  <si>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</si>
  <si>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</si>
  <si>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</si>
  <si>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</si>
  <si>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</si>
  <si>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</si>
  <si>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</si>
  <si>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</si>
  <si>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</si>
  <si>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</si>
  <si>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</si>
  <si>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</si>
  <si>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</si>
  <si>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</si>
  <si>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</si>
  <si>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</si>
  <si>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</si>
  <si>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</si>
  <si>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</si>
  <si>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</si>
  <si>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</si>
  <si>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</si>
  <si>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</si>
  <si>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</si>
  <si>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</si>
  <si>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</si>
  <si>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</si>
  <si>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</si>
  <si>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</si>
  <si>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</si>
  <si>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</si>
  <si>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</si>
  <si>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</si>
  <si>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</si>
  <si>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</si>
  <si>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</si>
  <si>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</si>
  <si>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</si>
  <si>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</si>
  <si>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</si>
  <si>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</si>
  <si>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</si>
  <si>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</si>
  <si>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</si>
  <si>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</si>
  <si>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</si>
  <si>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</si>
  <si>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</si>
  <si>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</si>
  <si>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</si>
  <si>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</si>
  <si>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</si>
  <si>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</si>
  <si>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</si>
  <si>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</si>
  <si>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</si>
  <si>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</si>
  <si>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</si>
  <si>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</si>
  <si>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</si>
  <si>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</si>
  <si>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</si>
  <si>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</si>
  <si>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</si>
  <si>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</si>
  <si>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</si>
  <si>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</si>
  <si>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</si>
  <si>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</si>
  <si>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</si>
  <si>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</si>
  <si>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</si>
  <si>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</si>
  <si>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</si>
  <si>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</si>
  <si>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</si>
  <si>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</si>
  <si>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</si>
  <si>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</si>
  <si>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</si>
  <si>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</si>
  <si>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</si>
  <si>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</si>
  <si>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</si>
  <si>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</si>
  <si>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</si>
  <si>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</si>
  <si>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</si>
  <si>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</si>
  <si>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</si>
  <si>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</si>
  <si>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</si>
  <si>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</si>
  <si>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</si>
  <si>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</si>
  <si>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</si>
  <si>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</si>
  <si>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</si>
  <si>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</si>
  <si>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</si>
  <si>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</si>
  <si>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</si>
  <si>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</si>
  <si>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</si>
  <si>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</si>
  <si>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</si>
  <si>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</si>
  <si>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</si>
  <si>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</si>
  <si>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</si>
  <si>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</si>
  <si>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</si>
  <si>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</si>
  <si>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</si>
  <si>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</si>
  <si>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</si>
  <si>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</si>
  <si>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</si>
  <si>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</si>
  <si>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</si>
  <si>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</si>
  <si>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</si>
  <si>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</si>
  <si>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</si>
  <si>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</si>
  <si>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</si>
  <si>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</si>
  <si>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</si>
  <si>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</si>
  <si>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</si>
  <si>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</si>
  <si>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</si>
  <si>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</si>
  <si>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</si>
  <si>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</si>
  <si>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</si>
  <si>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</si>
  <si>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</si>
  <si>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</si>
  <si>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</si>
  <si>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</si>
  <si>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</si>
  <si>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</si>
  <si>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</si>
  <si>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</si>
  <si>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</si>
  <si>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</si>
  <si>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</si>
  <si>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</si>
  <si>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</si>
  <si>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</si>
  <si>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</si>
  <si>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</si>
  <si>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</si>
  <si>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</si>
  <si>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</si>
  <si>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</si>
  <si>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</si>
  <si>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</si>
  <si>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</si>
  <si>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</si>
  <si>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</si>
  <si>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</si>
  <si>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</si>
  <si>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</si>
  <si>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</si>
  <si>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</si>
  <si>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</si>
  <si>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</si>
  <si>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</si>
  <si>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</si>
  <si>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</si>
  <si>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</si>
  <si>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</si>
  <si>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</si>
  <si>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</si>
  <si>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</si>
  <si>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</si>
  <si>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</si>
  <si>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</si>
  <si>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</si>
  <si>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</si>
  <si>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</si>
  <si>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</si>
  <si>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</si>
  <si>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</si>
  <si>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</si>
  <si>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</si>
  <si>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</si>
  <si>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</si>
  <si>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</si>
  <si>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</si>
  <si>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</si>
  <si>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</si>
  <si>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</si>
  <si>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</si>
  <si>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</si>
  <si>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</si>
  <si>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</si>
  <si>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</si>
  <si>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</si>
  <si>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</si>
  <si>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</si>
  <si>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</si>
  <si>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</si>
  <si>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</si>
  <si>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</si>
  <si>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</si>
  <si>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</si>
  <si>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</si>
  <si>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</si>
  <si>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</si>
  <si>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</si>
  <si>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</si>
  <si>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</si>
  <si>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</si>
  <si>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</si>
  <si>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</si>
  <si>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</si>
  <si>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</si>
  <si>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</si>
  <si>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</si>
  <si>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</si>
  <si>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</si>
  <si>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</si>
  <si>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</si>
  <si>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</si>
  <si>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</si>
  <si>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</si>
  <si>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</si>
  <si>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</si>
  <si>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</si>
  <si>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</si>
  <si>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</si>
  <si>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</si>
  <si>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</si>
  <si>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</si>
  <si>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</si>
  <si>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</si>
  <si>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</si>
  <si>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</si>
  <si>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</si>
  <si>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</si>
  <si>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</si>
  <si>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</si>
  <si>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</si>
  <si>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</si>
  <si>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</si>
  <si>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</si>
  <si>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</si>
  <si>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</si>
  <si>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</si>
  <si>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</si>
  <si>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</si>
  <si>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</si>
  <si>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</si>
  <si>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</si>
  <si>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</si>
  <si>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</si>
  <si>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</si>
  <si>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</si>
  <si>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</si>
  <si>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</si>
  <si>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</si>
  <si>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</si>
  <si>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</si>
  <si>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</si>
  <si>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</si>
  <si>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</si>
  <si>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</si>
  <si>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</si>
  <si>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</si>
  <si>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</si>
  <si>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</si>
  <si>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</si>
  <si>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</si>
  <si>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</si>
  <si>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</si>
  <si>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</si>
  <si>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</si>
  <si>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</si>
  <si>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</si>
  <si>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</si>
  <si>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</si>
  <si>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</si>
  <si>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</si>
  <si>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</si>
  <si>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</si>
  <si>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</si>
  <si>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</si>
  <si>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</si>
  <si>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</si>
  <si>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</si>
  <si>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</si>
  <si>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</si>
  <si>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</si>
  <si>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</si>
  <si>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</si>
  <si>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</si>
  <si>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</si>
  <si>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</si>
  <si>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</si>
  <si>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</si>
  <si>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</si>
  <si>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</si>
  <si>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</si>
  <si>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</si>
  <si>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</si>
  <si>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</si>
  <si>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</si>
  <si>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</si>
  <si>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</si>
  <si>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</si>
  <si>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</si>
  <si>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</si>
  <si>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</si>
  <si>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</si>
  <si>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</si>
  <si>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</si>
  <si>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</si>
  <si>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</si>
  <si>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</si>
  <si>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</si>
  <si>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</si>
  <si>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</si>
  <si>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</si>
  <si>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</si>
  <si>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</si>
  <si>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</si>
  <si>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</si>
  <si>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</si>
  <si>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</si>
  <si>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</si>
  <si>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</si>
  <si>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</si>
  <si>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</si>
  <si>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</si>
  <si>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</si>
  <si>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</si>
  <si>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</si>
  <si>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</si>
  <si>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</si>
  <si>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</si>
  <si>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</si>
  <si>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</si>
  <si>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</si>
  <si>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</si>
  <si>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</si>
  <si>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</si>
  <si>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</si>
  <si>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</si>
  <si>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</si>
  <si>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</si>
  <si>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</si>
  <si>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</si>
  <si>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</si>
  <si>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</si>
  <si>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</si>
  <si>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</si>
  <si>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</si>
  <si>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</si>
  <si>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</si>
  <si>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</si>
  <si>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</si>
  <si>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</si>
  <si>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</si>
  <si>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</si>
  <si>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</si>
  <si>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</si>
  <si>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</si>
  <si>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</si>
  <si>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</si>
  <si>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</si>
  <si>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</si>
  <si>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</si>
  <si>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</si>
  <si>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</si>
  <si>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</si>
  <si>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</si>
  <si>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</si>
  <si>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</si>
  <si>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</si>
  <si>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</si>
  <si>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</si>
  <si>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</si>
  <si>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</si>
  <si>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</si>
  <si>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</si>
  <si>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</si>
  <si>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</si>
  <si>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</si>
  <si>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</si>
  <si>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</si>
  <si>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</si>
  <si>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</si>
  <si>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</si>
  <si>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</si>
  <si>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</si>
  <si>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</si>
  <si>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</si>
  <si>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</si>
  <si>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</si>
  <si>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</si>
  <si>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</si>
  <si>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</si>
  <si>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</si>
  <si>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</si>
  <si>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</si>
  <si>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</si>
  <si>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</si>
  <si>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</si>
  <si>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</si>
  <si>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</si>
  <si>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</si>
  <si>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</si>
  <si>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</si>
  <si>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</si>
  <si>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</si>
  <si>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</si>
  <si>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</si>
  <si>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</si>
  <si>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</si>
  <si>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</si>
  <si>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</si>
  <si>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</si>
  <si>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</si>
  <si>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</si>
  <si>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</si>
  <si>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</si>
  <si>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</si>
  <si>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</si>
  <si>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</si>
  <si>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</si>
  <si>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</si>
  <si>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</si>
  <si>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</si>
  <si>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</si>
  <si>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</si>
  <si>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</si>
  <si>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</si>
  <si>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</si>
  <si>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</si>
  <si>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</si>
  <si>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</si>
  <si>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</si>
  <si>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</si>
  <si>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</si>
  <si>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</si>
  <si>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</si>
  <si>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</si>
  <si>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</si>
  <si>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</si>
  <si>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</si>
  <si>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</si>
  <si>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</si>
  <si>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</si>
  <si>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</si>
  <si>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</si>
  <si>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</si>
  <si>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</si>
  <si>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</si>
  <si>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</si>
  <si>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</si>
  <si>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</si>
  <si>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</si>
  <si>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</si>
  <si>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</si>
  <si>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</si>
  <si>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</si>
  <si>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</si>
  <si>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</si>
  <si>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</si>
  <si>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</si>
  <si>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</si>
  <si>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</si>
  <si>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</si>
  <si>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</si>
  <si>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</si>
  <si>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</si>
  <si>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</si>
  <si>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</si>
  <si>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</si>
  <si>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</si>
  <si>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</si>
  <si>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</si>
  <si>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</si>
  <si>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</si>
  <si>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</si>
  <si>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</si>
  <si>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</si>
  <si>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</si>
  <si>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</si>
  <si>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</si>
  <si>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</si>
  <si>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</si>
  <si>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</si>
  <si>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</si>
  <si>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</si>
  <si>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</si>
  <si>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</si>
  <si>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</si>
  <si>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</si>
  <si>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</si>
  <si>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</si>
  <si>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</si>
  <si>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</si>
  <si>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</si>
  <si>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</si>
  <si>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</si>
  <si>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</si>
  <si>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</si>
  <si>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</si>
  <si>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</si>
  <si>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</si>
  <si>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</si>
  <si>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</si>
  <si>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</si>
  <si>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</si>
  <si>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</si>
  <si>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</si>
  <si>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</si>
  <si>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</si>
  <si>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</si>
  <si>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</si>
  <si>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</si>
  <si>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</si>
  <si>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</si>
  <si>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</si>
  <si>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</si>
  <si>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</si>
  <si>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</si>
  <si>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</si>
  <si>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</si>
  <si>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</si>
  <si>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</si>
  <si>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</si>
  <si>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</si>
  <si>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</si>
  <si>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</si>
  <si>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</si>
  <si>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</si>
  <si>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</si>
  <si>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</si>
  <si>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</si>
  <si>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</si>
  <si>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</si>
  <si>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</si>
  <si>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</si>
  <si>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</si>
  <si>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</si>
  <si>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</si>
  <si>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</si>
  <si>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</si>
  <si>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</si>
  <si>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</si>
  <si>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</si>
  <si>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</si>
  <si>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</si>
  <si>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</si>
  <si>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</si>
  <si>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</si>
  <si>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</si>
  <si>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</si>
  <si>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</si>
  <si>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</si>
  <si>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</si>
  <si>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</si>
  <si>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</si>
  <si>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</si>
  <si>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</si>
  <si>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</si>
  <si>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</si>
  <si>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</si>
  <si>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</si>
  <si>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</si>
  <si>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</si>
  <si>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</si>
  <si>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</si>
  <si>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</si>
  <si>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</si>
  <si>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</si>
  <si>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</si>
  <si>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</si>
  <si>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</si>
  <si>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</si>
  <si>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</si>
  <si>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</si>
  <si>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</si>
  <si>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</si>
  <si>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</si>
  <si>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</si>
  <si>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</si>
  <si>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</si>
  <si>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</si>
  <si>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</si>
  <si>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</si>
  <si>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</si>
  <si>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</si>
  <si>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</si>
  <si>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</si>
  <si>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</si>
  <si>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</si>
  <si>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</si>
  <si>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</si>
  <si>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</si>
  <si>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</si>
  <si>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</si>
  <si>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</si>
  <si>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</si>
  <si>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</si>
  <si>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</si>
  <si>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</si>
  <si>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</si>
  <si>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</si>
  <si>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</si>
  <si>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</si>
  <si>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</si>
  <si>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</si>
  <si>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</si>
  <si>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</si>
  <si>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</si>
  <si>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</si>
  <si>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</si>
  <si>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</si>
  <si>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</si>
  <si>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</si>
  <si>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</si>
  <si>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</si>
  <si>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</si>
  <si>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</si>
  <si>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</si>
  <si>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</si>
  <si>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</si>
  <si>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</si>
  <si>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</si>
  <si>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</si>
  <si>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</si>
  <si>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</si>
  <si>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</si>
  <si>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</si>
  <si>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</si>
  <si>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</si>
  <si>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</si>
  <si>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</si>
  <si>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</si>
  <si>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</si>
  <si>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</si>
  <si>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</si>
  <si>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</si>
  <si>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</si>
  <si>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</si>
  <si>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</si>
  <si>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</si>
  <si>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</si>
  <si>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</si>
  <si>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</si>
  <si>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</si>
  <si>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</si>
  <si>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</si>
  <si>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</si>
  <si>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</si>
  <si>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</si>
  <si>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</si>
  <si>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</si>
  <si>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</si>
  <si>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</si>
  <si>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</si>
  <si>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</si>
  <si>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</si>
  <si>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</si>
  <si>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</si>
  <si>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</si>
  <si>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</si>
  <si>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</si>
  <si>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</si>
  <si>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</si>
  <si>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</si>
  <si>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</si>
  <si>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</si>
  <si>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</si>
  <si>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</si>
  <si>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</si>
  <si>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</si>
  <si>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</si>
  <si>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</si>
  <si>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</si>
  <si>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</si>
  <si>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</si>
  <si>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</si>
  <si>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</si>
  <si>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</si>
  <si>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</si>
  <si>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</si>
  <si>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</si>
  <si>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</si>
  <si>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</si>
  <si>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</si>
  <si>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</si>
  <si>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</si>
  <si>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</si>
  <si>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</si>
  <si>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</si>
  <si>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</si>
  <si>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</si>
  <si>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</si>
  <si>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</si>
  <si>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</si>
  <si>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</si>
  <si>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</si>
  <si>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</si>
  <si>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</si>
  <si>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</si>
  <si>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</si>
  <si>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</si>
  <si>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</si>
  <si>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</si>
  <si>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</si>
  <si>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</si>
  <si>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</si>
  <si>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</si>
  <si>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</si>
  <si>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</si>
  <si>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</si>
  <si>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</si>
  <si>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</si>
  <si>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</si>
  <si>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</si>
  <si>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</si>
  <si>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</si>
  <si>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</si>
  <si>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</si>
  <si>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</si>
  <si>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</si>
  <si>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</si>
  <si>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</si>
  <si>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</si>
  <si>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</si>
  <si>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</si>
  <si>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</si>
  <si>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</si>
  <si>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</si>
  <si>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</si>
  <si>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</si>
  <si>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</si>
  <si>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</si>
  <si>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</si>
  <si>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</si>
  <si>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</si>
  <si>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</si>
  <si>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</si>
  <si>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</si>
  <si>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</si>
  <si>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</si>
  <si>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</si>
  <si>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</si>
  <si>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</si>
  <si>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</si>
  <si>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</si>
  <si>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</si>
  <si>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</si>
  <si>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</si>
  <si>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</si>
  <si>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</si>
  <si>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</si>
  <si>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</si>
  <si>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</si>
  <si>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</si>
  <si>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</si>
  <si>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</si>
  <si>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</si>
  <si>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</si>
  <si>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</si>
  <si>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</si>
  <si>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</si>
  <si>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</si>
  <si>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</si>
  <si>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</si>
  <si>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</si>
  <si>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</si>
  <si>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</si>
  <si>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</si>
  <si>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</si>
  <si>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</si>
  <si>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</si>
  <si>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</si>
  <si>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</si>
  <si>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</si>
  <si>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</si>
  <si>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</si>
  <si>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</si>
  <si>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</si>
  <si>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</si>
  <si>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</si>
  <si>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</si>
  <si>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</si>
  <si>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</si>
  <si>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</si>
  <si>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</si>
  <si>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</si>
  <si>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</si>
  <si>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</si>
  <si>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</si>
  <si>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</si>
  <si>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</si>
  <si>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</si>
  <si>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</si>
  <si>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</si>
  <si>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</si>
  <si>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</si>
  <si>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</si>
  <si>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</si>
  <si>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</si>
  <si>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</si>
  <si>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</si>
  <si>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</si>
  <si>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</si>
  <si>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</si>
  <si>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</si>
  <si>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</si>
  <si>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</si>
  <si>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</si>
  <si>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</si>
  <si>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</si>
  <si>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</si>
  <si>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</si>
  <si>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</si>
  <si>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</si>
  <si>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</si>
  <si>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</si>
  <si>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</si>
  <si>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</si>
  <si>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</si>
  <si>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</si>
  <si>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</si>
  <si>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</si>
  <si>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</si>
  <si>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</si>
  <si>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</si>
  <si>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</si>
  <si>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</si>
  <si>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</si>
  <si>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</si>
  <si>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</si>
  <si>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</si>
  <si>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</si>
  <si>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</si>
  <si>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</si>
  <si>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</si>
  <si>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</si>
  <si>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</si>
  <si>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</si>
  <si>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</si>
  <si>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</si>
  <si>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</si>
  <si>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</si>
  <si>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</si>
  <si>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</si>
  <si>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</si>
  <si>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</si>
  <si>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</si>
  <si>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</si>
  <si>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</si>
  <si>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</si>
  <si>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</si>
  <si>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</si>
  <si>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</si>
  <si>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</si>
  <si>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</si>
  <si>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</si>
  <si>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</si>
  <si>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</si>
  <si>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</si>
  <si>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</si>
  <si>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</si>
  <si>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</si>
  <si>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</si>
  <si>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</si>
  <si>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</si>
  <si>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</si>
  <si>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</si>
  <si>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</si>
  <si>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</si>
  <si>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</si>
  <si>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</si>
  <si>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</si>
  <si>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</si>
  <si>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</si>
  <si>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</si>
  <si>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</si>
  <si>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</si>
  <si>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</si>
  <si>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</si>
  <si>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</si>
  <si>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</si>
  <si>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</si>
  <si>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</si>
  <si>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</si>
  <si>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</si>
  <si>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</si>
  <si>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</si>
  <si>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</si>
  <si>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</si>
  <si>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</si>
  <si>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</si>
  <si>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</si>
  <si>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</si>
  <si>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</si>
  <si>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</si>
  <si>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</si>
  <si>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</si>
  <si>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</si>
  <si>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</si>
  <si>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</si>
  <si>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</si>
  <si>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</si>
  <si>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</si>
  <si>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</si>
  <si>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</si>
  <si>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</si>
  <si>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</si>
  <si>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</si>
  <si>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</si>
  <si>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</si>
  <si>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</si>
  <si>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</si>
  <si>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</si>
  <si>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</si>
  <si>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</si>
  <si>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</si>
  <si>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</si>
  <si>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</si>
  <si>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</si>
  <si>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</si>
  <si>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</si>
  <si>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</si>
  <si>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</si>
  <si>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</si>
  <si>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</si>
  <si>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</si>
  <si>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</si>
  <si>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</si>
  <si>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</si>
  <si>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</si>
  <si>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</si>
  <si>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</si>
  <si>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</si>
  <si>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</si>
  <si>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</si>
  <si>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</si>
  <si>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</si>
  <si>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</si>
  <si>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</si>
  <si>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</si>
  <si>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</si>
  <si>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</si>
  <si>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</si>
  <si>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</si>
  <si>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</si>
  <si>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</si>
  <si>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</si>
  <si>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</si>
  <si>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</si>
  <si>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</si>
  <si>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</si>
  <si>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</si>
  <si>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</si>
  <si>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</si>
  <si>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</si>
  <si>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</si>
  <si>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</si>
  <si>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</si>
  <si>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</si>
  <si>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</si>
  <si>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</si>
  <si>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</si>
  <si>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</si>
  <si>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</si>
  <si>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</si>
  <si>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</si>
  <si>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</si>
  <si>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</si>
  <si>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</si>
  <si>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</si>
  <si>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</si>
  <si>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</si>
  <si>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</si>
  <si>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</si>
  <si>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</si>
  <si>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</si>
  <si>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</si>
  <si>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</si>
  <si>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</si>
  <si>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</si>
  <si>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</si>
  <si>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</si>
  <si>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</si>
  <si>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</si>
  <si>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</si>
  <si>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</si>
  <si>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</si>
  <si>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</si>
  <si>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</si>
  <si>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</si>
  <si>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</si>
  <si>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</si>
  <si>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</si>
  <si>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</si>
  <si>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</si>
  <si>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</si>
  <si>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</si>
  <si>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</si>
  <si>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</si>
  <si>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</si>
  <si>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</si>
  <si>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</si>
  <si>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</si>
  <si>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</si>
  <si>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</si>
  <si>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</si>
  <si>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</si>
  <si>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</si>
  <si>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</si>
  <si>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</si>
  <si>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</si>
  <si>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</si>
  <si>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</si>
  <si>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</si>
  <si>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</si>
  <si>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</si>
  <si>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</si>
  <si>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</si>
  <si>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</si>
  <si>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</si>
  <si>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</si>
  <si>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</si>
  <si>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</si>
  <si>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</si>
  <si>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</si>
  <si>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</si>
  <si>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</si>
  <si>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</si>
  <si>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</si>
  <si>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</si>
  <si>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</si>
  <si>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</si>
  <si>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</si>
  <si>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</si>
  <si>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</si>
  <si>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</si>
  <si>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</si>
  <si>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</si>
  <si>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</si>
  <si>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</si>
  <si>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</si>
  <si>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</si>
  <si>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</si>
  <si>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</si>
  <si>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</si>
  <si>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</si>
  <si>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</si>
  <si>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</si>
  <si>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</si>
  <si>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</si>
  <si>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</si>
  <si>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</si>
  <si>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</si>
  <si>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</si>
  <si>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</si>
  <si>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</si>
  <si>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</si>
  <si>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</si>
  <si>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</si>
  <si>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</si>
  <si>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</si>
  <si>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</si>
  <si>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</si>
  <si>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</si>
  <si>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</si>
  <si>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</si>
  <si>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</si>
  <si>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</si>
  <si>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</si>
  <si>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</si>
  <si>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</si>
  <si>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</si>
  <si>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</si>
  <si>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</si>
  <si>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</si>
  <si>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</si>
  <si>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</si>
  <si>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</si>
  <si>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</si>
  <si>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</si>
  <si>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</si>
  <si>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</si>
  <si>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</si>
  <si>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</si>
  <si>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</si>
  <si>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</si>
  <si>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</si>
  <si>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</si>
  <si>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</si>
  <si>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</si>
  <si>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</si>
  <si>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</si>
  <si>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</si>
  <si>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</si>
  <si>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</si>
  <si>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</si>
  <si>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</si>
  <si>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</si>
  <si>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</si>
  <si>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</si>
  <si>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</si>
  <si>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</si>
  <si>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</si>
  <si>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</si>
  <si>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</si>
  <si>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</si>
  <si>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</si>
  <si>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</si>
  <si>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</si>
  <si>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</si>
  <si>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</si>
  <si>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</si>
  <si>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</si>
  <si>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</si>
  <si>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</si>
  <si>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</si>
  <si>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</si>
  <si>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</si>
  <si>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</si>
  <si>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</si>
  <si>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</si>
  <si>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</si>
  <si>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</si>
  <si>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</si>
  <si>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</si>
  <si>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</si>
  <si>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</si>
  <si>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</si>
  <si>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</si>
  <si>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</si>
  <si>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</si>
  <si>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</si>
  <si>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</si>
  <si>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</si>
  <si>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</si>
  <si>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</si>
  <si>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</si>
  <si>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</si>
  <si>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</si>
  <si>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</si>
  <si>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</si>
  <si>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</si>
  <si>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</si>
  <si>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</si>
  <si>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</si>
  <si>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</si>
  <si>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</si>
  <si>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</si>
  <si>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</si>
  <si>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</si>
  <si>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</si>
  <si>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</si>
  <si>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</si>
  <si>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</si>
  <si>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</si>
  <si>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</si>
  <si>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</si>
  <si>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</si>
  <si>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</si>
  <si>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</si>
  <si>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</si>
  <si>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</si>
  <si>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</si>
  <si>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</si>
  <si>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</si>
  <si>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</si>
  <si>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</si>
  <si>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</si>
  <si>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</si>
  <si>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</si>
  <si>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</si>
  <si>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</si>
  <si>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</si>
  <si>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</si>
  <si>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</si>
  <si>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</si>
  <si>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</si>
  <si>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</si>
  <si>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</si>
  <si>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</si>
  <si>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</si>
  <si>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</si>
  <si>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</si>
  <si>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</si>
  <si>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</si>
  <si>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</si>
  <si>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</si>
  <si>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</si>
  <si>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</si>
  <si>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</si>
  <si>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</si>
  <si>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</si>
  <si>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</si>
  <si>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</si>
  <si>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</si>
  <si>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</si>
  <si>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</si>
  <si>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</si>
  <si>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</si>
  <si>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</si>
  <si>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</si>
  <si>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</si>
  <si>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</si>
  <si>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</si>
  <si>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</si>
  <si>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</si>
  <si>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</si>
  <si>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</si>
  <si>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</si>
  <si>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</si>
  <si>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</si>
  <si>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</si>
  <si>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</si>
  <si>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</si>
  <si>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</si>
  <si>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</si>
  <si>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</si>
  <si>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</si>
  <si>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</si>
  <si>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</si>
  <si>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</si>
  <si>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</si>
  <si>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</si>
  <si>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</si>
  <si>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</si>
  <si>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</si>
  <si>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</si>
  <si>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</si>
  <si>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</si>
  <si>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</si>
  <si>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</si>
  <si>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</si>
  <si>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</si>
  <si>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</si>
  <si>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</si>
  <si>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</si>
  <si>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</si>
  <si>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</si>
  <si>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</si>
  <si>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</si>
  <si>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</si>
  <si>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</si>
  <si>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</si>
  <si>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</si>
  <si>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</si>
  <si>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</si>
  <si>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</si>
  <si>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</si>
  <si>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</si>
  <si>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</si>
  <si>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</si>
  <si>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</si>
  <si>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</si>
  <si>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</si>
  <si>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</si>
  <si>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</si>
  <si>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</si>
  <si>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</si>
  <si>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</si>
  <si>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</si>
  <si>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</si>
  <si>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</si>
  <si>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</si>
  <si>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</si>
  <si>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</si>
  <si>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</si>
  <si>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</si>
  <si>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</si>
  <si>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</si>
  <si>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</si>
  <si>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</si>
  <si>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</si>
  <si>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</si>
  <si>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</si>
  <si>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</si>
  <si>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</si>
  <si>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</si>
  <si>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</si>
  <si>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</si>
  <si>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</si>
  <si>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</si>
  <si>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</si>
  <si>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</si>
  <si>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</si>
  <si>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</si>
  <si>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</si>
  <si>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</si>
  <si>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</si>
  <si>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</si>
  <si>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</si>
  <si>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</si>
  <si>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</si>
  <si>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</si>
  <si>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</si>
  <si>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</si>
  <si>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</si>
  <si>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</si>
  <si>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</si>
  <si>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</si>
  <si>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</si>
  <si>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</si>
  <si>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</si>
  <si>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</si>
  <si>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</si>
  <si>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</si>
  <si>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</si>
  <si>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</si>
  <si>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</si>
  <si>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</si>
  <si>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</si>
  <si>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</si>
  <si>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</si>
  <si>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</si>
  <si>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</si>
  <si>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</si>
  <si>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</si>
  <si>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</si>
  <si>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</si>
  <si>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</si>
  <si>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</si>
  <si>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</si>
  <si>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</si>
  <si>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</si>
  <si>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</si>
  <si>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</si>
  <si>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</si>
  <si>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</si>
  <si>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</si>
  <si>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</si>
  <si>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</si>
  <si>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</si>
  <si>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</si>
  <si>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</si>
  <si>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</si>
  <si>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</si>
  <si>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</si>
  <si>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</si>
  <si>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</si>
  <si>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</si>
  <si>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</si>
  <si>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</si>
  <si>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</si>
  <si>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</si>
  <si>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</si>
  <si>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</si>
  <si>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</si>
  <si>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</si>
  <si>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</si>
  <si>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</si>
  <si>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</si>
  <si>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</si>
  <si>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</si>
  <si>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</si>
  <si>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</si>
  <si>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</si>
  <si>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</si>
  <si>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</si>
  <si>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</si>
  <si>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</si>
  <si>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</si>
  <si>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</si>
  <si>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</si>
  <si>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</si>
  <si>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</si>
  <si>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</si>
  <si>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</si>
  <si>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</si>
  <si>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</si>
  <si>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</si>
  <si>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</si>
  <si>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</si>
  <si>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</si>
  <si>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</si>
  <si>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</si>
  <si>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</si>
  <si>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</si>
  <si>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</si>
  <si>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</si>
  <si>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</si>
  <si>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</si>
  <si>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</si>
  <si>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</si>
  <si>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</si>
  <si>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</si>
  <si>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</si>
  <si>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</si>
  <si>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</si>
  <si>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</si>
  <si>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</si>
  <si>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</si>
  <si>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</si>
  <si>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</si>
  <si>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</si>
  <si>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</si>
  <si>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</si>
  <si>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</si>
  <si>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</si>
  <si>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</si>
  <si>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</si>
  <si>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</si>
  <si>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</si>
  <si>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</si>
  <si>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</si>
  <si>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</si>
  <si>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</si>
  <si>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</si>
  <si>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</si>
  <si>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</si>
  <si>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</si>
  <si>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</si>
  <si>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</si>
  <si>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</si>
  <si>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</si>
  <si>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</si>
  <si>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</si>
  <si>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</si>
  <si>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</si>
  <si>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</si>
  <si>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</si>
  <si>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</si>
  <si>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</si>
  <si>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</si>
  <si>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</si>
  <si>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</si>
  <si>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</si>
  <si>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</si>
  <si>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</si>
  <si>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</si>
  <si>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</si>
  <si>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</si>
  <si>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</si>
  <si>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</si>
  <si>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</si>
  <si>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</si>
  <si>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</si>
  <si>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</si>
  <si>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</si>
  <si>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</si>
  <si>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</si>
  <si>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</si>
  <si>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</si>
  <si>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</si>
  <si>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</si>
  <si>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</si>
  <si>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</si>
  <si>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</si>
  <si>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</si>
  <si>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</si>
  <si>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</si>
  <si>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</si>
  <si>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</si>
  <si>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</si>
  <si>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</si>
  <si>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</si>
  <si>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</si>
  <si>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</si>
  <si>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</si>
  <si>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</si>
  <si>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</si>
  <si>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</si>
  <si>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</si>
  <si>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</si>
  <si>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</si>
  <si>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</si>
  <si>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</si>
  <si>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</si>
  <si>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</si>
  <si>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</si>
  <si>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</si>
  <si>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</si>
  <si>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</si>
  <si>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</si>
  <si>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</si>
  <si>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</si>
  <si>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</si>
  <si>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</si>
  <si>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</si>
  <si>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</si>
  <si>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</si>
  <si>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</si>
  <si>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</si>
  <si>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</si>
  <si>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</si>
  <si>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</si>
  <si>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</si>
  <si>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</si>
  <si>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</si>
  <si>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</si>
  <si>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</si>
  <si>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</si>
  <si>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</si>
  <si>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</si>
  <si>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</si>
  <si>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</si>
  <si>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</si>
  <si>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</si>
  <si>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</si>
  <si>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</si>
  <si>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</si>
  <si>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</si>
  <si>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</si>
  <si>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</si>
  <si>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</si>
  <si>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</si>
  <si>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</si>
  <si>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</si>
  <si>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</si>
  <si>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</si>
  <si>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</si>
  <si>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</si>
  <si>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</si>
  <si>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</si>
  <si>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</si>
  <si>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</si>
  <si>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</si>
  <si>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</si>
  <si>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</si>
  <si>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</si>
  <si>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</si>
  <si>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</si>
  <si>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</si>
  <si>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</si>
  <si>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</si>
  <si>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</si>
  <si>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</si>
  <si>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</si>
  <si>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</si>
  <si>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</si>
  <si>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</si>
  <si>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</si>
  <si>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</si>
  <si>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</si>
  <si>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</si>
  <si>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</si>
  <si>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</si>
  <si>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</si>
  <si>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</si>
  <si>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</si>
  <si>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</si>
  <si>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</si>
  <si>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</si>
  <si>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</si>
  <si>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</si>
  <si>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</si>
  <si>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</si>
  <si>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</si>
  <si>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</si>
  <si>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</si>
  <si>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</si>
  <si>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</si>
  <si>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</si>
  <si>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</si>
  <si>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</si>
  <si>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</si>
  <si>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</si>
  <si>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</si>
  <si>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</si>
  <si>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</si>
  <si>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</si>
  <si>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</si>
  <si>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</si>
  <si>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</si>
  <si>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</si>
  <si>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</si>
  <si>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</si>
  <si>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</si>
  <si>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</si>
  <si>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</si>
  <si>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</si>
  <si>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</si>
  <si>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</si>
  <si>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</si>
  <si>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</si>
  <si>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</si>
  <si>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</si>
  <si>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</si>
  <si>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</si>
  <si>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</si>
  <si>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</si>
  <si>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</si>
  <si>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</si>
  <si>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</si>
  <si>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</si>
  <si>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</si>
  <si>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</si>
  <si>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</si>
  <si>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</si>
  <si>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</si>
  <si>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</si>
  <si>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</si>
  <si>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</si>
  <si>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</si>
  <si>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</si>
  <si>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</si>
  <si>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</si>
  <si>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</si>
  <si>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</si>
  <si>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</si>
  <si>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</si>
  <si>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</si>
  <si>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</si>
  <si>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</si>
  <si>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</si>
  <si>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</si>
  <si>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</si>
  <si>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</si>
  <si>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</si>
  <si>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</si>
  <si>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</si>
  <si>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</si>
  <si>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</si>
  <si>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</si>
  <si>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</si>
  <si>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</si>
  <si>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</si>
  <si>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</si>
  <si>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</si>
  <si>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</si>
  <si>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</si>
  <si>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</si>
  <si>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</si>
  <si>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</si>
  <si>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</si>
  <si>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</si>
  <si>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</si>
  <si>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</si>
  <si>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</si>
  <si>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</si>
  <si>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</si>
  <si>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</si>
  <si>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</si>
  <si>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</si>
  <si>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</si>
  <si>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</si>
  <si>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</si>
  <si>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</si>
  <si>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</si>
  <si>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</si>
  <si>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</si>
  <si>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</si>
  <si>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</si>
  <si>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</si>
  <si>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</si>
  <si>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</si>
  <si>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</si>
  <si>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</si>
  <si>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</si>
  <si>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</si>
  <si>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</si>
  <si>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</si>
  <si>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</si>
  <si>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</si>
  <si>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</si>
  <si>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</si>
  <si>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</si>
  <si>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</si>
  <si>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</si>
  <si>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</si>
  <si>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</si>
  <si>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</si>
  <si>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</si>
  <si>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</si>
  <si>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</si>
  <si>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</si>
  <si>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</si>
  <si>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</si>
  <si>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</si>
  <si>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</si>
  <si>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</si>
  <si>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</si>
  <si>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</si>
  <si>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</si>
  <si>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</si>
  <si>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</si>
  <si>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</si>
  <si>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</si>
  <si>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</si>
  <si>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</si>
  <si>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</si>
  <si>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</si>
  <si>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</si>
  <si>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</si>
  <si>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</si>
  <si>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</si>
  <si>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</si>
  <si>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</si>
  <si>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</si>
  <si>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</si>
  <si>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</si>
  <si>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</si>
  <si>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</si>
  <si>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</si>
  <si>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</si>
  <si>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</si>
  <si>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</si>
  <si>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</si>
  <si>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</si>
  <si>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</si>
  <si>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</si>
  <si>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</si>
  <si>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</si>
  <si>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</si>
  <si>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</si>
  <si>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</si>
  <si>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</si>
  <si>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</si>
  <si>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</si>
  <si>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</si>
  <si>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</si>
  <si>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</si>
  <si>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</si>
  <si>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</si>
  <si>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</si>
  <si>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</si>
  <si>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</si>
  <si>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</si>
  <si>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</si>
  <si>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</si>
  <si>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</si>
  <si>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</si>
  <si>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</si>
  <si>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</si>
  <si>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</si>
  <si>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</si>
  <si>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</si>
  <si>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</si>
  <si>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</si>
  <si>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</si>
  <si>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</si>
  <si>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</si>
  <si>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</si>
  <si>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</si>
  <si>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</si>
  <si>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</si>
  <si>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</si>
  <si>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</si>
  <si>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</si>
  <si>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</si>
  <si>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</si>
  <si>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</si>
  <si>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</si>
  <si>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</si>
  <si>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</si>
  <si>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</si>
  <si>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</si>
  <si>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</si>
  <si>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</si>
  <si>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</si>
  <si>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</si>
  <si>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</si>
  <si>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</si>
  <si>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</si>
  <si>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</si>
  <si>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</si>
  <si>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</si>
  <si>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</si>
  <si>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</si>
  <si>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</si>
  <si>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</si>
  <si>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</si>
  <si>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</si>
  <si>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</si>
  <si>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</si>
  <si>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</si>
  <si>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</si>
  <si>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</si>
  <si>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</si>
  <si>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</si>
  <si>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</si>
  <si>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</si>
  <si>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</si>
  <si>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</si>
  <si>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</si>
  <si>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</si>
  <si>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</si>
  <si>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</si>
  <si>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</si>
  <si>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</si>
  <si>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</si>
  <si>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</si>
  <si>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</si>
  <si>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</si>
  <si>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</si>
  <si>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</si>
  <si>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</si>
  <si>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</si>
  <si>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</si>
  <si>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</si>
  <si>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</si>
  <si>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</si>
  <si>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</si>
  <si>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</si>
  <si>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</si>
  <si>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</si>
  <si>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</si>
  <si>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</si>
  <si>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</si>
  <si>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</si>
  <si>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</si>
  <si>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</si>
  <si>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</si>
  <si>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</si>
  <si>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</si>
  <si>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</si>
  <si>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</si>
  <si>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</si>
  <si>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</si>
  <si>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</si>
  <si>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</si>
  <si>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</si>
  <si>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</si>
  <si>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</si>
  <si>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</si>
  <si>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</si>
  <si>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</si>
  <si>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</si>
  <si>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</si>
  <si>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</si>
  <si>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</si>
  <si>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</si>
  <si>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</si>
  <si>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</si>
  <si>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</si>
  <si>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</si>
  <si>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</si>
  <si>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</si>
  <si>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</si>
  <si>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</si>
  <si>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</si>
  <si>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</si>
  <si>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</si>
  <si>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</si>
  <si>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</si>
  <si>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</si>
  <si>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</si>
  <si>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</si>
  <si>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</si>
  <si>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</si>
  <si>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</si>
  <si>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</si>
  <si>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</si>
  <si>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</si>
  <si>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</si>
  <si>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</si>
  <si>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</si>
  <si>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</si>
  <si>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</si>
  <si>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</si>
  <si>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</si>
  <si>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</si>
  <si>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</si>
  <si>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</si>
  <si>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</si>
  <si>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</si>
  <si>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</si>
  <si>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</si>
  <si>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</si>
  <si>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</si>
  <si>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</si>
  <si>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</si>
  <si>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</si>
  <si>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</si>
  <si>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</si>
  <si>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</si>
  <si>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</si>
  <si>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</si>
  <si>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</si>
  <si>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</si>
  <si>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</si>
  <si>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</si>
  <si>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</si>
  <si>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</si>
  <si>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</si>
  <si>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</si>
  <si>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</si>
  <si>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</si>
  <si>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</si>
  <si>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</si>
  <si>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</si>
  <si>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</si>
  <si>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</si>
  <si>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</si>
  <si>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</si>
  <si>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</si>
  <si>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</si>
  <si>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</si>
  <si>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</si>
  <si>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</si>
  <si>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</si>
  <si>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</si>
  <si>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</si>
  <si>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</si>
  <si>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</si>
  <si>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</si>
  <si>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</si>
  <si>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</si>
  <si>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</si>
  <si>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</si>
  <si>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</si>
  <si>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</si>
  <si>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</si>
  <si>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</si>
  <si>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</si>
  <si>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</si>
  <si>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</si>
  <si>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</si>
  <si>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</si>
  <si>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</si>
  <si>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</si>
  <si>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</si>
  <si>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</si>
  <si>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</si>
  <si>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</si>
  <si>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</si>
  <si>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</si>
  <si>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</si>
  <si>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</si>
  <si>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</si>
  <si>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</si>
  <si>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</si>
  <si>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</si>
  <si>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</si>
  <si>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</si>
  <si>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</si>
  <si>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</si>
  <si>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</si>
  <si>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</si>
  <si>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</si>
  <si>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</si>
  <si>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</si>
  <si>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</si>
  <si>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</si>
  <si>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</si>
  <si>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</si>
  <si>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</si>
  <si>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</si>
  <si>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</si>
  <si>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</si>
  <si>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</si>
  <si>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</si>
  <si>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</si>
  <si>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</si>
  <si>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</si>
  <si>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</si>
  <si>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</si>
  <si>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</si>
  <si>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</si>
  <si>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</si>
  <si>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</si>
  <si>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</si>
  <si>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</si>
  <si>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</si>
  <si>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</si>
  <si>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</si>
  <si>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</si>
  <si>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</si>
  <si>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</si>
  <si>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</si>
  <si>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</si>
  <si>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</si>
  <si>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</si>
  <si>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</si>
  <si>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</si>
  <si>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</si>
  <si>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</si>
  <si>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</si>
  <si>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</si>
  <si>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</si>
  <si>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</si>
  <si>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</si>
  <si>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</si>
  <si>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</si>
  <si>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</si>
  <si>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</si>
  <si>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</si>
  <si>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</si>
  <si>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</si>
  <si>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</si>
  <si>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</si>
  <si>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</si>
  <si>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</si>
  <si>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</si>
  <si>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</si>
  <si>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</si>
  <si>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</si>
  <si>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</si>
  <si>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</si>
  <si>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</si>
  <si>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</si>
  <si>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</si>
  <si>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</si>
  <si>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</si>
  <si>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</si>
  <si>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</si>
  <si>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</si>
  <si>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</si>
  <si>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</si>
  <si>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</si>
  <si>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</si>
  <si>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</si>
  <si>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</si>
  <si>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</si>
  <si>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</si>
  <si>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</si>
  <si>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</si>
  <si>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</si>
  <si>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</si>
  <si>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</si>
  <si>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</si>
  <si>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</si>
  <si>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</si>
  <si>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</si>
  <si>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</si>
  <si>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</si>
  <si>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</si>
  <si>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</si>
  <si>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</si>
  <si>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</si>
  <si>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</si>
  <si>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</si>
  <si>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</si>
  <si>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</si>
  <si>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</si>
  <si>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</si>
  <si>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</si>
  <si>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</si>
  <si>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</si>
  <si>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</si>
  <si>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</si>
  <si>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</si>
  <si>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</si>
  <si>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</si>
  <si>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</si>
  <si>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</si>
  <si>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</si>
  <si>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</si>
  <si>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</si>
  <si>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</si>
  <si>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</si>
  <si>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</si>
  <si>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</si>
  <si>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</si>
  <si>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</si>
  <si>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</si>
  <si>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</si>
  <si>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</si>
  <si>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</si>
  <si>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</si>
  <si>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</si>
  <si>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</si>
  <si>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</si>
  <si>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</si>
  <si>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</si>
  <si>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</si>
  <si>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</si>
  <si>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</si>
  <si>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</si>
  <si>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</si>
  <si>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</si>
  <si>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</si>
  <si>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</si>
  <si>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</si>
  <si>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</si>
  <si>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</si>
  <si>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</si>
  <si>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</si>
  <si>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</si>
  <si>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</si>
  <si>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</si>
  <si>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</si>
  <si>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</si>
  <si>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</si>
  <si>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</si>
  <si>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</si>
  <si>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</si>
  <si>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</si>
  <si>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</si>
  <si>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</si>
  <si>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</si>
  <si>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</si>
  <si>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</si>
  <si>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</si>
  <si>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</si>
  <si>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</si>
  <si>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</si>
  <si>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</si>
  <si>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</si>
  <si>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</si>
  <si>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</si>
  <si>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</si>
  <si>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</si>
  <si>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</si>
  <si>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</si>
  <si>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</si>
  <si>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</si>
  <si>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</si>
  <si>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</si>
  <si>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</si>
  <si>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</si>
  <si>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</si>
  <si>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</si>
  <si>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</si>
  <si>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</si>
  <si>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</si>
  <si>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</si>
  <si>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</si>
  <si>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</si>
  <si>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</si>
  <si>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</si>
  <si>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</si>
  <si>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</si>
  <si>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</si>
  <si>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</si>
  <si>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</si>
  <si>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</si>
  <si>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</si>
  <si>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</si>
  <si>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</si>
  <si>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</si>
  <si>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</si>
  <si>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</si>
  <si>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</si>
  <si>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</si>
  <si>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</si>
  <si>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</si>
  <si>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</si>
  <si>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</si>
  <si>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</si>
  <si>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</si>
  <si>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</si>
  <si>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</si>
  <si>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</si>
  <si>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</si>
  <si>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</si>
  <si>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</si>
  <si>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</si>
  <si>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</si>
  <si>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</si>
  <si>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</si>
  <si>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</si>
  <si>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</si>
  <si>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</si>
  <si>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</si>
  <si>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</si>
  <si>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</si>
  <si>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</si>
  <si>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</si>
  <si>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</si>
  <si>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</si>
  <si>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</si>
  <si>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</si>
  <si>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</si>
  <si>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</si>
  <si>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</si>
  <si>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</si>
  <si>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</si>
  <si>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</si>
  <si>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</si>
  <si>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</si>
  <si>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</si>
  <si>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</si>
  <si>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</si>
  <si>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</si>
  <si>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</si>
  <si>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</si>
  <si>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</si>
  <si>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</si>
  <si>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</si>
  <si>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</si>
  <si>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</si>
  <si>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</si>
  <si>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</si>
  <si>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</si>
  <si>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</si>
  <si>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</si>
  <si>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</si>
  <si>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</si>
  <si>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</si>
  <si>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</si>
  <si>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</si>
  <si>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</si>
  <si>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</si>
  <si>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</si>
  <si>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</si>
  <si>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</si>
  <si>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</si>
  <si>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</si>
  <si>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</si>
  <si>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</si>
  <si>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</si>
  <si>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</si>
  <si>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</si>
  <si>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</si>
  <si>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</si>
  <si>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</si>
  <si>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</si>
  <si>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</si>
  <si>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</si>
  <si>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</si>
  <si>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</si>
  <si>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</si>
  <si>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</si>
  <si>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</si>
  <si>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</si>
  <si>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</si>
  <si>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</si>
  <si>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</si>
  <si>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</si>
  <si>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</si>
  <si>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</si>
  <si>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</si>
  <si>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</si>
  <si>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</si>
  <si>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</si>
  <si>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</si>
  <si>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</si>
  <si>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</si>
  <si>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</si>
  <si>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</si>
  <si>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</si>
  <si>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</si>
  <si>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</si>
  <si>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</si>
  <si>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</si>
  <si>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</si>
  <si>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</si>
  <si>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</si>
  <si>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</si>
  <si>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</si>
  <si>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</si>
  <si>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</si>
  <si>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</si>
  <si>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</si>
  <si>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</si>
  <si>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</si>
  <si>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</si>
  <si>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</si>
  <si>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</si>
  <si>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</si>
  <si>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</si>
  <si>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</si>
  <si>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</si>
  <si>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</si>
  <si>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</si>
  <si>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</si>
  <si>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</si>
  <si>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</si>
  <si>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</si>
  <si>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</si>
  <si>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</si>
  <si>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</si>
  <si>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</si>
  <si>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</si>
  <si>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</si>
  <si>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</si>
  <si>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</si>
  <si>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</si>
  <si>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</si>
  <si>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</si>
  <si>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</si>
  <si>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</si>
  <si>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</si>
  <si>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</si>
  <si>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</si>
  <si>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</si>
  <si>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</si>
  <si>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</si>
  <si>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</si>
  <si>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</si>
  <si>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</si>
  <si>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</si>
  <si>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</si>
  <si>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</si>
  <si>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</si>
  <si>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</si>
  <si>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</si>
  <si>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</si>
  <si>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</si>
  <si>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</si>
  <si>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</si>
  <si>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</si>
  <si>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</si>
  <si>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</si>
  <si>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</si>
  <si>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</si>
  <si>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</si>
  <si>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</si>
  <si>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</si>
  <si>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</si>
  <si>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</si>
  <si>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</si>
  <si>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</si>
  <si>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</si>
  <si>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</si>
  <si>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</si>
  <si>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</si>
  <si>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</si>
  <si>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</si>
  <si>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</si>
  <si>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</si>
  <si>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</si>
  <si>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</si>
  <si>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</si>
  <si>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</si>
  <si>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</si>
  <si>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</si>
  <si>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</si>
  <si>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</si>
  <si>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</si>
  <si>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</si>
  <si>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</si>
  <si>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</si>
  <si>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</si>
  <si>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</si>
  <si>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</si>
  <si>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</si>
  <si>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</si>
  <si>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</si>
  <si>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</si>
  <si>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</si>
  <si>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</si>
  <si>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</si>
  <si>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</si>
  <si>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</si>
  <si>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</si>
  <si>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</si>
  <si>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</si>
  <si>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</si>
  <si>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</si>
  <si>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</si>
  <si>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</si>
  <si>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</si>
  <si>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</si>
  <si>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</si>
  <si>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</si>
  <si>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</si>
  <si>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</si>
  <si>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</si>
  <si>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</si>
  <si>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</si>
  <si>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</si>
  <si>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</si>
  <si>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</si>
  <si>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</si>
  <si>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</si>
  <si>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</si>
  <si>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</si>
  <si>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</si>
  <si>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</si>
  <si>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</si>
  <si>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</si>
  <si>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</si>
  <si>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</si>
  <si>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</si>
  <si>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</si>
  <si>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</si>
  <si>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</si>
  <si>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</si>
  <si>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</si>
  <si>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</si>
  <si>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</si>
  <si>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</si>
  <si>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</si>
  <si>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</si>
  <si>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</si>
  <si>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</si>
  <si>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</si>
  <si>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</si>
  <si>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</si>
  <si>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</si>
  <si>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</si>
  <si>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</si>
  <si>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</si>
  <si>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</si>
  <si>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</si>
  <si>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</si>
  <si>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</si>
  <si>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</si>
  <si>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</si>
  <si>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</si>
  <si>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</si>
  <si>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</si>
  <si>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</si>
  <si>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</si>
  <si>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</si>
  <si>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</si>
  <si>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</si>
  <si>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</si>
  <si>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</si>
  <si>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</si>
  <si>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</si>
  <si>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</si>
  <si>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</si>
  <si>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</si>
  <si>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</si>
  <si>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</si>
  <si>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</si>
  <si>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</si>
  <si>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</si>
  <si>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</si>
  <si>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</si>
  <si>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</si>
  <si>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</si>
  <si>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</si>
  <si>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</si>
  <si>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</si>
  <si>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</si>
  <si>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</si>
  <si>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</si>
  <si>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</si>
  <si>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</si>
  <si>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</si>
  <si>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</si>
  <si>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</si>
  <si>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</si>
  <si>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</si>
  <si>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</si>
  <si>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</si>
  <si>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</si>
  <si>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</si>
  <si>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</si>
  <si>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</si>
  <si>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</si>
  <si>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</si>
  <si>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</si>
  <si>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</si>
  <si>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</si>
  <si>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</si>
  <si>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</si>
  <si>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</si>
  <si>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</si>
  <si>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</si>
  <si>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</si>
  <si>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</si>
  <si>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</si>
  <si>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</si>
  <si>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</si>
  <si>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</si>
  <si>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</si>
  <si>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</si>
  <si>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</si>
  <si>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</si>
  <si>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</si>
  <si>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</si>
  <si>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</si>
  <si>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</si>
  <si>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</si>
  <si>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</si>
  <si>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</si>
  <si>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</si>
  <si>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</si>
  <si>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</si>
  <si>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</si>
  <si>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</si>
  <si>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</si>
  <si>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</si>
  <si>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</si>
  <si>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</si>
  <si>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</si>
  <si>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</si>
  <si>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</si>
  <si>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</si>
  <si>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</si>
  <si>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</si>
  <si>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</si>
  <si>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</si>
  <si>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</si>
  <si>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</si>
  <si>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</si>
  <si>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</si>
  <si>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</si>
  <si>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</si>
  <si>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</si>
  <si>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</si>
  <si>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</si>
  <si>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</si>
  <si>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</si>
  <si>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</si>
  <si>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</si>
  <si>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</si>
  <si>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</si>
  <si>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</si>
  <si>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</si>
  <si>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</si>
  <si>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</si>
  <si>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</si>
  <si>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</si>
  <si>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</si>
  <si>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</si>
  <si>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</si>
  <si>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</si>
  <si>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</si>
  <si>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</si>
  <si>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</si>
  <si>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</si>
  <si>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</si>
  <si>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</si>
  <si>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</si>
  <si>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</si>
  <si>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</si>
  <si>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</si>
  <si>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</si>
  <si>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</si>
  <si>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</si>
  <si>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</si>
  <si>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</si>
  <si>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</si>
  <si>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</si>
  <si>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</si>
  <si>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</si>
  <si>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</si>
  <si>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</si>
  <si>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</si>
  <si>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</si>
  <si>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</si>
  <si>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</si>
  <si>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</si>
  <si>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</si>
  <si>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</si>
  <si>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</si>
  <si>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</si>
  <si>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</si>
  <si>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</si>
  <si>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</si>
  <si>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</si>
  <si>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</si>
  <si>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</si>
  <si>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</si>
  <si>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</si>
  <si>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</si>
  <si>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</si>
  <si>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</si>
  <si>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</si>
  <si>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</si>
  <si>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</si>
  <si>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</si>
  <si>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</si>
  <si>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</si>
  <si>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</si>
  <si>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</si>
  <si>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</si>
  <si>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</si>
  <si>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</si>
  <si>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</si>
  <si>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</si>
  <si>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</si>
  <si>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</si>
  <si>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</si>
  <si>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</si>
  <si>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</si>
  <si>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</si>
  <si>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</si>
  <si>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</si>
  <si>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</si>
  <si>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</si>
  <si>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</si>
  <si>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</si>
  <si>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</si>
  <si>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</si>
  <si>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</si>
  <si>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</si>
  <si>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</si>
  <si>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</si>
  <si>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</si>
  <si>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</si>
  <si>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</si>
  <si>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</si>
  <si>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</si>
  <si>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</si>
  <si>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</si>
  <si>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</si>
  <si>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</si>
  <si>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</si>
  <si>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</si>
  <si>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</si>
  <si>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</si>
  <si>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</si>
  <si>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</si>
  <si>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</si>
  <si>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</si>
  <si>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</si>
  <si>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</si>
  <si>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</si>
  <si>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</si>
  <si>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</si>
  <si>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</si>
  <si>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</si>
  <si>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</si>
  <si>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</si>
  <si>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</si>
  <si>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</si>
  <si>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</si>
  <si>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</si>
  <si>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</si>
  <si>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</si>
  <si>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</si>
  <si>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</si>
  <si>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</si>
  <si>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</si>
  <si>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</si>
  <si>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</si>
  <si>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</si>
  <si>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</si>
  <si>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</si>
  <si>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</si>
  <si>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</si>
  <si>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</si>
  <si>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</si>
  <si>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</si>
  <si>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</si>
  <si>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</si>
  <si>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</si>
  <si>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</si>
  <si>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</si>
  <si>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</si>
  <si>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</si>
  <si>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</si>
  <si>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</si>
  <si>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</si>
  <si>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</si>
  <si>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</si>
  <si>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</si>
  <si>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</si>
  <si>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</si>
  <si>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</si>
  <si>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</si>
  <si>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</si>
  <si>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</si>
  <si>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</si>
  <si>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</si>
  <si>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</si>
  <si>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</si>
  <si>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</si>
  <si>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</si>
  <si>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</si>
  <si>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</si>
  <si>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</si>
  <si>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</si>
  <si>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</si>
  <si>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</si>
  <si>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</si>
  <si>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</si>
  <si>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</si>
  <si>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</si>
  <si>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</si>
  <si>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</si>
  <si>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</si>
  <si>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</si>
  <si>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</si>
  <si>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</si>
  <si>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</si>
  <si>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</si>
  <si>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</si>
  <si>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</si>
  <si>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</si>
  <si>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</si>
  <si>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</si>
  <si>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</si>
  <si>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</si>
  <si>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</si>
  <si>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</si>
  <si>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</si>
  <si>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</si>
  <si>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</si>
  <si>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</si>
  <si>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</si>
  <si>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</si>
  <si>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</si>
  <si>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</si>
  <si>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</si>
  <si>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</si>
  <si>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</si>
  <si>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</si>
  <si>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</si>
  <si>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</si>
  <si>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</si>
  <si>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</si>
  <si>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</si>
  <si>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</si>
  <si>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</si>
  <si>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</si>
  <si>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</si>
  <si>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</si>
  <si>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</si>
  <si>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</si>
  <si>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</si>
  <si>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</si>
  <si>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</si>
  <si>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</si>
  <si>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</si>
  <si>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</si>
  <si>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</si>
  <si>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</si>
  <si>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</si>
  <si>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</si>
  <si>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</si>
  <si>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</si>
  <si>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</si>
  <si>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</si>
  <si>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</si>
  <si>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</si>
  <si>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</si>
  <si>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</si>
  <si>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</si>
  <si>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</si>
  <si>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</si>
  <si>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</si>
  <si>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</si>
  <si>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</si>
  <si>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</si>
  <si>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</si>
  <si>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</si>
  <si>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</si>
  <si>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</si>
  <si>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</si>
  <si>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</si>
  <si>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</si>
  <si>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</si>
  <si>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</si>
  <si>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</si>
  <si>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</si>
  <si>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</si>
  <si>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</si>
  <si>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</si>
  <si>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</si>
  <si>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</si>
  <si>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</si>
  <si>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</si>
  <si>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</si>
  <si>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</si>
  <si>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</si>
  <si>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</si>
  <si>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</si>
  <si>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</si>
  <si>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</si>
  <si>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</si>
  <si>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</si>
  <si>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</si>
  <si>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</si>
  <si>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</si>
  <si>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</si>
  <si>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</si>
  <si>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</si>
  <si>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</si>
  <si>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</si>
  <si>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</si>
  <si>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</si>
  <si>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</si>
  <si>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</si>
  <si>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</si>
  <si>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</si>
  <si>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</si>
  <si>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</si>
  <si>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</si>
  <si>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</si>
  <si>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</si>
  <si>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</si>
  <si>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</si>
  <si>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</si>
  <si>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</si>
  <si>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</si>
  <si>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</si>
  <si>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</si>
  <si>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</si>
  <si>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</si>
  <si>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</si>
  <si>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</si>
  <si>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</si>
  <si>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</si>
  <si>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</si>
  <si>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</si>
  <si>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</si>
  <si>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</si>
  <si>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</si>
  <si>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</si>
  <si>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</si>
  <si>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</si>
  <si>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</si>
  <si>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</si>
  <si>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</si>
  <si>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</si>
  <si>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</si>
  <si>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</si>
  <si>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</si>
  <si>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</si>
  <si>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</si>
  <si>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</si>
  <si>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</si>
  <si>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</si>
  <si>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</si>
  <si>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</si>
  <si>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</si>
  <si>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</si>
  <si>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</si>
  <si>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</si>
  <si>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</si>
  <si>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</si>
  <si>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</si>
  <si>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</si>
  <si>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</si>
  <si>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</si>
  <si>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</si>
  <si>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</si>
  <si>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</si>
  <si>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</si>
  <si>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</si>
  <si>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</si>
  <si>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</si>
  <si>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</si>
  <si>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</si>
  <si>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</si>
  <si>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</si>
  <si>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</si>
  <si>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</si>
  <si>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</si>
  <si>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</si>
  <si>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</si>
  <si>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</si>
  <si>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</si>
  <si>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</si>
  <si>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</si>
  <si>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</si>
  <si>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</si>
  <si>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</si>
  <si>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</si>
  <si>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</si>
  <si>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</si>
  <si>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</si>
  <si>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</si>
  <si>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</si>
  <si>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</si>
  <si>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</si>
  <si>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</si>
  <si>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</si>
  <si>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</si>
  <si>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</si>
  <si>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</si>
  <si>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</si>
  <si>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</si>
  <si>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</si>
  <si>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</si>
  <si>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</si>
  <si>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</si>
  <si>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</si>
  <si>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</si>
  <si>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</si>
  <si>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</si>
  <si>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</si>
  <si>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</si>
  <si>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</si>
  <si>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</si>
  <si>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</si>
  <si>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</si>
  <si>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</si>
  <si>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</si>
  <si>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</si>
  <si>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</si>
  <si>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</si>
  <si>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</si>
  <si>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</si>
  <si>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</si>
  <si>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</si>
  <si>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</si>
  <si>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</si>
  <si>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</si>
  <si>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</si>
  <si>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</si>
  <si>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</si>
  <si>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</si>
  <si>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</si>
  <si>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</si>
  <si>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</si>
  <si>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</si>
  <si>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</si>
  <si>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</si>
  <si>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</si>
  <si>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</si>
  <si>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</si>
  <si>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</si>
  <si>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</si>
  <si>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</si>
  <si>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</si>
  <si>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</si>
  <si>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</si>
  <si>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</si>
  <si>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</si>
  <si>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</si>
  <si>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</si>
  <si>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</si>
  <si>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</si>
  <si>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</si>
  <si>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</si>
  <si>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</si>
  <si>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</si>
  <si>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</si>
  <si>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</si>
  <si>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</si>
  <si>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</si>
  <si>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</si>
  <si>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</si>
  <si>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</si>
  <si>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</si>
  <si>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</si>
  <si>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</si>
  <si>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</si>
  <si>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</si>
  <si>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</si>
  <si>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</si>
  <si>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</si>
  <si>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</si>
  <si>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</si>
  <si>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</si>
  <si>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</si>
  <si>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</si>
  <si>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</si>
  <si>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</si>
  <si>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</si>
  <si>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</si>
  <si>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</si>
  <si>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</si>
  <si>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</si>
  <si>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</si>
  <si>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</si>
  <si>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</si>
  <si>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</si>
  <si>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</si>
  <si>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</si>
  <si>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</si>
  <si>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</si>
  <si>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</si>
  <si>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</si>
  <si>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</si>
  <si>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</si>
  <si>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</si>
  <si>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</si>
  <si>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</si>
  <si>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</si>
  <si>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</si>
  <si>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</si>
  <si>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</si>
  <si>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</si>
  <si>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</si>
  <si>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</si>
  <si>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</si>
  <si>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</si>
  <si>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</si>
  <si>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</si>
  <si>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</si>
  <si>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</si>
  <si>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</si>
  <si>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</si>
  <si>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</si>
  <si>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</si>
  <si>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</si>
  <si>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</si>
  <si>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</si>
  <si>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</si>
  <si>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</si>
  <si>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</si>
  <si>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</si>
  <si>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</si>
  <si>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</si>
  <si>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</si>
  <si>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</si>
  <si>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</si>
  <si>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</si>
  <si>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</si>
  <si>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</si>
  <si>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</si>
  <si>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</si>
  <si>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</si>
  <si>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</si>
  <si>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</si>
  <si>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</si>
  <si>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</si>
  <si>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</si>
  <si>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</si>
  <si>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</si>
  <si>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</si>
  <si>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</si>
  <si>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</si>
  <si>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</si>
  <si>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</si>
  <si>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</si>
  <si>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</si>
  <si>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</si>
  <si>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</si>
  <si>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</si>
  <si>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</si>
  <si>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</si>
  <si>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</si>
  <si>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</si>
  <si>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</si>
  <si>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</si>
  <si>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</si>
  <si>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</si>
  <si>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</si>
  <si>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</si>
  <si>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</si>
  <si>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</si>
  <si>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</si>
  <si>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</si>
  <si>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</si>
  <si>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</si>
  <si>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</si>
  <si>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</si>
  <si>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</si>
  <si>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</si>
  <si>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</si>
  <si>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</si>
  <si>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</si>
  <si>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</si>
  <si>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</si>
  <si>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</si>
  <si>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</si>
  <si>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</si>
  <si>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</si>
  <si>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</si>
  <si>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</si>
  <si>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</si>
  <si>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</si>
  <si>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</si>
  <si>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</si>
  <si>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</si>
  <si>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</si>
  <si>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</si>
  <si>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</si>
  <si>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</si>
  <si>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</si>
  <si>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</si>
  <si>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</si>
  <si>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</si>
  <si>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</si>
  <si>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</si>
  <si>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</si>
  <si>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</si>
  <si>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</si>
  <si>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</si>
  <si>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</si>
  <si>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</si>
  <si>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</si>
  <si>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</si>
  <si>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</si>
  <si>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</si>
  <si>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</si>
  <si>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</si>
  <si>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</si>
  <si>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</si>
  <si>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</si>
  <si>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</si>
  <si>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</si>
  <si>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</si>
  <si>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</si>
  <si>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</si>
  <si>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</si>
  <si>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</si>
  <si>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</si>
  <si>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</si>
  <si>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</si>
  <si>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</si>
  <si>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</si>
  <si>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</si>
  <si>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</si>
  <si>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</si>
  <si>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</si>
  <si>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</si>
  <si>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</si>
  <si>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</si>
  <si>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</si>
  <si>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</si>
  <si>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</si>
  <si>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</si>
  <si>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</si>
  <si>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</si>
  <si>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</si>
  <si>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</si>
  <si>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</si>
  <si>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</si>
  <si>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</si>
  <si>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</si>
  <si>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</si>
  <si>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</si>
  <si>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</si>
  <si>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</si>
  <si>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</si>
  <si>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</si>
  <si>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</si>
  <si>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</si>
  <si>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</si>
  <si>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</si>
  <si>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</si>
  <si>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</si>
  <si>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</si>
  <si>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</si>
  <si>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</si>
  <si>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</si>
  <si>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</si>
  <si>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</si>
  <si>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</si>
  <si>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</si>
  <si>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</si>
  <si>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</si>
  <si>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</si>
  <si>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</si>
  <si>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</si>
  <si>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</si>
  <si>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</si>
  <si>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</si>
  <si>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</si>
  <si>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</si>
  <si>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</si>
  <si>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</si>
  <si>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</si>
  <si>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</si>
  <si>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</si>
  <si>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</si>
  <si>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</si>
  <si>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</si>
  <si>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</si>
  <si>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</si>
  <si>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</si>
  <si>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</si>
  <si>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</si>
  <si>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</si>
  <si>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</si>
  <si>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</si>
  <si>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</si>
  <si>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</si>
  <si>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</si>
  <si>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</si>
  <si>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</si>
  <si>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</si>
  <si>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</si>
  <si>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</si>
  <si>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</si>
  <si>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</si>
  <si>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</si>
  <si>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</si>
  <si>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</si>
  <si>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</si>
  <si>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</si>
  <si>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</si>
  <si>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</si>
  <si>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</si>
  <si>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</si>
  <si>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</si>
  <si>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</si>
  <si>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</si>
  <si>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</si>
  <si>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</si>
  <si>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</si>
  <si>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</si>
  <si>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</si>
  <si>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</si>
  <si>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</si>
  <si>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</si>
  <si>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</si>
  <si>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</si>
  <si>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</si>
  <si>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</si>
  <si>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</si>
  <si>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</si>
  <si>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</si>
  <si>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</si>
  <si>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</si>
  <si>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</si>
  <si>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</si>
  <si>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</si>
  <si>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</si>
  <si>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</si>
  <si>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</si>
  <si>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</si>
  <si>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</si>
  <si>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</si>
  <si>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</si>
  <si>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</si>
  <si>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</si>
  <si>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</si>
  <si>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</si>
  <si>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</si>
  <si>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</si>
  <si>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</si>
  <si>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</si>
  <si>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</si>
  <si>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</si>
  <si>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</si>
  <si>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</si>
  <si>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</si>
  <si>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</si>
  <si>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</si>
  <si>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</si>
  <si>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</si>
  <si>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</si>
  <si>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</si>
  <si>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</si>
  <si>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</si>
  <si>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</si>
  <si>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</si>
  <si>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</si>
  <si>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</si>
  <si>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</si>
  <si>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</si>
  <si>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</si>
  <si>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</si>
  <si>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</si>
  <si>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</si>
  <si>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</si>
  <si>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</si>
  <si>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</si>
  <si>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</si>
  <si>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</si>
  <si>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</si>
  <si>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</si>
  <si>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</si>
  <si>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</si>
  <si>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</si>
  <si>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</si>
  <si>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</si>
  <si>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</si>
  <si>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</si>
  <si>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</si>
  <si>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</si>
  <si>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</si>
  <si>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</si>
  <si>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</si>
  <si>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</si>
  <si>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</si>
  <si>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</si>
  <si>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</si>
  <si>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</si>
  <si>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</si>
  <si>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</si>
  <si>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</si>
  <si>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</si>
  <si>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</si>
  <si>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</si>
  <si>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</si>
  <si>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</si>
  <si>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</si>
  <si>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</si>
  <si>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</si>
  <si>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</si>
  <si>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</si>
  <si>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</si>
  <si>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</si>
  <si>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</si>
  <si>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</si>
  <si>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</si>
  <si>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</si>
  <si>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</si>
  <si>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</si>
  <si>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</si>
  <si>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</si>
  <si>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</si>
  <si>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</si>
  <si>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</si>
  <si>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</si>
  <si>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</si>
  <si>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</si>
  <si>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</si>
  <si>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</si>
  <si>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</si>
  <si>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</si>
  <si>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</si>
  <si>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</si>
  <si>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</si>
  <si>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</si>
  <si>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</si>
  <si>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</si>
  <si>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</si>
  <si>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</si>
  <si>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</si>
  <si>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</si>
  <si>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</si>
  <si>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</si>
  <si>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</si>
  <si>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</si>
  <si>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</si>
  <si>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</si>
  <si>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</si>
  <si>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</si>
  <si>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</si>
  <si>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</si>
  <si>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</si>
  <si>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</si>
  <si>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</si>
  <si>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</si>
  <si>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</si>
  <si>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</si>
  <si>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</si>
  <si>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</si>
  <si>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</si>
  <si>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</si>
  <si>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</si>
  <si>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</si>
  <si>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</si>
  <si>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</si>
  <si>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</si>
  <si>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</si>
  <si>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</si>
  <si>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</si>
  <si>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</si>
  <si>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</si>
  <si>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</si>
  <si>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</si>
  <si>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</si>
  <si>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</si>
  <si>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</si>
  <si>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</si>
  <si>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</si>
  <si>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</si>
  <si>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</si>
  <si>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</si>
  <si>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</si>
  <si>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</si>
  <si>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</si>
  <si>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</si>
  <si>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</si>
  <si>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</si>
  <si>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</si>
  <si>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</si>
  <si>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</si>
  <si>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</si>
  <si>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</si>
  <si>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</si>
  <si>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</si>
  <si>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</si>
  <si>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</si>
  <si>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</si>
  <si>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</si>
  <si>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</si>
  <si>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</si>
  <si>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</si>
  <si>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</si>
  <si>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</si>
  <si>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</si>
  <si>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</si>
  <si>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</si>
  <si>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</si>
  <si>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</si>
  <si>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</si>
  <si>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</si>
  <si>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</si>
  <si>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</si>
  <si>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</si>
  <si>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</si>
  <si>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</si>
  <si>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</si>
  <si>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</si>
  <si>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</si>
  <si>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</si>
  <si>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</si>
  <si>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</si>
  <si>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</si>
  <si>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</si>
  <si>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</si>
  <si>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</si>
  <si>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</si>
  <si>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</si>
  <si>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</si>
  <si>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</si>
  <si>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</si>
  <si>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</si>
  <si>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</si>
  <si>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</si>
  <si>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</si>
  <si>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</si>
  <si>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</si>
  <si>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</si>
  <si>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</si>
  <si>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</si>
  <si>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</si>
  <si>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</si>
  <si>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</si>
  <si>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</si>
  <si>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</si>
  <si>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</si>
  <si>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</si>
  <si>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</si>
  <si>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</si>
  <si>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</si>
  <si>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</si>
  <si>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</si>
  <si>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</si>
  <si>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</si>
  <si>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</si>
  <si>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</si>
  <si>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</si>
  <si>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</si>
  <si>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</si>
  <si>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</si>
  <si>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</si>
  <si>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</si>
  <si>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</si>
  <si>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</si>
  <si>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</si>
  <si>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</si>
  <si>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</si>
  <si>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</si>
  <si>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</si>
  <si>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</si>
  <si>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</si>
  <si>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</si>
  <si>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</si>
  <si>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</si>
  <si>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</si>
  <si>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</si>
  <si>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</si>
  <si>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</si>
  <si>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</si>
  <si>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</si>
  <si>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</si>
  <si>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</si>
  <si>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</si>
  <si>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</si>
  <si>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</si>
  <si>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</si>
  <si>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</si>
  <si>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</si>
  <si>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</si>
  <si>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</si>
  <si>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</si>
  <si>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</si>
  <si>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</si>
  <si>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</si>
  <si>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</si>
  <si>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</si>
  <si>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</si>
  <si>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</si>
  <si>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</si>
  <si>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</si>
  <si>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</si>
  <si>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</si>
  <si>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</si>
  <si>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</si>
  <si>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</si>
  <si>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</si>
  <si>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</si>
  <si>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</si>
  <si>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</si>
  <si>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</si>
  <si>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</si>
  <si>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</si>
  <si>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</si>
  <si>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</si>
  <si>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</si>
  <si>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</si>
  <si>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</si>
  <si>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</si>
  <si>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</si>
  <si>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</si>
  <si>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</si>
  <si>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</si>
  <si>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</si>
  <si>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</si>
  <si>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</si>
  <si>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</si>
  <si>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</si>
  <si>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</si>
  <si>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</si>
  <si>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</si>
  <si>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</si>
  <si>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</si>
  <si>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</si>
  <si>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</si>
  <si>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</si>
  <si>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</si>
  <si>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</si>
  <si>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</si>
  <si>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</si>
  <si>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</si>
  <si>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</si>
  <si>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</si>
  <si>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</si>
  <si>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</si>
  <si>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</si>
  <si>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</si>
  <si>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</si>
  <si>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</si>
  <si>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</si>
  <si>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</si>
  <si>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</si>
  <si>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</si>
  <si>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</si>
  <si>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</si>
  <si>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</si>
  <si>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</si>
  <si>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</si>
  <si>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</si>
  <si>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</si>
  <si>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</si>
  <si>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</si>
  <si>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</si>
  <si>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</si>
  <si>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</si>
  <si>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</si>
  <si>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</si>
  <si>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</si>
  <si>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</si>
  <si>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</si>
  <si>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</si>
  <si>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</si>
  <si>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</si>
  <si>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</si>
  <si>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</si>
  <si>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</si>
  <si>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</si>
  <si>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</si>
  <si>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</si>
  <si>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</si>
  <si>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</si>
  <si>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</si>
  <si>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</si>
  <si>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</si>
  <si>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</si>
  <si>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</si>
  <si>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</si>
  <si>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</si>
  <si>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</si>
  <si>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</si>
  <si>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</si>
  <si>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</si>
  <si>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</si>
  <si>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</si>
  <si>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</si>
  <si>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</si>
  <si>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</si>
  <si>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</si>
  <si>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</si>
  <si>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</si>
  <si>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</si>
  <si>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</si>
  <si>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</si>
  <si>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</si>
  <si>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</si>
  <si>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</si>
  <si>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</si>
  <si>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</si>
  <si>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</si>
  <si>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</si>
  <si>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</si>
  <si>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</si>
  <si>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</si>
  <si>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</si>
  <si>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</si>
  <si>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</si>
  <si>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</si>
  <si>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</si>
  <si>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</si>
  <si>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</si>
  <si>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</si>
  <si>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</si>
  <si>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</si>
  <si>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</si>
  <si>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</si>
  <si>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</si>
  <si>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</si>
  <si>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</si>
  <si>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</si>
  <si>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</si>
  <si>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</si>
  <si>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</si>
  <si>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</si>
  <si>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</si>
  <si>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</si>
  <si>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</si>
  <si>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</si>
  <si>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</si>
  <si>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</si>
  <si>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</si>
  <si>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</si>
  <si>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</si>
  <si>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</si>
  <si>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</si>
  <si>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</si>
  <si>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</si>
  <si>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</si>
  <si>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</si>
  <si>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</si>
  <si>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</si>
  <si>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</si>
  <si>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</si>
  <si>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</si>
  <si>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</si>
  <si>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</si>
  <si>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</si>
  <si>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</si>
  <si>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</si>
  <si>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</si>
  <si>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</si>
  <si>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</si>
  <si>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</si>
  <si>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</si>
  <si>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</si>
  <si>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</si>
  <si>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</si>
  <si>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</si>
  <si>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</si>
  <si>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</si>
  <si>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</si>
  <si>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</si>
  <si>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</si>
  <si>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</si>
  <si>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</si>
  <si>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</si>
  <si>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</si>
  <si>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</si>
  <si>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</si>
  <si>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</si>
  <si>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</si>
  <si>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</si>
  <si>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</si>
  <si>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</si>
  <si>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</si>
  <si>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</si>
  <si>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</si>
  <si>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</si>
  <si>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</si>
  <si>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</si>
  <si>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</si>
  <si>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</si>
  <si>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</si>
  <si>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</si>
  <si>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</si>
  <si>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</si>
  <si>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</si>
  <si>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</si>
  <si>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</si>
  <si>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</si>
  <si>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</si>
  <si>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</si>
  <si>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</si>
  <si>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</si>
  <si>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</si>
  <si>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</si>
  <si>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</si>
  <si>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</si>
  <si>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</si>
  <si>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</si>
  <si>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</si>
  <si>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</si>
  <si>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</si>
  <si>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</si>
  <si>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</si>
  <si>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</si>
  <si>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</si>
  <si>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</si>
  <si>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</si>
  <si>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</si>
  <si>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</si>
  <si>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</si>
  <si>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</si>
  <si>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</si>
  <si>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</si>
  <si>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</si>
  <si>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</si>
  <si>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</si>
  <si>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</si>
  <si>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</si>
  <si>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</si>
  <si>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</si>
  <si>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</si>
  <si>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</si>
  <si>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</si>
  <si>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</si>
  <si>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</si>
  <si>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</si>
  <si>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</si>
  <si>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</si>
  <si>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</si>
  <si>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</si>
  <si>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</si>
  <si>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</si>
  <si>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</si>
  <si>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</si>
  <si>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</si>
  <si>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</si>
  <si>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</si>
  <si>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</si>
  <si>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</si>
  <si>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</si>
  <si>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</si>
  <si>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</si>
  <si>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</si>
  <si>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</si>
  <si>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</si>
  <si>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</si>
  <si>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</si>
  <si>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</si>
  <si>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</si>
  <si>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</si>
  <si>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</si>
  <si>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</si>
  <si>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</si>
  <si>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</si>
  <si>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</si>
  <si>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</si>
  <si>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</si>
  <si>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</si>
  <si>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</si>
  <si>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</si>
  <si>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</si>
  <si>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</si>
  <si>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</si>
  <si>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</si>
  <si>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</si>
  <si>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</si>
  <si>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</si>
  <si>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</si>
  <si>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</si>
  <si>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</si>
  <si>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</si>
  <si>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</si>
  <si>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</si>
  <si>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</si>
  <si>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</si>
  <si>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</si>
  <si>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</si>
  <si>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</si>
  <si>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</si>
  <si>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</si>
  <si>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</si>
  <si>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</si>
  <si>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</si>
  <si>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</si>
  <si>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</si>
  <si>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</si>
  <si>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</si>
  <si>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</si>
  <si>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</si>
  <si>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</si>
  <si>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</si>
  <si>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</si>
  <si>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</si>
  <si>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</si>
  <si>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</si>
  <si>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</si>
  <si>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</si>
  <si>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</si>
  <si>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</si>
  <si>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</si>
  <si>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</si>
  <si>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</si>
  <si>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</si>
  <si>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</si>
  <si>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</si>
  <si>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</si>
  <si>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</si>
  <si>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</si>
  <si>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</si>
  <si>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</si>
  <si>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</si>
  <si>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</si>
  <si>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</si>
  <si>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</si>
  <si>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</si>
  <si>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</si>
  <si>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</si>
  <si>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</si>
  <si>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</si>
  <si>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</si>
  <si>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</si>
  <si>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</si>
  <si>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</si>
  <si>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</si>
  <si>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</si>
  <si>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</si>
  <si>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</si>
  <si>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</si>
  <si>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</si>
  <si>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</si>
  <si>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</si>
  <si>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</si>
  <si>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</si>
  <si>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</si>
  <si>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</si>
  <si>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</si>
  <si>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</si>
  <si>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</si>
  <si>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</si>
  <si>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</si>
  <si>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</si>
  <si>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</si>
  <si>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</si>
  <si>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</si>
  <si>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</si>
  <si>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</si>
  <si>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</si>
  <si>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</si>
  <si>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</si>
  <si>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</si>
  <si>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</si>
  <si>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</si>
  <si>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</si>
  <si>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</si>
  <si>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</si>
  <si>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</si>
  <si>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</si>
  <si>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</si>
  <si>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</si>
  <si>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</si>
  <si>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</si>
  <si>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</si>
  <si>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</si>
  <si>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</si>
  <si>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</si>
  <si>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</si>
  <si>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</si>
  <si>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</si>
  <si>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</si>
  <si>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</si>
  <si>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</si>
  <si>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</si>
  <si>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</si>
  <si>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</si>
  <si>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</si>
  <si>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</si>
  <si>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</si>
  <si>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</si>
  <si>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</si>
  <si>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</si>
  <si>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</si>
  <si>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</si>
  <si>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</si>
  <si>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</si>
  <si>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</si>
  <si>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</si>
  <si>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</si>
  <si>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</si>
  <si>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</si>
  <si>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</si>
  <si>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</si>
  <si>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</si>
  <si>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</si>
  <si>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</si>
  <si>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</si>
  <si>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</si>
  <si>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</si>
  <si>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</si>
  <si>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</si>
  <si>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</si>
  <si>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</si>
  <si>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</si>
  <si>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</si>
  <si>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</si>
  <si>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</si>
  <si>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</si>
  <si>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</si>
  <si>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</si>
  <si>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</si>
  <si>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</si>
  <si>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</si>
  <si>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</si>
  <si>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</si>
  <si>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</si>
  <si>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</si>
  <si>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</si>
  <si>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</si>
  <si>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</si>
  <si>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</si>
  <si>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</si>
  <si>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</si>
  <si>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</si>
  <si>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</si>
  <si>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</si>
  <si>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</si>
  <si>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</si>
  <si>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</si>
  <si>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</si>
  <si>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</si>
  <si>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</si>
  <si>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</si>
  <si>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</si>
  <si>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</si>
  <si>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</si>
  <si>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</si>
  <si>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</si>
  <si>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</si>
  <si>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</si>
  <si>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</si>
  <si>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</si>
  <si>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</si>
  <si>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</si>
  <si>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</si>
  <si>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</si>
  <si>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</si>
  <si>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</si>
  <si>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</si>
  <si>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</si>
  <si>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</si>
  <si>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</si>
  <si>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</si>
  <si>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</si>
  <si>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</si>
  <si>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</si>
  <si>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</si>
  <si>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</si>
  <si>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</si>
  <si>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</si>
  <si>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</si>
  <si>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</si>
  <si>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</si>
  <si>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</si>
  <si>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</si>
  <si>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</si>
  <si>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</si>
  <si>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</si>
  <si>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</si>
  <si>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</si>
  <si>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</si>
  <si>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</si>
  <si>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</si>
  <si>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</si>
  <si>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</si>
  <si>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</si>
  <si>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</si>
  <si>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</si>
  <si>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</si>
  <si>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</si>
  <si>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</si>
  <si>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</si>
  <si>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</si>
  <si>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</si>
  <si>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</si>
  <si>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</si>
  <si>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</si>
  <si>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</si>
  <si>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</si>
  <si>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</si>
  <si>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</si>
  <si>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</si>
  <si>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</si>
  <si>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</si>
  <si>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</si>
  <si>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</si>
  <si>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</si>
  <si>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</si>
  <si>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</si>
  <si>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</si>
  <si>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</si>
  <si>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</si>
  <si>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</si>
  <si>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</si>
  <si>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</si>
  <si>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</si>
  <si>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</si>
  <si>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</si>
  <si>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</si>
  <si>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</si>
  <si>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</si>
  <si>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</si>
  <si>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</si>
  <si>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</si>
  <si>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</si>
  <si>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</si>
  <si>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</si>
  <si>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</si>
  <si>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</si>
  <si>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</si>
  <si>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</si>
  <si>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</si>
  <si>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</si>
  <si>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</si>
  <si>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</si>
  <si>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</si>
  <si>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</si>
  <si>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</si>
  <si>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</si>
  <si>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</si>
  <si>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</si>
  <si>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</si>
  <si>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</si>
  <si>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</si>
  <si>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</si>
  <si>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</si>
  <si>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</si>
  <si>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</si>
  <si>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</si>
  <si>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</si>
  <si>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</si>
  <si>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</si>
  <si>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</si>
  <si>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</si>
  <si>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</si>
  <si>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</si>
  <si>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</si>
  <si>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</si>
  <si>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</si>
  <si>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</si>
  <si>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</si>
  <si>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</si>
  <si>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</si>
  <si>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</si>
  <si>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</si>
  <si>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</si>
  <si>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</si>
  <si>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</si>
  <si>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</si>
  <si>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</si>
  <si>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</si>
  <si>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</si>
  <si>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</si>
  <si>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</si>
  <si>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</si>
  <si>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</si>
  <si>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</si>
  <si>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</si>
  <si>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</si>
  <si>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</si>
  <si>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</si>
  <si>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</si>
  <si>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</si>
  <si>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</si>
  <si>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</si>
  <si>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</si>
  <si>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</si>
  <si>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</si>
  <si>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</si>
  <si>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</si>
  <si>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</si>
  <si>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</si>
  <si>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</si>
  <si>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</si>
  <si>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</si>
  <si>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</si>
  <si>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</si>
  <si>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</si>
  <si>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</si>
  <si>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</si>
  <si>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</si>
  <si>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</si>
  <si>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</si>
  <si>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</si>
  <si>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</si>
  <si>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</si>
  <si>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</si>
  <si>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</si>
  <si>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</si>
  <si>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</si>
  <si>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</si>
  <si>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</si>
  <si>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</si>
  <si>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</si>
  <si>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</si>
  <si>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</si>
  <si>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</si>
  <si>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</si>
  <si>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</si>
  <si>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</si>
  <si>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</si>
  <si>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</si>
  <si>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</si>
  <si>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</si>
  <si>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</si>
  <si>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</si>
  <si>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</si>
  <si>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</si>
  <si>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</si>
  <si>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</si>
  <si>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</si>
  <si>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</si>
  <si>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</si>
  <si>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</si>
  <si>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</si>
  <si>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</si>
  <si>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</si>
  <si>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</si>
  <si>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</si>
  <si>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</si>
  <si>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</si>
  <si>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</si>
  <si>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</si>
  <si>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</si>
  <si>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</si>
  <si>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</si>
  <si>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</si>
  <si>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</si>
  <si>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</si>
  <si>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</si>
  <si>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</si>
  <si>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</si>
  <si>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</si>
  <si>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</si>
  <si>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</si>
  <si>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</si>
  <si>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</si>
  <si>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</si>
  <si>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</si>
  <si>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</si>
  <si>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</si>
  <si>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</si>
  <si>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</si>
  <si>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</si>
  <si>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</si>
  <si>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</si>
  <si>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</si>
  <si>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</si>
  <si>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</si>
  <si>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</si>
  <si>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</si>
  <si>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</si>
  <si>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</si>
  <si>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</si>
  <si>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</si>
  <si>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</si>
  <si>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</si>
  <si>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</si>
  <si>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</si>
  <si>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</si>
  <si>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</si>
  <si>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</si>
  <si>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</si>
  <si>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</si>
  <si>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</si>
  <si>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</si>
  <si>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</si>
  <si>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</si>
  <si>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</si>
  <si>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</si>
  <si>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</si>
  <si>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</si>
  <si>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</si>
  <si>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</si>
  <si>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</si>
  <si>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</si>
  <si>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</si>
  <si>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</si>
  <si>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</si>
  <si>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</si>
  <si>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</si>
  <si>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</si>
  <si>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</si>
  <si>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</si>
  <si>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</si>
  <si>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</si>
  <si>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</si>
  <si>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</si>
  <si>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</si>
  <si>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</si>
  <si>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</si>
  <si>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</si>
  <si>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</si>
  <si>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</si>
  <si>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</si>
  <si>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</si>
  <si>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</si>
  <si>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</si>
  <si>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</si>
  <si>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</si>
  <si>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</si>
  <si>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</si>
  <si>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</si>
  <si>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</si>
  <si>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</si>
  <si>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</si>
  <si>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</si>
  <si>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</si>
  <si>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</si>
  <si>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</si>
  <si>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</si>
  <si>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</si>
  <si>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</si>
  <si>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</si>
  <si>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</si>
  <si>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</si>
  <si>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</si>
  <si>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</si>
  <si>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</si>
  <si>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</si>
  <si>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</si>
  <si>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</si>
  <si>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</si>
  <si>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</si>
  <si>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</si>
  <si>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</si>
  <si>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</si>
  <si>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</si>
  <si>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</si>
  <si>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</si>
  <si>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</si>
  <si>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</si>
  <si>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</si>
  <si>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</si>
  <si>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</si>
  <si>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</si>
  <si>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</si>
  <si>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</si>
  <si>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</si>
  <si>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</si>
  <si>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</si>
  <si>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</si>
  <si>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</si>
  <si>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</si>
  <si>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</si>
  <si>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</si>
  <si>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</si>
  <si>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</si>
  <si>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</si>
  <si>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</si>
  <si>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</si>
  <si>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</si>
  <si>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</si>
  <si>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</si>
  <si>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</si>
  <si>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</si>
  <si>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</si>
  <si>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</si>
  <si>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</si>
  <si>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</si>
  <si>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</si>
  <si>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</si>
  <si>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</si>
  <si>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</si>
  <si>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</si>
  <si>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</si>
  <si>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</si>
  <si>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</si>
  <si>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</si>
  <si>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</si>
  <si>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</si>
  <si>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</si>
  <si>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</si>
  <si>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</si>
  <si>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</si>
  <si>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</si>
  <si>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</si>
  <si>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</si>
  <si>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</si>
  <si>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</si>
  <si>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</si>
  <si>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</si>
  <si>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</si>
  <si>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</si>
  <si>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</si>
  <si>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</si>
  <si>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</si>
  <si>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</si>
  <si>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</si>
  <si>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</si>
  <si>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</si>
  <si>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</si>
  <si>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</si>
  <si>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</si>
  <si>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</si>
  <si>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</si>
  <si>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</si>
  <si>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</si>
  <si>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</si>
  <si>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</si>
  <si>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</si>
  <si>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</si>
  <si>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</si>
  <si>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</si>
  <si>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</si>
  <si>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</si>
  <si>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</si>
  <si>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</si>
  <si>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</si>
  <si>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</si>
  <si>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</si>
  <si>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</si>
  <si>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</si>
  <si>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</si>
  <si>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</si>
  <si>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</si>
  <si>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</si>
  <si>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</si>
  <si>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</si>
  <si>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</si>
  <si>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</si>
  <si>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</si>
  <si>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</si>
  <si>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</si>
  <si>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</si>
  <si>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</si>
  <si>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</si>
  <si>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</si>
  <si>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</si>
  <si>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</si>
  <si>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</si>
  <si>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</si>
  <si>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</si>
  <si>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</si>
  <si>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</si>
  <si>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</si>
  <si>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</si>
  <si>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</si>
  <si>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</si>
  <si>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</si>
  <si>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</si>
  <si>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</si>
  <si>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</si>
  <si>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</si>
  <si>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</si>
  <si>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</si>
  <si>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</si>
  <si>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</si>
  <si>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</si>
  <si>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</si>
  <si>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</si>
  <si>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</si>
  <si>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</si>
  <si>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</si>
  <si>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</si>
  <si>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</si>
  <si>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</si>
  <si>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</si>
  <si>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</si>
  <si>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</si>
  <si>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</si>
  <si>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</si>
  <si>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</si>
  <si>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</si>
  <si>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</si>
  <si>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</si>
  <si>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</si>
  <si>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</si>
  <si>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</si>
  <si>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</si>
  <si>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</si>
  <si>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</si>
  <si>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</si>
  <si>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</si>
  <si>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</si>
  <si>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</si>
  <si>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</si>
  <si>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</si>
  <si>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</si>
  <si>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</si>
  <si>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</si>
  <si>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</si>
  <si>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</si>
  <si>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</si>
  <si>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</si>
  <si>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</si>
  <si>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</si>
  <si>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</si>
  <si>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</si>
  <si>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</si>
  <si>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</si>
  <si>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</si>
  <si>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</si>
  <si>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</si>
  <si>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</si>
  <si>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</si>
  <si>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</si>
  <si>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</si>
  <si>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</si>
  <si>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</si>
  <si>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</si>
  <si>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</si>
  <si>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</si>
  <si>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</si>
  <si>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</si>
  <si>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</si>
  <si>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</si>
  <si>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</si>
  <si>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</si>
  <si>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</si>
  <si>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</si>
  <si>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</si>
  <si>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</si>
  <si>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</si>
  <si>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</si>
  <si>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</si>
  <si>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</si>
  <si>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</si>
  <si>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</si>
  <si>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</si>
  <si>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</si>
  <si>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</si>
  <si>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</si>
  <si>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</si>
  <si>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</si>
  <si>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</si>
  <si>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</si>
  <si>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</si>
  <si>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</si>
  <si>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</si>
  <si>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</si>
  <si>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</si>
  <si>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</si>
  <si>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</si>
  <si>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</si>
  <si>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</si>
  <si>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</si>
  <si>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</si>
  <si>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</si>
  <si>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</si>
  <si>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</si>
  <si>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</si>
  <si>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</si>
  <si>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</si>
  <si>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</si>
  <si>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</si>
  <si>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</si>
  <si>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</si>
  <si>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</si>
  <si>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</si>
  <si>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</si>
  <si>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</si>
  <si>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</si>
  <si>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</si>
  <si>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</si>
  <si>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</si>
  <si>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</si>
  <si>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</si>
  <si>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</si>
  <si>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</si>
  <si>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</si>
  <si>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</si>
  <si>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</si>
  <si>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</si>
  <si>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</si>
  <si>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</si>
  <si>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</si>
  <si>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</si>
  <si>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</si>
  <si>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</si>
  <si>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</si>
  <si>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</si>
  <si>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</si>
  <si>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</si>
  <si>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</si>
  <si>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</si>
  <si>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</si>
  <si>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</si>
  <si>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</si>
  <si>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</si>
  <si>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</si>
  <si>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</si>
  <si>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</si>
  <si>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</si>
  <si>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</si>
  <si>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</si>
  <si>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</si>
  <si>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</si>
  <si>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</si>
  <si>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</si>
  <si>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</si>
  <si>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</si>
  <si>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</si>
  <si>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</si>
  <si>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</si>
  <si>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</si>
  <si>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</si>
  <si>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</si>
  <si>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</si>
  <si>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</si>
  <si>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</si>
  <si>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</si>
  <si>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</si>
  <si>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</si>
  <si>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</si>
  <si>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</si>
  <si>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</si>
  <si>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</si>
  <si>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</si>
  <si>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</si>
  <si>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</si>
  <si>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</si>
  <si>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</si>
  <si>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</si>
  <si>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</si>
  <si>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</si>
  <si>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</si>
  <si>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</si>
  <si>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</si>
  <si>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</si>
  <si>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</si>
  <si>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</si>
  <si>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</si>
  <si>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</si>
  <si>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</si>
  <si>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</si>
  <si>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</si>
  <si>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</si>
  <si>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</si>
  <si>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</si>
  <si>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</si>
  <si>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</si>
  <si>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</si>
  <si>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</si>
  <si>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</si>
  <si>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</si>
  <si>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</si>
  <si>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</si>
  <si>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</si>
  <si>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</si>
  <si>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</si>
  <si>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</si>
  <si>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</si>
  <si>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</si>
  <si>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</si>
  <si>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</si>
  <si>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</si>
  <si>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</si>
  <si>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</si>
  <si>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</si>
  <si>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</si>
  <si>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</si>
  <si>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</si>
  <si>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</si>
  <si>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</si>
  <si>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</si>
  <si>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</si>
  <si>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</si>
  <si>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</si>
  <si>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</si>
  <si>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</si>
  <si>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</si>
  <si>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</si>
  <si>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</si>
  <si>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</si>
  <si>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</si>
  <si>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</si>
  <si>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</si>
  <si>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</si>
  <si>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</si>
  <si>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</si>
  <si>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</si>
  <si>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</si>
  <si>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</si>
  <si>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</si>
  <si>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</si>
  <si>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</si>
  <si>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</si>
  <si>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</si>
  <si>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</si>
  <si>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</si>
  <si>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</si>
  <si>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</si>
  <si>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</si>
  <si>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</si>
  <si>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</si>
  <si>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</si>
  <si>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</si>
  <si>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4594832#1</t>
  </si>
  <si>
    <t>Larutadelagarnacha</t>
  </si>
  <si>
    <t>4589972#1</t>
  </si>
  <si>
    <t>Bmsingenieros</t>
  </si>
  <si>
    <t>4594538#1</t>
  </si>
  <si>
    <t>Studio2arquitectos</t>
  </si>
  <si>
    <t>Week 1
July 6-10</t>
  </si>
  <si>
    <t xml:space="preserve">Week 2
July 13-17
</t>
  </si>
  <si>
    <t>GOLDEN</t>
  </si>
  <si>
    <t>Week 3
July 20-24</t>
  </si>
  <si>
    <t>Week 4
July 27-31</t>
  </si>
  <si>
    <t>484966#2</t>
  </si>
  <si>
    <t>Milla8</t>
  </si>
  <si>
    <t>4486591#1</t>
  </si>
  <si>
    <t>Balkon</t>
  </si>
  <si>
    <t>4516888#1</t>
  </si>
  <si>
    <t>Grupointech</t>
  </si>
  <si>
    <t>4484155#1</t>
  </si>
  <si>
    <t>Gonzalomardones</t>
  </si>
  <si>
    <t>4170621#1</t>
  </si>
  <si>
    <t>Imacdepricesmart</t>
  </si>
  <si>
    <t>4361115#1</t>
  </si>
  <si>
    <t>Riegosalz Chile S.A</t>
  </si>
  <si>
    <t>4642829#1</t>
  </si>
  <si>
    <t>Rooftec</t>
  </si>
  <si>
    <t>2474234#1</t>
  </si>
  <si>
    <t>Labvictoria</t>
  </si>
  <si>
    <t>4532909#1</t>
  </si>
  <si>
    <t>Arquitecturapositivapty</t>
  </si>
  <si>
    <t>4442774#1</t>
  </si>
  <si>
    <t>Aga</t>
  </si>
  <si>
    <t>4534400#1</t>
  </si>
  <si>
    <t>Palmettosadecv</t>
  </si>
  <si>
    <t>4179161#1</t>
  </si>
  <si>
    <t>Letitrender</t>
  </si>
  <si>
    <t>4410865#1</t>
  </si>
  <si>
    <t>Inaconsa</t>
  </si>
  <si>
    <t>3443344#1</t>
  </si>
  <si>
    <t>Cmsarquitectas</t>
  </si>
  <si>
    <t>4632103#1</t>
  </si>
  <si>
    <t>Scriptum</t>
  </si>
  <si>
    <t>1106067#1</t>
  </si>
  <si>
    <t>National Country Club</t>
  </si>
  <si>
    <t xml:space="preserve">4583084#1
</t>
  </si>
  <si>
    <t>Trecediez</t>
  </si>
  <si>
    <t>1679742#1</t>
  </si>
  <si>
    <t>AP &amp; H ANTONIOPAN &amp; SONS</t>
  </si>
  <si>
    <t>4608318#1</t>
  </si>
  <si>
    <t>Espacioscorporativos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</si>
</sst>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fba582a-0d9e-412e-88b5-be53507b387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84966#2"/>
        <s v="4516888#1"/>
        <s v="4170621#1"/>
        <s v="4642829#1"/>
        <s v="4532909#1"/>
        <s v="4534400#1"/>
        <s v="4410865#1"/>
        <s v="4632103#1"/>
        <s v="4583084#1 "/>
        <s v="4608318#1"/>
        <m/>
      </sharedItems>
    </cacheField>
    <cacheField name="Case Name" numFmtId="49">
      <sharedItems containsBlank="1">
        <s v="Milla8"/>
        <s v="Grupointech"/>
        <s v="Imacdepricesmart"/>
        <s v="Rooftec"/>
        <s v="Arquitecturapositivapty"/>
        <s v="Palmettosadecv"/>
        <s v="Inaconsa"/>
        <s v="Scriptum"/>
        <s v="Trecediez"/>
        <s v="Espacioscorporativos"/>
        <m/>
      </sharedItems>
    </cacheField>
    <cacheField name="Country" numFmtId="0">
      <sharedItems containsBlank="1">
        <s v="Panama"/>
        <s v="El Salvador"/>
        <s v="Guatemala"/>
        <s v="Dominican Republic"/>
        <s v="Nicaragua"/>
        <s v="Mexico"/>
        <m/>
      </sharedItems>
    </cacheField>
    <cacheField name="Investigator" numFmtId="0">
      <sharedItems containsBlank="1">
        <s v="Francisco"/>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m/>
      </sharedItems>
    </cacheField>
    <cacheField name="External Case ID" numFmtId="0">
      <sharedItems containsBlank="1">
        <s v="4486591#1"/>
        <s v="4484155#1"/>
        <s v="4361115#1"/>
        <s v="2474234#1"/>
        <s v="4442774#1"/>
        <s v="4179161#1"/>
        <s v="3443344#1"/>
        <s v="1106067#1"/>
        <s v="1679742#1"/>
        <m/>
      </sharedItems>
    </cacheField>
    <cacheField name="Case Name" numFmtId="0">
      <sharedItems containsBlank="1">
        <s v="Balkon"/>
        <s v="Gonzalomardones"/>
        <s v="Riegosalz Chile S.A"/>
        <s v="Labvictoria"/>
        <s v="Aga"/>
        <s v="Letitrender"/>
        <s v="Cmsarquitectas"/>
        <s v="National Country Club"/>
        <s v="AP &amp; H ANTONIOPAN &amp; SONS"/>
        <m/>
      </sharedItems>
    </cacheField>
    <cacheField name="Country" numFmtId="0">
      <sharedItems containsBlank="1">
        <s v="Chile"/>
        <s v="Argentina"/>
        <s v="Uruguay"/>
        <m/>
      </sharedItems>
    </cacheField>
    <cacheField name="Investigator" numFmtId="0">
      <sharedItems containsBlank="1">
        <s v="Mariadelaida"/>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0"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axis="axisRow" dataField="1" compact="0" outline="0" multipleItemSelectionAllowed="1" showAll="0" sortType="ascending">
      <items>
        <item x="6"/>
        <item x="3"/>
        <item x="1"/>
        <item x="2"/>
        <item x="5"/>
        <item x="4"/>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5"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t="default"/>
      </items>
    </pivotField>
    <pivotField name="Case Name" compact="0" outline="0" multipleItemSelectionAllowed="1" showAll="0">
      <items>
        <item x="0"/>
        <item x="1"/>
        <item x="2"/>
        <item x="3"/>
        <item x="4"/>
        <item x="5"/>
        <item x="6"/>
        <item x="7"/>
        <item x="8"/>
        <item x="9"/>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7"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t="default"/>
      </items>
    </pivotField>
    <pivotField name="Case Name" compact="0" outline="0" multipleItemSelectionAllowed="1" showAll="0">
      <items>
        <item x="0"/>
        <item x="1"/>
        <item x="2"/>
        <item x="3"/>
        <item x="4"/>
        <item x="5"/>
        <item x="6"/>
        <item x="7"/>
        <item x="8"/>
        <item x="9"/>
        <item t="default"/>
      </items>
    </pivotField>
    <pivotField name="Country" axis="axisRow" dataField="1" compact="0" outline="0" multipleItemSelectionAllowed="1" showAll="0" sortType="ascending">
      <items>
        <item x="3"/>
        <item x="1"/>
        <item x="0"/>
        <item x="2"/>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fba582a-0d9e-412e-88b5-be53507b3870}" id="{a8af6b97-6f65-4d37-b934-d8e4cd1bc39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57</v>
      </c>
      <c r="F163" s="246">
        <f t="shared" ref="F163:F165" si="9">C163-E163</f>
        <v>-17</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33</v>
      </c>
      <c r="F164" s="246">
        <f t="shared" si="9"/>
        <v>7</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33</v>
      </c>
      <c r="F165" s="246">
        <f t="shared" si="9"/>
        <v>7</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-3</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270"/>
      <c r="BO126" s="273"/>
      <c r="BP126" s="413"/>
      <c r="BQ126" s="274"/>
      <c r="BR126" s="344"/>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270"/>
      <c r="BO127" s="273"/>
      <c r="BP127" s="413"/>
      <c r="BQ127" s="274"/>
      <c r="BR127" s="344"/>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270"/>
      <c r="BO128" s="273"/>
      <c r="BP128" s="413"/>
      <c r="BQ128" s="27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270"/>
      <c r="BO129" s="273"/>
      <c r="BP129" s="413"/>
      <c r="BQ129" s="27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270"/>
      <c r="BO130" s="273"/>
      <c r="BP130" s="413"/>
      <c r="BQ130" s="27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270"/>
      <c r="BO131" s="273"/>
      <c r="BP131" s="413"/>
      <c r="BQ131" s="27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c r="BO132" s="273"/>
      <c r="BP132" s="413"/>
      <c r="BQ132" s="27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c r="BO133" s="273"/>
      <c r="BP133" s="413"/>
      <c r="BQ133" s="27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2"/>
      <c r="C998" s="553" t="s">
        <v>3164</v>
      </c>
      <c r="D998" s="109" t="s">
        <v>3165</v>
      </c>
      <c r="E998" s="554" t="s">
        <v>13</v>
      </c>
      <c r="F998" s="554" t="s">
        <v>2347</v>
      </c>
      <c r="G998" s="555"/>
      <c r="H998" s="556" t="b">
        <v>0</v>
      </c>
      <c r="I998" s="258"/>
      <c r="J998" s="194"/>
      <c r="K998" s="61"/>
      <c r="L998" s="61"/>
      <c r="M998" s="81"/>
      <c r="N998" s="81"/>
      <c r="O998" s="61"/>
      <c r="P998" s="269" t="b">
        <v>0</v>
      </c>
      <c r="Q998" s="258"/>
      <c r="Y998" s="258"/>
      <c r="AO998" s="258"/>
      <c r="AW998" s="258"/>
      <c r="BE998" s="258"/>
      <c r="BU998" s="258"/>
    </row>
    <row r="999" ht="22.5" customHeight="1">
      <c r="A999" s="368"/>
      <c r="B999" s="552"/>
      <c r="C999" s="109" t="s">
        <v>5804</v>
      </c>
      <c r="D999" s="109" t="s">
        <v>5805</v>
      </c>
      <c r="E999" s="554" t="s">
        <v>22</v>
      </c>
      <c r="F999" s="554" t="s">
        <v>2347</v>
      </c>
      <c r="G999" s="555"/>
      <c r="H999" s="556" t="b">
        <v>0</v>
      </c>
      <c r="I999" s="258"/>
      <c r="J999" s="194"/>
      <c r="K999" s="61"/>
      <c r="L999" s="61"/>
      <c r="M999" s="81"/>
      <c r="N999" s="81"/>
      <c r="O999" s="61"/>
      <c r="P999" s="269" t="b">
        <v>0</v>
      </c>
      <c r="Q999" s="258"/>
      <c r="Y999" s="258"/>
      <c r="AO999" s="258"/>
      <c r="AW999" s="258"/>
      <c r="BE999" s="258"/>
      <c r="BU999" s="258"/>
    </row>
    <row r="1000" ht="22.5" customHeight="1">
      <c r="A1000" s="368"/>
      <c r="B1000" s="552"/>
      <c r="C1000" s="109" t="s">
        <v>5806</v>
      </c>
      <c r="D1000" s="109" t="s">
        <v>5807</v>
      </c>
      <c r="E1000" s="554" t="s">
        <v>22</v>
      </c>
      <c r="F1000" s="554" t="s">
        <v>2347</v>
      </c>
      <c r="G1000" s="555"/>
      <c r="H1000" s="556" t="b">
        <v>0</v>
      </c>
      <c r="I1000" s="258"/>
      <c r="J1000" s="194"/>
      <c r="K1000" s="61"/>
      <c r="L1000" s="61"/>
      <c r="M1000" s="81"/>
      <c r="N1000" s="81"/>
      <c r="O1000" s="61"/>
      <c r="P1000" s="269" t="b">
        <v>0</v>
      </c>
      <c r="Q1000" s="258"/>
      <c r="Y1000" s="258"/>
      <c r="AO1000" s="258"/>
      <c r="AW1000" s="258"/>
      <c r="BE1000" s="258"/>
      <c r="BU1000" s="258"/>
    </row>
    <row r="1001" ht="22.5" customHeight="1">
      <c r="A1001" s="368"/>
      <c r="B1001" s="552"/>
      <c r="C1001" s="109" t="s">
        <v>5808</v>
      </c>
      <c r="D1001" s="109" t="s">
        <v>5809</v>
      </c>
      <c r="E1001" s="554" t="s">
        <v>22</v>
      </c>
      <c r="F1001" s="554" t="s">
        <v>2347</v>
      </c>
      <c r="G1001" s="555"/>
      <c r="H1001" s="556" t="b">
        <v>0</v>
      </c>
      <c r="I1001" s="258"/>
      <c r="J1001" s="194"/>
      <c r="K1001" s="61"/>
      <c r="L1001" s="61"/>
      <c r="M1001" s="81"/>
      <c r="N1001" s="81"/>
      <c r="O1001" s="61"/>
      <c r="P1001" s="269" t="b">
        <v>0</v>
      </c>
      <c r="Q1001" s="258"/>
      <c r="Y1001" s="258"/>
      <c r="AO1001" s="258"/>
      <c r="AW1001" s="258"/>
      <c r="BE1001" s="258"/>
      <c r="BU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c r="BU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W106:BW110">
    <cfRule type="expression" dxfId="12" priority="1">
      <formula>COUNTIF(#REF!, BW106)&gt;1</formula>
    </cfRule>
  </conditionalFormatting>
  <conditionalFormatting sqref="BX106:BX110">
    <cfRule type="expression" dxfId="12" priority="2">
      <formula>COUNTIF(#REF!, BX106)&gt;1</formula>
    </cfRule>
  </conditionalFormatting>
  <conditionalFormatting sqref="K2:K22 BP98:BP102">
    <cfRule type="expression" dxfId="12" priority="3">
      <formula>COUNTIF(#REF!, K2)&gt;1</formula>
    </cfRule>
  </conditionalFormatting>
  <conditionalFormatting sqref="L2:L22">
    <cfRule type="expression" dxfId="12" priority="4">
      <formula>COUNTIF(#REF!, L2)&gt;1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22">
    <cfRule type="expression" dxfId="12" priority="11">
      <formula>COUNTIF(#REF!, D2)&gt;1</formula>
    </cfRule>
  </conditionalFormatting>
  <conditionalFormatting sqref="D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102 K105:K1008">
    <cfRule type="expression" dxfId="12" priority="16">
      <formula>COUNTIF(K:K, K1)&gt;1</formula>
    </cfRule>
  </conditionalFormatting>
  <conditionalFormatting sqref="L1 L23:L53 L5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BP1:BP103 T8:T1008 AS11 AZ105:AZ1008 BP105:BP1008">
    <cfRule type="expression" dxfId="12" priority="19">
      <formula>COUNTIF(T:T, T1)&gt;1</formula>
    </cfRule>
  </conditionalFormatting>
  <conditionalFormatting sqref="AA1:AA1008 AQ1:AQ1008 BG1:BG1008 BW1:BW105 BH2 BX2 AY10 AR11 BW111:BW1008">
    <cfRule type="expression" dxfId="12" priority="20">
      <formula>COUNTIF(AA:AA, AA1)&gt;1</formula>
    </cfRule>
  </conditionalFormatting>
  <conditionalFormatting sqref="AB1:AB1008 AR1:AR1008 BH1:BH1008 BX1:BX105 AZ10 AS11 AA32 BX111:BX1008">
    <cfRule type="expression" dxfId="12" priority="21">
      <formula>COUNTIF(AB:AB, AB1)&gt;1</formula>
    </cfRule>
  </conditionalFormatting>
  <conditionalFormatting sqref="C1 S2:S7 AI2:AI4 AY4 C79:C84 C86:C119 C121:C1008">
    <cfRule type="expression" dxfId="12" priority="22">
      <formula>COUNTIF(C:C, C1)&gt;1</formula>
    </cfRule>
  </conditionalFormatting>
  <conditionalFormatting sqref="D1 T2:T7 AJ2:AJ357 AZ2:AZ103 BP2:BP103 AS11 D79:D84 D86:D119 AZ105:AZ363 BP105:BP363 D121:D1008">
    <cfRule type="expression" dxfId="12" priority="23">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5810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2</v>
      </c>
      <c r="F19" s="246">
        <f t="shared" ref="F19:F21" si="1">C19-E19</f>
        <v>48</v>
      </c>
      <c r="G19" s="10"/>
      <c r="H19" s="23" t="s">
        <v>11</v>
      </c>
      <c r="I19" s="36">
        <v>25.0</v>
      </c>
      <c r="J19" s="10"/>
      <c r="K19" s="33">
        <f>SUM(SUMIF($K$4:$K$17, "Argentina",$L$4:$L$17))</f>
        <v>5</v>
      </c>
      <c r="L19" s="33">
        <f t="shared" ref="L19:L23" si="2">I19-K19</f>
        <v>20</v>
      </c>
    </row>
    <row r="20" outlineLevel="1">
      <c r="B20" s="19" t="s">
        <v>952</v>
      </c>
      <c r="C20" s="32">
        <v>40.0</v>
      </c>
      <c r="D20" s="10"/>
      <c r="E20" s="33">
        <f>SUM(SUMIF($E$4:$E$17,"Dominican Republic",$F$4:$F$17), SUMIF($E$4:$E$17,"Panama",$F$4:$F$17), SUMIF($E$4:$E$17,"Costa Rica",$F$4:$F$17))</f>
        <v>3</v>
      </c>
      <c r="F20" s="246">
        <f t="shared" si="1"/>
        <v>37</v>
      </c>
      <c r="G20" s="10"/>
      <c r="H20" s="22" t="s">
        <v>18</v>
      </c>
      <c r="I20" s="36">
        <v>25.0</v>
      </c>
      <c r="J20" s="10"/>
      <c r="K20" s="33">
        <f>SUMIF($K$4:$K$17, H20,$L$4:$L$17)</f>
        <v>3</v>
      </c>
      <c r="L20" s="33">
        <f t="shared" si="2"/>
        <v>22</v>
      </c>
    </row>
    <row r="21" outlineLevel="1">
      <c r="B21" s="19" t="s">
        <v>953</v>
      </c>
      <c r="C21" s="32">
        <v>30.0</v>
      </c>
      <c r="D21" s="10"/>
      <c r="E21" s="33">
        <f>SUM(SUMIF($E$4:$E$17,"Nicaragua",$F$4:$F$17), SUMIF($E$4:$E$17,"Guatemala",$F$4:$F$17), SUMIF($E$4:$E$17,"El Salvador",$F$4:$F$17), SUMIF($E$4:$E$17,"Belize",$F$4:$F$17), SUMIF($E$4:$E$17,"Honduras",$F$4:$F$17))</f>
        <v>5</v>
      </c>
      <c r="F21" s="246">
        <f t="shared" si="1"/>
        <v>25</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110</v>
      </c>
      <c r="G23" s="10"/>
      <c r="H23" s="23" t="s">
        <v>2340</v>
      </c>
      <c r="I23" s="36">
        <v>20.0</v>
      </c>
      <c r="J23" s="10"/>
      <c r="K23" s="33">
        <f>SUM(SUMIF($K$4:$K$17, "Bolivia",$L$4:$L$17), SUMIF($K$4:$K$17, "Paraguay",$L$4:$L$17), SUMIF($K$4:$K$17, "Uruguay",$L$4:$L$17))</f>
        <v>1</v>
      </c>
      <c r="L23" s="33">
        <f t="shared" si="2"/>
        <v>19</v>
      </c>
    </row>
    <row r="24" outlineLevel="1">
      <c r="D24" s="10"/>
      <c r="G24" s="10"/>
      <c r="H24" s="10"/>
      <c r="I24" s="10"/>
      <c r="J24" s="10"/>
      <c r="K24" s="37" t="s">
        <v>40</v>
      </c>
      <c r="L24" s="247">
        <f>sum(I19:I23)</f>
        <v>120</v>
      </c>
    </row>
    <row r="25" outlineLevel="1">
      <c r="G25" s="10"/>
      <c r="H25" s="10"/>
      <c r="I25" s="10"/>
      <c r="J25" s="10"/>
      <c r="K25" s="37" t="s">
        <v>41</v>
      </c>
      <c r="L25" s="38">
        <f>SUM(L19:L23)</f>
        <v>111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5811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5812</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5813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5814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7">
        <v>46211.0</v>
      </c>
      <c r="C2" s="273" t="s">
        <v>5815</v>
      </c>
      <c r="D2" s="413" t="s">
        <v>5816</v>
      </c>
      <c r="E2" s="402" t="s">
        <v>24</v>
      </c>
      <c r="F2" s="402" t="s">
        <v>2344</v>
      </c>
      <c r="G2" s="61"/>
      <c r="H2" s="269" t="b">
        <v>1</v>
      </c>
      <c r="J2" s="270">
        <v>46211.0</v>
      </c>
      <c r="K2" s="109" t="s">
        <v>5817</v>
      </c>
      <c r="L2" s="109" t="s">
        <v>5818</v>
      </c>
      <c r="M2" s="58" t="s">
        <v>18</v>
      </c>
      <c r="N2" s="58" t="s">
        <v>20</v>
      </c>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8">
        <v>46211.0</v>
      </c>
      <c r="C3" s="405" t="s">
        <v>5819</v>
      </c>
      <c r="D3" s="507" t="s">
        <v>5820</v>
      </c>
      <c r="E3" s="406" t="s">
        <v>13</v>
      </c>
      <c r="F3" s="295" t="s">
        <v>2344</v>
      </c>
      <c r="G3" s="61"/>
      <c r="H3" s="269" t="b">
        <v>1</v>
      </c>
      <c r="J3" s="270">
        <v>46211.0</v>
      </c>
      <c r="K3" s="109" t="s">
        <v>5821</v>
      </c>
      <c r="L3" s="109" t="s">
        <v>5822</v>
      </c>
      <c r="M3" s="58" t="s">
        <v>18</v>
      </c>
      <c r="N3" s="58" t="s">
        <v>20</v>
      </c>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557">
        <v>46211.0</v>
      </c>
      <c r="C4" s="273" t="s">
        <v>5823</v>
      </c>
      <c r="D4" s="413" t="s">
        <v>5824</v>
      </c>
      <c r="E4" s="402" t="s">
        <v>16</v>
      </c>
      <c r="F4" s="402" t="s">
        <v>2344</v>
      </c>
      <c r="G4" s="61"/>
      <c r="H4" s="269" t="b">
        <v>1</v>
      </c>
      <c r="J4" s="270">
        <v>46211.0</v>
      </c>
      <c r="K4" s="109" t="s">
        <v>5825</v>
      </c>
      <c r="L4" s="109" t="s">
        <v>5826</v>
      </c>
      <c r="M4" s="58" t="s">
        <v>18</v>
      </c>
      <c r="N4" s="58" t="s">
        <v>20</v>
      </c>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558">
        <v>46211.0</v>
      </c>
      <c r="C5" s="405" t="s">
        <v>5827</v>
      </c>
      <c r="D5" s="507" t="s">
        <v>5828</v>
      </c>
      <c r="E5" s="406" t="s">
        <v>44</v>
      </c>
      <c r="F5" s="295" t="s">
        <v>2344</v>
      </c>
      <c r="G5" s="61"/>
      <c r="H5" s="269" t="b">
        <v>1</v>
      </c>
      <c r="J5" s="270">
        <v>46211.0</v>
      </c>
      <c r="K5" s="109" t="s">
        <v>5829</v>
      </c>
      <c r="L5" s="109" t="s">
        <v>5830</v>
      </c>
      <c r="M5" s="58" t="s">
        <v>11</v>
      </c>
      <c r="N5" s="58" t="s">
        <v>20</v>
      </c>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557">
        <v>46211.0</v>
      </c>
      <c r="C6" s="273" t="s">
        <v>5831</v>
      </c>
      <c r="D6" s="413" t="s">
        <v>5832</v>
      </c>
      <c r="E6" s="402" t="s">
        <v>24</v>
      </c>
      <c r="F6" s="402" t="s">
        <v>2344</v>
      </c>
      <c r="G6" s="61"/>
      <c r="H6" s="269" t="b">
        <v>1</v>
      </c>
      <c r="J6" s="270">
        <v>46211.0</v>
      </c>
      <c r="K6" s="109" t="s">
        <v>5833</v>
      </c>
      <c r="L6" s="109" t="s">
        <v>5834</v>
      </c>
      <c r="M6" s="58" t="s">
        <v>25</v>
      </c>
      <c r="N6" s="58" t="s">
        <v>20</v>
      </c>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558">
        <v>46211.0</v>
      </c>
      <c r="C7" s="405" t="s">
        <v>5835</v>
      </c>
      <c r="D7" s="507" t="s">
        <v>5836</v>
      </c>
      <c r="E7" s="504" t="s">
        <v>13</v>
      </c>
      <c r="F7" s="391" t="s">
        <v>2344</v>
      </c>
      <c r="G7" s="61"/>
      <c r="H7" s="269"/>
      <c r="J7" s="270">
        <v>46211.0</v>
      </c>
      <c r="K7" s="109" t="s">
        <v>5837</v>
      </c>
      <c r="L7" s="109" t="s">
        <v>5838</v>
      </c>
      <c r="M7" s="58" t="s">
        <v>11</v>
      </c>
      <c r="N7" s="58" t="s">
        <v>20</v>
      </c>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557">
        <v>46211.0</v>
      </c>
      <c r="C8" s="273" t="s">
        <v>5839</v>
      </c>
      <c r="D8" s="413" t="s">
        <v>5840</v>
      </c>
      <c r="E8" s="402" t="s">
        <v>32</v>
      </c>
      <c r="F8" s="402" t="s">
        <v>2344</v>
      </c>
      <c r="G8" s="61"/>
      <c r="H8" s="269" t="b">
        <v>1</v>
      </c>
      <c r="J8" s="270">
        <v>46211.0</v>
      </c>
      <c r="K8" s="109" t="s">
        <v>5841</v>
      </c>
      <c r="L8" s="109" t="s">
        <v>5842</v>
      </c>
      <c r="M8" s="58" t="s">
        <v>11</v>
      </c>
      <c r="N8" s="58" t="s">
        <v>20</v>
      </c>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558">
        <v>46211.0</v>
      </c>
      <c r="C9" s="405" t="s">
        <v>5843</v>
      </c>
      <c r="D9" s="507" t="s">
        <v>5844</v>
      </c>
      <c r="E9" s="504" t="s">
        <v>16</v>
      </c>
      <c r="F9" s="391" t="s">
        <v>2344</v>
      </c>
      <c r="G9" s="61"/>
      <c r="H9" s="269"/>
      <c r="J9" s="514">
        <v>46211.0</v>
      </c>
      <c r="K9" s="417" t="s">
        <v>5845</v>
      </c>
      <c r="L9" s="417" t="s">
        <v>5846</v>
      </c>
      <c r="M9" s="418" t="s">
        <v>11</v>
      </c>
      <c r="N9" s="418" t="s">
        <v>20</v>
      </c>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465" t="s">
        <v>5847</v>
      </c>
      <c r="D10" s="491" t="s">
        <v>5848</v>
      </c>
      <c r="E10" s="58" t="s">
        <v>22</v>
      </c>
      <c r="F10" s="58" t="s">
        <v>28</v>
      </c>
      <c r="G10" s="61"/>
      <c r="H10" s="269" t="b">
        <v>1</v>
      </c>
      <c r="J10" s="513">
        <v>46211.0</v>
      </c>
      <c r="K10" s="465" t="s">
        <v>5849</v>
      </c>
      <c r="L10" s="465" t="s">
        <v>5850</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465" t="s">
        <v>5851</v>
      </c>
      <c r="D11" s="465" t="s">
        <v>5852</v>
      </c>
      <c r="E11" s="492" t="s">
        <v>22</v>
      </c>
      <c r="F11" s="58" t="s">
        <v>28</v>
      </c>
      <c r="G11" s="61"/>
      <c r="H11" s="269" t="b">
        <v>1</v>
      </c>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2"/>
      <c r="C998" s="553"/>
      <c r="D998" s="109"/>
      <c r="E998" s="554"/>
      <c r="F998" s="554"/>
      <c r="G998" s="555"/>
      <c r="H998" s="556" t="b">
        <v>0</v>
      </c>
      <c r="I998" s="258"/>
      <c r="J998" s="194"/>
      <c r="K998" s="61"/>
      <c r="L998" s="61"/>
      <c r="M998" s="81"/>
      <c r="N998" s="81"/>
      <c r="O998" s="61"/>
      <c r="P998" s="269" t="b">
        <v>0</v>
      </c>
      <c r="Q998" s="258"/>
      <c r="Y998" s="258"/>
      <c r="AO998" s="258"/>
      <c r="AW998" s="258"/>
      <c r="BE998" s="258"/>
    </row>
    <row r="999" ht="22.5" customHeight="1">
      <c r="A999" s="368"/>
      <c r="B999" s="552"/>
      <c r="C999" s="109"/>
      <c r="D999" s="109"/>
      <c r="E999" s="554"/>
      <c r="F999" s="554"/>
      <c r="G999" s="555"/>
      <c r="H999" s="556" t="b">
        <v>0</v>
      </c>
      <c r="I999" s="258"/>
      <c r="J999" s="194"/>
      <c r="K999" s="61"/>
      <c r="L999" s="61"/>
      <c r="M999" s="81"/>
      <c r="N999" s="81"/>
      <c r="O999" s="61"/>
      <c r="P999" s="269" t="b">
        <v>0</v>
      </c>
      <c r="Q999" s="258"/>
      <c r="Y999" s="258"/>
      <c r="AO999" s="258"/>
      <c r="AW999" s="258"/>
      <c r="BE999" s="258"/>
    </row>
    <row r="1000" ht="22.5" customHeight="1">
      <c r="A1000" s="368"/>
      <c r="B1000" s="552"/>
      <c r="C1000" s="109"/>
      <c r="D1000" s="109"/>
      <c r="E1000" s="554"/>
      <c r="F1000" s="554"/>
      <c r="G1000" s="555"/>
      <c r="H1000" s="556" t="b">
        <v>0</v>
      </c>
      <c r="I1000" s="258"/>
      <c r="J1000" s="194"/>
      <c r="K1000" s="61"/>
      <c r="L1000" s="61"/>
      <c r="M1000" s="81"/>
      <c r="N1000" s="81"/>
      <c r="O1000" s="61"/>
      <c r="P1000" s="269" t="b">
        <v>0</v>
      </c>
      <c r="Q1000" s="258"/>
      <c r="Y1000" s="258"/>
      <c r="AO1000" s="258"/>
      <c r="AW1000" s="258"/>
      <c r="BE1000" s="258"/>
    </row>
    <row r="1001" ht="22.5" customHeight="1">
      <c r="A1001" s="368"/>
      <c r="B1001" s="552"/>
      <c r="C1001" s="109"/>
      <c r="D1001" s="109"/>
      <c r="E1001" s="554"/>
      <c r="F1001" s="554"/>
      <c r="G1001" s="555"/>
      <c r="H1001" s="556" t="b">
        <v>0</v>
      </c>
      <c r="I1001" s="258"/>
      <c r="J1001" s="194"/>
      <c r="K1001" s="61"/>
      <c r="L1001" s="61"/>
      <c r="M1001" s="81"/>
      <c r="N1001" s="81"/>
      <c r="O1001" s="61"/>
      <c r="P1001" s="269" t="b">
        <v>0</v>
      </c>
      <c r="Q1001" s="258"/>
      <c r="Y1001" s="258"/>
      <c r="AO1001" s="258"/>
      <c r="AW1001" s="258"/>
      <c r="BE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