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tc={d3fe23df-1aee-4099-bfbc-24496bad5371}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3fe23df-1aee-4099-bfbc-24496bad537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<sst xmlns="http://schemas.openxmlformats.org/spreadsheetml/2006/main" count="12942" uniqueCount="5853">
  <si>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</si>
  <si>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</si>
  <si>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</si>
  <si>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</si>
  <si>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</si>
  <si>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</si>
  <si>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</si>
  <si>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</si>
  <si>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</si>
  <si>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</si>
  <si>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</si>
  <si>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</si>
  <si>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</si>
  <si>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</si>
  <si>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</si>
  <si>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</si>
  <si>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</si>
  <si>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</si>
  <si>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</si>
  <si>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</si>
  <si>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</si>
  <si>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</si>
  <si>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</si>
  <si>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</si>
  <si>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</si>
  <si>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</si>
  <si>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</si>
  <si>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</si>
  <si>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</si>
  <si>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</si>
  <si>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</si>
  <si>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</si>
  <si>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</si>
  <si>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</si>
  <si>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</si>
  <si>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</si>
  <si>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</si>
  <si>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</si>
  <si>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</si>
  <si>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</si>
  <si>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</si>
  <si>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</si>
  <si>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</si>
  <si>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</si>
  <si>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</si>
  <si>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</si>
  <si>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</si>
  <si>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</si>
  <si>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</si>
  <si>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</si>
  <si>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</si>
  <si>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</si>
  <si>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</si>
  <si>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</si>
  <si>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</si>
  <si>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</si>
  <si>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</si>
  <si>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</si>
  <si>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</si>
  <si>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</si>
  <si>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</si>
  <si>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</si>
  <si>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</si>
  <si>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</si>
  <si>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</si>
  <si>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</si>
  <si>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</si>
  <si>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</si>
  <si>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</si>
  <si>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</si>
  <si>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</si>
  <si>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</si>
  <si>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</si>
  <si>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</si>
  <si>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</si>
  <si>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</si>
  <si>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</si>
  <si>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</si>
  <si>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</si>
  <si>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</si>
  <si>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</si>
  <si>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</si>
  <si>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</si>
  <si>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</si>
  <si>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</si>
  <si>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</si>
  <si>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</si>
  <si>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</si>
  <si>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</si>
  <si>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</si>
  <si>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</si>
  <si>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</si>
  <si>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</si>
  <si>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</si>
  <si>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</si>
  <si>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</si>
  <si>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</si>
  <si>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</si>
  <si>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</si>
  <si>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</si>
  <si>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</si>
  <si>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</si>
  <si>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</si>
  <si>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</si>
  <si>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</si>
  <si>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</si>
  <si>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</si>
  <si>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</si>
  <si>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</si>
  <si>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</si>
  <si>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</si>
  <si>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</si>
  <si>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</si>
  <si>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</si>
  <si>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</si>
  <si>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</si>
  <si>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</si>
  <si>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</si>
  <si>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</si>
  <si>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</si>
  <si>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</si>
  <si>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</si>
  <si>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</si>
  <si>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</si>
  <si>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</si>
  <si>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</si>
  <si>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</si>
  <si>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</si>
  <si>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</si>
  <si>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</si>
  <si>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</si>
  <si>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</si>
  <si>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</si>
  <si>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</si>
  <si>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</si>
  <si>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</si>
  <si>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</si>
  <si>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</si>
  <si>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</si>
  <si>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</si>
  <si>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</si>
  <si>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</si>
  <si>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</si>
  <si>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</si>
  <si>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</si>
  <si>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</si>
  <si>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</si>
  <si>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</si>
  <si>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</si>
  <si>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</si>
  <si>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</si>
  <si>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</si>
  <si>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</si>
  <si>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</si>
  <si>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</si>
  <si>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</si>
  <si>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</si>
  <si>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</si>
  <si>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</si>
  <si>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</si>
  <si>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</si>
  <si>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</si>
  <si>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</si>
  <si>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</si>
  <si>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</si>
  <si>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</si>
  <si>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</si>
  <si>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</si>
  <si>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</si>
  <si>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</si>
  <si>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</si>
  <si>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</si>
  <si>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</si>
  <si>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</si>
  <si>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</si>
  <si>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</si>
  <si>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</si>
  <si>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</si>
  <si>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</si>
  <si>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</si>
  <si>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</si>
  <si>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</si>
  <si>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</si>
  <si>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</si>
  <si>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</si>
  <si>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</si>
  <si>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</si>
  <si>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</si>
  <si>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</si>
  <si>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</si>
  <si>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</si>
  <si>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</si>
  <si>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</si>
  <si>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</si>
  <si>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</si>
  <si>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</si>
  <si>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</si>
  <si>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</si>
  <si>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</si>
  <si>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</si>
  <si>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</si>
  <si>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</si>
  <si>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</si>
  <si>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</si>
  <si>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</si>
  <si>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</si>
  <si>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</si>
  <si>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</si>
  <si>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</si>
  <si>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</si>
  <si>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</si>
  <si>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</si>
  <si>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</si>
  <si>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</si>
  <si>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</si>
  <si>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</si>
  <si>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</si>
  <si>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</si>
  <si>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</si>
  <si>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</si>
  <si>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</si>
  <si>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</si>
  <si>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</si>
  <si>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</si>
  <si>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</si>
  <si>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</si>
  <si>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</si>
  <si>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</si>
  <si>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</si>
  <si>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</si>
  <si>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</si>
  <si>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</si>
  <si>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</si>
  <si>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</si>
  <si>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</si>
  <si>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</si>
  <si>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</si>
  <si>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</si>
  <si>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</si>
  <si>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</si>
  <si>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</si>
  <si>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</si>
  <si>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</si>
  <si>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</si>
  <si>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</si>
  <si>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</si>
  <si>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</si>
  <si>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</si>
  <si>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</si>
  <si>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</si>
  <si>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</si>
  <si>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</si>
  <si>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</si>
  <si>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</si>
  <si>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</si>
  <si>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</si>
  <si>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</si>
  <si>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</si>
  <si>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</si>
  <si>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</si>
  <si>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</si>
  <si>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</si>
  <si>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</si>
  <si>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</si>
  <si>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</si>
  <si>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</si>
  <si>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</si>
  <si>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</si>
  <si>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</si>
  <si>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</si>
  <si>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</si>
  <si>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</si>
  <si>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</si>
  <si>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</si>
  <si>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</si>
  <si>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</si>
  <si>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</si>
  <si>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</si>
  <si>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</si>
  <si>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</si>
  <si>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</si>
  <si>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</si>
  <si>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</si>
  <si>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</si>
  <si>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</si>
  <si>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</si>
  <si>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</si>
  <si>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</si>
  <si>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</si>
  <si>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</si>
  <si>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</si>
  <si>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</si>
  <si>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</si>
  <si>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</si>
  <si>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</si>
  <si>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</si>
  <si>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</si>
  <si>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</si>
  <si>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</si>
  <si>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</si>
  <si>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</si>
  <si>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</si>
  <si>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</si>
  <si>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</si>
  <si>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</si>
  <si>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</si>
  <si>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</si>
  <si>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</si>
  <si>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</si>
  <si>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</si>
  <si>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</si>
  <si>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</si>
  <si>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</si>
  <si>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</si>
  <si>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</si>
  <si>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</si>
  <si>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</si>
  <si>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</si>
  <si>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</si>
  <si>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</si>
  <si>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</si>
  <si>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</si>
  <si>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</si>
  <si>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</si>
  <si>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</si>
  <si>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</si>
  <si>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</si>
  <si>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</si>
  <si>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</si>
  <si>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</si>
  <si>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</si>
  <si>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</si>
  <si>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</si>
  <si>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</si>
  <si>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</si>
  <si>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</si>
  <si>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</si>
  <si>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</si>
  <si>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</si>
  <si>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</si>
  <si>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</si>
  <si>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</si>
  <si>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</si>
  <si>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</si>
  <si>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</si>
  <si>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</si>
  <si>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</si>
  <si>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</si>
  <si>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</si>
  <si>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</si>
  <si>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</si>
  <si>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</si>
  <si>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</si>
  <si>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</si>
  <si>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</si>
  <si>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</si>
  <si>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</si>
  <si>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</si>
  <si>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</si>
  <si>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</si>
  <si>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</si>
  <si>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</si>
  <si>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</si>
  <si>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</si>
  <si>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</si>
  <si>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</si>
  <si>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</si>
  <si>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</si>
  <si>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</si>
  <si>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</si>
  <si>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</si>
  <si>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</si>
  <si>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</si>
  <si>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</si>
  <si>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</si>
  <si>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</si>
  <si>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</si>
  <si>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</si>
  <si>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</si>
  <si>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</si>
  <si>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</si>
  <si>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</si>
  <si>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</si>
  <si>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</si>
  <si>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</si>
  <si>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</si>
  <si>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</si>
  <si>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</si>
  <si>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</si>
  <si>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</si>
  <si>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</si>
  <si>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</si>
  <si>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</si>
  <si>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</si>
  <si>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</si>
  <si>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</si>
  <si>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</si>
  <si>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</si>
  <si>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</si>
  <si>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</si>
  <si>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</si>
  <si>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</si>
  <si>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</si>
  <si>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</si>
  <si>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</si>
  <si>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</si>
  <si>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</si>
  <si>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</si>
  <si>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</si>
  <si>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</si>
  <si>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</si>
  <si>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</si>
  <si>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</si>
  <si>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</si>
  <si>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</si>
  <si>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</si>
  <si>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</si>
  <si>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</si>
  <si>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</si>
  <si>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</si>
  <si>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</si>
  <si>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</si>
  <si>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</si>
  <si>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</si>
  <si>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</si>
  <si>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</si>
  <si>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</si>
  <si>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</si>
  <si>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</si>
  <si>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</si>
  <si>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</si>
  <si>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</si>
  <si>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</si>
  <si>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</si>
  <si>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</si>
  <si>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</si>
  <si>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</si>
  <si>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</si>
  <si>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</si>
  <si>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</si>
  <si>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</si>
  <si>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</si>
  <si>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</si>
  <si>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</si>
  <si>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</si>
  <si>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</si>
  <si>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</si>
  <si>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</si>
  <si>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</si>
  <si>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</si>
  <si>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</si>
  <si>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</si>
  <si>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</si>
  <si>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</si>
  <si>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</si>
  <si>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</si>
  <si>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</si>
  <si>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</si>
  <si>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</si>
  <si>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</si>
  <si>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</si>
  <si>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</si>
  <si>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</si>
  <si>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</si>
  <si>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</si>
  <si>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</si>
  <si>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</si>
  <si>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</si>
  <si>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</si>
  <si>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</si>
  <si>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</si>
  <si>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</si>
  <si>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</si>
  <si>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</si>
  <si>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</si>
  <si>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</si>
  <si>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</si>
  <si>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</si>
  <si>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</si>
  <si>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</si>
  <si>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</si>
  <si>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</si>
  <si>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</si>
  <si>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</si>
  <si>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</si>
  <si>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</si>
  <si>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</si>
  <si>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</si>
  <si>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</si>
  <si>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</si>
  <si>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</si>
  <si>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</si>
  <si>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</si>
  <si>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</si>
  <si>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</si>
  <si>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</si>
  <si>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</si>
  <si>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</si>
  <si>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</si>
  <si>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</si>
  <si>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</si>
  <si>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</si>
  <si>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</si>
  <si>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</si>
  <si>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</si>
  <si>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</si>
  <si>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</si>
  <si>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</si>
  <si>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</si>
  <si>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</si>
  <si>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</si>
  <si>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</si>
  <si>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</si>
  <si>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</si>
  <si>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</si>
  <si>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</si>
  <si>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</si>
  <si>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</si>
  <si>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</si>
  <si>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</si>
  <si>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</si>
  <si>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</si>
  <si>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</si>
  <si>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</si>
  <si>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</si>
  <si>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</si>
  <si>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</si>
  <si>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</si>
  <si>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</si>
  <si>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</si>
  <si>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</si>
  <si>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</si>
  <si>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</si>
  <si>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</si>
  <si>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</si>
  <si>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</si>
  <si>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</si>
  <si>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</si>
  <si>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</si>
  <si>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</si>
  <si>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</si>
  <si>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</si>
  <si>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</si>
  <si>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</si>
  <si>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</si>
  <si>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</si>
  <si>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</si>
  <si>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</si>
  <si>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</si>
  <si>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</si>
  <si>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</si>
  <si>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</si>
  <si>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</si>
  <si>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</si>
  <si>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</si>
  <si>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</si>
  <si>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</si>
  <si>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</si>
  <si>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</si>
  <si>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</si>
  <si>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</si>
  <si>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</si>
  <si>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</si>
  <si>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</si>
  <si>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</si>
  <si>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</si>
  <si>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</si>
  <si>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</si>
  <si>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</si>
  <si>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</si>
  <si>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</si>
  <si>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</si>
  <si>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</si>
  <si>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</si>
  <si>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</si>
  <si>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</si>
  <si>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</si>
  <si>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</si>
  <si>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</si>
  <si>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</si>
  <si>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</si>
  <si>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</si>
  <si>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</si>
  <si>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</si>
  <si>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</si>
  <si>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</si>
  <si>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</si>
  <si>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</si>
  <si>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</si>
  <si>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</si>
  <si>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</si>
  <si>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</si>
  <si>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</si>
  <si>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</si>
  <si>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</si>
  <si>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</si>
  <si>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</si>
  <si>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</si>
  <si>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</si>
  <si>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</si>
  <si>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</si>
  <si>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</si>
  <si>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</si>
  <si>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</si>
  <si>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</si>
  <si>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</si>
  <si>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</si>
  <si>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</si>
  <si>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</si>
  <si>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</si>
  <si>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</si>
  <si>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</si>
  <si>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</si>
  <si>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</si>
  <si>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</si>
  <si>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</si>
  <si>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</si>
  <si>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</si>
  <si>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</si>
  <si>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</si>
  <si>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</si>
  <si>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</si>
  <si>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</si>
  <si>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</si>
  <si>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</si>
  <si>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</si>
  <si>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</si>
  <si>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</si>
  <si>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</si>
  <si>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</si>
  <si>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</si>
  <si>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</si>
  <si>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</si>
  <si>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</si>
  <si>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</si>
  <si>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</si>
  <si>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</si>
  <si>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</si>
  <si>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</si>
  <si>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</si>
  <si>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</si>
  <si>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</si>
  <si>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</si>
  <si>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</si>
  <si>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</si>
  <si>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</si>
  <si>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</si>
  <si>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</si>
  <si>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</si>
  <si>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</si>
  <si>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</si>
  <si>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</si>
  <si>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</si>
  <si>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</si>
  <si>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</si>
  <si>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</si>
  <si>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</si>
  <si>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</si>
  <si>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</si>
  <si>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</si>
  <si>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</si>
  <si>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</si>
  <si>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</si>
  <si>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</si>
  <si>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</si>
  <si>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</si>
  <si>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</si>
  <si>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</si>
  <si>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</si>
  <si>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</si>
  <si>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</si>
  <si>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</si>
  <si>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</si>
  <si>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</si>
  <si>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</si>
  <si>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</si>
  <si>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</si>
  <si>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</si>
  <si>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</si>
  <si>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</si>
  <si>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</si>
  <si>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</si>
  <si>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</si>
  <si>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</si>
  <si>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</si>
  <si>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</si>
  <si>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</si>
  <si>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</si>
  <si>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</si>
  <si>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</si>
  <si>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</si>
  <si>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</si>
  <si>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</si>
  <si>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</si>
  <si>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</si>
  <si>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</si>
  <si>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</si>
  <si>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</si>
  <si>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</si>
  <si>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</si>
  <si>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</si>
  <si>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</si>
  <si>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</si>
  <si>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</si>
  <si>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</si>
  <si>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</si>
  <si>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</si>
  <si>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</si>
  <si>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</si>
  <si>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</si>
  <si>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</si>
  <si>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</si>
  <si>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</si>
  <si>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</si>
  <si>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</si>
  <si>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</si>
  <si>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</si>
  <si>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</si>
  <si>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</si>
  <si>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</si>
  <si>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</si>
  <si>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</si>
  <si>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</si>
  <si>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</si>
  <si>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</si>
  <si>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</si>
  <si>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</si>
  <si>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</si>
  <si>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</si>
  <si>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</si>
  <si>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</si>
  <si>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</si>
  <si>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</si>
  <si>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</si>
  <si>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</si>
  <si>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</si>
  <si>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</si>
  <si>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</si>
  <si>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</si>
  <si>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</si>
  <si>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</si>
  <si>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</si>
  <si>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</si>
  <si>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</si>
  <si>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</si>
  <si>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</si>
  <si>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</si>
  <si>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</si>
  <si>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</si>
  <si>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</si>
  <si>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</si>
  <si>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</si>
  <si>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</si>
  <si>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</si>
  <si>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</si>
  <si>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</si>
  <si>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</si>
  <si>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</si>
  <si>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</si>
  <si>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</si>
  <si>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</si>
  <si>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</si>
  <si>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</si>
  <si>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</si>
  <si>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</si>
  <si>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</si>
  <si>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</si>
  <si>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</si>
  <si>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</si>
  <si>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</si>
  <si>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</si>
  <si>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</si>
  <si>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</si>
  <si>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</si>
  <si>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</si>
  <si>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</si>
  <si>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</si>
  <si>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</si>
  <si>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</si>
  <si>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</si>
  <si>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</si>
  <si>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</si>
  <si>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</si>
  <si>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</si>
  <si>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</si>
  <si>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</si>
  <si>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</si>
  <si>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</si>
  <si>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</si>
  <si>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</si>
  <si>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</si>
  <si>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</si>
  <si>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</si>
  <si>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</si>
  <si>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</si>
  <si>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</si>
  <si>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</si>
  <si>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</si>
  <si>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</si>
  <si>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</si>
  <si>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</si>
  <si>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</si>
  <si>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</si>
  <si>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</si>
  <si>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</si>
  <si>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</si>
  <si>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</si>
  <si>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</si>
  <si>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</si>
  <si>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</si>
  <si>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</si>
  <si>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</si>
  <si>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</si>
  <si>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</si>
  <si>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</si>
  <si>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</si>
  <si>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</si>
  <si>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</si>
  <si>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</si>
  <si>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</si>
  <si>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</si>
  <si>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</si>
  <si>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</si>
  <si>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</si>
  <si>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</si>
  <si>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</si>
  <si>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</si>
  <si>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</si>
  <si>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</si>
  <si>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</si>
  <si>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</si>
  <si>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</si>
  <si>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</si>
  <si>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</si>
  <si>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</si>
  <si>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</si>
  <si>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</si>
  <si>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</si>
  <si>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</si>
  <si>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</si>
  <si>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</si>
  <si>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</si>
  <si>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</si>
  <si>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</si>
  <si>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</si>
  <si>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</si>
  <si>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</si>
  <si>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</si>
  <si>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</si>
  <si>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</si>
  <si>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</si>
  <si>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</si>
  <si>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</si>
  <si>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</si>
  <si>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</si>
  <si>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</si>
  <si>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</si>
  <si>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</si>
  <si>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</si>
  <si>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</si>
  <si>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</si>
  <si>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</si>
  <si>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</si>
  <si>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</si>
  <si>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</si>
  <si>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</si>
  <si>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</si>
  <si>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</si>
  <si>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</si>
  <si>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</si>
  <si>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</si>
  <si>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</si>
  <si>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</si>
  <si>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</si>
  <si>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</si>
  <si>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</si>
  <si>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</si>
  <si>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</si>
  <si>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</si>
  <si>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</si>
  <si>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</si>
  <si>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</si>
  <si>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</si>
  <si>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</si>
  <si>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</si>
  <si>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</si>
  <si>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</si>
  <si>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</si>
  <si>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</si>
  <si>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</si>
  <si>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</si>
  <si>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</si>
  <si>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</si>
  <si>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</si>
  <si>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</si>
  <si>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</si>
  <si>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</si>
  <si>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</si>
  <si>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</si>
  <si>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</si>
  <si>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</si>
  <si>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</si>
  <si>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</si>
  <si>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</si>
  <si>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</si>
  <si>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</si>
  <si>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</si>
  <si>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</si>
  <si>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</si>
  <si>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</si>
  <si>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</si>
  <si>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</si>
  <si>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</si>
  <si>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</si>
  <si>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</si>
  <si>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</si>
  <si>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</si>
  <si>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</si>
  <si>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</si>
  <si>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</si>
  <si>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</si>
  <si>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</si>
  <si>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</si>
  <si>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</si>
  <si>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</si>
  <si>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</si>
  <si>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</si>
  <si>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</si>
  <si>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</si>
  <si>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</si>
  <si>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</si>
  <si>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</si>
  <si>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</si>
  <si>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</si>
  <si>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</si>
  <si>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</si>
  <si>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</si>
  <si>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</si>
  <si>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</si>
  <si>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</si>
  <si>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</si>
  <si>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</si>
  <si>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</si>
  <si>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</si>
  <si>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</si>
  <si>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</si>
  <si>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</si>
  <si>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</si>
  <si>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</si>
  <si>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</si>
  <si>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</si>
  <si>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</si>
  <si>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</si>
  <si>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</si>
  <si>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</si>
  <si>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</si>
  <si>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</si>
  <si>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</si>
  <si>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</si>
  <si>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</si>
  <si>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</si>
  <si>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</si>
  <si>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</si>
  <si>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</si>
  <si>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</si>
  <si>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</si>
  <si>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</si>
  <si>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</si>
  <si>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</si>
  <si>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</si>
  <si>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</si>
  <si>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</si>
  <si>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</si>
  <si>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</si>
  <si>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</si>
  <si>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</si>
  <si>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</si>
  <si>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</si>
  <si>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</si>
  <si>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</si>
  <si>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</si>
  <si>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</si>
  <si>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</si>
  <si>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</si>
  <si>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</si>
  <si>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</si>
  <si>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</si>
  <si>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</si>
  <si>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</si>
  <si>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</si>
  <si>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</si>
  <si>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</si>
  <si>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</si>
  <si>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</si>
  <si>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</si>
  <si>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</si>
  <si>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</si>
  <si>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</si>
  <si>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</si>
  <si>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</si>
  <si>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</si>
  <si>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</si>
  <si>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</si>
  <si>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</si>
  <si>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</si>
  <si>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</si>
  <si>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</si>
  <si>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</si>
  <si>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</si>
  <si>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</si>
  <si>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</si>
  <si>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</si>
  <si>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</si>
  <si>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</si>
  <si>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</si>
  <si>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</si>
  <si>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</si>
  <si>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</si>
  <si>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</si>
  <si>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</si>
  <si>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</si>
  <si>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</si>
  <si>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</si>
  <si>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</si>
  <si>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</si>
  <si>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</si>
  <si>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</si>
  <si>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</si>
  <si>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</si>
  <si>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</si>
  <si>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</si>
  <si>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</si>
  <si>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</si>
  <si>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</si>
  <si>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</si>
  <si>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</si>
  <si>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</si>
  <si>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</si>
  <si>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</si>
  <si>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</si>
  <si>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</si>
  <si>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</si>
  <si>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</si>
  <si>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</si>
  <si>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</si>
  <si>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</si>
  <si>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</si>
  <si>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</si>
  <si>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</si>
  <si>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</si>
  <si>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</si>
  <si>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</si>
  <si>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</si>
  <si>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</si>
  <si>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</si>
  <si>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</si>
  <si>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</si>
  <si>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</si>
  <si>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</si>
  <si>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</si>
  <si>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</si>
  <si>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</si>
  <si>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</si>
  <si>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</si>
  <si>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</si>
  <si>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</si>
  <si>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</si>
  <si>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</si>
  <si>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</si>
  <si>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</si>
  <si>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</si>
  <si>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</si>
  <si>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</si>
  <si>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</si>
  <si>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</si>
  <si>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</si>
  <si>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</si>
  <si>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</si>
  <si>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</si>
  <si>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</si>
  <si>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</si>
  <si>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</si>
  <si>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</si>
  <si>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</si>
  <si>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</si>
  <si>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</si>
  <si>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</si>
  <si>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</si>
  <si>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</si>
  <si>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</si>
  <si>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</si>
  <si>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</si>
  <si>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</si>
  <si>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</si>
  <si>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</si>
  <si>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</si>
  <si>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</si>
  <si>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</si>
  <si>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</si>
  <si>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</si>
  <si>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</si>
  <si>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</si>
  <si>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</si>
  <si>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</si>
  <si>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</si>
  <si>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</si>
  <si>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</si>
  <si>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</si>
  <si>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</si>
  <si>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</si>
  <si>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</si>
  <si>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</si>
  <si>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</si>
  <si>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</si>
  <si>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</si>
  <si>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</si>
  <si>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</si>
  <si>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</si>
  <si>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</si>
  <si>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</si>
  <si>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</si>
  <si>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</si>
  <si>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</si>
  <si>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</si>
  <si>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</si>
  <si>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</si>
  <si>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</si>
  <si>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</si>
  <si>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</si>
  <si>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</si>
  <si>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</si>
  <si>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</si>
  <si>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</si>
  <si>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</si>
  <si>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</si>
  <si>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</si>
  <si>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</si>
  <si>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</si>
  <si>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</si>
  <si>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</si>
  <si>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</si>
  <si>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</si>
  <si>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</si>
  <si>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</si>
  <si>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</si>
  <si>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</si>
  <si>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</si>
  <si>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</si>
  <si>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</si>
  <si>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</si>
  <si>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</si>
  <si>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</si>
  <si>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</si>
  <si>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</si>
  <si>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</si>
  <si>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</si>
  <si>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</si>
  <si>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</si>
  <si>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</si>
  <si>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</si>
  <si>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</si>
  <si>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</si>
  <si>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</si>
  <si>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</si>
  <si>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</si>
  <si>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</si>
  <si>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</si>
  <si>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</si>
  <si>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</si>
  <si>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</si>
  <si>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</si>
  <si>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</si>
  <si>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</si>
  <si>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</si>
  <si>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</si>
  <si>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</si>
  <si>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</si>
  <si>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</si>
  <si>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</si>
  <si>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</si>
  <si>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</si>
  <si>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</si>
  <si>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</si>
  <si>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</si>
  <si>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</si>
  <si>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</si>
  <si>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</si>
  <si>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</si>
  <si>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</si>
  <si>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</si>
  <si>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</si>
  <si>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</si>
  <si>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</si>
  <si>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</si>
  <si>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</si>
  <si>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</si>
  <si>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</si>
  <si>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</si>
  <si>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</si>
  <si>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</si>
  <si>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</si>
  <si>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</si>
  <si>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</si>
  <si>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</si>
  <si>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</si>
  <si>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</si>
  <si>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</si>
  <si>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</si>
  <si>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</si>
  <si>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</si>
  <si>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</si>
  <si>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</si>
  <si>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</si>
  <si>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</si>
  <si>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</si>
  <si>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</si>
  <si>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</si>
  <si>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</si>
  <si>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</si>
  <si>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</si>
  <si>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</si>
  <si>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</si>
  <si>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</si>
  <si>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</si>
  <si>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</si>
  <si>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</si>
  <si>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</si>
  <si>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</si>
  <si>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</si>
  <si>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</si>
  <si>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</si>
  <si>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</si>
  <si>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</si>
  <si>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</si>
  <si>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</si>
  <si>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</si>
  <si>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</si>
  <si>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</si>
  <si>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</si>
  <si>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</si>
  <si>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</si>
  <si>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</si>
  <si>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</si>
  <si>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</si>
  <si>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</si>
  <si>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</si>
  <si>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</si>
  <si>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</si>
  <si>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</si>
  <si>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</si>
  <si>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</si>
  <si>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</si>
  <si>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</si>
  <si>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</si>
  <si>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</si>
  <si>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</si>
  <si>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</si>
  <si>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</si>
  <si>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</si>
  <si>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</si>
  <si>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</si>
  <si>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</si>
  <si>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</si>
  <si>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</si>
  <si>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</si>
  <si>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</si>
  <si>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</si>
  <si>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</si>
  <si>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</si>
  <si>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</si>
  <si>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</si>
  <si>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</si>
  <si>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</si>
  <si>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</si>
  <si>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</si>
  <si>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</si>
  <si>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</si>
  <si>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</si>
  <si>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</si>
  <si>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</si>
  <si>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</si>
  <si>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</si>
  <si>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</si>
  <si>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</si>
  <si>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</si>
  <si>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</si>
  <si>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</si>
  <si>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</si>
  <si>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</si>
  <si>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</si>
  <si>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</si>
  <si>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</si>
  <si>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</si>
  <si>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</si>
  <si>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</si>
  <si>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</si>
  <si>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</si>
  <si>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</si>
  <si>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</si>
  <si>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</si>
  <si>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</si>
  <si>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</si>
  <si>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</si>
  <si>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</si>
  <si>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</si>
  <si>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</si>
  <si>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</si>
  <si>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</si>
  <si>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</si>
  <si>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</si>
  <si>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</si>
  <si>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</si>
  <si>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</si>
  <si>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</si>
  <si>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</si>
  <si>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</si>
  <si>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</si>
  <si>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</si>
  <si>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</si>
  <si>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</si>
  <si>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</si>
  <si>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</si>
  <si>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</si>
  <si>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</si>
  <si>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</si>
  <si>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</si>
  <si>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</si>
  <si>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</si>
  <si>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</si>
  <si>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</si>
  <si>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</si>
  <si>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</si>
  <si>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</si>
  <si>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</si>
  <si>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</si>
  <si>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</si>
  <si>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</si>
  <si>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</si>
  <si>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</si>
  <si>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</si>
  <si>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</si>
  <si>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</si>
  <si>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</si>
  <si>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</si>
  <si>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</si>
  <si>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</si>
  <si>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</si>
  <si>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</si>
  <si>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</si>
  <si>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</si>
  <si>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</si>
  <si>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</si>
  <si>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</si>
  <si>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</si>
  <si>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</si>
  <si>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</si>
  <si>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</si>
  <si>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</si>
  <si>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</si>
  <si>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</si>
  <si>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</si>
  <si>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</si>
  <si>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</si>
  <si>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</si>
  <si>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</si>
  <si>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</si>
  <si>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</si>
  <si>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</si>
  <si>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</si>
  <si>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</si>
  <si>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</si>
  <si>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</si>
  <si>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</si>
  <si>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</si>
  <si>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</si>
  <si>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</si>
  <si>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</si>
  <si>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</si>
  <si>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</si>
  <si>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</si>
  <si>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</si>
  <si>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</si>
  <si>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</si>
  <si>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</si>
  <si>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</si>
  <si>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</si>
  <si>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</si>
  <si>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</si>
  <si>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</si>
  <si>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</si>
  <si>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</si>
  <si>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</si>
  <si>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</si>
  <si>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</si>
  <si>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</si>
  <si>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</si>
  <si>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</si>
  <si>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</si>
  <si>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</si>
  <si>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</si>
  <si>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</si>
  <si>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</si>
  <si>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</si>
  <si>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</si>
  <si>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</si>
  <si>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</si>
  <si>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</si>
  <si>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</si>
  <si>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</si>
  <si>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</si>
  <si>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</si>
  <si>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</si>
  <si>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</si>
  <si>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</si>
  <si>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</si>
  <si>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</si>
  <si>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</si>
  <si>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</si>
  <si>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</si>
  <si>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</si>
  <si>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</si>
  <si>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</si>
  <si>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</si>
  <si>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</si>
  <si>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</si>
  <si>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</si>
  <si>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</si>
  <si>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</si>
  <si>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</si>
  <si>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</si>
  <si>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</si>
  <si>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</si>
  <si>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</si>
  <si>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</si>
  <si>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</si>
  <si>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</si>
  <si>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</si>
  <si>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</si>
  <si>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</si>
  <si>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</si>
  <si>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</si>
  <si>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</si>
  <si>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</si>
  <si>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</si>
  <si>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</si>
  <si>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</si>
  <si>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</si>
  <si>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</si>
  <si>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</si>
  <si>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</si>
  <si>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</si>
  <si>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</si>
  <si>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</si>
  <si>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</si>
  <si>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</si>
  <si>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</si>
  <si>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</si>
  <si>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</si>
  <si>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</si>
  <si>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</si>
  <si>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</si>
  <si>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</si>
  <si>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</si>
  <si>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</si>
  <si>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</si>
  <si>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</si>
  <si>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</si>
  <si>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</si>
  <si>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</si>
  <si>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</si>
  <si>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</si>
  <si>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</si>
  <si>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</si>
  <si>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</si>
  <si>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</si>
  <si>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</si>
  <si>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</si>
  <si>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</si>
  <si>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</si>
  <si>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</si>
  <si>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</si>
  <si>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</si>
  <si>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</si>
  <si>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</si>
  <si>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</si>
  <si>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</si>
  <si>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</si>
  <si>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</si>
  <si>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</si>
  <si>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</si>
  <si>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</si>
  <si>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</si>
  <si>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</si>
  <si>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</si>
  <si>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</si>
  <si>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</si>
  <si>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</si>
  <si>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</si>
  <si>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</si>
  <si>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</si>
  <si>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</si>
  <si>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</si>
  <si>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</si>
  <si>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</si>
  <si>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</si>
  <si>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</si>
  <si>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</si>
  <si>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</si>
  <si>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</si>
  <si>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</si>
  <si>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</si>
  <si>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</si>
  <si>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</si>
  <si>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</si>
  <si>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</si>
  <si>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</si>
  <si>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</si>
  <si>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</si>
  <si>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</si>
  <si>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</si>
  <si>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</si>
  <si>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</si>
  <si>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</si>
  <si>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</si>
  <si>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</si>
  <si>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</si>
  <si>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</si>
  <si>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</si>
  <si>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</si>
  <si>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</si>
  <si>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</si>
  <si>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</si>
  <si>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</si>
  <si>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</si>
  <si>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</si>
  <si>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</si>
  <si>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</si>
  <si>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</si>
  <si>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</si>
  <si>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</si>
  <si>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</si>
  <si>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</si>
  <si>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</si>
  <si>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</si>
  <si>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</si>
  <si>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</si>
  <si>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</si>
  <si>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</si>
  <si>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</si>
  <si>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</si>
  <si>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</si>
  <si>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</si>
  <si>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</si>
  <si>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</si>
  <si>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</si>
  <si>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</si>
  <si>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</si>
  <si>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</si>
  <si>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</si>
  <si>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</si>
  <si>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</si>
  <si>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</si>
  <si>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</si>
  <si>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</si>
  <si>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</si>
  <si>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</si>
  <si>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</si>
  <si>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</si>
  <si>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</si>
  <si>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</si>
  <si>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</si>
  <si>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</si>
  <si>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</si>
  <si>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</si>
  <si>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</si>
  <si>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</si>
  <si>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</si>
  <si>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</si>
  <si>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</si>
  <si>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</si>
  <si>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</si>
  <si>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</si>
  <si>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</si>
  <si>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</si>
  <si>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</si>
  <si>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</si>
  <si>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</si>
  <si>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</si>
  <si>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</si>
  <si>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</si>
  <si>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</si>
  <si>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</si>
  <si>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</si>
  <si>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</si>
  <si>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</si>
  <si>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</si>
  <si>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</si>
  <si>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</si>
  <si>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</si>
  <si>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</si>
  <si>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</si>
  <si>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</si>
  <si>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</si>
  <si>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</si>
  <si>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</si>
  <si>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</si>
  <si>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</si>
  <si>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</si>
  <si>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</si>
  <si>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</si>
  <si>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</si>
  <si>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</si>
  <si>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</si>
  <si>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</si>
  <si>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</si>
  <si>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</si>
  <si>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</si>
  <si>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</si>
  <si>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</si>
  <si>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</si>
  <si>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</si>
  <si>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</si>
  <si>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</si>
  <si>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</si>
  <si>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</si>
  <si>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</si>
  <si>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</si>
  <si>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</si>
  <si>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</si>
  <si>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</si>
  <si>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</si>
  <si>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</si>
  <si>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</si>
  <si>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</si>
  <si>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</si>
  <si>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</si>
  <si>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</si>
  <si>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</si>
  <si>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</si>
  <si>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</si>
  <si>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</si>
  <si>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</si>
  <si>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</si>
  <si>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</si>
  <si>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</si>
  <si>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</si>
  <si>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</si>
  <si>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</si>
  <si>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</si>
  <si>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</si>
  <si>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</si>
  <si>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</si>
  <si>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</si>
  <si>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</si>
  <si>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</si>
  <si>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</si>
  <si>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</si>
  <si>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</si>
  <si>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</si>
  <si>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</si>
  <si>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</si>
  <si>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</si>
  <si>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</si>
  <si>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</si>
  <si>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</si>
  <si>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</si>
  <si>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</si>
  <si>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</si>
  <si>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</si>
  <si>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</si>
  <si>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</si>
  <si>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</si>
  <si>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</si>
  <si>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</si>
  <si>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</si>
  <si>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</si>
  <si>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</si>
  <si>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</si>
  <si>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</si>
  <si>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</si>
  <si>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</si>
  <si>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</si>
  <si>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</si>
  <si>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</si>
  <si>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</si>
  <si>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</si>
  <si>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</si>
  <si>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</si>
  <si>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</si>
  <si>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</si>
  <si>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</si>
  <si>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</si>
  <si>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</si>
  <si>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</si>
  <si>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</si>
  <si>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</si>
  <si>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</si>
  <si>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</si>
  <si>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</si>
  <si>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</si>
  <si>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</si>
  <si>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</si>
  <si>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</si>
  <si>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</si>
  <si>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</si>
  <si>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</si>
  <si>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</si>
  <si>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</si>
  <si>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</si>
  <si>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</si>
  <si>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</si>
  <si>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</si>
  <si>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</si>
  <si>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</si>
  <si>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</si>
  <si>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</si>
  <si>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</si>
  <si>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</si>
  <si>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</si>
  <si>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</si>
  <si>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</si>
  <si>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</si>
  <si>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</si>
  <si>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</si>
  <si>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</si>
  <si>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</si>
  <si>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</si>
  <si>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</si>
  <si>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</si>
  <si>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</si>
  <si>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</si>
  <si>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</si>
  <si>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</si>
  <si>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</si>
  <si>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</si>
  <si>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</si>
  <si>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</si>
  <si>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</si>
  <si>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</si>
  <si>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</si>
  <si>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</si>
  <si>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</si>
  <si>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</si>
  <si>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</si>
  <si>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</si>
  <si>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</si>
  <si>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</si>
  <si>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</si>
  <si>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</si>
  <si>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</si>
  <si>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</si>
  <si>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</si>
  <si>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</si>
  <si>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</si>
  <si>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</si>
  <si>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</si>
  <si>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</si>
  <si>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</si>
  <si>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</si>
  <si>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</si>
  <si>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</si>
  <si>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</si>
  <si>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</si>
  <si>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</si>
  <si>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</si>
  <si>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</si>
  <si>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</si>
  <si>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</si>
  <si>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</si>
  <si>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</si>
  <si>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</si>
  <si>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</si>
  <si>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</si>
  <si>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</si>
  <si>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</si>
  <si>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</si>
  <si>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</si>
  <si>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</si>
  <si>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</si>
  <si>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</si>
  <si>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</si>
  <si>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</si>
  <si>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</si>
  <si>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</si>
  <si>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</si>
  <si>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</si>
  <si>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</si>
  <si>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</si>
  <si>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</si>
  <si>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</si>
  <si>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</si>
  <si>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</si>
  <si>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</si>
  <si>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</si>
  <si>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</si>
  <si>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</si>
  <si>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</si>
  <si>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</si>
  <si>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</si>
  <si>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</si>
  <si>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</si>
  <si>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</si>
  <si>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</si>
  <si>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</si>
  <si>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</si>
  <si>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</si>
  <si>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</si>
  <si>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</si>
  <si>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</si>
  <si>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</si>
  <si>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</si>
  <si>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</si>
  <si>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</si>
  <si>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</si>
  <si>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</si>
  <si>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</si>
  <si>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</si>
  <si>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</si>
  <si>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</si>
  <si>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</si>
  <si>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</si>
  <si>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</si>
  <si>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</si>
  <si>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</si>
  <si>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</si>
  <si>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</si>
  <si>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</si>
  <si>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</si>
  <si>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</si>
  <si>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</si>
  <si>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</si>
  <si>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</si>
  <si>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</si>
  <si>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</si>
  <si>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</si>
  <si>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</si>
  <si>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</si>
  <si>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</si>
  <si>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</si>
  <si>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</si>
  <si>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</si>
  <si>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</si>
  <si>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</si>
  <si>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</si>
  <si>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</si>
  <si>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</si>
  <si>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</si>
  <si>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</si>
  <si>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</si>
  <si>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</si>
  <si>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</si>
  <si>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</si>
  <si>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</si>
  <si>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</si>
  <si>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</si>
  <si>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</si>
  <si>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</si>
  <si>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</si>
  <si>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</si>
  <si>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</si>
  <si>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</si>
  <si>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</si>
  <si>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</si>
  <si>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</si>
  <si>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</si>
  <si>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</si>
  <si>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</si>
  <si>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</si>
  <si>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</si>
  <si>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</si>
  <si>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</si>
  <si>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</si>
  <si>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</si>
  <si>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</si>
  <si>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</si>
  <si>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</si>
  <si>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</si>
  <si>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</si>
  <si>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</si>
  <si>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</si>
  <si>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</si>
  <si>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</si>
  <si>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</si>
  <si>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</si>
  <si>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</si>
  <si>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</si>
  <si>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</si>
  <si>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</si>
  <si>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</si>
  <si>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</si>
  <si>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</si>
  <si>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</si>
  <si>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</si>
  <si>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</si>
  <si>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</si>
  <si>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</si>
  <si>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</si>
  <si>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</si>
  <si>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</si>
  <si>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</si>
  <si>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</si>
  <si>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</si>
  <si>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</si>
  <si>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</si>
  <si>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</si>
  <si>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</si>
  <si>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</si>
  <si>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</si>
  <si>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</si>
  <si>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</si>
  <si>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</si>
  <si>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</si>
  <si>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</si>
  <si>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</si>
  <si>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</si>
  <si>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</si>
  <si>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</si>
  <si>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</si>
  <si>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</si>
  <si>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</si>
  <si>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</si>
  <si>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</si>
  <si>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</si>
  <si>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</si>
  <si>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</si>
  <si>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</si>
  <si>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</si>
  <si>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</si>
  <si>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</si>
  <si>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</si>
  <si>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</si>
  <si>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</si>
  <si>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</si>
  <si>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</si>
  <si>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</si>
  <si>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</si>
  <si>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</si>
  <si>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</si>
  <si>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</si>
  <si>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</si>
  <si>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</si>
  <si>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</si>
  <si>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</si>
  <si>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</si>
  <si>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</si>
  <si>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</si>
  <si>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</si>
  <si>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</si>
  <si>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</si>
  <si>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</si>
  <si>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</si>
  <si>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</si>
  <si>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</si>
  <si>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</si>
  <si>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</si>
  <si>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</si>
  <si>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</si>
  <si>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</si>
  <si>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</si>
  <si>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</si>
  <si>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</si>
  <si>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</si>
  <si>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</si>
  <si>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</si>
  <si>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</si>
  <si>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</si>
  <si>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</si>
  <si>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</si>
  <si>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</si>
  <si>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</si>
  <si>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</si>
  <si>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</si>
  <si>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</si>
  <si>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</si>
  <si>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</si>
  <si>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</si>
  <si>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</si>
  <si>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</si>
  <si>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</si>
  <si>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</si>
  <si>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</si>
  <si>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</si>
  <si>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</si>
  <si>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</si>
  <si>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</si>
  <si>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</si>
  <si>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</si>
  <si>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</si>
  <si>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</si>
  <si>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</si>
  <si>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</si>
  <si>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</si>
  <si>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</si>
  <si>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</si>
  <si>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</si>
  <si>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</si>
  <si>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</si>
  <si>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</si>
  <si>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</si>
  <si>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</si>
  <si>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</si>
  <si>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</si>
  <si>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</si>
  <si>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</si>
  <si>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</si>
  <si>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</si>
  <si>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</si>
  <si>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</si>
  <si>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</si>
  <si>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</si>
  <si>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</si>
  <si>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</si>
  <si>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</si>
  <si>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</si>
  <si>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</si>
  <si>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</si>
  <si>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</si>
  <si>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</si>
  <si>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</si>
  <si>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</si>
  <si>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</si>
  <si>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</si>
  <si>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</si>
  <si>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</si>
  <si>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</si>
  <si>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</si>
  <si>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</si>
  <si>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</si>
  <si>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</si>
  <si>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</si>
  <si>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</si>
  <si>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</si>
  <si>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</si>
  <si>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</si>
  <si>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</si>
  <si>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</si>
  <si>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</si>
  <si>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</si>
  <si>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</si>
  <si>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</si>
  <si>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</si>
  <si>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</si>
  <si>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</si>
  <si>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</si>
  <si>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</si>
  <si>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</si>
  <si>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</si>
  <si>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</si>
  <si>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</si>
  <si>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</si>
  <si>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</si>
  <si>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</si>
  <si>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</si>
  <si>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</si>
  <si>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</si>
  <si>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</si>
  <si>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</si>
  <si>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</si>
  <si>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</si>
  <si>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</si>
  <si>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</si>
  <si>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</si>
  <si>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</si>
  <si>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</si>
  <si>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</si>
  <si>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</si>
  <si>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</si>
  <si>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</si>
  <si>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</si>
  <si>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</si>
  <si>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</si>
  <si>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</si>
  <si>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</si>
  <si>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</si>
  <si>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</si>
  <si>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</si>
  <si>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</si>
  <si>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</si>
  <si>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</si>
  <si>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</si>
  <si>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</si>
  <si>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</si>
  <si>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</si>
  <si>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</si>
  <si>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</si>
  <si>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</si>
  <si>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</si>
  <si>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</si>
  <si>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</si>
  <si>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</si>
  <si>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</si>
  <si>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</si>
  <si>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</si>
  <si>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</si>
  <si>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</si>
  <si>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</si>
  <si>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</si>
  <si>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</si>
  <si>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</si>
  <si>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</si>
  <si>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</si>
  <si>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</si>
  <si>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</si>
  <si>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</si>
  <si>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</si>
  <si>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</si>
  <si>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</si>
  <si>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</si>
  <si>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</si>
  <si>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</si>
  <si>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</si>
  <si>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</si>
  <si>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</si>
  <si>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</si>
  <si>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</si>
  <si>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</si>
  <si>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</si>
  <si>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</si>
  <si>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</si>
  <si>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</si>
  <si>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</si>
  <si>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</si>
  <si>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</si>
  <si>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</si>
  <si>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</si>
  <si>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</si>
  <si>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</si>
  <si>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</si>
  <si>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</si>
  <si>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</si>
  <si>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</si>
  <si>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</si>
  <si>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</si>
  <si>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</si>
  <si>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</si>
  <si>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</si>
  <si>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</si>
  <si>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</si>
  <si>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</si>
  <si>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</si>
  <si>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</si>
  <si>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</si>
  <si>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</si>
  <si>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</si>
  <si>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</si>
  <si>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</si>
  <si>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</si>
  <si>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</si>
  <si>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</si>
  <si>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</si>
  <si>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</si>
  <si>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</si>
  <si>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</si>
  <si>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</si>
  <si>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</si>
  <si>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</si>
  <si>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</si>
  <si>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</si>
  <si>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</si>
  <si>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</si>
  <si>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</si>
  <si>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</si>
  <si>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</si>
  <si>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</si>
  <si>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</si>
  <si>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</si>
  <si>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</si>
  <si>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</si>
  <si>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</si>
  <si>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</si>
  <si>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</si>
  <si>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</si>
  <si>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</si>
  <si>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</si>
  <si>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</si>
  <si>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</si>
  <si>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</si>
  <si>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</si>
  <si>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</si>
  <si>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</si>
  <si>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</si>
  <si>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</si>
  <si>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</si>
  <si>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</si>
  <si>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</si>
  <si>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</si>
  <si>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</si>
  <si>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</si>
  <si>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</si>
  <si>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</si>
  <si>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</si>
  <si>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</si>
  <si>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</si>
  <si>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</si>
  <si>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</si>
  <si>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</si>
  <si>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</si>
  <si>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</si>
  <si>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</si>
  <si>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</si>
  <si>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</si>
  <si>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</si>
  <si>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</si>
  <si>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</si>
  <si>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</si>
  <si>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</si>
  <si>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</si>
  <si>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</si>
  <si>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</si>
  <si>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</si>
  <si>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</si>
  <si>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</si>
  <si>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</si>
  <si>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</si>
  <si>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</si>
  <si>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</si>
  <si>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</si>
  <si>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</si>
  <si>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</si>
  <si>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</si>
  <si>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</si>
  <si>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</si>
  <si>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</si>
  <si>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</si>
  <si>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</si>
  <si>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</si>
  <si>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</si>
  <si>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</si>
  <si>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</si>
  <si>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</si>
  <si>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</si>
  <si>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</si>
  <si>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</si>
  <si>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</si>
  <si>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</si>
  <si>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</si>
  <si>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</si>
  <si>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</si>
  <si>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</si>
  <si>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</si>
  <si>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</si>
  <si>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</si>
  <si>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</si>
  <si>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</si>
  <si>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</si>
  <si>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</si>
  <si>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</si>
  <si>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</si>
  <si>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</si>
  <si>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</si>
  <si>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</si>
  <si>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</si>
  <si>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</si>
  <si>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</si>
  <si>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</si>
  <si>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</si>
  <si>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</si>
  <si>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</si>
  <si>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</si>
  <si>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</si>
  <si>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</si>
  <si>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</si>
  <si>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</si>
  <si>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</si>
  <si>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</si>
  <si>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</si>
  <si>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</si>
  <si>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</si>
  <si>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</si>
  <si>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</si>
  <si>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</si>
  <si>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</si>
  <si>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</si>
  <si>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</si>
  <si>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</si>
  <si>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</si>
  <si>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</si>
  <si>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</si>
  <si>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</si>
  <si>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</si>
  <si>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</si>
  <si>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</si>
  <si>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</si>
  <si>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</si>
  <si>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</si>
  <si>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</si>
  <si>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</si>
  <si>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</si>
  <si>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</si>
  <si>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</si>
  <si>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</si>
  <si>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</si>
  <si>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</si>
  <si>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</si>
  <si>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</si>
  <si>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</si>
  <si>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</si>
  <si>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</si>
  <si>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</si>
  <si>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</si>
  <si>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</si>
  <si>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</si>
  <si>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</si>
  <si>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</si>
  <si>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</si>
  <si>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</si>
  <si>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</si>
  <si>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</si>
  <si>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</si>
  <si>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</si>
  <si>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</si>
  <si>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</si>
  <si>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</si>
  <si>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</si>
  <si>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</si>
  <si>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</si>
  <si>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</si>
  <si>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</si>
  <si>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</si>
  <si>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</si>
  <si>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</si>
  <si>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</si>
  <si>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</si>
  <si>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</si>
  <si>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</si>
  <si>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</si>
  <si>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</si>
  <si>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</si>
  <si>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</si>
  <si>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</si>
  <si>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</si>
  <si>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</si>
  <si>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</si>
  <si>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</si>
  <si>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</si>
  <si>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</si>
  <si>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</si>
  <si>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</si>
  <si>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</si>
  <si>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</si>
  <si>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</si>
  <si>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</si>
  <si>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</si>
  <si>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</si>
  <si>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</si>
  <si>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</si>
  <si>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</si>
  <si>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</si>
  <si>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</si>
  <si>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</si>
  <si>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</si>
  <si>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</si>
  <si>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</si>
  <si>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</si>
  <si>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</si>
  <si>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</si>
  <si>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</si>
  <si>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</si>
  <si>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</si>
  <si>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</si>
  <si>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</si>
  <si>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</si>
  <si>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</si>
  <si>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</si>
  <si>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</si>
  <si>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</si>
  <si>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</si>
  <si>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</si>
  <si>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</si>
  <si>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</si>
  <si>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</si>
  <si>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</si>
  <si>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</si>
  <si>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</si>
  <si>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</si>
  <si>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</si>
  <si>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</si>
  <si>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</si>
  <si>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</si>
  <si>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</si>
  <si>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</si>
  <si>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</si>
  <si>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</si>
  <si>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</si>
  <si>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</si>
  <si>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</si>
  <si>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</si>
  <si>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</si>
  <si>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</si>
  <si>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</si>
  <si>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</si>
  <si>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</si>
  <si>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</si>
  <si>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</si>
  <si>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</si>
  <si>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</si>
  <si>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</si>
  <si>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</si>
  <si>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</si>
  <si>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</si>
  <si>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</si>
  <si>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</si>
  <si>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</si>
  <si>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</si>
  <si>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</si>
  <si>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</si>
  <si>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</si>
  <si>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</si>
  <si>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</si>
  <si>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</si>
  <si>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</si>
  <si>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</si>
  <si>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</si>
  <si>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</si>
  <si>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</si>
  <si>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</si>
  <si>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</si>
  <si>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</si>
  <si>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</si>
  <si>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</si>
  <si>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</si>
  <si>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</si>
  <si>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</si>
  <si>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</si>
  <si>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</si>
  <si>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</si>
  <si>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</si>
  <si>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</si>
  <si>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</si>
  <si>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</si>
  <si>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</si>
  <si>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</si>
  <si>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</si>
  <si>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</si>
  <si>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</si>
  <si>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</si>
  <si>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</si>
  <si>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</si>
  <si>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</si>
  <si>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</si>
  <si>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</si>
  <si>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</si>
  <si>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</si>
  <si>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</si>
  <si>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</si>
  <si>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</si>
  <si>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</si>
  <si>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</si>
  <si>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</si>
  <si>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</si>
  <si>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</si>
  <si>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</si>
  <si>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</si>
  <si>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</si>
  <si>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</si>
  <si>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</si>
  <si>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</si>
  <si>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</si>
  <si>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</si>
  <si>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</si>
  <si>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</si>
  <si>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</si>
  <si>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</si>
  <si>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</si>
  <si>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</si>
  <si>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</si>
  <si>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</si>
  <si>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</si>
  <si>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</si>
  <si>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</si>
  <si>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</si>
  <si>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</si>
  <si>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</si>
  <si>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</si>
  <si>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</si>
  <si>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</si>
  <si>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</si>
  <si>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</si>
  <si>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</si>
  <si>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</si>
  <si>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</si>
  <si>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</si>
  <si>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</si>
  <si>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</si>
  <si>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</si>
  <si>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</si>
  <si>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</si>
  <si>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</si>
  <si>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</si>
  <si>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</si>
  <si>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</si>
  <si>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</si>
  <si>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</si>
  <si>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</si>
  <si>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</si>
  <si>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</si>
  <si>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</si>
  <si>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</si>
  <si>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</si>
  <si>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</si>
  <si>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</si>
  <si>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</si>
  <si>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</si>
  <si>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</si>
  <si>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</si>
  <si>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</si>
  <si>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</si>
  <si>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</si>
  <si>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</si>
  <si>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</si>
  <si>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</si>
  <si>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</si>
  <si>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</si>
  <si>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</si>
  <si>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</si>
  <si>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</si>
  <si>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</si>
  <si>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</si>
  <si>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</si>
  <si>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</si>
  <si>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</si>
  <si>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</si>
  <si>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</si>
  <si>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</si>
  <si>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</si>
  <si>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</si>
  <si>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</si>
  <si>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</si>
  <si>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</si>
  <si>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</si>
  <si>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</si>
  <si>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</si>
  <si>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</si>
  <si>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</si>
  <si>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</si>
  <si>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</si>
  <si>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</si>
  <si>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</si>
  <si>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</si>
  <si>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</si>
  <si>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</si>
  <si>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</si>
  <si>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</si>
  <si>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</si>
  <si>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</si>
  <si>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</si>
  <si>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</si>
  <si>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</si>
  <si>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</si>
  <si>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</si>
  <si>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</si>
  <si>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</si>
  <si>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</si>
  <si>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</si>
  <si>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</si>
  <si>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</si>
  <si>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</si>
  <si>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</si>
  <si>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</si>
  <si>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</si>
  <si>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</si>
  <si>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</si>
  <si>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</si>
  <si>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</si>
  <si>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</si>
  <si>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</si>
  <si>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</si>
  <si>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</si>
  <si>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</si>
  <si>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</si>
  <si>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</si>
  <si>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</si>
  <si>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</si>
  <si>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</si>
  <si>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</si>
  <si>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</si>
  <si>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</si>
  <si>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</si>
  <si>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</si>
  <si>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</si>
  <si>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</si>
  <si>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</si>
  <si>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</si>
  <si>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</si>
  <si>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</si>
  <si>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</si>
  <si>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</si>
  <si>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</si>
  <si>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</si>
  <si>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</si>
  <si>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</si>
  <si>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</si>
  <si>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</si>
  <si>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</si>
  <si>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</si>
  <si>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</si>
  <si>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</si>
  <si>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</si>
  <si>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</si>
  <si>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</si>
  <si>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</si>
  <si>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</si>
  <si>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</si>
  <si>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</si>
  <si>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</si>
  <si>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</si>
  <si>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</si>
  <si>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</si>
  <si>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</si>
  <si>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</si>
  <si>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</si>
  <si>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</si>
  <si>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</si>
  <si>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</si>
  <si>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</si>
  <si>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</si>
  <si>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</si>
  <si>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</si>
  <si>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</si>
  <si>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</si>
  <si>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</si>
  <si>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</si>
  <si>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</si>
  <si>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</si>
  <si>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</si>
  <si>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</si>
  <si>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</si>
  <si>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</si>
  <si>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</si>
  <si>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</si>
  <si>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</si>
  <si>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</si>
  <si>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</si>
  <si>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</si>
  <si>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</si>
  <si>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</si>
  <si>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</si>
  <si>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</si>
  <si>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</si>
  <si>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</si>
  <si>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</si>
  <si>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</si>
  <si>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</si>
  <si>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</si>
  <si>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</si>
  <si>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</si>
  <si>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</si>
  <si>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</si>
  <si>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</si>
  <si>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</si>
  <si>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</si>
  <si>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</si>
  <si>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</si>
  <si>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</si>
  <si>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</si>
  <si>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</si>
  <si>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</si>
  <si>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</si>
  <si>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</si>
  <si>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</si>
  <si>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</si>
  <si>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</si>
  <si>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</si>
  <si>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</si>
  <si>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</si>
  <si>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</si>
  <si>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</si>
  <si>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</si>
  <si>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</si>
  <si>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</si>
  <si>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</si>
  <si>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</si>
  <si>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</si>
  <si>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</si>
  <si>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</si>
  <si>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</si>
  <si>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</si>
  <si>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</si>
  <si>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</si>
  <si>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</si>
  <si>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</si>
  <si>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</si>
  <si>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</si>
  <si>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</si>
  <si>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</si>
  <si>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</si>
  <si>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</si>
  <si>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</si>
  <si>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</si>
  <si>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</si>
  <si>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</si>
  <si>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</si>
  <si>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</si>
  <si>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</si>
  <si>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</si>
  <si>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</si>
  <si>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</si>
  <si>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</si>
  <si>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</si>
  <si>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</si>
  <si>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</si>
  <si>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</si>
  <si>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</si>
  <si>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</si>
  <si>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</si>
  <si>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</si>
  <si>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</si>
  <si>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</si>
  <si>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</si>
  <si>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</si>
  <si>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</si>
  <si>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</si>
  <si>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</si>
  <si>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</si>
  <si>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</si>
  <si>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</si>
  <si>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</si>
  <si>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</si>
  <si>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</si>
  <si>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</si>
  <si>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</si>
  <si>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</si>
  <si>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</si>
  <si>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</si>
  <si>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</si>
  <si>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</si>
  <si>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</si>
  <si>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</si>
  <si>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</si>
  <si>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</si>
  <si>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</si>
  <si>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</si>
  <si>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</si>
  <si>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</si>
  <si>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</si>
  <si>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</si>
  <si>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</si>
  <si>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</si>
  <si>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</si>
  <si>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</si>
  <si>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</si>
  <si>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</si>
  <si>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</si>
  <si>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</si>
  <si>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</si>
  <si>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</si>
  <si>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</si>
  <si>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</si>
  <si>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</si>
  <si>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</si>
  <si>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</si>
  <si>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</si>
  <si>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</si>
  <si>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</si>
  <si>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</si>
  <si>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</si>
  <si>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</si>
  <si>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</si>
  <si>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</si>
  <si>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</si>
  <si>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</si>
  <si>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</si>
  <si>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</si>
  <si>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</si>
  <si>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</si>
  <si>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</si>
  <si>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</si>
  <si>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</si>
  <si>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</si>
  <si>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</si>
  <si>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</si>
  <si>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</si>
  <si>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</si>
  <si>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</si>
  <si>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</si>
  <si>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</si>
  <si>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</si>
  <si>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</si>
  <si>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</si>
  <si>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</si>
  <si>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</si>
  <si>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</si>
  <si>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</si>
  <si>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</si>
  <si>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</si>
  <si>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</si>
  <si>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</si>
  <si>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</si>
  <si>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</si>
  <si>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</si>
  <si>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</si>
  <si>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</si>
  <si>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</si>
  <si>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</si>
  <si>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</si>
  <si>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</si>
  <si>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</si>
  <si>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</si>
  <si>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</si>
  <si>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</si>
  <si>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</si>
  <si>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</si>
  <si>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</si>
  <si>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</si>
  <si>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</si>
  <si>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</si>
  <si>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</si>
  <si>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</si>
  <si>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</si>
  <si>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</si>
  <si>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</si>
  <si>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</si>
  <si>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</si>
  <si>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</si>
  <si>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</si>
  <si>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</si>
  <si>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</si>
  <si>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</si>
  <si>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</si>
  <si>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</si>
  <si>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</si>
  <si>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</si>
  <si>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</si>
  <si>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</si>
  <si>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</si>
  <si>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</si>
  <si>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</si>
  <si>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</si>
  <si>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</si>
  <si>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</si>
  <si>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</si>
  <si>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</si>
  <si>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</si>
  <si>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</si>
  <si>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</si>
  <si>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</si>
  <si>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</si>
  <si>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</si>
  <si>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</si>
  <si>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</si>
  <si>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</si>
  <si>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</si>
  <si>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</si>
  <si>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</si>
  <si>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</si>
  <si>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</si>
  <si>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</si>
  <si>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</si>
  <si>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</si>
  <si>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</si>
  <si>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</si>
  <si>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</si>
  <si>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</si>
  <si>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</si>
  <si>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</si>
  <si>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</si>
  <si>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</si>
  <si>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</si>
  <si>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</si>
  <si>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</si>
  <si>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</si>
  <si>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</si>
  <si>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</si>
  <si>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</si>
  <si>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</si>
  <si>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</si>
  <si>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</si>
  <si>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</si>
  <si>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</si>
  <si>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</si>
  <si>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</si>
  <si>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</si>
  <si>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</si>
  <si>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</si>
  <si>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</si>
  <si>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</si>
  <si>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</si>
  <si>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</si>
  <si>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</si>
  <si>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</si>
  <si>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</si>
  <si>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</si>
  <si>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</si>
  <si>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</si>
  <si>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</si>
  <si>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</si>
  <si>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</si>
  <si>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</si>
  <si>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</si>
  <si>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</si>
  <si>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</si>
  <si>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</si>
  <si>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</si>
  <si>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</si>
  <si>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</si>
  <si>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</si>
  <si>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</si>
  <si>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</si>
  <si>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</si>
  <si>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</si>
  <si>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</si>
  <si>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</si>
  <si>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</si>
  <si>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</si>
  <si>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</si>
  <si>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</si>
  <si>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</si>
  <si>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</si>
  <si>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</si>
  <si>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</si>
  <si>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</si>
  <si>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</si>
  <si>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</si>
  <si>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</si>
  <si>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</si>
  <si>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</si>
  <si>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</si>
  <si>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</si>
  <si>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</si>
  <si>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</si>
  <si>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</si>
  <si>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</si>
  <si>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</si>
  <si>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</si>
  <si>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</si>
  <si>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</si>
  <si>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</si>
  <si>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</si>
  <si>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</si>
  <si>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</si>
  <si>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</si>
  <si>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</si>
  <si>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</si>
  <si>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</si>
  <si>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</si>
  <si>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</si>
  <si>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</si>
  <si>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</si>
  <si>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</si>
  <si>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</si>
  <si>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</si>
  <si>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</si>
  <si>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</si>
  <si>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</si>
  <si>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</si>
  <si>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</si>
  <si>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</si>
  <si>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</si>
  <si>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</si>
  <si>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</si>
  <si>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</si>
  <si>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</si>
  <si>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</si>
  <si>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</si>
  <si>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</si>
  <si>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</si>
  <si>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</si>
  <si>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</si>
  <si>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</si>
  <si>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</si>
  <si>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</si>
  <si>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</si>
  <si>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</si>
  <si>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</si>
  <si>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</si>
  <si>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</si>
  <si>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</si>
  <si>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</si>
  <si>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</si>
  <si>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</si>
  <si>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</si>
  <si>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</si>
  <si>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</si>
  <si>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</si>
  <si>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</si>
  <si>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</si>
  <si>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</si>
  <si>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</si>
  <si>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</si>
  <si>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</si>
  <si>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</si>
  <si>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</si>
  <si>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</si>
  <si>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</si>
  <si>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</si>
  <si>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</si>
  <si>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</si>
  <si>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</si>
  <si>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</si>
  <si>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</si>
  <si>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</si>
  <si>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</si>
  <si>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</si>
  <si>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</si>
  <si>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</si>
  <si>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</si>
  <si>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</si>
  <si>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</si>
  <si>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</si>
  <si>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</si>
  <si>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</si>
  <si>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</si>
  <si>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</si>
  <si>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</si>
  <si>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</si>
  <si>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</si>
  <si>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</si>
  <si>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</si>
  <si>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</si>
  <si>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</si>
  <si>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</si>
  <si>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</si>
  <si>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</si>
  <si>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</si>
  <si>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</si>
  <si>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</si>
  <si>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</si>
  <si>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</si>
  <si>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</si>
  <si>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</si>
  <si>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</si>
  <si>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</si>
  <si>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</si>
  <si>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</si>
  <si>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</si>
  <si>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</si>
  <si>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</si>
  <si>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</si>
  <si>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</si>
  <si>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</si>
  <si>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</si>
  <si>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</si>
  <si>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</si>
  <si>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</si>
  <si>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</si>
  <si>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</si>
  <si>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</si>
  <si>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</si>
  <si>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</si>
  <si>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</si>
  <si>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</si>
  <si>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</si>
  <si>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</si>
  <si>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</si>
  <si>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</si>
  <si>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</si>
  <si>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</si>
  <si>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</si>
  <si>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</si>
  <si>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</si>
  <si>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</si>
  <si>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</si>
  <si>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</si>
  <si>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</si>
  <si>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</si>
  <si>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</si>
  <si>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</si>
  <si>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</si>
  <si>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</si>
  <si>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</si>
  <si>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</si>
  <si>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</si>
  <si>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</si>
  <si>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</si>
  <si>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</si>
  <si>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</si>
  <si>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</si>
  <si>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</si>
  <si>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</si>
  <si>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</si>
  <si>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</si>
  <si>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</si>
  <si>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</si>
  <si>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</si>
  <si>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</si>
  <si>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</si>
  <si>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</si>
  <si>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</si>
  <si>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</si>
  <si>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</si>
  <si>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</si>
  <si>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</si>
  <si>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</si>
  <si>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</si>
  <si>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</si>
  <si>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</si>
  <si>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</si>
  <si>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</si>
  <si>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</si>
  <si>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</si>
  <si>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</si>
  <si>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</si>
  <si>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</si>
  <si>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</si>
  <si>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</si>
  <si>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</si>
  <si>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</si>
  <si>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</si>
  <si>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</si>
  <si>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</si>
  <si>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</si>
  <si>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</si>
  <si>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</si>
  <si>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</si>
  <si>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</si>
  <si>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</si>
  <si>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</si>
  <si>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</si>
  <si>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</si>
  <si>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</si>
  <si>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</si>
  <si>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</si>
  <si>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</si>
  <si>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</si>
  <si>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</si>
  <si>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</si>
  <si>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</si>
  <si>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</si>
  <si>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</si>
  <si>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</si>
  <si>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</si>
  <si>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</si>
  <si>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</si>
  <si>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</si>
  <si>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</si>
  <si>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</si>
  <si>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</si>
  <si>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</si>
  <si>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</si>
  <si>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</si>
  <si>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</si>
  <si>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</si>
  <si>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</si>
  <si>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</si>
  <si>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</si>
  <si>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</si>
  <si>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</si>
  <si>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</si>
  <si>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</si>
  <si>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</si>
  <si>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</si>
  <si>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</si>
  <si>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</si>
  <si>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</si>
  <si>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</si>
  <si>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</si>
  <si>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</si>
  <si>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</si>
  <si>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</si>
  <si>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</si>
  <si>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</si>
  <si>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</si>
  <si>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</si>
  <si>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</si>
  <si>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</si>
  <si>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</si>
  <si>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</si>
  <si>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</si>
  <si>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</si>
  <si>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</si>
  <si>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</si>
  <si>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</si>
  <si>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</si>
  <si>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</si>
  <si>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</si>
  <si>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</si>
  <si>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</si>
  <si>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</si>
  <si>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</si>
  <si>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</si>
  <si>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</si>
  <si>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</si>
  <si>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</si>
  <si>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</si>
  <si>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</si>
  <si>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</si>
  <si>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</si>
  <si>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</si>
  <si>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</si>
  <si>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</si>
  <si>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</si>
  <si>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</si>
  <si>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</si>
  <si>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</si>
  <si>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</si>
  <si>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</si>
  <si>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</si>
  <si>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</si>
  <si>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</si>
  <si>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</si>
  <si>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</si>
  <si>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</si>
  <si>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</si>
  <si>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</si>
  <si>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</si>
  <si>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</si>
  <si>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</si>
  <si>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</si>
  <si>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</si>
  <si>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</si>
  <si>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</si>
  <si>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</si>
  <si>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</si>
  <si>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</si>
  <si>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</si>
  <si>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</si>
  <si>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</si>
  <si>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</si>
  <si>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</si>
  <si>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</si>
  <si>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</si>
  <si>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</si>
  <si>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</si>
  <si>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</si>
  <si>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</si>
  <si>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</si>
  <si>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</si>
  <si>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</si>
  <si>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</si>
  <si>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</si>
  <si>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</si>
  <si>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</si>
  <si>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</si>
  <si>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</si>
  <si>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</si>
  <si>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</si>
  <si>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</si>
  <si>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</si>
  <si>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</si>
  <si>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</si>
  <si>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</si>
  <si>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</si>
  <si>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</si>
  <si>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</si>
  <si>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</si>
  <si>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</si>
  <si>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</si>
  <si>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</si>
  <si>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</si>
  <si>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</si>
  <si>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</si>
  <si>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</si>
  <si>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</si>
  <si>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</si>
  <si>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</si>
  <si>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</si>
  <si>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</si>
  <si>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</si>
  <si>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</si>
  <si>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</si>
  <si>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</si>
  <si>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</si>
  <si>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</si>
  <si>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</si>
  <si>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</si>
  <si>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</si>
  <si>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</si>
  <si>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</si>
  <si>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</si>
  <si>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</si>
  <si>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</si>
  <si>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</si>
  <si>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</si>
  <si>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</si>
  <si>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</si>
  <si>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</si>
  <si>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</si>
  <si>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</si>
  <si>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</si>
  <si>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</si>
  <si>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</si>
  <si>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</si>
  <si>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</si>
  <si>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</si>
  <si>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</si>
  <si>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</si>
  <si>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</si>
  <si>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</si>
  <si>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</si>
  <si>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</si>
  <si>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</si>
  <si>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</si>
  <si>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</si>
  <si>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</si>
  <si>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</si>
  <si>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</si>
  <si>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</si>
  <si>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</si>
  <si>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</si>
  <si>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</si>
  <si>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</si>
  <si>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</si>
  <si>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</si>
  <si>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</si>
  <si>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</si>
  <si>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</si>
  <si>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</si>
  <si>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</si>
  <si>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</si>
  <si>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</si>
  <si>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</si>
  <si>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</si>
  <si>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</si>
  <si>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</si>
  <si>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</si>
  <si>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</si>
  <si>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</si>
  <si>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</si>
  <si>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</si>
  <si>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</si>
  <si>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</si>
  <si>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</si>
  <si>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</si>
  <si>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</si>
  <si>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</si>
  <si>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</si>
  <si>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</si>
  <si>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</si>
  <si>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</si>
  <si>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</si>
  <si>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</si>
  <si>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</si>
  <si>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</si>
  <si>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</si>
  <si>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</si>
  <si>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</si>
  <si>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</si>
  <si>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</si>
  <si>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</si>
  <si>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</si>
  <si>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</si>
  <si>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</si>
  <si>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</si>
  <si>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</si>
  <si>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</si>
  <si>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</si>
  <si>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</si>
  <si>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</si>
  <si>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</si>
  <si>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</si>
  <si>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</si>
  <si>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</si>
  <si>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</si>
  <si>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</si>
  <si>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</si>
  <si>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</si>
  <si>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</si>
  <si>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</si>
  <si>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</si>
  <si>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</si>
  <si>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</si>
  <si>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</si>
  <si>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</si>
  <si>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</si>
  <si>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</si>
  <si>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</si>
  <si>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</si>
  <si>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</si>
  <si>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</si>
  <si>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</si>
  <si>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</si>
  <si>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</si>
  <si>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</si>
  <si>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</si>
  <si>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</si>
  <si>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</si>
  <si>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</si>
  <si>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</si>
  <si>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</si>
  <si>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</si>
  <si>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</si>
  <si>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</si>
  <si>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</si>
  <si>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</si>
  <si>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</si>
  <si>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</si>
  <si>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</si>
  <si>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</si>
  <si>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</si>
  <si>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</si>
  <si>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</si>
  <si>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</si>
  <si>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</si>
  <si>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</si>
  <si>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</si>
  <si>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</si>
  <si>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</si>
  <si>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</si>
  <si>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</si>
  <si>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</si>
  <si>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</si>
  <si>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</si>
  <si>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</si>
  <si>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</si>
  <si>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</si>
  <si>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</si>
  <si>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</si>
  <si>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</si>
  <si>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</si>
  <si>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</si>
  <si>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</si>
  <si>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</si>
  <si>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</si>
  <si>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</si>
  <si>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</si>
  <si>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</si>
  <si>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</si>
  <si>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</si>
  <si>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</si>
  <si>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</si>
  <si>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</si>
  <si>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</si>
  <si>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</si>
  <si>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</si>
  <si>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</si>
  <si>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</si>
  <si>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</si>
  <si>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</si>
  <si>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</si>
  <si>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</si>
  <si>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</si>
  <si>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</si>
  <si>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</si>
  <si>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</si>
  <si>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</si>
  <si>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</si>
  <si>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</si>
  <si>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</si>
  <si>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</si>
  <si>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</si>
  <si>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</si>
  <si>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</si>
  <si>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</si>
  <si>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</si>
  <si>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</si>
  <si>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</si>
  <si>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</si>
  <si>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</si>
  <si>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</si>
  <si>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</si>
  <si>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</si>
  <si>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</si>
  <si>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</si>
  <si>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</si>
  <si>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</si>
  <si>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</si>
  <si>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</si>
  <si>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</si>
  <si>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</si>
  <si>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</si>
  <si>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</si>
  <si>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</si>
  <si>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</si>
  <si>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</si>
  <si>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</si>
  <si>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</si>
  <si>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</si>
  <si>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</si>
  <si>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</si>
  <si>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</si>
  <si>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</si>
  <si>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</si>
  <si>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</si>
  <si>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</si>
  <si>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</si>
  <si>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</si>
  <si>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</si>
  <si>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</si>
  <si>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</si>
  <si>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</si>
  <si>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</si>
  <si>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</si>
  <si>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</si>
  <si>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</si>
  <si>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</si>
  <si>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</si>
  <si>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</si>
  <si>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</si>
  <si>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</si>
  <si>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</si>
  <si>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</si>
  <si>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</si>
  <si>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</si>
  <si>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</si>
  <si>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</si>
  <si>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</si>
  <si>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</si>
  <si>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</si>
  <si>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</si>
  <si>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</si>
  <si>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</si>
  <si>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</si>
  <si>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</si>
  <si>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</si>
  <si>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</si>
  <si>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</si>
  <si>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</si>
  <si>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</si>
  <si>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</si>
  <si>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</si>
  <si>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</si>
  <si>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</si>
  <si>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</si>
  <si>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</si>
  <si>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</si>
  <si>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</si>
  <si>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</si>
  <si>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</si>
  <si>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</si>
  <si>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</si>
  <si>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</si>
  <si>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</si>
  <si>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</si>
  <si>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</si>
  <si>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</si>
  <si>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</si>
  <si>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</si>
  <si>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</si>
  <si>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</si>
  <si>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</si>
  <si>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</si>
  <si>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</si>
  <si>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</si>
  <si>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</si>
  <si>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</si>
  <si>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</si>
  <si>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</si>
  <si>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</si>
  <si>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</si>
  <si>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</si>
  <si>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</si>
  <si>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</si>
  <si>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</si>
  <si>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</si>
  <si>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</si>
  <si>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</si>
  <si>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</si>
  <si>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</si>
  <si>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</si>
  <si>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</si>
  <si>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</si>
  <si>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</si>
  <si>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</si>
  <si>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</si>
  <si>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</si>
  <si>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</si>
  <si>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</si>
  <si>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</si>
  <si>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</si>
  <si>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</si>
  <si>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</si>
  <si>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</si>
  <si>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</si>
  <si>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</si>
  <si>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</si>
  <si>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</si>
  <si>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</si>
  <si>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</si>
  <si>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</si>
  <si>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</si>
  <si>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</si>
  <si>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</si>
  <si>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</si>
  <si>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</si>
  <si>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</si>
  <si>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</si>
  <si>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</si>
  <si>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</si>
  <si>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</si>
  <si>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</si>
  <si>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</si>
  <si>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</si>
  <si>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</si>
  <si>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</si>
  <si>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</si>
  <si>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</si>
  <si>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</si>
  <si>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</si>
  <si>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</si>
  <si>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</si>
  <si>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</si>
  <si>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</si>
  <si>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</si>
  <si>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</si>
  <si>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</si>
  <si>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</si>
  <si>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</si>
  <si>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</si>
  <si>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</si>
  <si>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</si>
  <si>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</si>
  <si>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</si>
  <si>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</si>
  <si>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</si>
  <si>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</si>
  <si>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</si>
  <si>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</si>
  <si>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</si>
  <si>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</si>
  <si>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</si>
  <si>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</si>
  <si>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</si>
  <si>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</si>
  <si>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</si>
  <si>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</si>
  <si>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</si>
  <si>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</si>
  <si>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</si>
  <si>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</si>
  <si>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</si>
  <si>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</si>
  <si>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</si>
  <si>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</si>
  <si>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</si>
  <si>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</si>
  <si>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</si>
  <si>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</si>
  <si>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</si>
  <si>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</si>
  <si>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</si>
  <si>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</si>
  <si>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</si>
  <si>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</si>
  <si>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</si>
  <si>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</si>
  <si>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</si>
  <si>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</si>
  <si>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</si>
  <si>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</si>
  <si>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</si>
  <si>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</si>
  <si>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</si>
  <si>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</si>
  <si>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</si>
  <si>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</si>
  <si>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</si>
  <si>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</si>
  <si>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</si>
  <si>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</si>
  <si>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</si>
  <si>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</si>
  <si>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</si>
  <si>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</si>
  <si>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</si>
  <si>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</si>
  <si>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</si>
  <si>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</si>
  <si>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</si>
  <si>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</si>
  <si>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</si>
  <si>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</si>
  <si>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</si>
  <si>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</si>
  <si>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</si>
  <si>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</si>
  <si>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</si>
  <si>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</si>
  <si>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</si>
  <si>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</si>
  <si>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</si>
  <si>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</si>
  <si>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</si>
  <si>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</si>
  <si>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</si>
  <si>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</si>
  <si>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</si>
  <si>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</si>
  <si>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</si>
  <si>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</si>
  <si>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</si>
  <si>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</si>
  <si>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</si>
  <si>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</si>
  <si>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</si>
  <si>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</si>
  <si>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</si>
  <si>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</si>
  <si>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</si>
  <si>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</si>
  <si>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</si>
  <si>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</si>
  <si>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</si>
  <si>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</si>
  <si>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</si>
  <si>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</si>
  <si>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</si>
  <si>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</si>
  <si>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</si>
  <si>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</si>
  <si>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</si>
  <si>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</si>
  <si>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</si>
  <si>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</si>
  <si>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</si>
  <si>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</si>
  <si>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</si>
  <si>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</si>
  <si>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</si>
  <si>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</si>
  <si>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</si>
  <si>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</si>
  <si>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</si>
  <si>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</si>
  <si>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</si>
  <si>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</si>
  <si>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</si>
  <si>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</si>
  <si>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</si>
  <si>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</si>
  <si>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</si>
  <si>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</si>
  <si>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</si>
  <si>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</si>
  <si>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</si>
  <si>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</si>
  <si>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</si>
  <si>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</si>
  <si>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</si>
  <si>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</si>
  <si>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</si>
  <si>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</si>
  <si>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</si>
  <si>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</si>
  <si>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</si>
  <si>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</si>
  <si>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</si>
  <si>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</si>
  <si>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</si>
  <si>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</si>
  <si>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</si>
  <si>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</si>
  <si>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</si>
  <si>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</si>
  <si>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</si>
  <si>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</si>
  <si>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</si>
  <si>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</si>
  <si>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</si>
  <si>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</si>
  <si>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</si>
  <si>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</si>
  <si>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</si>
  <si>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</si>
  <si>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</si>
  <si>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</si>
  <si>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</si>
  <si>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</si>
  <si>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</si>
  <si>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</si>
  <si>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</si>
  <si>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</si>
  <si>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</si>
  <si>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</si>
  <si>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</si>
  <si>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</si>
  <si>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</si>
  <si>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</si>
  <si>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</si>
  <si>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</si>
  <si>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</si>
  <si>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</si>
  <si>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</si>
  <si>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</si>
  <si>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</si>
  <si>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</si>
  <si>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</si>
  <si>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</si>
  <si>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</si>
  <si>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</si>
  <si>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</si>
  <si>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</si>
  <si>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</si>
  <si>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</si>
  <si>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</si>
  <si>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</si>
  <si>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</si>
  <si>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</si>
  <si>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</si>
  <si>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</si>
  <si>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</si>
  <si>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</si>
  <si>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</si>
  <si>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</si>
  <si>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</si>
  <si>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</si>
  <si>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</si>
  <si>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</si>
  <si>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</si>
  <si>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</si>
  <si>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</si>
  <si>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</si>
  <si>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</si>
  <si>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</si>
  <si>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</si>
  <si>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</si>
  <si>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</si>
  <si>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</si>
  <si>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</si>
  <si>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</si>
  <si>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</si>
  <si>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</si>
  <si>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</si>
  <si>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</si>
  <si>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</si>
  <si>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</si>
  <si>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</si>
  <si>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</si>
  <si>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</si>
  <si>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</si>
  <si>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</si>
  <si>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</si>
  <si>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</si>
  <si>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</si>
  <si>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</si>
  <si>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</si>
  <si>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</si>
  <si>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</si>
  <si>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</si>
  <si>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</si>
  <si>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</si>
  <si>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</si>
  <si>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</si>
  <si>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</si>
  <si>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</si>
  <si>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</si>
  <si>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</si>
  <si>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</si>
  <si>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</si>
  <si>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</si>
  <si>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</si>
  <si>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</si>
  <si>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</si>
  <si>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</si>
  <si>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</si>
  <si>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</si>
  <si>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</si>
  <si>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</si>
  <si>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</si>
  <si>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</si>
  <si>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</si>
  <si>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</si>
  <si>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</si>
  <si>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</si>
  <si>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</si>
  <si>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</si>
  <si>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</si>
  <si>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</si>
  <si>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</si>
  <si>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</si>
  <si>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</si>
  <si>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</si>
  <si>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</si>
  <si>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</si>
  <si>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</si>
  <si>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</si>
  <si>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</si>
  <si>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</si>
  <si>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</si>
  <si>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</si>
  <si>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</si>
  <si>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</si>
  <si>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</si>
  <si>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</si>
  <si>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</si>
  <si>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</si>
  <si>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</si>
  <si>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</si>
  <si>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</si>
  <si>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</si>
  <si>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</si>
  <si>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</si>
  <si>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</si>
  <si>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</si>
  <si>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</si>
  <si>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</si>
  <si>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</si>
  <si>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</si>
  <si>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</si>
  <si>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</si>
  <si>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</si>
  <si>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</si>
  <si>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</si>
  <si>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</si>
  <si>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</si>
  <si>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</si>
  <si>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</si>
  <si>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</si>
  <si>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</si>
  <si>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</si>
  <si>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</si>
  <si>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</si>
  <si>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</si>
  <si>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</si>
  <si>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</si>
  <si>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</si>
  <si>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</si>
  <si>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</si>
  <si>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</si>
  <si>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</si>
  <si>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</si>
  <si>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</si>
  <si>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</si>
  <si>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</si>
  <si>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</si>
  <si>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</si>
  <si>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</si>
  <si>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</si>
  <si>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</si>
  <si>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</si>
  <si>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</si>
  <si>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</si>
  <si>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</si>
  <si>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</si>
  <si>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</si>
  <si>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</si>
  <si>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</si>
  <si>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</si>
  <si>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</si>
  <si>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</si>
  <si>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</si>
  <si>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</si>
  <si>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</si>
  <si>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</si>
  <si>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</si>
  <si>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</si>
  <si>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</si>
  <si>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</si>
  <si>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</si>
  <si>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</si>
  <si>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</si>
  <si>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</si>
  <si>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</si>
  <si>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</si>
  <si>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</si>
  <si>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</si>
  <si>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</si>
  <si>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</si>
  <si>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</si>
  <si>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</si>
  <si>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</si>
  <si>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</si>
  <si>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</si>
  <si>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</si>
  <si>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</si>
  <si>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</si>
  <si>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</si>
  <si>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</si>
  <si>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</si>
  <si>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</si>
  <si>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</si>
  <si>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</si>
  <si>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</si>
  <si>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</si>
  <si>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</si>
  <si>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</si>
  <si>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</si>
  <si>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</si>
  <si>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</si>
  <si>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</si>
  <si>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</si>
  <si>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</si>
  <si>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</si>
  <si>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</si>
  <si>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</si>
  <si>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</si>
  <si>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</si>
  <si>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</si>
  <si>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</si>
  <si>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</si>
  <si>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</si>
  <si>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</si>
  <si>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</si>
  <si>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</si>
  <si>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</si>
  <si>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</si>
  <si>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</si>
  <si>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</si>
  <si>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</si>
  <si>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</si>
  <si>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</si>
  <si>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</si>
  <si>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</si>
  <si>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</si>
  <si>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</si>
  <si>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</si>
  <si>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</si>
  <si>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</si>
  <si>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</si>
  <si>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</si>
  <si>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</si>
  <si>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</si>
  <si>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</si>
  <si>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</si>
  <si>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</si>
  <si>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</si>
  <si>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</si>
  <si>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</si>
  <si>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</si>
  <si>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</si>
  <si>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</si>
  <si>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</si>
  <si>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</si>
  <si>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</si>
  <si>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</si>
  <si>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</si>
  <si>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</si>
  <si>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</si>
  <si>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</si>
  <si>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</si>
  <si>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</si>
  <si>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</si>
  <si>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</si>
  <si>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</si>
  <si>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</si>
  <si>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</si>
  <si>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</si>
  <si>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</si>
  <si>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</si>
  <si>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</si>
  <si>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</si>
  <si>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</si>
  <si>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</si>
  <si>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</si>
  <si>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</si>
  <si>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</si>
  <si>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</si>
  <si>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</si>
  <si>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</si>
  <si>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</si>
  <si>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</si>
  <si>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</si>
  <si>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</si>
  <si>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</si>
  <si>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</si>
  <si>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</si>
  <si>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</si>
  <si>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</si>
  <si>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</si>
  <si>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</si>
  <si>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</si>
  <si>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</si>
  <si>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</si>
  <si>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</si>
  <si>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</si>
  <si>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</si>
  <si>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</si>
  <si>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</si>
  <si>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</si>
  <si>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</si>
  <si>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</si>
  <si>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</si>
  <si>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</si>
  <si>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</si>
  <si>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</si>
  <si>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</si>
  <si>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</si>
  <si>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</si>
  <si>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</si>
  <si>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</si>
  <si>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</si>
  <si>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</si>
  <si>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</si>
  <si>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</si>
  <si>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</si>
  <si>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</si>
  <si>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</si>
  <si>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</si>
  <si>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</si>
  <si>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</si>
  <si>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</si>
  <si>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</si>
  <si>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</si>
  <si>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</si>
  <si>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</si>
  <si>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</si>
  <si>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</si>
  <si>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</si>
  <si>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</si>
  <si>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</si>
  <si>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</si>
  <si>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</si>
  <si>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</si>
  <si>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</si>
  <si>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</si>
  <si>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</si>
  <si>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</si>
  <si>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</si>
  <si>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</si>
  <si>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</si>
  <si>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</si>
  <si>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</si>
  <si>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</si>
  <si>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</si>
  <si>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</si>
  <si>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</si>
  <si>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</si>
  <si>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</si>
  <si>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</si>
  <si>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</si>
  <si>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</si>
  <si>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</si>
  <si>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</si>
  <si>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</si>
  <si>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</si>
  <si>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</si>
  <si>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</si>
  <si>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</si>
  <si>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</si>
  <si>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</si>
  <si>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</si>
  <si>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</si>
  <si>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</si>
  <si>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</si>
  <si>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</si>
  <si>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</si>
  <si>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</si>
  <si>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</si>
  <si>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</si>
  <si>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</si>
  <si>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</si>
  <si>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</si>
  <si>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</si>
  <si>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</si>
  <si>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</si>
  <si>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</si>
  <si>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</si>
  <si>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</si>
  <si>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</si>
  <si>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</si>
  <si>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</si>
  <si>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</si>
  <si>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</si>
  <si>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</si>
  <si>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</si>
  <si>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</si>
  <si>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</si>
  <si>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</si>
  <si>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</si>
  <si>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</si>
  <si>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</si>
  <si>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</si>
  <si>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</si>
  <si>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</si>
  <si>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</si>
  <si>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</si>
  <si>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</si>
  <si>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</si>
  <si>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</si>
  <si>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</si>
  <si>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</si>
  <si>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</si>
  <si>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</si>
  <si>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</si>
  <si>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</si>
  <si>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</si>
  <si>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</si>
  <si>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</si>
  <si>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</si>
  <si>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</si>
  <si>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</si>
  <si>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</si>
  <si>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</si>
  <si>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</si>
  <si>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</si>
  <si>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</si>
  <si>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</si>
  <si>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</si>
  <si>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</si>
  <si>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</si>
  <si>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</si>
  <si>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</si>
  <si>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</si>
  <si>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</si>
  <si>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</si>
  <si>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</si>
  <si>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</si>
  <si>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</si>
  <si>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</si>
  <si>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</si>
  <si>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</si>
  <si>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</si>
  <si>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</si>
  <si>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</si>
  <si>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</si>
  <si>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</si>
  <si>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</si>
  <si>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</si>
  <si>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</si>
  <si>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</si>
  <si>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</si>
  <si>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</si>
  <si>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</si>
  <si>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</si>
  <si>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</si>
  <si>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</si>
  <si>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</si>
  <si>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</si>
  <si>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</si>
  <si>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</si>
  <si>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</si>
  <si>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</si>
  <si>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</si>
  <si>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</si>
  <si>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</si>
  <si>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</si>
  <si>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</si>
  <si>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</si>
  <si>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</si>
  <si>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</si>
  <si>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</si>
  <si>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</si>
  <si>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</si>
  <si>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</si>
  <si>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</si>
  <si>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</si>
  <si>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</si>
  <si>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</si>
  <si>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</si>
  <si>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</si>
  <si>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</si>
  <si>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</si>
  <si>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</si>
  <si>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</si>
  <si>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</si>
  <si>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</si>
  <si>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</si>
  <si>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</si>
  <si>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</si>
  <si>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</si>
  <si>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</si>
  <si>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</si>
  <si>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</si>
  <si>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</si>
  <si>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</si>
  <si>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</si>
  <si>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</si>
  <si>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</si>
  <si>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</si>
  <si>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</si>
  <si>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</si>
  <si>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</si>
  <si>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</si>
  <si>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</si>
  <si>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</si>
  <si>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</si>
  <si>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</si>
  <si>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</si>
  <si>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</si>
  <si>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</si>
  <si>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</si>
  <si>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</si>
  <si>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</si>
  <si>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</si>
  <si>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</si>
  <si>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</si>
  <si>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</si>
  <si>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</si>
  <si>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</si>
  <si>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</si>
  <si>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</si>
  <si>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</si>
  <si>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</si>
  <si>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</si>
  <si>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</si>
  <si>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</si>
  <si>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</si>
  <si>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</si>
  <si>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</si>
  <si>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</si>
  <si>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</si>
  <si>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</si>
  <si>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</si>
  <si>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</si>
  <si>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</si>
  <si>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</si>
  <si>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</si>
  <si>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</si>
  <si>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</si>
  <si>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</si>
  <si>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</si>
  <si>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</si>
  <si>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</si>
  <si>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</si>
  <si>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</si>
  <si>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</si>
  <si>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</si>
  <si>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</si>
  <si>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</si>
  <si>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</si>
  <si>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</si>
  <si>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</si>
  <si>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</si>
  <si>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</si>
  <si>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</si>
  <si>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</si>
  <si>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</si>
  <si>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</si>
  <si>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</si>
  <si>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</si>
  <si>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</si>
  <si>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</si>
  <si>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</si>
  <si>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</si>
  <si>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</si>
  <si>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</si>
  <si>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</si>
  <si>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</si>
  <si>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</si>
  <si>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</si>
  <si>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</si>
  <si>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</si>
  <si>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</si>
  <si>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</si>
  <si>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</si>
  <si>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</si>
  <si>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</si>
  <si>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</si>
  <si>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</si>
  <si>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</si>
  <si>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</si>
  <si>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</si>
  <si>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</si>
  <si>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</si>
  <si>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</si>
  <si>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</si>
  <si>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</si>
  <si>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</si>
  <si>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</si>
  <si>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</si>
  <si>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</si>
  <si>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</si>
  <si>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</si>
  <si>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</si>
  <si>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</si>
  <si>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</si>
  <si>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</si>
  <si>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</si>
  <si>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</si>
  <si>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</si>
  <si>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</si>
  <si>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</si>
  <si>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</si>
  <si>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</si>
  <si>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</si>
  <si>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</si>
  <si>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</si>
  <si>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</si>
  <si>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</si>
  <si>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</si>
  <si>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</si>
  <si>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</si>
  <si>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</si>
  <si>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</si>
  <si>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</si>
  <si>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</si>
  <si>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</si>
  <si>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</si>
  <si>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</si>
  <si>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</si>
  <si>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</si>
  <si>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</si>
  <si>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</si>
  <si>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</si>
  <si>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</si>
  <si>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</si>
  <si>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</si>
  <si>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</si>
  <si>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</si>
  <si>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</si>
  <si>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</si>
  <si>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</si>
  <si>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</si>
  <si>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</si>
  <si>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</si>
  <si>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</si>
  <si>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</si>
  <si>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</si>
  <si>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</si>
  <si>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</si>
  <si>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</si>
  <si>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</si>
  <si>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</si>
  <si>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</si>
  <si>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</si>
  <si>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</si>
  <si>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</si>
  <si>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</si>
  <si>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</si>
  <si>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</si>
  <si>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</si>
  <si>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</si>
  <si>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</si>
  <si>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</si>
  <si>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</si>
  <si>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</si>
  <si>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</si>
  <si>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</si>
  <si>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</si>
  <si>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</si>
  <si>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</si>
  <si>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</si>
  <si>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</si>
  <si>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</si>
  <si>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</si>
  <si>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</si>
  <si>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</si>
  <si>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</si>
  <si>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</si>
  <si>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</si>
  <si>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</si>
  <si>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</si>
  <si>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</si>
  <si>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</si>
  <si>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</si>
  <si>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</si>
  <si>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</si>
  <si>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</si>
  <si>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</si>
  <si>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</si>
  <si>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</si>
  <si>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</si>
  <si>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</si>
  <si>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</si>
  <si>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</si>
  <si>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</si>
  <si>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</si>
  <si>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</si>
  <si>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</si>
  <si>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</si>
  <si>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</si>
  <si>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</si>
  <si>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</si>
  <si>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</si>
  <si>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</si>
  <si>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</si>
  <si>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</si>
  <si>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</si>
  <si>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</si>
  <si>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</si>
  <si>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</si>
  <si>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</si>
  <si>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</si>
  <si>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</si>
  <si>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</si>
  <si>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</si>
  <si>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</si>
  <si>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</si>
  <si>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</si>
  <si>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</si>
  <si>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</si>
  <si>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</si>
  <si>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</si>
  <si>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</si>
  <si>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</si>
  <si>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</si>
  <si>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</si>
  <si>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</si>
  <si>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</si>
  <si>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</si>
  <si>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</si>
  <si>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</si>
  <si>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</si>
  <si>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</si>
  <si>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</si>
  <si>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</si>
  <si>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</si>
  <si>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</si>
  <si>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</si>
  <si>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</si>
  <si>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</si>
  <si>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</si>
  <si>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</si>
  <si>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</si>
  <si>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</si>
  <si>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</si>
  <si>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</si>
  <si>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</si>
  <si>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</si>
  <si>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</si>
  <si>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</si>
  <si>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</si>
  <si>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</si>
  <si>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</si>
  <si>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</si>
  <si>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</si>
  <si>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</si>
  <si>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</si>
  <si>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</si>
  <si>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</si>
  <si>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</si>
  <si>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</si>
  <si>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</si>
  <si>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</si>
  <si>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</si>
  <si>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</si>
  <si>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</si>
  <si>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</si>
  <si>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</si>
  <si>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</si>
  <si>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</si>
  <si>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</si>
  <si>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</si>
  <si>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</si>
  <si>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</si>
  <si>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</si>
  <si>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</si>
  <si>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</si>
  <si>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</si>
  <si>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</si>
  <si>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</si>
  <si>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</si>
  <si>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</si>
  <si>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</si>
  <si>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</si>
  <si>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</si>
  <si>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</si>
  <si>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</si>
  <si>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</si>
  <si>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</si>
  <si>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</si>
  <si>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</si>
  <si>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</si>
  <si>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</si>
  <si>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</si>
  <si>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</si>
  <si>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</si>
  <si>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</si>
  <si>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</si>
  <si>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</si>
  <si>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</si>
  <si>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</si>
  <si>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</si>
  <si>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</si>
  <si>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</si>
  <si>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</si>
  <si>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</si>
  <si>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</si>
  <si>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</si>
  <si>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</si>
  <si>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</si>
  <si>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</si>
  <si>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</si>
  <si>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</si>
  <si>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</si>
  <si>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</si>
  <si>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</si>
  <si>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</si>
  <si>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</si>
  <si>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</si>
  <si>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</si>
  <si>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</si>
  <si>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</si>
  <si>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</si>
  <si>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</si>
  <si>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</si>
  <si>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</si>
  <si>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</si>
  <si>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</si>
  <si>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</si>
  <si>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</si>
  <si>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</si>
  <si>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</si>
  <si>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</si>
  <si>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</si>
  <si>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</si>
  <si>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</si>
  <si>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</si>
  <si>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</si>
  <si>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</si>
  <si>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</si>
  <si>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</si>
  <si>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</si>
  <si>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</si>
  <si>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</si>
  <si>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</si>
  <si>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</si>
  <si>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</si>
  <si>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</si>
  <si>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</si>
  <si>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</si>
  <si>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</si>
  <si>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</si>
  <si>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</si>
  <si>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</si>
  <si>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</si>
  <si>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</si>
  <si>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</si>
  <si>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</si>
  <si>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</si>
  <si>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</si>
  <si>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</si>
  <si>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</si>
  <si>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</si>
  <si>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</si>
  <si>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</si>
  <si>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</si>
  <si>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</si>
  <si>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</si>
  <si>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</si>
  <si>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</si>
  <si>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</si>
  <si>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</si>
  <si>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</si>
  <si>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</si>
  <si>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</si>
  <si>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</si>
  <si>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</si>
  <si>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</si>
  <si>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</si>
  <si>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</si>
  <si>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</si>
  <si>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</si>
  <si>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</si>
  <si>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</si>
  <si>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</si>
  <si>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</si>
  <si>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</si>
  <si>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</si>
  <si>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</si>
  <si>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</si>
  <si>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</si>
  <si>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</si>
  <si>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</si>
  <si>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</si>
  <si>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</si>
  <si>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</si>
  <si>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</si>
  <si>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</si>
  <si>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</si>
  <si>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</si>
  <si>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</si>
  <si>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</si>
  <si>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</si>
  <si>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</si>
  <si>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</si>
  <si>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</si>
  <si>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</si>
  <si>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</si>
  <si>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</si>
  <si>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</si>
  <si>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</si>
  <si>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</si>
  <si>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</si>
  <si>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</si>
  <si>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</si>
  <si>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</si>
  <si>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</si>
  <si>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</si>
  <si>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</si>
  <si>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</si>
  <si>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</si>
  <si>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</si>
  <si>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</si>
  <si>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</si>
  <si>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</si>
  <si>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</si>
  <si>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</si>
  <si>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</si>
  <si>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</si>
  <si>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</si>
  <si>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</si>
  <si>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</si>
  <si>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</si>
  <si>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</si>
  <si>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</si>
  <si>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</si>
  <si>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</si>
  <si>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</si>
  <si>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</si>
  <si>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</si>
  <si>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</si>
  <si>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</si>
  <si>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</si>
  <si>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</si>
  <si>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</si>
  <si>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</si>
  <si>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</si>
  <si>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</si>
  <si>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</si>
  <si>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</si>
  <si>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</si>
  <si>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</si>
  <si>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</si>
  <si>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</si>
  <si>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</si>
  <si>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</si>
  <si>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</si>
  <si>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</si>
  <si>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</si>
  <si>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</si>
  <si>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</si>
  <si>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</si>
  <si>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</si>
  <si>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</si>
  <si>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</si>
  <si>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</si>
  <si>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</si>
  <si>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</si>
  <si>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</si>
  <si>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</si>
  <si>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</si>
  <si>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</si>
  <si>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</si>
  <si>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</si>
  <si>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</si>
  <si>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</si>
  <si>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</si>
  <si>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</si>
  <si>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</si>
  <si>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</si>
  <si>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</si>
  <si>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</si>
  <si>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</si>
  <si>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</si>
  <si>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</si>
  <si>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</si>
  <si>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</si>
  <si>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</si>
  <si>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</si>
  <si>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</si>
  <si>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</si>
  <si>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</si>
  <si>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</si>
  <si>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</si>
  <si>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</si>
  <si>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</si>
  <si>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</si>
  <si>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</si>
  <si>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</si>
  <si>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</si>
  <si>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</si>
  <si>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</si>
  <si>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</si>
  <si>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</si>
  <si>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</si>
  <si>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</si>
  <si>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</si>
  <si>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</si>
  <si>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</si>
  <si>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</si>
  <si>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</si>
  <si>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</si>
  <si>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</si>
  <si>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</si>
  <si>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</si>
  <si>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</si>
  <si>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</si>
  <si>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</si>
  <si>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</si>
  <si>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</si>
  <si>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</si>
  <si>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</si>
  <si>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</si>
  <si>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</si>
  <si>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</si>
  <si>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</si>
  <si>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</si>
  <si>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</si>
  <si>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</si>
  <si>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</si>
  <si>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</si>
  <si>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</si>
  <si>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</si>
  <si>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</si>
  <si>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</si>
  <si>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</si>
  <si>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</si>
  <si>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</si>
  <si>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</si>
  <si>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</si>
  <si>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</si>
  <si>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</si>
  <si>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</si>
  <si>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</si>
  <si>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</si>
  <si>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</si>
  <si>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</si>
  <si>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</si>
  <si>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</si>
  <si>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</si>
  <si>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</si>
  <si>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</si>
  <si>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</si>
  <si>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</si>
  <si>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</si>
  <si>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</si>
  <si>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</si>
  <si>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</si>
  <si>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</si>
  <si>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</si>
  <si>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</si>
  <si>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</si>
  <si>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</si>
  <si>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</si>
  <si>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</si>
  <si>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</si>
  <si>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</si>
  <si>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</si>
  <si>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</si>
  <si>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</si>
  <si>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</si>
  <si>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</si>
  <si>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</si>
  <si>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</si>
  <si>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</si>
  <si>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</si>
  <si>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</si>
  <si>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</si>
  <si>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</si>
  <si>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</si>
  <si>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</si>
  <si>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</si>
  <si>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</si>
  <si>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</si>
  <si>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</si>
  <si>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</si>
  <si>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</si>
  <si>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</si>
  <si>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</si>
  <si>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</si>
  <si>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</si>
  <si>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</si>
  <si>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</si>
  <si>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</si>
  <si>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</si>
  <si>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</si>
  <si>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</si>
  <si>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</si>
  <si>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</si>
  <si>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</si>
  <si>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</si>
  <si>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</si>
  <si>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</si>
  <si>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</si>
  <si>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</si>
  <si>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</si>
  <si>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</si>
  <si>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</si>
  <si>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</si>
  <si>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</si>
  <si>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</si>
  <si>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</si>
  <si>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</si>
  <si>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</si>
  <si>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</si>
  <si>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</si>
  <si>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</si>
  <si>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</si>
  <si>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</si>
  <si>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</si>
  <si>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</si>
  <si>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</si>
  <si>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</si>
  <si>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</si>
  <si>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</si>
  <si>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</si>
  <si>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</si>
  <si>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</si>
  <si>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</si>
  <si>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</si>
  <si>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</si>
  <si>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</si>
  <si>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</si>
  <si>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</si>
  <si>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</si>
  <si>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</si>
  <si>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</si>
  <si>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</si>
  <si>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</si>
  <si>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</si>
  <si>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</si>
  <si>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</si>
  <si>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</si>
  <si>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</si>
  <si>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</si>
  <si>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</si>
  <si>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</si>
  <si>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</si>
  <si>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</si>
  <si>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</si>
  <si>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</si>
  <si>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</si>
  <si>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</si>
  <si>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</si>
  <si>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</si>
  <si>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</si>
  <si>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</si>
  <si>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</si>
  <si>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</si>
  <si>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</si>
  <si>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</si>
  <si>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</si>
  <si>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</si>
  <si>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</si>
  <si>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</si>
  <si>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</si>
  <si>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</si>
  <si>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</si>
  <si>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</si>
  <si>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</si>
  <si>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</si>
  <si>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</si>
  <si>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</si>
  <si>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</si>
  <si>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</si>
  <si>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</si>
  <si>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</si>
  <si>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</si>
  <si>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</si>
  <si>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</si>
  <si>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</si>
  <si>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</si>
  <si>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</si>
  <si>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</si>
  <si>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</si>
  <si>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</si>
  <si>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</si>
  <si>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</si>
  <si>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</si>
  <si>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</si>
  <si>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</si>
  <si>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</si>
  <si>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</si>
  <si>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</si>
  <si>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</si>
  <si>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</si>
  <si>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</si>
  <si>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</si>
  <si>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</si>
  <si>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</si>
  <si>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</si>
  <si>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</si>
  <si>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</si>
  <si>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</si>
  <si>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</si>
  <si>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</si>
  <si>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</si>
  <si>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</si>
  <si>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</si>
  <si>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</si>
  <si>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</si>
  <si>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</si>
  <si>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</si>
  <si>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</si>
  <si>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</si>
  <si>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</si>
  <si>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</si>
  <si>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</si>
  <si>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</si>
  <si>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</si>
  <si>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</si>
  <si>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</si>
  <si>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</si>
  <si>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</si>
  <si>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</si>
  <si>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</si>
  <si>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</si>
  <si>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</si>
  <si>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</si>
  <si>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</si>
  <si>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</si>
  <si>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</si>
  <si>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</si>
  <si>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</si>
  <si>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</si>
  <si>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</si>
  <si>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</si>
  <si>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</si>
  <si>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</si>
  <si>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</si>
  <si>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</si>
  <si>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</si>
  <si>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</si>
  <si>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</si>
  <si>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</si>
  <si>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</si>
  <si>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</si>
  <si>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</si>
  <si>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</si>
  <si>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</si>
  <si>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</si>
  <si>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</si>
  <si>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</si>
  <si>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</si>
  <si>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</si>
  <si>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</si>
  <si>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</si>
  <si>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</si>
  <si>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</si>
  <si>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</si>
  <si>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</si>
  <si>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</si>
  <si>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</si>
  <si>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</si>
  <si>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</si>
  <si>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</si>
  <si>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</si>
  <si>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</si>
  <si>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</si>
  <si>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</si>
  <si>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</si>
  <si>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</si>
  <si>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</si>
  <si>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</si>
  <si>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</si>
  <si>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</si>
  <si>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</si>
  <si>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</si>
  <si>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</si>
  <si>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</si>
  <si>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</si>
  <si>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</si>
  <si>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</si>
  <si>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</si>
  <si>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</si>
  <si>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</si>
  <si>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</si>
  <si>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</si>
  <si>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</si>
  <si>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</si>
  <si>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</si>
  <si>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</si>
  <si>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</si>
  <si>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</si>
  <si>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</si>
  <si>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</si>
  <si>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</si>
  <si>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</si>
  <si>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</si>
  <si>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</si>
  <si>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</si>
  <si>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</si>
  <si>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</si>
  <si>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</si>
  <si>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</si>
  <si>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</si>
  <si>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</si>
  <si>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</si>
  <si>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</si>
  <si>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</si>
  <si>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</si>
  <si>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</si>
  <si>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</si>
  <si>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</si>
  <si>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</si>
  <si>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</si>
  <si>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</si>
  <si>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</si>
  <si>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</si>
  <si>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</si>
  <si>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</si>
  <si>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</si>
  <si>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</si>
  <si>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</si>
  <si>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</si>
  <si>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</si>
  <si>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</si>
  <si>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</si>
  <si>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</si>
  <si>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</si>
  <si>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</si>
  <si>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</si>
  <si>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</si>
  <si>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</si>
  <si>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</si>
  <si>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</si>
  <si>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</si>
  <si>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</si>
  <si>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</si>
  <si>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</si>
  <si>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</si>
  <si>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</si>
  <si>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</si>
  <si>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</si>
  <si>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</si>
  <si>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</si>
  <si>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</si>
  <si>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</si>
  <si>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</si>
  <si>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</si>
  <si>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</si>
  <si>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</si>
  <si>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</si>
  <si>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</si>
  <si>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</si>
  <si>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</si>
  <si>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</si>
  <si>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</si>
  <si>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</si>
  <si>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</si>
  <si>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</si>
  <si>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</si>
  <si>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</si>
  <si>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</si>
  <si>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</si>
  <si>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</si>
  <si>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</si>
  <si>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</si>
  <si>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</si>
  <si>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</si>
  <si>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</si>
  <si>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</si>
  <si>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</si>
  <si>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</si>
  <si>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</si>
  <si>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</si>
  <si>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</si>
  <si>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</si>
  <si>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</si>
  <si>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</si>
  <si>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</si>
  <si>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</si>
  <si>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</si>
  <si>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</si>
  <si>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</si>
  <si>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</si>
  <si>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</si>
  <si>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</si>
  <si>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</si>
  <si>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</si>
  <si>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</si>
  <si>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</si>
  <si>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</si>
  <si>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</si>
  <si>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</si>
  <si>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</si>
  <si>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</si>
  <si>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</si>
  <si>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</si>
  <si>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</si>
  <si>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</si>
  <si>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</si>
  <si>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</si>
  <si>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</si>
  <si>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</si>
  <si>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</si>
  <si>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</si>
  <si>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</si>
  <si>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</si>
  <si>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</si>
  <si>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</si>
  <si>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</si>
  <si>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</si>
  <si>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</si>
  <si>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</si>
  <si>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</si>
  <si>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</si>
  <si>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</si>
  <si>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</si>
  <si>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</si>
  <si>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</si>
  <si>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</si>
  <si>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</si>
  <si>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</si>
  <si>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</si>
  <si>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</si>
  <si>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</si>
  <si>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</si>
  <si>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</si>
  <si>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</si>
  <si>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</si>
  <si>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</si>
  <si>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</si>
  <si>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</si>
  <si>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</si>
  <si>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</si>
  <si>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</si>
  <si>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</si>
  <si>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</si>
  <si>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</si>
  <si>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</si>
  <si>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</si>
  <si>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</si>
  <si>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</si>
  <si>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</si>
  <si>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</si>
  <si>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</si>
  <si>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</si>
  <si>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</si>
  <si>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</si>
  <si>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</si>
  <si>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</si>
  <si>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</si>
  <si>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</si>
  <si>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</si>
  <si>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</si>
  <si>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</si>
  <si>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</si>
  <si>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</si>
  <si>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</si>
  <si>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</si>
  <si>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</si>
  <si>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</si>
  <si>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</si>
  <si>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</si>
  <si>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</si>
  <si>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</si>
  <si>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</si>
  <si>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</si>
  <si>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</si>
  <si>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</si>
  <si>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</si>
  <si>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</si>
  <si>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</si>
  <si>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</si>
  <si>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</si>
  <si>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</si>
  <si>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</si>
  <si>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</si>
  <si>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</si>
  <si>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</si>
  <si>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</si>
  <si>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</si>
  <si>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</si>
  <si>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</si>
  <si>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</si>
  <si>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</si>
  <si>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</si>
  <si>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</si>
  <si>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</si>
  <si>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</si>
  <si>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</si>
  <si>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</si>
  <si>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</si>
  <si>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</si>
  <si>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</si>
  <si>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</si>
  <si>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</si>
  <si>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</si>
  <si>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</si>
  <si>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</si>
  <si>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</si>
  <si>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</si>
  <si>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</si>
  <si>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</si>
  <si>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</si>
  <si>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</si>
  <si>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</si>
  <si>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</si>
  <si>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</si>
  <si>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</si>
  <si>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</si>
  <si>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</si>
  <si>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</si>
  <si>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</si>
  <si>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</si>
  <si>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</si>
  <si>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</si>
  <si>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</si>
  <si>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</si>
  <si>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</si>
  <si>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</si>
  <si>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</si>
  <si>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</si>
  <si>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</si>
  <si>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</si>
  <si>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</si>
  <si>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</si>
  <si>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</si>
  <si>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</si>
  <si>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</si>
  <si>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</si>
  <si>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</si>
  <si>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</si>
  <si>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</si>
  <si>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</si>
  <si>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</si>
  <si>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</si>
  <si>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</si>
  <si>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</si>
  <si>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</si>
  <si>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</si>
  <si>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</si>
  <si>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</si>
  <si>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</si>
  <si>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</si>
  <si>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</si>
  <si>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</si>
  <si>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</si>
  <si>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</si>
  <si>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</si>
  <si>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</si>
  <si>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</si>
  <si>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</si>
  <si>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</si>
  <si>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</si>
  <si>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</si>
  <si>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</si>
  <si>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</si>
  <si>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</si>
  <si>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</si>
  <si>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</si>
  <si>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</si>
  <si>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</si>
  <si>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</si>
  <si>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</si>
  <si>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</si>
  <si>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</si>
  <si>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</si>
  <si>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</si>
  <si>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</si>
  <si>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</si>
  <si>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</si>
  <si>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</si>
  <si>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</si>
  <si>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</si>
  <si>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</si>
  <si>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</si>
  <si>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</si>
  <si>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</si>
  <si>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</si>
  <si>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</si>
  <si>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</si>
  <si>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</si>
  <si>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</si>
  <si>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</si>
  <si>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</si>
  <si>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</si>
  <si>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</si>
  <si>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</si>
  <si>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</si>
  <si>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</si>
  <si>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</si>
  <si>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</si>
  <si>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</si>
  <si>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</si>
  <si>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</si>
  <si>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</si>
  <si>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</si>
  <si>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</si>
  <si>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</si>
  <si>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</si>
  <si>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</si>
  <si>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</si>
  <si>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</si>
  <si>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</si>
  <si>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</si>
  <si>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</si>
  <si>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</si>
  <si>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</si>
  <si>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</si>
  <si>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</si>
  <si>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</si>
  <si>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</si>
  <si>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</si>
  <si>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</si>
  <si>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</si>
  <si>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</si>
  <si>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</si>
  <si>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</si>
  <si>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</si>
  <si>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</si>
  <si>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</si>
  <si>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</si>
  <si>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</si>
  <si>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</si>
  <si>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</si>
  <si>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</si>
  <si>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</si>
  <si>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</si>
  <si>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</si>
  <si>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</si>
  <si>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</si>
  <si>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</si>
  <si>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</si>
  <si>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</si>
  <si>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</si>
  <si>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</si>
  <si>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</si>
  <si>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</si>
  <si>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</si>
  <si>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</si>
  <si>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</si>
  <si>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</si>
  <si>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</si>
  <si>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</si>
  <si>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</si>
  <si>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</si>
  <si>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</si>
  <si>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</si>
  <si>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</si>
  <si>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</si>
  <si>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</si>
  <si>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</si>
  <si>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</si>
  <si>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</si>
  <si>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</si>
  <si>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</si>
  <si>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</si>
  <si>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</si>
  <si>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</si>
  <si>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</si>
  <si>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</si>
  <si>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</si>
  <si>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</si>
  <si>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</si>
  <si>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</si>
  <si>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</si>
  <si>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</si>
  <si>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</si>
  <si>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</si>
  <si>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</si>
  <si>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</si>
  <si>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</si>
  <si>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</si>
  <si>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</si>
  <si>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</si>
  <si>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</si>
  <si>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</si>
  <si>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</si>
  <si>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</si>
  <si>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</si>
  <si>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</si>
  <si>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</si>
  <si>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</si>
  <si>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</si>
  <si>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</si>
  <si>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</si>
  <si>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</si>
  <si>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</si>
  <si>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</si>
  <si>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</si>
  <si>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</si>
  <si>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</si>
  <si>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</si>
  <si>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</si>
  <si>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</si>
  <si>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</si>
  <si>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</si>
  <si>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</si>
  <si>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</si>
  <si>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</si>
  <si>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</si>
  <si>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</si>
  <si>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</si>
  <si>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</si>
  <si>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</si>
  <si>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</si>
  <si>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</si>
  <si>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</si>
  <si>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</si>
  <si>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</si>
  <si>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</si>
  <si>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</si>
  <si>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</si>
  <si>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</si>
  <si>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</si>
  <si>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</si>
  <si>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</si>
  <si>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</si>
  <si>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</si>
  <si>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</si>
  <si>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</si>
  <si>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</si>
  <si>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</si>
  <si>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</si>
  <si>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</si>
  <si>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</si>
  <si>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</si>
  <si>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</si>
  <si>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</si>
  <si>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</si>
  <si>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</si>
  <si>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</si>
  <si>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</si>
  <si>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</si>
  <si>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</si>
  <si>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</si>
  <si>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</si>
  <si>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</si>
  <si>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</si>
  <si>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</si>
  <si>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</si>
  <si>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</si>
  <si>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</si>
  <si>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</si>
  <si>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</si>
  <si>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</si>
  <si>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</si>
  <si>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</si>
  <si>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</si>
  <si>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</si>
  <si>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</si>
  <si>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</si>
  <si>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</si>
  <si>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</si>
  <si>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</si>
  <si>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</si>
  <si>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</si>
  <si>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</si>
  <si>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</si>
  <si>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</si>
  <si>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</si>
  <si>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</si>
  <si>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</si>
  <si>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</si>
  <si>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</si>
  <si>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</si>
  <si>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</si>
  <si>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</si>
  <si>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</si>
  <si>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</si>
  <si>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</si>
  <si>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</si>
  <si>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</si>
  <si>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</si>
  <si>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</si>
  <si>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</si>
  <si>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</si>
  <si>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</si>
  <si>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</si>
  <si>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</si>
  <si>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</si>
  <si>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</si>
  <si>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</si>
  <si>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</si>
  <si>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</si>
  <si>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</si>
  <si>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</si>
  <si>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</si>
  <si>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</si>
  <si>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</si>
  <si>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</si>
  <si>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</si>
  <si>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</si>
  <si>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</si>
  <si>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</si>
  <si>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</si>
  <si>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</si>
  <si>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</si>
  <si>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</si>
  <si>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</si>
  <si>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</si>
  <si>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</si>
  <si>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</si>
  <si>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</si>
  <si>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</si>
  <si>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</si>
  <si>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</si>
  <si>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</si>
  <si>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</si>
  <si>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</si>
  <si>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</si>
  <si>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</si>
  <si>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</si>
  <si>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</si>
  <si>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</si>
  <si>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</si>
  <si>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</si>
  <si>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</si>
  <si>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</si>
  <si>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</si>
  <si>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</si>
  <si>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</si>
  <si>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</si>
  <si>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</si>
  <si>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</si>
  <si>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</si>
  <si>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</si>
  <si>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</si>
  <si>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</si>
  <si>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</si>
  <si>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</si>
  <si>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</si>
  <si>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</si>
  <si>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</si>
  <si>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</si>
  <si>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</si>
  <si>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</si>
  <si>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</si>
  <si>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</si>
  <si>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</si>
  <si>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</si>
  <si>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</si>
  <si>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</si>
  <si>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</si>
  <si>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</si>
  <si>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</si>
  <si>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</si>
  <si>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</si>
  <si>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</si>
  <si>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</si>
  <si>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</si>
  <si>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</si>
  <si>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</si>
  <si>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</si>
  <si>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</si>
  <si>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</si>
  <si>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</si>
  <si>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</si>
  <si>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</si>
  <si>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</si>
  <si>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</si>
  <si>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</si>
  <si>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</si>
  <si>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</si>
  <si>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</si>
  <si>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</si>
  <si>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</si>
  <si>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</si>
  <si>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</si>
  <si>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</si>
  <si>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</si>
  <si>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</si>
  <si>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</si>
  <si>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</si>
  <si>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</si>
  <si>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</si>
  <si>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</si>
  <si>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</si>
  <si>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</si>
  <si>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</si>
  <si>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</si>
  <si>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</si>
  <si>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</si>
  <si>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</si>
  <si>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</si>
  <si>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</si>
  <si>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</si>
  <si>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</si>
  <si>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</si>
  <si>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</si>
  <si>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</si>
  <si>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</si>
  <si>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</si>
  <si>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</si>
  <si>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</si>
  <si>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</si>
  <si>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</si>
  <si>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</si>
  <si>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</si>
  <si>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</si>
  <si>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</si>
  <si>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</si>
  <si>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</si>
  <si>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</si>
  <si>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</si>
  <si>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</si>
  <si>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</si>
  <si>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</si>
  <si>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</si>
  <si>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</si>
  <si>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</si>
  <si>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</si>
  <si>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</si>
  <si>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</si>
  <si>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</si>
  <si>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</si>
  <si>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</si>
  <si>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</si>
  <si>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</si>
  <si>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</si>
  <si>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</si>
  <si>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</si>
  <si>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</si>
  <si>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</si>
  <si>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</si>
  <si>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</si>
  <si>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</si>
  <si>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</si>
  <si>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</si>
  <si>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</si>
  <si>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</si>
  <si>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</si>
  <si>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</si>
  <si>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</si>
  <si>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</si>
  <si>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</si>
  <si>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</si>
  <si>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</si>
  <si>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</si>
  <si>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</si>
  <si>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</si>
  <si>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</si>
  <si>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</si>
  <si>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</si>
  <si>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</si>
  <si>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</si>
  <si>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</si>
  <si>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</si>
  <si>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</si>
  <si>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</si>
  <si>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</si>
  <si>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</si>
  <si>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</si>
  <si>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</si>
  <si>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</si>
  <si>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</si>
  <si>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</si>
  <si>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</si>
  <si>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</si>
  <si>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</si>
  <si>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</si>
  <si>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</si>
  <si>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</si>
  <si>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</si>
  <si>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</si>
  <si>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</si>
  <si>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</si>
  <si>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</si>
  <si>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</si>
  <si>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</si>
  <si>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</si>
  <si>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</si>
  <si>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</si>
  <si>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</si>
  <si>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</si>
  <si>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</si>
  <si>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</si>
  <si>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</si>
  <si>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</si>
  <si>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</si>
  <si>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</si>
  <si>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</si>
  <si>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</si>
  <si>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</si>
  <si>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</si>
  <si>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</si>
  <si>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</si>
  <si>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</si>
  <si>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</si>
  <si>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</si>
  <si>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</si>
  <si>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</si>
  <si>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</si>
  <si>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</si>
  <si>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</si>
  <si>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</si>
  <si>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</si>
  <si>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</si>
  <si>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</si>
  <si>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</si>
  <si>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</si>
  <si>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</si>
  <si>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</si>
  <si>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</si>
  <si>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</si>
  <si>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</si>
  <si>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</si>
  <si>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</si>
  <si>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</si>
  <si>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</si>
  <si>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</si>
  <si>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</si>
  <si>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</si>
  <si>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</si>
  <si>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</si>
  <si>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</si>
  <si>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</si>
  <si>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</si>
  <si>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</si>
  <si>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</si>
  <si>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</si>
  <si>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</si>
  <si>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</si>
  <si>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</si>
  <si>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</si>
  <si>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</si>
  <si>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</si>
  <si>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</si>
  <si>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</si>
  <si>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</si>
  <si>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</si>
  <si>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</si>
  <si>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</si>
  <si>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</si>
  <si>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</si>
  <si>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</si>
  <si>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</si>
  <si>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</si>
  <si>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</si>
  <si>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</si>
  <si>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</si>
  <si>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</si>
  <si>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</si>
  <si>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</si>
  <si>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</si>
  <si>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</si>
  <si>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</si>
  <si>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</si>
  <si>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</si>
  <si>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</si>
  <si>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</si>
  <si>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</si>
  <si>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</si>
  <si>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</si>
  <si>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</si>
  <si>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</si>
  <si>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</si>
  <si>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</si>
  <si>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</si>
  <si>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</si>
  <si>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</si>
  <si>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</si>
  <si>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</si>
  <si>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</si>
  <si>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</si>
  <si>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</si>
  <si>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</si>
  <si>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</si>
  <si>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</si>
  <si>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</si>
  <si>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</si>
  <si>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</si>
  <si>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</si>
  <si>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</si>
  <si>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</si>
  <si>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</si>
  <si>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</si>
  <si>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</si>
  <si>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</si>
  <si>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</si>
  <si>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</si>
  <si>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</si>
  <si>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</si>
  <si>
    <t>484966#2</t>
  </si>
  <si>
    <t>Milla8</t>
  </si>
  <si>
    <t>4486591#1</t>
  </si>
  <si>
    <t>Balkon</t>
  </si>
  <si>
    <t>4516888#1</t>
  </si>
  <si>
    <t>Grupointech</t>
  </si>
  <si>
    <t>4484155#1</t>
  </si>
  <si>
    <t>Gonzalomardones</t>
  </si>
  <si>
    <t>4170621#1</t>
  </si>
  <si>
    <t>Imacdepricesmart</t>
  </si>
  <si>
    <t>4361115#1</t>
  </si>
  <si>
    <t>Riegosalz Chile S.A</t>
  </si>
  <si>
    <t>4642829#1</t>
  </si>
  <si>
    <t>Rooftec</t>
  </si>
  <si>
    <t>2474234#1</t>
  </si>
  <si>
    <t>Labvictoria</t>
  </si>
  <si>
    <t>4532909#1</t>
  </si>
  <si>
    <t>Arquitecturapositivapty</t>
  </si>
  <si>
    <t>4442774#1</t>
  </si>
  <si>
    <t>Aga</t>
  </si>
  <si>
    <t>4534400#1</t>
  </si>
  <si>
    <t>Palmettosadecv</t>
  </si>
  <si>
    <t>4179161#1</t>
  </si>
  <si>
    <t>Letitrender</t>
  </si>
  <si>
    <t>4410865#1</t>
  </si>
  <si>
    <t>Inaconsa</t>
  </si>
  <si>
    <t>3443344#1</t>
  </si>
  <si>
    <t>Cmsarquitectas</t>
  </si>
  <si>
    <t>4632103#1</t>
  </si>
  <si>
    <t>Scriptum</t>
  </si>
  <si>
    <t>1106067#1</t>
  </si>
  <si>
    <t>National Country Club</t>
  </si>
  <si>
    <t xml:space="preserve">4583084#1
</t>
  </si>
  <si>
    <t>Trecediez</t>
  </si>
  <si>
    <t>1679742#1</t>
  </si>
  <si>
    <t>AP &amp; H ANTONIOPAN &amp; SONS</t>
  </si>
  <si>
    <t>4608318#1</t>
  </si>
  <si>
    <t>Espacioscorporativos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</si>
</sst>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be6c73b-7f0c-432c-9d05-92ea6d851df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84966#2"/>
        <s v="4516888#1"/>
        <s v="4170621#1"/>
        <s v="4642829#1"/>
        <s v="4532909#1"/>
        <s v="4534400#1"/>
        <s v="4410865#1"/>
        <s v="4632103#1"/>
        <s v="4583084#1 "/>
        <s v="4608318#1"/>
        <m/>
      </sharedItems>
    </cacheField>
    <cacheField name="Case Name" numFmtId="49">
      <sharedItems containsBlank="1">
        <s v="Milla8"/>
        <s v="Grupointech"/>
        <s v="Imacdepricesmart"/>
        <s v="Rooftec"/>
        <s v="Arquitecturapositivapty"/>
        <s v="Palmettosadecv"/>
        <s v="Inaconsa"/>
        <s v="Scriptum"/>
        <s v="Trecediez"/>
        <s v="Espacioscorporativos"/>
        <m/>
      </sharedItems>
    </cacheField>
    <cacheField name="Country" numFmtId="0">
      <sharedItems containsBlank="1">
        <s v="Panama"/>
        <s v="El Salvador"/>
        <s v="Guatemala"/>
        <s v="Dominican Republic"/>
        <s v="Nicaragua"/>
        <s v="Mexico"/>
        <m/>
      </sharedItems>
    </cacheField>
    <cacheField name="Investigator" numFmtId="0">
      <sharedItems containsBlank="1">
        <s v="Francisco"/>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m/>
      </sharedItems>
    </cacheField>
    <cacheField name="Case Name" numFmtId="0">
      <sharedItems containsBlank="1">
        <s v="Balkon"/>
        <s v="Gonzalomardones"/>
        <s v="Riegosalz Chile S.A"/>
        <s v="Labvictoria"/>
        <s v="Aga"/>
        <s v="Letitrender"/>
        <s v="Cmsarquitectas"/>
        <s v="National Country Club"/>
        <s v="AP &amp; H ANTONIOPAN &amp; SONS"/>
        <m/>
      </sharedItems>
    </cacheField>
    <cacheField name="Country" numFmtId="0">
      <sharedItems containsBlank="1">
        <s v="Chile"/>
        <s v="Argentina"/>
        <s v="Uruguay"/>
        <m/>
      </sharedItems>
    </cacheField>
    <cacheField name="Investigator" numFmtId="0">
      <sharedItems containsBlank="1">
        <s v="Mariadelaida"/>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3"/>
        <item x="1"/>
        <item x="2"/>
        <item x="5"/>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t="default"/>
      </items>
    </pivotField>
    <pivotField name="Case Name" compact="0" outline="0" multipleItemSelectionAllowed="1" showAll="0">
      <items>
        <item x="0"/>
        <item x="1"/>
        <item x="2"/>
        <item x="3"/>
        <item x="4"/>
        <item x="5"/>
        <item x="6"/>
        <item x="7"/>
        <item x="8"/>
        <item x="9"/>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7"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t="default"/>
      </items>
    </pivotField>
    <pivotField name="Case Name" compact="0" outline="0" multipleItemSelectionAllowed="1" showAll="0">
      <items>
        <item x="0"/>
        <item x="1"/>
        <item x="2"/>
        <item x="3"/>
        <item x="4"/>
        <item x="5"/>
        <item x="6"/>
        <item x="7"/>
        <item x="8"/>
        <item x="9"/>
        <item t="default"/>
      </items>
    </pivotField>
    <pivotField name="Country" axis="axisRow" dataField="1" compact="0" outline="0" multipleItemSelectionAllowed="1" showAll="0" sortType="ascending">
      <items>
        <item x="3"/>
        <item x="1"/>
        <item x="0"/>
        <item x="2"/>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be6c73b-7f0c-432c-9d05-92ea6d851df5}" id="{d3fe23df-1aee-4099-bfbc-24496bad537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270"/>
      <c r="BO126" s="273"/>
      <c r="BP126" s="413"/>
      <c r="BQ126" s="274"/>
      <c r="BR126" s="344"/>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270"/>
      <c r="BO127" s="273"/>
      <c r="BP127" s="413"/>
      <c r="BQ127" s="274"/>
      <c r="BR127" s="344"/>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273"/>
      <c r="BP128" s="413"/>
      <c r="BQ128" s="27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273"/>
      <c r="BP129" s="413"/>
      <c r="BQ129" s="27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273"/>
      <c r="BP130" s="413"/>
      <c r="BQ130" s="27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273"/>
      <c r="BP131" s="413"/>
      <c r="BQ131" s="27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273"/>
      <c r="BP132" s="413"/>
      <c r="BQ132" s="27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273"/>
      <c r="BP133" s="413"/>
      <c r="BQ133" s="27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v>
      </c>
      <c r="F19" s="246">
        <f t="shared" ref="F19:F21" si="1">C19-E19</f>
        <v>48</v>
      </c>
      <c r="G19" s="10"/>
      <c r="H19" s="23" t="s">
        <v>11</v>
      </c>
      <c r="I19" s="36">
        <v>25.0</v>
      </c>
      <c r="J19" s="10"/>
      <c r="K19" s="33">
        <f>SUM(SUMIF($K$4:$K$17, "Argentina",$L$4:$L$17))</f>
        <v>5</v>
      </c>
      <c r="L19" s="33">
        <f t="shared" ref="L19:L23" si="2">I19-K19</f>
        <v>20</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3</v>
      </c>
      <c r="L20" s="33">
        <f t="shared" si="2"/>
        <v>22</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110</v>
      </c>
      <c r="G23" s="10"/>
      <c r="H23" s="23" t="s">
        <v>2340</v>
      </c>
      <c r="I23" s="36">
        <v>20.0</v>
      </c>
      <c r="J23" s="10"/>
      <c r="K23" s="33">
        <f>SUM(SUMIF($K$4:$K$17, "Bolivia",$L$4:$L$17), SUMIF($K$4:$K$17, "Paraguay",$L$4:$L$17), SUMIF($K$4:$K$17, "Uruguay",$L$4:$L$17))</f>
        <v>1</v>
      </c>
      <c r="L23" s="33">
        <f t="shared" si="2"/>
        <v>19</v>
      </c>
    </row>
    <row r="24" outlineLevel="1">
      <c r="D24" s="10"/>
      <c r="G24" s="10"/>
      <c r="H24" s="10"/>
      <c r="I24" s="10"/>
      <c r="J24" s="10"/>
      <c r="K24" s="37" t="s">
        <v>40</v>
      </c>
      <c r="L24" s="247">
        <f>sum(I19:I23)</f>
        <v>120</v>
      </c>
    </row>
    <row r="25" outlineLevel="1">
      <c r="G25" s="10"/>
      <c r="H25" s="10"/>
      <c r="I25" s="10"/>
      <c r="J25" s="10"/>
      <c r="K25" s="37" t="s">
        <v>41</v>
      </c>
      <c r="L25" s="38">
        <f>SUM(L19:L23)</f>
        <v>111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7">
        <v>46211.0</v>
      </c>
      <c r="C2" s="273" t="s">
        <v>5815</v>
      </c>
      <c r="D2" s="413" t="s">
        <v>5816</v>
      </c>
      <c r="E2" s="402" t="s">
        <v>24</v>
      </c>
      <c r="F2" s="402" t="s">
        <v>2344</v>
      </c>
      <c r="G2" s="61"/>
      <c r="H2" s="269" t="b">
        <v>1</v>
      </c>
      <c r="J2" s="270">
        <v>46211.0</v>
      </c>
      <c r="K2" s="109" t="s">
        <v>5817</v>
      </c>
      <c r="L2" s="109" t="s">
        <v>5818</v>
      </c>
      <c r="M2" s="58" t="s">
        <v>18</v>
      </c>
      <c r="N2" s="58" t="s">
        <v>20</v>
      </c>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8">
        <v>46211.0</v>
      </c>
      <c r="C3" s="405" t="s">
        <v>5819</v>
      </c>
      <c r="D3" s="507" t="s">
        <v>5820</v>
      </c>
      <c r="E3" s="406" t="s">
        <v>13</v>
      </c>
      <c r="F3" s="295" t="s">
        <v>2344</v>
      </c>
      <c r="G3" s="61"/>
      <c r="H3" s="269" t="b">
        <v>1</v>
      </c>
      <c r="J3" s="270">
        <v>46211.0</v>
      </c>
      <c r="K3" s="109" t="s">
        <v>5821</v>
      </c>
      <c r="L3" s="109" t="s">
        <v>5822</v>
      </c>
      <c r="M3" s="58" t="s">
        <v>18</v>
      </c>
      <c r="N3" s="58" t="s">
        <v>20</v>
      </c>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557">
        <v>46211.0</v>
      </c>
      <c r="C4" s="273" t="s">
        <v>5823</v>
      </c>
      <c r="D4" s="413" t="s">
        <v>5824</v>
      </c>
      <c r="E4" s="402" t="s">
        <v>16</v>
      </c>
      <c r="F4" s="402" t="s">
        <v>2344</v>
      </c>
      <c r="G4" s="61"/>
      <c r="H4" s="269" t="b">
        <v>1</v>
      </c>
      <c r="J4" s="270">
        <v>46211.0</v>
      </c>
      <c r="K4" s="109" t="s">
        <v>5825</v>
      </c>
      <c r="L4" s="109" t="s">
        <v>5826</v>
      </c>
      <c r="M4" s="58" t="s">
        <v>18</v>
      </c>
      <c r="N4" s="58" t="s">
        <v>20</v>
      </c>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558">
        <v>46211.0</v>
      </c>
      <c r="C5" s="405" t="s">
        <v>5827</v>
      </c>
      <c r="D5" s="507" t="s">
        <v>5828</v>
      </c>
      <c r="E5" s="406" t="s">
        <v>44</v>
      </c>
      <c r="F5" s="295" t="s">
        <v>2344</v>
      </c>
      <c r="G5" s="61"/>
      <c r="H5" s="269" t="b">
        <v>1</v>
      </c>
      <c r="J5" s="270">
        <v>46211.0</v>
      </c>
      <c r="K5" s="109" t="s">
        <v>5829</v>
      </c>
      <c r="L5" s="109" t="s">
        <v>5830</v>
      </c>
      <c r="M5" s="58" t="s">
        <v>11</v>
      </c>
      <c r="N5" s="58" t="s">
        <v>20</v>
      </c>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557">
        <v>46211.0</v>
      </c>
      <c r="C6" s="273" t="s">
        <v>5831</v>
      </c>
      <c r="D6" s="413" t="s">
        <v>5832</v>
      </c>
      <c r="E6" s="402" t="s">
        <v>24</v>
      </c>
      <c r="F6" s="402" t="s">
        <v>2344</v>
      </c>
      <c r="G6" s="61"/>
      <c r="H6" s="269" t="b">
        <v>1</v>
      </c>
      <c r="J6" s="270">
        <v>46211.0</v>
      </c>
      <c r="K6" s="109" t="s">
        <v>5833</v>
      </c>
      <c r="L6" s="109" t="s">
        <v>5834</v>
      </c>
      <c r="M6" s="58" t="s">
        <v>25</v>
      </c>
      <c r="N6" s="58" t="s">
        <v>20</v>
      </c>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558">
        <v>46211.0</v>
      </c>
      <c r="C7" s="405" t="s">
        <v>5835</v>
      </c>
      <c r="D7" s="507" t="s">
        <v>5836</v>
      </c>
      <c r="E7" s="504" t="s">
        <v>13</v>
      </c>
      <c r="F7" s="391" t="s">
        <v>2344</v>
      </c>
      <c r="G7" s="61"/>
      <c r="H7" s="269"/>
      <c r="J7" s="270">
        <v>46211.0</v>
      </c>
      <c r="K7" s="109" t="s">
        <v>5837</v>
      </c>
      <c r="L7" s="109" t="s">
        <v>5838</v>
      </c>
      <c r="M7" s="58" t="s">
        <v>11</v>
      </c>
      <c r="N7" s="58" t="s">
        <v>20</v>
      </c>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557">
        <v>46211.0</v>
      </c>
      <c r="C8" s="273" t="s">
        <v>5839</v>
      </c>
      <c r="D8" s="413" t="s">
        <v>5840</v>
      </c>
      <c r="E8" s="402" t="s">
        <v>32</v>
      </c>
      <c r="F8" s="402" t="s">
        <v>2344</v>
      </c>
      <c r="G8" s="61"/>
      <c r="H8" s="269" t="b">
        <v>1</v>
      </c>
      <c r="J8" s="270">
        <v>46211.0</v>
      </c>
      <c r="K8" s="109" t="s">
        <v>5841</v>
      </c>
      <c r="L8" s="109" t="s">
        <v>5842</v>
      </c>
      <c r="M8" s="58" t="s">
        <v>11</v>
      </c>
      <c r="N8" s="58" t="s">
        <v>20</v>
      </c>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558">
        <v>46211.0</v>
      </c>
      <c r="C9" s="405" t="s">
        <v>5843</v>
      </c>
      <c r="D9" s="507" t="s">
        <v>5844</v>
      </c>
      <c r="E9" s="504" t="s">
        <v>16</v>
      </c>
      <c r="F9" s="391" t="s">
        <v>2344</v>
      </c>
      <c r="G9" s="61"/>
      <c r="H9" s="269"/>
      <c r="J9" s="514">
        <v>46211.0</v>
      </c>
      <c r="K9" s="417" t="s">
        <v>5845</v>
      </c>
      <c r="L9" s="417" t="s">
        <v>5846</v>
      </c>
      <c r="M9" s="418" t="s">
        <v>11</v>
      </c>
      <c r="N9" s="418" t="s">
        <v>20</v>
      </c>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465" t="s">
        <v>5847</v>
      </c>
      <c r="D10" s="491" t="s">
        <v>5848</v>
      </c>
      <c r="E10" s="58" t="s">
        <v>22</v>
      </c>
      <c r="F10" s="58" t="s">
        <v>28</v>
      </c>
      <c r="G10" s="61"/>
      <c r="H10" s="269" t="b">
        <v>1</v>
      </c>
      <c r="J10" s="513">
        <v>46211.0</v>
      </c>
      <c r="K10" s="465" t="s">
        <v>5849</v>
      </c>
      <c r="L10" s="465" t="s">
        <v>5850</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465" t="s">
        <v>5851</v>
      </c>
      <c r="D11" s="465" t="s">
        <v>5852</v>
      </c>
      <c r="E11" s="492" t="s">
        <v>22</v>
      </c>
      <c r="F11" s="58" t="s">
        <v>28</v>
      </c>
      <c r="G11" s="61"/>
      <c r="H11" s="269" t="b">
        <v>1</v>
      </c>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